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drawings/drawing10.xml" ContentType="application/vnd.openxmlformats-officedocument.drawingml.chartshapes+xml"/>
  <Override PartName="/xl/charts/chart9.xml" ContentType="application/vnd.openxmlformats-officedocument.drawingml.chart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drawings/drawing14.xml" ContentType="application/vnd.openxmlformats-officedocument.drawingml.chartshapes+xml"/>
  <Override PartName="/xl/charts/chart11.xml" ContentType="application/vnd.openxmlformats-officedocument.drawingml.chart+xml"/>
  <Override PartName="/xl/drawings/drawing15.xml" ContentType="application/vnd.openxmlformats-officedocument.drawingml.chartshapes+xml"/>
  <Override PartName="/xl/charts/chart12.xml" ContentType="application/vnd.openxmlformats-officedocument.drawingml.chart+xml"/>
  <Override PartName="/xl/drawings/drawing16.xml" ContentType="application/vnd.openxmlformats-officedocument.drawingml.chartshapes+xml"/>
  <Override PartName="/xl/charts/chart13.xml" ContentType="application/vnd.openxmlformats-officedocument.drawingml.chart+xml"/>
  <Override PartName="/xl/drawings/drawing17.xml" ContentType="application/vnd.openxmlformats-officedocument.drawingml.chartshapes+xml"/>
  <Override PartName="/xl/charts/chart14.xml" ContentType="application/vnd.openxmlformats-officedocument.drawingml.chart+xml"/>
  <Override PartName="/xl/drawings/drawing18.xml" ContentType="application/vnd.openxmlformats-officedocument.drawingml.chartshapes+xml"/>
  <Override PartName="/xl/charts/chart15.xml" ContentType="application/vnd.openxmlformats-officedocument.drawingml.chart+xml"/>
  <Override PartName="/xl/drawings/drawing19.xml" ContentType="application/vnd.openxmlformats-officedocument.drawingml.chartshapes+xml"/>
  <Override PartName="/xl/charts/chart16.xml" ContentType="application/vnd.openxmlformats-officedocument.drawingml.chart+xml"/>
  <Override PartName="/xl/drawings/drawing20.xml" ContentType="application/vnd.openxmlformats-officedocument.drawingml.chartshapes+xml"/>
  <Override PartName="/xl/charts/chart17.xml" ContentType="application/vnd.openxmlformats-officedocument.drawingml.chart+xml"/>
  <Override PartName="/xl/drawings/drawing21.xml" ContentType="application/vnd.openxmlformats-officedocument.drawingml.chartshapes+xml"/>
  <Override PartName="/xl/charts/chart18.xml" ContentType="application/vnd.openxmlformats-officedocument.drawingml.chart+xml"/>
  <Override PartName="/xl/drawings/drawing22.xml" ContentType="application/vnd.openxmlformats-officedocument.drawingml.chartshapes+xml"/>
  <Override PartName="/xl/charts/chart19.xml" ContentType="application/vnd.openxmlformats-officedocument.drawingml.chart+xml"/>
  <Override PartName="/xl/drawings/drawing23.xml" ContentType="application/vnd.openxmlformats-officedocument.drawingml.chartshapes+xml"/>
  <Override PartName="/xl/charts/chart20.xml" ContentType="application/vnd.openxmlformats-officedocument.drawingml.chart+xml"/>
  <Override PartName="/xl/drawings/drawing24.xml" ContentType="application/vnd.openxmlformats-officedocument.drawingml.chartshapes+xml"/>
  <Override PartName="/xl/charts/chart21.xml" ContentType="application/vnd.openxmlformats-officedocument.drawingml.chart+xml"/>
  <Override PartName="/xl/drawings/drawing25.xml" ContentType="application/vnd.openxmlformats-officedocument.drawingml.chartshapes+xml"/>
  <Override PartName="/xl/charts/chart22.xml" ContentType="application/vnd.openxmlformats-officedocument.drawingml.chart+xml"/>
  <Override PartName="/xl/drawings/drawing26.xml" ContentType="application/vnd.openxmlformats-officedocument.drawingml.chartshapes+xml"/>
  <Override PartName="/xl/charts/chart23.xml" ContentType="application/vnd.openxmlformats-officedocument.drawingml.chart+xml"/>
  <Override PartName="/xl/drawings/drawing27.xml" ContentType="application/vnd.openxmlformats-officedocument.drawingml.chartshapes+xml"/>
  <Override PartName="/xl/charts/chart24.xml" ContentType="application/vnd.openxmlformats-officedocument.drawingml.chart+xml"/>
  <Override PartName="/xl/drawings/drawing28.xml" ContentType="application/vnd.openxmlformats-officedocument.drawingml.chartshapes+xml"/>
  <Override PartName="/xl/charts/chart25.xml" ContentType="application/vnd.openxmlformats-officedocument.drawingml.chart+xml"/>
  <Override PartName="/xl/drawings/drawing29.xml" ContentType="application/vnd.openxmlformats-officedocument.drawingml.chartshapes+xml"/>
  <Override PartName="/xl/drawings/drawing30.xml" ContentType="application/vnd.openxmlformats-officedocument.drawing+xml"/>
  <Override PartName="/xl/charts/chart26.xml" ContentType="application/vnd.openxmlformats-officedocument.drawingml.chart+xml"/>
  <Override PartName="/xl/drawings/drawing31.xml" ContentType="application/vnd.openxmlformats-officedocument.drawingml.chartshapes+xml"/>
  <Override PartName="/xl/charts/chart27.xml" ContentType="application/vnd.openxmlformats-officedocument.drawingml.chart+xml"/>
  <Override PartName="/xl/drawings/drawing32.xml" ContentType="application/vnd.openxmlformats-officedocument.drawingml.chartshapes+xml"/>
  <Override PartName="/xl/charts/chart28.xml" ContentType="application/vnd.openxmlformats-officedocument.drawingml.chart+xml"/>
  <Override PartName="/xl/drawings/drawing33.xml" ContentType="application/vnd.openxmlformats-officedocument.drawingml.chartshapes+xml"/>
  <Override PartName="/xl/charts/chart29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X:\Marketing Team Files\Marketing Materials\AutoCharts&amp;Tables\Backup Files\Catalyst\MBX\"/>
    </mc:Choice>
  </mc:AlternateContent>
  <xr:revisionPtr revIDLastSave="0" documentId="13_ncr:1_{7E0615E7-1F27-407B-9996-E38B0DD0CE15}" xr6:coauthVersionLast="46" xr6:coauthVersionMax="46" xr10:uidLastSave="{00000000-0000-0000-0000-000000000000}"/>
  <bookViews>
    <workbookView xWindow="-120" yWindow="-120" windowWidth="29040" windowHeight="15840" tabRatio="911" activeTab="13" xr2:uid="{00000000-000D-0000-FFFF-FFFF00000000}"/>
  </bookViews>
  <sheets>
    <sheet name="Page 4" sheetId="11" r:id="rId1"/>
    <sheet name="Page 5" sheetId="12" r:id="rId2"/>
    <sheet name="Page 6 - Worst 5" sheetId="8" r:id="rId3"/>
    <sheet name="MBX_BRO_PerfDurStressChart" sheetId="20" r:id="rId4"/>
    <sheet name="S&amp;P worst qtrs vs BTOP" sheetId="9" r:id="rId5"/>
    <sheet name="S&amp;P best qrts vs BTOP" sheetId="13" r:id="rId6"/>
    <sheet name="VAMI" sheetId="4" r:id="rId7"/>
    <sheet name="S&amp;P worst qtrs vs MDP " sheetId="5" r:id="rId8"/>
    <sheet name="Rolling 36" sheetId="2" r:id="rId9"/>
    <sheet name="Returns" sheetId="6" r:id="rId10"/>
    <sheet name="Correlation" sheetId="7" r:id="rId11"/>
    <sheet name="return tbl" sheetId="3" r:id="rId12"/>
    <sheet name="DD" sheetId="1" r:id="rId13"/>
    <sheet name="MBX_BRO_1kChart" sheetId="10" r:id="rId14"/>
    <sheet name="MBX_BRO_CompNetReturns&amp;Stats" sheetId="15" r:id="rId15"/>
    <sheet name="MBX_BRO_MonthlyNetPerf" sheetId="16" r:id="rId16"/>
    <sheet name="MBX_BRO_Rolling36MonthReturns" sheetId="17" r:id="rId17"/>
    <sheet name="MBX_BRO_CorrelationMonthReturns" sheetId="18" r:id="rId18"/>
    <sheet name="MBX_BRO_PerfDuringStressTable" sheetId="19" r:id="rId19"/>
  </sheets>
  <externalReferences>
    <externalReference r:id="rId20"/>
    <externalReference r:id="rId21"/>
    <externalReference r:id="rId22"/>
  </externalReferences>
  <definedNames>
    <definedName name="Dates" localSheetId="10">#REF!</definedName>
    <definedName name="Dates">#REF!</definedName>
    <definedName name="EntityList" localSheetId="10">#REF!</definedName>
    <definedName name="EntityList">#REF!</definedName>
    <definedName name="EntityListNum" localSheetId="10">#REF!</definedName>
    <definedName name="EntityListNum">#REF!</definedName>
    <definedName name="NAV" localSheetId="10">#REF!</definedName>
    <definedName name="NAV">#REF!</definedName>
    <definedName name="Net">[1]Detail!$A$11:$E$245</definedName>
    <definedName name="PL_Amt" localSheetId="10">#REF!</definedName>
    <definedName name="PL_Amt">#REF!</definedName>
    <definedName name="PL_FundID" localSheetId="10">#REF!</definedName>
    <definedName name="PL_FundID">#REF!</definedName>
    <definedName name="PL_MonthEnd" localSheetId="10">#REF!</definedName>
    <definedName name="PL_MonthEnd">#REF!</definedName>
    <definedName name="PL_Sector" localSheetId="10">#REF!</definedName>
    <definedName name="PL_Sector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1" l="1"/>
  <c r="D5" i="1"/>
  <c r="D4" i="1"/>
  <c r="D3" i="1"/>
  <c r="D2" i="1"/>
  <c r="D237" i="3"/>
  <c r="F237" i="3" s="1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5" i="3"/>
  <c r="D45" i="3"/>
  <c r="F46" i="3" s="1"/>
  <c r="D44" i="3"/>
  <c r="F44" i="3" s="1"/>
  <c r="D43" i="3"/>
  <c r="F43" i="3" s="1"/>
  <c r="F42" i="3"/>
  <c r="D42" i="3"/>
  <c r="F41" i="3"/>
  <c r="D41" i="3"/>
  <c r="D40" i="3"/>
  <c r="F40" i="3" s="1"/>
  <c r="D39" i="3"/>
  <c r="F39" i="3" s="1"/>
  <c r="F38" i="3"/>
  <c r="D38" i="3"/>
  <c r="F37" i="3"/>
  <c r="D37" i="3"/>
  <c r="D36" i="3"/>
  <c r="F36" i="3" s="1"/>
  <c r="D35" i="3"/>
  <c r="F35" i="3" s="1"/>
  <c r="F34" i="3"/>
  <c r="D34" i="3"/>
  <c r="F33" i="3"/>
  <c r="D33" i="3"/>
  <c r="D32" i="3"/>
  <c r="F32" i="3" s="1"/>
  <c r="D31" i="3"/>
  <c r="F31" i="3" s="1"/>
  <c r="F30" i="3"/>
  <c r="D30" i="3"/>
  <c r="F29" i="3"/>
  <c r="D29" i="3"/>
  <c r="D28" i="3"/>
  <c r="F28" i="3" s="1"/>
  <c r="D27" i="3"/>
  <c r="F27" i="3" s="1"/>
  <c r="F26" i="3"/>
  <c r="D26" i="3"/>
  <c r="F25" i="3"/>
  <c r="D25" i="3"/>
  <c r="D24" i="3"/>
  <c r="F24" i="3" s="1"/>
  <c r="D23" i="3"/>
  <c r="F23" i="3" s="1"/>
  <c r="F22" i="3"/>
  <c r="D22" i="3"/>
  <c r="F21" i="3"/>
  <c r="F20" i="3"/>
  <c r="F19" i="3"/>
  <c r="F18" i="3"/>
  <c r="F17" i="3"/>
  <c r="F16" i="3"/>
  <c r="F15" i="3"/>
  <c r="F14" i="3"/>
  <c r="F13" i="3"/>
  <c r="F12" i="3"/>
  <c r="F11" i="3"/>
  <c r="F5" i="3"/>
  <c r="G299" i="7"/>
  <c r="G297" i="7"/>
  <c r="E297" i="7"/>
  <c r="H290" i="7"/>
  <c r="F290" i="7"/>
  <c r="D290" i="7"/>
  <c r="C290" i="7"/>
  <c r="H289" i="7"/>
  <c r="F289" i="7"/>
  <c r="D289" i="7"/>
  <c r="C289" i="7"/>
  <c r="H288" i="7"/>
  <c r="F288" i="7"/>
  <c r="D288" i="7"/>
  <c r="C288" i="7"/>
  <c r="H287" i="7"/>
  <c r="F287" i="7"/>
  <c r="D287" i="7"/>
  <c r="C287" i="7"/>
  <c r="H286" i="7"/>
  <c r="F286" i="7"/>
  <c r="D286" i="7"/>
  <c r="C286" i="7"/>
  <c r="H285" i="7"/>
  <c r="F285" i="7"/>
  <c r="D285" i="7"/>
  <c r="C285" i="7"/>
  <c r="H284" i="7"/>
  <c r="F284" i="7"/>
  <c r="D284" i="7"/>
  <c r="C284" i="7"/>
  <c r="H283" i="7"/>
  <c r="F283" i="7"/>
  <c r="D283" i="7"/>
  <c r="C283" i="7"/>
  <c r="H282" i="7"/>
  <c r="F282" i="7"/>
  <c r="D282" i="7"/>
  <c r="C282" i="7"/>
  <c r="H281" i="7"/>
  <c r="F281" i="7"/>
  <c r="D281" i="7"/>
  <c r="C281" i="7"/>
  <c r="H280" i="7"/>
  <c r="F280" i="7"/>
  <c r="D280" i="7"/>
  <c r="C280" i="7"/>
  <c r="B280" i="7"/>
  <c r="B281" i="7" s="1"/>
  <c r="B282" i="7" s="1"/>
  <c r="B283" i="7" s="1"/>
  <c r="B284" i="7" s="1"/>
  <c r="B285" i="7" s="1"/>
  <c r="B286" i="7" s="1"/>
  <c r="B287" i="7" s="1"/>
  <c r="B288" i="7" s="1"/>
  <c r="B289" i="7" s="1"/>
  <c r="B290" i="7" s="1"/>
  <c r="H279" i="7"/>
  <c r="F279" i="7"/>
  <c r="D279" i="7"/>
  <c r="C279" i="7"/>
  <c r="H295" i="7" s="1"/>
  <c r="B279" i="7"/>
  <c r="H278" i="7"/>
  <c r="F278" i="7"/>
  <c r="D278" i="7"/>
  <c r="C278" i="7"/>
  <c r="B278" i="7"/>
  <c r="H277" i="7"/>
  <c r="F277" i="7"/>
  <c r="D277" i="7"/>
  <c r="C277" i="7"/>
  <c r="H276" i="7"/>
  <c r="F276" i="7"/>
  <c r="D276" i="7"/>
  <c r="C276" i="7"/>
  <c r="H275" i="7"/>
  <c r="F275" i="7"/>
  <c r="D275" i="7"/>
  <c r="C275" i="7"/>
  <c r="H274" i="7"/>
  <c r="F274" i="7"/>
  <c r="D274" i="7"/>
  <c r="C274" i="7"/>
  <c r="H273" i="7"/>
  <c r="F273" i="7"/>
  <c r="D273" i="7"/>
  <c r="C273" i="7"/>
  <c r="H272" i="7"/>
  <c r="F272" i="7"/>
  <c r="D272" i="7"/>
  <c r="C272" i="7"/>
  <c r="H271" i="7"/>
  <c r="F271" i="7"/>
  <c r="D271" i="7"/>
  <c r="C271" i="7"/>
  <c r="H270" i="7"/>
  <c r="F270" i="7"/>
  <c r="D270" i="7"/>
  <c r="C270" i="7"/>
  <c r="H269" i="7"/>
  <c r="F269" i="7"/>
  <c r="D269" i="7"/>
  <c r="C269" i="7"/>
  <c r="H268" i="7"/>
  <c r="F268" i="7"/>
  <c r="D268" i="7"/>
  <c r="C268" i="7"/>
  <c r="H267" i="7"/>
  <c r="F267" i="7"/>
  <c r="D267" i="7"/>
  <c r="C267" i="7"/>
  <c r="H266" i="7"/>
  <c r="F266" i="7"/>
  <c r="D266" i="7"/>
  <c r="C266" i="7"/>
  <c r="H265" i="7"/>
  <c r="F265" i="7"/>
  <c r="D265" i="7"/>
  <c r="C265" i="7"/>
  <c r="H264" i="7"/>
  <c r="F264" i="7"/>
  <c r="D264" i="7"/>
  <c r="C264" i="7"/>
  <c r="H263" i="7"/>
  <c r="F263" i="7"/>
  <c r="D263" i="7"/>
  <c r="C263" i="7"/>
  <c r="H262" i="7"/>
  <c r="F262" i="7"/>
  <c r="D262" i="7"/>
  <c r="C262" i="7"/>
  <c r="H261" i="7"/>
  <c r="F261" i="7"/>
  <c r="D261" i="7"/>
  <c r="C261" i="7"/>
  <c r="H260" i="7"/>
  <c r="F260" i="7"/>
  <c r="D260" i="7"/>
  <c r="C260" i="7"/>
  <c r="H259" i="7"/>
  <c r="F259" i="7"/>
  <c r="D259" i="7"/>
  <c r="C259" i="7"/>
  <c r="H258" i="7"/>
  <c r="F258" i="7"/>
  <c r="D258" i="7"/>
  <c r="C258" i="7"/>
  <c r="H257" i="7"/>
  <c r="F257" i="7"/>
  <c r="D257" i="7"/>
  <c r="C257" i="7"/>
  <c r="H256" i="7"/>
  <c r="F256" i="7"/>
  <c r="D256" i="7"/>
  <c r="C256" i="7"/>
  <c r="H255" i="7"/>
  <c r="F255" i="7"/>
  <c r="D255" i="7"/>
  <c r="C255" i="7"/>
  <c r="H254" i="7"/>
  <c r="F254" i="7"/>
  <c r="D254" i="7"/>
  <c r="C254" i="7"/>
  <c r="H253" i="7"/>
  <c r="F253" i="7"/>
  <c r="D253" i="7"/>
  <c r="C253" i="7"/>
  <c r="H252" i="7"/>
  <c r="F252" i="7"/>
  <c r="D252" i="7"/>
  <c r="C252" i="7"/>
  <c r="H251" i="7"/>
  <c r="F251" i="7"/>
  <c r="D251" i="7"/>
  <c r="C251" i="7"/>
  <c r="H250" i="7"/>
  <c r="F250" i="7"/>
  <c r="D250" i="7"/>
  <c r="C250" i="7"/>
  <c r="H249" i="7"/>
  <c r="F249" i="7"/>
  <c r="D249" i="7"/>
  <c r="C249" i="7"/>
  <c r="H248" i="7"/>
  <c r="F248" i="7"/>
  <c r="D248" i="7"/>
  <c r="C248" i="7"/>
  <c r="H247" i="7"/>
  <c r="F247" i="7"/>
  <c r="D247" i="7"/>
  <c r="C247" i="7"/>
  <c r="H246" i="7"/>
  <c r="F246" i="7"/>
  <c r="D246" i="7"/>
  <c r="C246" i="7"/>
  <c r="H245" i="7"/>
  <c r="F245" i="7"/>
  <c r="D245" i="7"/>
  <c r="C245" i="7"/>
  <c r="H244" i="7"/>
  <c r="F244" i="7"/>
  <c r="D244" i="7"/>
  <c r="C244" i="7"/>
  <c r="H243" i="7"/>
  <c r="F243" i="7"/>
  <c r="D243" i="7"/>
  <c r="C243" i="7"/>
  <c r="H242" i="7"/>
  <c r="F242" i="7"/>
  <c r="D242" i="7"/>
  <c r="C242" i="7"/>
  <c r="H241" i="7"/>
  <c r="F241" i="7"/>
  <c r="D241" i="7"/>
  <c r="C241" i="7"/>
  <c r="H240" i="7"/>
  <c r="F240" i="7"/>
  <c r="D240" i="7"/>
  <c r="C240" i="7"/>
  <c r="H239" i="7"/>
  <c r="F239" i="7"/>
  <c r="D239" i="7"/>
  <c r="C239" i="7"/>
  <c r="H238" i="7"/>
  <c r="F238" i="7"/>
  <c r="D238" i="7"/>
  <c r="C238" i="7"/>
  <c r="H237" i="7"/>
  <c r="F237" i="7"/>
  <c r="D237" i="7"/>
  <c r="C237" i="7"/>
  <c r="H236" i="7"/>
  <c r="F236" i="7"/>
  <c r="D236" i="7"/>
  <c r="C236" i="7"/>
  <c r="H235" i="7"/>
  <c r="F235" i="7"/>
  <c r="D235" i="7"/>
  <c r="C235" i="7"/>
  <c r="H234" i="7"/>
  <c r="F234" i="7"/>
  <c r="D234" i="7"/>
  <c r="C234" i="7"/>
  <c r="H233" i="7"/>
  <c r="F233" i="7"/>
  <c r="D233" i="7"/>
  <c r="C233" i="7"/>
  <c r="H232" i="7"/>
  <c r="F232" i="7"/>
  <c r="D232" i="7"/>
  <c r="C232" i="7"/>
  <c r="H231" i="7"/>
  <c r="F231" i="7"/>
  <c r="D231" i="7"/>
  <c r="C231" i="7"/>
  <c r="H230" i="7"/>
  <c r="F230" i="7"/>
  <c r="D230" i="7"/>
  <c r="C230" i="7"/>
  <c r="H229" i="7"/>
  <c r="F229" i="7"/>
  <c r="D229" i="7"/>
  <c r="C229" i="7"/>
  <c r="H228" i="7"/>
  <c r="F228" i="7"/>
  <c r="D228" i="7"/>
  <c r="C228" i="7"/>
  <c r="H227" i="7"/>
  <c r="F227" i="7"/>
  <c r="D227" i="7"/>
  <c r="C227" i="7"/>
  <c r="H226" i="7"/>
  <c r="F226" i="7"/>
  <c r="D226" i="7"/>
  <c r="C226" i="7"/>
  <c r="H225" i="7"/>
  <c r="F225" i="7"/>
  <c r="D225" i="7"/>
  <c r="C225" i="7"/>
  <c r="H224" i="7"/>
  <c r="F224" i="7"/>
  <c r="D224" i="7"/>
  <c r="C224" i="7"/>
  <c r="H223" i="7"/>
  <c r="F223" i="7"/>
  <c r="D223" i="7"/>
  <c r="C223" i="7"/>
  <c r="H222" i="7"/>
  <c r="F222" i="7"/>
  <c r="D222" i="7"/>
  <c r="C222" i="7"/>
  <c r="H221" i="7"/>
  <c r="F221" i="7"/>
  <c r="D221" i="7"/>
  <c r="C221" i="7"/>
  <c r="H220" i="7"/>
  <c r="F220" i="7"/>
  <c r="D220" i="7"/>
  <c r="C220" i="7"/>
  <c r="H219" i="7"/>
  <c r="F219" i="7"/>
  <c r="D219" i="7"/>
  <c r="C219" i="7"/>
  <c r="H218" i="7"/>
  <c r="F218" i="7"/>
  <c r="D218" i="7"/>
  <c r="C218" i="7"/>
  <c r="H217" i="7"/>
  <c r="F217" i="7"/>
  <c r="D217" i="7"/>
  <c r="C217" i="7"/>
  <c r="H216" i="7"/>
  <c r="F216" i="7"/>
  <c r="D216" i="7"/>
  <c r="C216" i="7"/>
  <c r="H215" i="7"/>
  <c r="F215" i="7"/>
  <c r="D215" i="7"/>
  <c r="C215" i="7"/>
  <c r="H214" i="7"/>
  <c r="F214" i="7"/>
  <c r="D214" i="7"/>
  <c r="C214" i="7"/>
  <c r="H213" i="7"/>
  <c r="F213" i="7"/>
  <c r="D213" i="7"/>
  <c r="C213" i="7"/>
  <c r="H212" i="7"/>
  <c r="F212" i="7"/>
  <c r="D212" i="7"/>
  <c r="C212" i="7"/>
  <c r="H211" i="7"/>
  <c r="F211" i="7"/>
  <c r="D211" i="7"/>
  <c r="C211" i="7"/>
  <c r="H210" i="7"/>
  <c r="F210" i="7"/>
  <c r="D210" i="7"/>
  <c r="C210" i="7"/>
  <c r="H209" i="7"/>
  <c r="F209" i="7"/>
  <c r="D209" i="7"/>
  <c r="C209" i="7"/>
  <c r="H208" i="7"/>
  <c r="F208" i="7"/>
  <c r="D208" i="7"/>
  <c r="C208" i="7"/>
  <c r="H207" i="7"/>
  <c r="F207" i="7"/>
  <c r="D207" i="7"/>
  <c r="C207" i="7"/>
  <c r="H206" i="7"/>
  <c r="F206" i="7"/>
  <c r="D206" i="7"/>
  <c r="C206" i="7"/>
  <c r="H205" i="7"/>
  <c r="F205" i="7"/>
  <c r="D205" i="7"/>
  <c r="C205" i="7"/>
  <c r="H204" i="7"/>
  <c r="F204" i="7"/>
  <c r="D204" i="7"/>
  <c r="C204" i="7"/>
  <c r="H203" i="7"/>
  <c r="F203" i="7"/>
  <c r="D203" i="7"/>
  <c r="C203" i="7"/>
  <c r="H202" i="7"/>
  <c r="F202" i="7"/>
  <c r="D202" i="7"/>
  <c r="C202" i="7"/>
  <c r="H201" i="7"/>
  <c r="F201" i="7"/>
  <c r="D201" i="7"/>
  <c r="C201" i="7"/>
  <c r="H200" i="7"/>
  <c r="F200" i="7"/>
  <c r="D200" i="7"/>
  <c r="C200" i="7"/>
  <c r="H199" i="7"/>
  <c r="F199" i="7"/>
  <c r="D199" i="7"/>
  <c r="C199" i="7"/>
  <c r="H198" i="7"/>
  <c r="F198" i="7"/>
  <c r="D198" i="7"/>
  <c r="C198" i="7"/>
  <c r="H197" i="7"/>
  <c r="F197" i="7"/>
  <c r="D197" i="7"/>
  <c r="C197" i="7"/>
  <c r="H196" i="7"/>
  <c r="F196" i="7"/>
  <c r="D196" i="7"/>
  <c r="C196" i="7"/>
  <c r="H195" i="7"/>
  <c r="F195" i="7"/>
  <c r="D195" i="7"/>
  <c r="C195" i="7"/>
  <c r="H194" i="7"/>
  <c r="F194" i="7"/>
  <c r="D194" i="7"/>
  <c r="C194" i="7"/>
  <c r="H193" i="7"/>
  <c r="F193" i="7"/>
  <c r="D193" i="7"/>
  <c r="C193" i="7"/>
  <c r="H192" i="7"/>
  <c r="F192" i="7"/>
  <c r="D192" i="7"/>
  <c r="C192" i="7"/>
  <c r="H191" i="7"/>
  <c r="F191" i="7"/>
  <c r="D191" i="7"/>
  <c r="C191" i="7"/>
  <c r="H190" i="7"/>
  <c r="F190" i="7"/>
  <c r="D190" i="7"/>
  <c r="C190" i="7"/>
  <c r="H189" i="7"/>
  <c r="F189" i="7"/>
  <c r="D189" i="7"/>
  <c r="C189" i="7"/>
  <c r="H188" i="7"/>
  <c r="F188" i="7"/>
  <c r="D188" i="7"/>
  <c r="C188" i="7"/>
  <c r="H187" i="7"/>
  <c r="F187" i="7"/>
  <c r="D187" i="7"/>
  <c r="C187" i="7"/>
  <c r="H186" i="7"/>
  <c r="F186" i="7"/>
  <c r="D186" i="7"/>
  <c r="C186" i="7"/>
  <c r="H185" i="7"/>
  <c r="F185" i="7"/>
  <c r="D185" i="7"/>
  <c r="C185" i="7"/>
  <c r="H184" i="7"/>
  <c r="F184" i="7"/>
  <c r="D184" i="7"/>
  <c r="C184" i="7"/>
  <c r="H183" i="7"/>
  <c r="F183" i="7"/>
  <c r="D183" i="7"/>
  <c r="C183" i="7"/>
  <c r="H182" i="7"/>
  <c r="F182" i="7"/>
  <c r="D182" i="7"/>
  <c r="C182" i="7"/>
  <c r="H181" i="7"/>
  <c r="F181" i="7"/>
  <c r="D181" i="7"/>
  <c r="C181" i="7"/>
  <c r="H180" i="7"/>
  <c r="F180" i="7"/>
  <c r="D180" i="7"/>
  <c r="C180" i="7"/>
  <c r="H179" i="7"/>
  <c r="F179" i="7"/>
  <c r="D179" i="7"/>
  <c r="C179" i="7"/>
  <c r="H178" i="7"/>
  <c r="F178" i="7"/>
  <c r="D178" i="7"/>
  <c r="C178" i="7"/>
  <c r="H177" i="7"/>
  <c r="F177" i="7"/>
  <c r="D177" i="7"/>
  <c r="C177" i="7"/>
  <c r="H176" i="7"/>
  <c r="F176" i="7"/>
  <c r="D176" i="7"/>
  <c r="C176" i="7"/>
  <c r="H175" i="7"/>
  <c r="F175" i="7"/>
  <c r="D175" i="7"/>
  <c r="C175" i="7"/>
  <c r="H174" i="7"/>
  <c r="F174" i="7"/>
  <c r="D174" i="7"/>
  <c r="C174" i="7"/>
  <c r="H173" i="7"/>
  <c r="F173" i="7"/>
  <c r="D173" i="7"/>
  <c r="C173" i="7"/>
  <c r="H172" i="7"/>
  <c r="F172" i="7"/>
  <c r="D172" i="7"/>
  <c r="C172" i="7"/>
  <c r="H171" i="7"/>
  <c r="F171" i="7"/>
  <c r="D171" i="7"/>
  <c r="C171" i="7"/>
  <c r="H170" i="7"/>
  <c r="F170" i="7"/>
  <c r="D170" i="7"/>
  <c r="C170" i="7"/>
  <c r="H169" i="7"/>
  <c r="F169" i="7"/>
  <c r="D169" i="7"/>
  <c r="C169" i="7"/>
  <c r="H168" i="7"/>
  <c r="F168" i="7"/>
  <c r="D168" i="7"/>
  <c r="C168" i="7"/>
  <c r="H167" i="7"/>
  <c r="F167" i="7"/>
  <c r="D167" i="7"/>
  <c r="C167" i="7"/>
  <c r="H166" i="7"/>
  <c r="F166" i="7"/>
  <c r="D166" i="7"/>
  <c r="C166" i="7"/>
  <c r="H165" i="7"/>
  <c r="F165" i="7"/>
  <c r="D165" i="7"/>
  <c r="C165" i="7"/>
  <c r="H164" i="7"/>
  <c r="F164" i="7"/>
  <c r="D164" i="7"/>
  <c r="C164" i="7"/>
  <c r="H163" i="7"/>
  <c r="F163" i="7"/>
  <c r="D163" i="7"/>
  <c r="C163" i="7"/>
  <c r="H162" i="7"/>
  <c r="F162" i="7"/>
  <c r="D162" i="7"/>
  <c r="C162" i="7"/>
  <c r="H161" i="7"/>
  <c r="F161" i="7"/>
  <c r="D161" i="7"/>
  <c r="C161" i="7"/>
  <c r="H160" i="7"/>
  <c r="F160" i="7"/>
  <c r="D160" i="7"/>
  <c r="C160" i="7"/>
  <c r="H159" i="7"/>
  <c r="F159" i="7"/>
  <c r="D159" i="7"/>
  <c r="C159" i="7"/>
  <c r="H158" i="7"/>
  <c r="F158" i="7"/>
  <c r="D158" i="7"/>
  <c r="C158" i="7"/>
  <c r="H157" i="7"/>
  <c r="F157" i="7"/>
  <c r="D157" i="7"/>
  <c r="C157" i="7"/>
  <c r="H156" i="7"/>
  <c r="F156" i="7"/>
  <c r="D156" i="7"/>
  <c r="C156" i="7"/>
  <c r="H155" i="7"/>
  <c r="F155" i="7"/>
  <c r="D155" i="7"/>
  <c r="C155" i="7"/>
  <c r="H154" i="7"/>
  <c r="F154" i="7"/>
  <c r="D154" i="7"/>
  <c r="C154" i="7"/>
  <c r="H153" i="7"/>
  <c r="F153" i="7"/>
  <c r="D153" i="7"/>
  <c r="C153" i="7"/>
  <c r="H152" i="7"/>
  <c r="F152" i="7"/>
  <c r="D152" i="7"/>
  <c r="C152" i="7"/>
  <c r="H151" i="7"/>
  <c r="F151" i="7"/>
  <c r="D151" i="7"/>
  <c r="C151" i="7"/>
  <c r="H150" i="7"/>
  <c r="F150" i="7"/>
  <c r="D150" i="7"/>
  <c r="C150" i="7"/>
  <c r="H149" i="7"/>
  <c r="F149" i="7"/>
  <c r="D149" i="7"/>
  <c r="C149" i="7"/>
  <c r="H148" i="7"/>
  <c r="F148" i="7"/>
  <c r="D148" i="7"/>
  <c r="C148" i="7"/>
  <c r="H147" i="7"/>
  <c r="F147" i="7"/>
  <c r="D147" i="7"/>
  <c r="C147" i="7"/>
  <c r="H146" i="7"/>
  <c r="F146" i="7"/>
  <c r="D146" i="7"/>
  <c r="C146" i="7"/>
  <c r="H145" i="7"/>
  <c r="F145" i="7"/>
  <c r="D145" i="7"/>
  <c r="C145" i="7"/>
  <c r="H144" i="7"/>
  <c r="F144" i="7"/>
  <c r="D144" i="7"/>
  <c r="C144" i="7"/>
  <c r="H143" i="7"/>
  <c r="F143" i="7"/>
  <c r="D143" i="7"/>
  <c r="C143" i="7"/>
  <c r="H142" i="7"/>
  <c r="F142" i="7"/>
  <c r="D142" i="7"/>
  <c r="C142" i="7"/>
  <c r="H141" i="7"/>
  <c r="F141" i="7"/>
  <c r="D141" i="7"/>
  <c r="C141" i="7"/>
  <c r="H140" i="7"/>
  <c r="F140" i="7"/>
  <c r="D140" i="7"/>
  <c r="C140" i="7"/>
  <c r="H139" i="7"/>
  <c r="F139" i="7"/>
  <c r="D139" i="7"/>
  <c r="C139" i="7"/>
  <c r="H138" i="7"/>
  <c r="F138" i="7"/>
  <c r="D138" i="7"/>
  <c r="C138" i="7"/>
  <c r="H137" i="7"/>
  <c r="F137" i="7"/>
  <c r="D137" i="7"/>
  <c r="C137" i="7"/>
  <c r="H136" i="7"/>
  <c r="F136" i="7"/>
  <c r="D136" i="7"/>
  <c r="C136" i="7"/>
  <c r="H135" i="7"/>
  <c r="F135" i="7"/>
  <c r="D135" i="7"/>
  <c r="C135" i="7"/>
  <c r="H134" i="7"/>
  <c r="F134" i="7"/>
  <c r="D134" i="7"/>
  <c r="C134" i="7"/>
  <c r="H133" i="7"/>
  <c r="F133" i="7"/>
  <c r="D133" i="7"/>
  <c r="C133" i="7"/>
  <c r="H132" i="7"/>
  <c r="F132" i="7"/>
  <c r="D132" i="7"/>
  <c r="C132" i="7"/>
  <c r="H131" i="7"/>
  <c r="F131" i="7"/>
  <c r="D131" i="7"/>
  <c r="C131" i="7"/>
  <c r="H130" i="7"/>
  <c r="F130" i="7"/>
  <c r="D130" i="7"/>
  <c r="C130" i="7"/>
  <c r="H129" i="7"/>
  <c r="F129" i="7"/>
  <c r="D129" i="7"/>
  <c r="C129" i="7"/>
  <c r="H128" i="7"/>
  <c r="F128" i="7"/>
  <c r="D128" i="7"/>
  <c r="C128" i="7"/>
  <c r="H127" i="7"/>
  <c r="F127" i="7"/>
  <c r="D127" i="7"/>
  <c r="C127" i="7"/>
  <c r="H126" i="7"/>
  <c r="F126" i="7"/>
  <c r="D126" i="7"/>
  <c r="C126" i="7"/>
  <c r="H125" i="7"/>
  <c r="F125" i="7"/>
  <c r="D125" i="7"/>
  <c r="C125" i="7"/>
  <c r="H124" i="7"/>
  <c r="F124" i="7"/>
  <c r="D124" i="7"/>
  <c r="C124" i="7"/>
  <c r="H123" i="7"/>
  <c r="F123" i="7"/>
  <c r="D123" i="7"/>
  <c r="C123" i="7"/>
  <c r="H122" i="7"/>
  <c r="F122" i="7"/>
  <c r="D122" i="7"/>
  <c r="C122" i="7"/>
  <c r="H121" i="7"/>
  <c r="F121" i="7"/>
  <c r="D121" i="7"/>
  <c r="C121" i="7"/>
  <c r="H120" i="7"/>
  <c r="F120" i="7"/>
  <c r="D120" i="7"/>
  <c r="C120" i="7"/>
  <c r="H119" i="7"/>
  <c r="F119" i="7"/>
  <c r="D119" i="7"/>
  <c r="C119" i="7"/>
  <c r="H118" i="7"/>
  <c r="F118" i="7"/>
  <c r="D118" i="7"/>
  <c r="C118" i="7"/>
  <c r="H117" i="7"/>
  <c r="F117" i="7"/>
  <c r="D117" i="7"/>
  <c r="C117" i="7"/>
  <c r="H116" i="7"/>
  <c r="F116" i="7"/>
  <c r="D116" i="7"/>
  <c r="C116" i="7"/>
  <c r="H115" i="7"/>
  <c r="F115" i="7"/>
  <c r="D115" i="7"/>
  <c r="C115" i="7"/>
  <c r="H114" i="7"/>
  <c r="F114" i="7"/>
  <c r="D114" i="7"/>
  <c r="C114" i="7"/>
  <c r="H113" i="7"/>
  <c r="F113" i="7"/>
  <c r="D113" i="7"/>
  <c r="C113" i="7"/>
  <c r="H112" i="7"/>
  <c r="F112" i="7"/>
  <c r="D112" i="7"/>
  <c r="C112" i="7"/>
  <c r="H111" i="7"/>
  <c r="F111" i="7"/>
  <c r="D111" i="7"/>
  <c r="C111" i="7"/>
  <c r="H110" i="7"/>
  <c r="F110" i="7"/>
  <c r="D110" i="7"/>
  <c r="C110" i="7"/>
  <c r="H109" i="7"/>
  <c r="F109" i="7"/>
  <c r="D109" i="7"/>
  <c r="C109" i="7"/>
  <c r="H108" i="7"/>
  <c r="F108" i="7"/>
  <c r="D108" i="7"/>
  <c r="C108" i="7"/>
  <c r="H107" i="7"/>
  <c r="F107" i="7"/>
  <c r="D107" i="7"/>
  <c r="C107" i="7"/>
  <c r="H106" i="7"/>
  <c r="F106" i="7"/>
  <c r="D106" i="7"/>
  <c r="C106" i="7"/>
  <c r="H105" i="7"/>
  <c r="F105" i="7"/>
  <c r="D105" i="7"/>
  <c r="C105" i="7"/>
  <c r="H104" i="7"/>
  <c r="F104" i="7"/>
  <c r="D104" i="7"/>
  <c r="C104" i="7"/>
  <c r="H103" i="7"/>
  <c r="F103" i="7"/>
  <c r="D103" i="7"/>
  <c r="C103" i="7"/>
  <c r="H102" i="7"/>
  <c r="F102" i="7"/>
  <c r="D102" i="7"/>
  <c r="C102" i="7"/>
  <c r="H101" i="7"/>
  <c r="F101" i="7"/>
  <c r="D101" i="7"/>
  <c r="C101" i="7"/>
  <c r="H100" i="7"/>
  <c r="F100" i="7"/>
  <c r="D100" i="7"/>
  <c r="C100" i="7"/>
  <c r="H99" i="7"/>
  <c r="F99" i="7"/>
  <c r="D99" i="7"/>
  <c r="C99" i="7"/>
  <c r="H98" i="7"/>
  <c r="F98" i="7"/>
  <c r="D98" i="7"/>
  <c r="C98" i="7"/>
  <c r="H97" i="7"/>
  <c r="F97" i="7"/>
  <c r="D97" i="7"/>
  <c r="C97" i="7"/>
  <c r="H96" i="7"/>
  <c r="F96" i="7"/>
  <c r="D96" i="7"/>
  <c r="C96" i="7"/>
  <c r="H95" i="7"/>
  <c r="F95" i="7"/>
  <c r="D95" i="7"/>
  <c r="C95" i="7"/>
  <c r="H94" i="7"/>
  <c r="F94" i="7"/>
  <c r="D94" i="7"/>
  <c r="C94" i="7"/>
  <c r="H93" i="7"/>
  <c r="F93" i="7"/>
  <c r="D93" i="7"/>
  <c r="C93" i="7"/>
  <c r="H92" i="7"/>
  <c r="F92" i="7"/>
  <c r="D92" i="7"/>
  <c r="C92" i="7"/>
  <c r="H91" i="7"/>
  <c r="F91" i="7"/>
  <c r="D91" i="7"/>
  <c r="C91" i="7"/>
  <c r="H90" i="7"/>
  <c r="F90" i="7"/>
  <c r="D90" i="7"/>
  <c r="C90" i="7"/>
  <c r="H89" i="7"/>
  <c r="F89" i="7"/>
  <c r="D89" i="7"/>
  <c r="C89" i="7"/>
  <c r="H88" i="7"/>
  <c r="F88" i="7"/>
  <c r="D88" i="7"/>
  <c r="C88" i="7"/>
  <c r="H87" i="7"/>
  <c r="F87" i="7"/>
  <c r="D87" i="7"/>
  <c r="C87" i="7"/>
  <c r="H86" i="7"/>
  <c r="F86" i="7"/>
  <c r="D86" i="7"/>
  <c r="C86" i="7"/>
  <c r="H85" i="7"/>
  <c r="F85" i="7"/>
  <c r="D85" i="7"/>
  <c r="C85" i="7"/>
  <c r="H84" i="7"/>
  <c r="F84" i="7"/>
  <c r="D84" i="7"/>
  <c r="C84" i="7"/>
  <c r="H83" i="7"/>
  <c r="F83" i="7"/>
  <c r="D83" i="7"/>
  <c r="C83" i="7"/>
  <c r="H82" i="7"/>
  <c r="F82" i="7"/>
  <c r="D82" i="7"/>
  <c r="C82" i="7"/>
  <c r="H81" i="7"/>
  <c r="F81" i="7"/>
  <c r="D81" i="7"/>
  <c r="C81" i="7"/>
  <c r="H80" i="7"/>
  <c r="F80" i="7"/>
  <c r="D80" i="7"/>
  <c r="C80" i="7"/>
  <c r="H79" i="7"/>
  <c r="F79" i="7"/>
  <c r="D79" i="7"/>
  <c r="C79" i="7"/>
  <c r="H78" i="7"/>
  <c r="F78" i="7"/>
  <c r="D78" i="7"/>
  <c r="C78" i="7"/>
  <c r="H77" i="7"/>
  <c r="F77" i="7"/>
  <c r="D77" i="7"/>
  <c r="C77" i="7"/>
  <c r="H76" i="7"/>
  <c r="F76" i="7"/>
  <c r="D76" i="7"/>
  <c r="C76" i="7"/>
  <c r="H75" i="7"/>
  <c r="F75" i="7"/>
  <c r="D75" i="7"/>
  <c r="C75" i="7"/>
  <c r="H74" i="7"/>
  <c r="F74" i="7"/>
  <c r="D74" i="7"/>
  <c r="C74" i="7"/>
  <c r="H73" i="7"/>
  <c r="F73" i="7"/>
  <c r="D73" i="7"/>
  <c r="C73" i="7"/>
  <c r="H72" i="7"/>
  <c r="F72" i="7"/>
  <c r="D72" i="7"/>
  <c r="C72" i="7"/>
  <c r="H71" i="7"/>
  <c r="F71" i="7"/>
  <c r="D71" i="7"/>
  <c r="C71" i="7"/>
  <c r="H70" i="7"/>
  <c r="F70" i="7"/>
  <c r="D70" i="7"/>
  <c r="C70" i="7"/>
  <c r="H69" i="7"/>
  <c r="F69" i="7"/>
  <c r="D69" i="7"/>
  <c r="C69" i="7"/>
  <c r="H68" i="7"/>
  <c r="F68" i="7"/>
  <c r="D68" i="7"/>
  <c r="C68" i="7"/>
  <c r="H67" i="7"/>
  <c r="F67" i="7"/>
  <c r="D67" i="7"/>
  <c r="C67" i="7"/>
  <c r="H66" i="7"/>
  <c r="F66" i="7"/>
  <c r="D66" i="7"/>
  <c r="C66" i="7"/>
  <c r="H65" i="7"/>
  <c r="F65" i="7"/>
  <c r="D65" i="7"/>
  <c r="C65" i="7"/>
  <c r="H64" i="7"/>
  <c r="F64" i="7"/>
  <c r="D64" i="7"/>
  <c r="C64" i="7"/>
  <c r="H63" i="7"/>
  <c r="F63" i="7"/>
  <c r="D63" i="7"/>
  <c r="C63" i="7"/>
  <c r="H62" i="7"/>
  <c r="F62" i="7"/>
  <c r="D62" i="7"/>
  <c r="C62" i="7"/>
  <c r="H61" i="7"/>
  <c r="F61" i="7"/>
  <c r="D61" i="7"/>
  <c r="C61" i="7"/>
  <c r="H60" i="7"/>
  <c r="F60" i="7"/>
  <c r="D60" i="7"/>
  <c r="C60" i="7"/>
  <c r="H59" i="7"/>
  <c r="F59" i="7"/>
  <c r="D59" i="7"/>
  <c r="C59" i="7"/>
  <c r="H58" i="7"/>
  <c r="F58" i="7"/>
  <c r="D58" i="7"/>
  <c r="C58" i="7"/>
  <c r="H57" i="7"/>
  <c r="F57" i="7"/>
  <c r="D57" i="7"/>
  <c r="C57" i="7"/>
  <c r="H56" i="7"/>
  <c r="F56" i="7"/>
  <c r="D56" i="7"/>
  <c r="C56" i="7"/>
  <c r="H55" i="7"/>
  <c r="F55" i="7"/>
  <c r="D55" i="7"/>
  <c r="C55" i="7"/>
  <c r="H54" i="7"/>
  <c r="F54" i="7"/>
  <c r="D54" i="7"/>
  <c r="C54" i="7"/>
  <c r="H53" i="7"/>
  <c r="F53" i="7"/>
  <c r="D53" i="7"/>
  <c r="C53" i="7"/>
  <c r="H52" i="7"/>
  <c r="F52" i="7"/>
  <c r="D52" i="7"/>
  <c r="C52" i="7"/>
  <c r="H51" i="7"/>
  <c r="F51" i="7"/>
  <c r="D51" i="7"/>
  <c r="C51" i="7"/>
  <c r="H50" i="7"/>
  <c r="F50" i="7"/>
  <c r="D50" i="7"/>
  <c r="C50" i="7"/>
  <c r="H49" i="7"/>
  <c r="F49" i="7"/>
  <c r="D49" i="7"/>
  <c r="C49" i="7"/>
  <c r="H48" i="7"/>
  <c r="F48" i="7"/>
  <c r="D48" i="7"/>
  <c r="C48" i="7"/>
  <c r="H47" i="7"/>
  <c r="F47" i="7"/>
  <c r="D47" i="7"/>
  <c r="C47" i="7"/>
  <c r="H46" i="7"/>
  <c r="F46" i="7"/>
  <c r="D46" i="7"/>
  <c r="C46" i="7"/>
  <c r="H45" i="7"/>
  <c r="F45" i="7"/>
  <c r="D45" i="7"/>
  <c r="C45" i="7"/>
  <c r="H44" i="7"/>
  <c r="F44" i="7"/>
  <c r="D44" i="7"/>
  <c r="C44" i="7"/>
  <c r="H43" i="7"/>
  <c r="F43" i="7"/>
  <c r="D43" i="7"/>
  <c r="C43" i="7"/>
  <c r="H42" i="7"/>
  <c r="F42" i="7"/>
  <c r="D42" i="7"/>
  <c r="C42" i="7"/>
  <c r="H41" i="7"/>
  <c r="F41" i="7"/>
  <c r="D41" i="7"/>
  <c r="C41" i="7"/>
  <c r="H40" i="7"/>
  <c r="F40" i="7"/>
  <c r="D40" i="7"/>
  <c r="C40" i="7"/>
  <c r="H39" i="7"/>
  <c r="F39" i="7"/>
  <c r="D39" i="7"/>
  <c r="C39" i="7"/>
  <c r="H38" i="7"/>
  <c r="F38" i="7"/>
  <c r="D38" i="7"/>
  <c r="C38" i="7"/>
  <c r="H37" i="7"/>
  <c r="F37" i="7"/>
  <c r="D37" i="7"/>
  <c r="C37" i="7"/>
  <c r="H36" i="7"/>
  <c r="F36" i="7"/>
  <c r="D36" i="7"/>
  <c r="C36" i="7"/>
  <c r="H35" i="7"/>
  <c r="F35" i="7"/>
  <c r="D35" i="7"/>
  <c r="C35" i="7"/>
  <c r="H34" i="7"/>
  <c r="F34" i="7"/>
  <c r="D34" i="7"/>
  <c r="C34" i="7"/>
  <c r="H33" i="7"/>
  <c r="F33" i="7"/>
  <c r="D33" i="7"/>
  <c r="C33" i="7"/>
  <c r="H32" i="7"/>
  <c r="F32" i="7"/>
  <c r="D32" i="7"/>
  <c r="C32" i="7"/>
  <c r="H31" i="7"/>
  <c r="F31" i="7"/>
  <c r="D31" i="7"/>
  <c r="C31" i="7"/>
  <c r="H30" i="7"/>
  <c r="F30" i="7"/>
  <c r="D30" i="7"/>
  <c r="C30" i="7"/>
  <c r="H29" i="7"/>
  <c r="F29" i="7"/>
  <c r="D29" i="7"/>
  <c r="C29" i="7"/>
  <c r="H28" i="7"/>
  <c r="F28" i="7"/>
  <c r="D28" i="7"/>
  <c r="C28" i="7"/>
  <c r="H27" i="7"/>
  <c r="F27" i="7"/>
  <c r="D27" i="7"/>
  <c r="C27" i="7"/>
  <c r="H26" i="7"/>
  <c r="F26" i="7"/>
  <c r="D26" i="7"/>
  <c r="C26" i="7"/>
  <c r="H25" i="7"/>
  <c r="F25" i="7"/>
  <c r="D25" i="7"/>
  <c r="C25" i="7"/>
  <c r="H24" i="7"/>
  <c r="F24" i="7"/>
  <c r="D24" i="7"/>
  <c r="C24" i="7"/>
  <c r="H23" i="7"/>
  <c r="F23" i="7"/>
  <c r="D23" i="7"/>
  <c r="C23" i="7"/>
  <c r="H22" i="7"/>
  <c r="F22" i="7"/>
  <c r="D22" i="7"/>
  <c r="C22" i="7"/>
  <c r="H21" i="7"/>
  <c r="F21" i="7"/>
  <c r="D21" i="7"/>
  <c r="C21" i="7"/>
  <c r="H20" i="7"/>
  <c r="F20" i="7"/>
  <c r="D20" i="7"/>
  <c r="C20" i="7"/>
  <c r="H19" i="7"/>
  <c r="F19" i="7"/>
  <c r="D19" i="7"/>
  <c r="C19" i="7"/>
  <c r="H18" i="7"/>
  <c r="F18" i="7"/>
  <c r="D18" i="7"/>
  <c r="C18" i="7"/>
  <c r="H17" i="7"/>
  <c r="F17" i="7"/>
  <c r="D17" i="7"/>
  <c r="C17" i="7"/>
  <c r="H16" i="7"/>
  <c r="F16" i="7"/>
  <c r="D16" i="7"/>
  <c r="C16" i="7"/>
  <c r="H15" i="7"/>
  <c r="F15" i="7"/>
  <c r="D15" i="7"/>
  <c r="C15" i="7"/>
  <c r="H14" i="7"/>
  <c r="F14" i="7"/>
  <c r="D14" i="7"/>
  <c r="C14" i="7"/>
  <c r="H13" i="7"/>
  <c r="F13" i="7"/>
  <c r="D13" i="7"/>
  <c r="C13" i="7"/>
  <c r="H12" i="7"/>
  <c r="F12" i="7"/>
  <c r="D12" i="7"/>
  <c r="C12" i="7"/>
  <c r="H11" i="7"/>
  <c r="F11" i="7"/>
  <c r="D11" i="7"/>
  <c r="C11" i="7"/>
  <c r="H10" i="7"/>
  <c r="F10" i="7"/>
  <c r="D10" i="7"/>
  <c r="C10" i="7"/>
  <c r="H9" i="7"/>
  <c r="F9" i="7"/>
  <c r="D9" i="7"/>
  <c r="C9" i="7"/>
  <c r="H8" i="7"/>
  <c r="F8" i="7"/>
  <c r="D8" i="7"/>
  <c r="C8" i="7"/>
  <c r="H7" i="7"/>
  <c r="F7" i="7"/>
  <c r="D7" i="7"/>
  <c r="C7" i="7"/>
  <c r="H6" i="7"/>
  <c r="F6" i="7"/>
  <c r="D6" i="7"/>
  <c r="C6" i="7"/>
  <c r="H5" i="7"/>
  <c r="F5" i="7"/>
  <c r="D5" i="7"/>
  <c r="C5" i="7"/>
  <c r="H4" i="7"/>
  <c r="F4" i="7"/>
  <c r="D4" i="7"/>
  <c r="C4" i="7"/>
  <c r="H3" i="7"/>
  <c r="H300" i="7" s="1"/>
  <c r="F3" i="7"/>
  <c r="F297" i="7" s="1"/>
  <c r="D3" i="7"/>
  <c r="H296" i="7" s="1"/>
  <c r="C3" i="7"/>
  <c r="G295" i="7" s="1"/>
  <c r="F313" i="6" a="1"/>
  <c r="F313" i="6" s="1"/>
  <c r="F314" i="6" s="1"/>
  <c r="F315" i="6" s="1"/>
  <c r="E313" i="6" a="1"/>
  <c r="E313" i="6" s="1"/>
  <c r="E314" i="6" s="1"/>
  <c r="E315" i="6" s="1"/>
  <c r="D313" i="6" a="1"/>
  <c r="D313" i="6" s="1"/>
  <c r="D314" i="6" s="1"/>
  <c r="D315" i="6" s="1"/>
  <c r="C313" i="6" a="1"/>
  <c r="C313" i="6" s="1"/>
  <c r="C314" i="6" s="1"/>
  <c r="C315" i="6" s="1"/>
  <c r="F311" i="6"/>
  <c r="F303" i="6" s="1"/>
  <c r="E311" i="6"/>
  <c r="D311" i="6"/>
  <c r="C311" i="6"/>
  <c r="C303" i="6" s="1"/>
  <c r="F306" i="6"/>
  <c r="E306" i="6"/>
  <c r="D306" i="6"/>
  <c r="C306" i="6"/>
  <c r="F305" i="6"/>
  <c r="E305" i="6"/>
  <c r="D305" i="6"/>
  <c r="C305" i="6"/>
  <c r="F304" i="6"/>
  <c r="E304" i="6"/>
  <c r="D304" i="6"/>
  <c r="C304" i="6"/>
  <c r="E303" i="6"/>
  <c r="F299" i="6"/>
  <c r="E299" i="6"/>
  <c r="D299" i="6"/>
  <c r="C299" i="6"/>
  <c r="F297" i="6" a="1"/>
  <c r="F297" i="6" s="1"/>
  <c r="F298" i="6" s="1"/>
  <c r="E297" i="6" a="1"/>
  <c r="E297" i="6" s="1"/>
  <c r="E298" i="6" s="1"/>
  <c r="D297" i="6" a="1"/>
  <c r="D297" i="6" s="1"/>
  <c r="D298" i="6" s="1"/>
  <c r="C297" i="6" a="1"/>
  <c r="C297" i="6" s="1"/>
  <c r="C298" i="6" s="1"/>
  <c r="F296" i="6"/>
  <c r="E296" i="6"/>
  <c r="D296" i="6"/>
  <c r="D303" i="6" s="1"/>
  <c r="C296" i="6"/>
  <c r="I279" i="6" a="1"/>
  <c r="I279" i="6" s="1"/>
  <c r="H279" i="6" a="1"/>
  <c r="H279" i="6" s="1"/>
  <c r="B279" i="6"/>
  <c r="B280" i="6" s="1"/>
  <c r="B281" i="6" s="1"/>
  <c r="B282" i="6" s="1"/>
  <c r="B283" i="6" s="1"/>
  <c r="B284" i="6" s="1"/>
  <c r="B285" i="6" s="1"/>
  <c r="B286" i="6" s="1"/>
  <c r="B287" i="6" s="1"/>
  <c r="B288" i="6" s="1"/>
  <c r="B289" i="6" s="1"/>
  <c r="B290" i="6" s="1"/>
  <c r="B291" i="6" s="1"/>
  <c r="I267" i="6"/>
  <c r="I267" i="6" a="1"/>
  <c r="H267" i="6"/>
  <c r="H267" i="6" a="1"/>
  <c r="I255" i="6"/>
  <c r="I255" i="6" a="1"/>
  <c r="H255" i="6" a="1"/>
  <c r="H255" i="6" s="1"/>
  <c r="I243" i="6"/>
  <c r="I243" i="6" a="1"/>
  <c r="H243" i="6"/>
  <c r="H243" i="6" a="1"/>
  <c r="I231" i="6"/>
  <c r="I231" i="6" a="1"/>
  <c r="H231" i="6" a="1"/>
  <c r="H231" i="6" s="1"/>
  <c r="I219" i="6"/>
  <c r="I219" i="6" a="1"/>
  <c r="H219" i="6"/>
  <c r="H219" i="6" a="1"/>
  <c r="I207" i="6"/>
  <c r="I207" i="6" a="1"/>
  <c r="H207" i="6" a="1"/>
  <c r="H207" i="6" s="1"/>
  <c r="I195" i="6"/>
  <c r="I195" i="6" a="1"/>
  <c r="H195" i="6" a="1"/>
  <c r="H195" i="6" s="1"/>
  <c r="I183" i="6"/>
  <c r="I183" i="6" a="1"/>
  <c r="H183" i="6"/>
  <c r="H183" i="6" a="1"/>
  <c r="I171" i="6" a="1"/>
  <c r="I171" i="6" s="1"/>
  <c r="H171" i="6"/>
  <c r="H171" i="6" a="1"/>
  <c r="I159" i="6"/>
  <c r="I159" i="6" a="1"/>
  <c r="H159" i="6"/>
  <c r="H159" i="6" a="1"/>
  <c r="I147" i="6" a="1"/>
  <c r="I147" i="6" s="1"/>
  <c r="H147" i="6" a="1"/>
  <c r="H147" i="6" s="1"/>
  <c r="I135" i="6"/>
  <c r="I135" i="6" a="1"/>
  <c r="H135" i="6" a="1"/>
  <c r="H135" i="6" s="1"/>
  <c r="I123" i="6" a="1"/>
  <c r="I123" i="6" s="1"/>
  <c r="H123" i="6" a="1"/>
  <c r="H123" i="6" s="1"/>
  <c r="I111" i="6"/>
  <c r="I111" i="6" a="1"/>
  <c r="H111" i="6"/>
  <c r="H111" i="6" a="1"/>
  <c r="I99" i="6" a="1"/>
  <c r="I99" i="6" s="1"/>
  <c r="H99" i="6" a="1"/>
  <c r="H99" i="6" s="1"/>
  <c r="I87" i="6" a="1"/>
  <c r="I87" i="6" s="1"/>
  <c r="H87" i="6"/>
  <c r="H87" i="6" a="1"/>
  <c r="I75" i="6" a="1"/>
  <c r="I75" i="6" s="1"/>
  <c r="H75" i="6"/>
  <c r="H75" i="6" a="1"/>
  <c r="I63" i="6" a="1"/>
  <c r="I63" i="6" s="1"/>
  <c r="H63" i="6" a="1"/>
  <c r="H63" i="6" s="1"/>
  <c r="I51" i="6" a="1"/>
  <c r="I51" i="6" s="1"/>
  <c r="H51" i="6" a="1"/>
  <c r="H51" i="6" s="1"/>
  <c r="I39" i="6"/>
  <c r="I39" i="6" a="1"/>
  <c r="H39" i="6" a="1"/>
  <c r="H39" i="6" s="1"/>
  <c r="I27" i="6" a="1"/>
  <c r="I27" i="6" s="1"/>
  <c r="H27" i="6"/>
  <c r="H27" i="6" a="1"/>
  <c r="J16" i="6"/>
  <c r="N16" i="6" s="1"/>
  <c r="J15" i="6"/>
  <c r="N15" i="6" s="1"/>
  <c r="I15" i="6"/>
  <c r="I15" i="6" a="1"/>
  <c r="H15" i="6" a="1"/>
  <c r="H15" i="6" s="1"/>
  <c r="N14" i="6"/>
  <c r="N13" i="6"/>
  <c r="N12" i="6"/>
  <c r="O10" i="6"/>
  <c r="N10" i="6"/>
  <c r="N9" i="6"/>
  <c r="N7" i="6"/>
  <c r="N6" i="6"/>
  <c r="N5" i="6"/>
  <c r="O4" i="6"/>
  <c r="N4" i="6"/>
  <c r="M4" i="6"/>
  <c r="Q4" i="6" s="1"/>
  <c r="L4" i="6"/>
  <c r="P4" i="6" s="1"/>
  <c r="K4" i="6"/>
  <c r="K5" i="6" s="1"/>
  <c r="K6" i="6" s="1"/>
  <c r="K7" i="6" s="1"/>
  <c r="K8" i="6" s="1"/>
  <c r="K9" i="6" s="1"/>
  <c r="K10" i="6" s="1"/>
  <c r="K11" i="6" s="1"/>
  <c r="K12" i="6" s="1"/>
  <c r="K13" i="6" s="1"/>
  <c r="K14" i="6" s="1"/>
  <c r="O14" i="6" s="1"/>
  <c r="J4" i="6"/>
  <c r="J5" i="6" s="1"/>
  <c r="J6" i="6" s="1"/>
  <c r="J7" i="6" s="1"/>
  <c r="J8" i="6" s="1"/>
  <c r="J9" i="6" s="1"/>
  <c r="J10" i="6" s="1"/>
  <c r="J11" i="6" s="1"/>
  <c r="J12" i="6" s="1"/>
  <c r="J13" i="6" s="1"/>
  <c r="J14" i="6" s="1"/>
  <c r="C268" i="2"/>
  <c r="C266" i="2"/>
  <c r="F255" i="2"/>
  <c r="E255" i="2"/>
  <c r="D255" i="2"/>
  <c r="C255" i="2"/>
  <c r="F254" i="2"/>
  <c r="E254" i="2"/>
  <c r="D254" i="2"/>
  <c r="C254" i="2"/>
  <c r="F253" i="2"/>
  <c r="E253" i="2"/>
  <c r="D253" i="2"/>
  <c r="C253" i="2"/>
  <c r="F252" i="2"/>
  <c r="E252" i="2"/>
  <c r="D252" i="2"/>
  <c r="C252" i="2"/>
  <c r="F251" i="2"/>
  <c r="E251" i="2"/>
  <c r="D251" i="2"/>
  <c r="C251" i="2"/>
  <c r="F250" i="2"/>
  <c r="E250" i="2"/>
  <c r="D250" i="2"/>
  <c r="C250" i="2"/>
  <c r="F249" i="2"/>
  <c r="E249" i="2"/>
  <c r="D249" i="2"/>
  <c r="C249" i="2"/>
  <c r="F248" i="2"/>
  <c r="E248" i="2"/>
  <c r="D248" i="2"/>
  <c r="C248" i="2"/>
  <c r="F247" i="2"/>
  <c r="E247" i="2"/>
  <c r="D247" i="2"/>
  <c r="C247" i="2"/>
  <c r="C264" i="2" s="1"/>
  <c r="F246" i="2"/>
  <c r="E246" i="2"/>
  <c r="D246" i="2"/>
  <c r="C246" i="2"/>
  <c r="F245" i="2"/>
  <c r="E245" i="2"/>
  <c r="D245" i="2"/>
  <c r="C245" i="2"/>
  <c r="F244" i="2"/>
  <c r="E244" i="2"/>
  <c r="D244" i="2"/>
  <c r="C244" i="2"/>
  <c r="B244" i="2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F243" i="2"/>
  <c r="E243" i="2"/>
  <c r="D243" i="2"/>
  <c r="C243" i="2"/>
  <c r="B243" i="2"/>
  <c r="F242" i="2"/>
  <c r="E242" i="2"/>
  <c r="D242" i="2"/>
  <c r="C242" i="2"/>
  <c r="F241" i="2"/>
  <c r="E241" i="2"/>
  <c r="D241" i="2"/>
  <c r="C241" i="2"/>
  <c r="F240" i="2"/>
  <c r="E240" i="2"/>
  <c r="D240" i="2"/>
  <c r="C240" i="2"/>
  <c r="F239" i="2"/>
  <c r="E239" i="2"/>
  <c r="D239" i="2"/>
  <c r="C239" i="2"/>
  <c r="F238" i="2"/>
  <c r="E238" i="2"/>
  <c r="D238" i="2"/>
  <c r="C238" i="2"/>
  <c r="F237" i="2"/>
  <c r="E237" i="2"/>
  <c r="D237" i="2"/>
  <c r="C237" i="2"/>
  <c r="F236" i="2"/>
  <c r="E236" i="2"/>
  <c r="D236" i="2"/>
  <c r="C236" i="2"/>
  <c r="F235" i="2"/>
  <c r="E235" i="2"/>
  <c r="D235" i="2"/>
  <c r="C235" i="2"/>
  <c r="F234" i="2"/>
  <c r="E234" i="2"/>
  <c r="D234" i="2"/>
  <c r="C234" i="2"/>
  <c r="F233" i="2"/>
  <c r="E233" i="2"/>
  <c r="D233" i="2"/>
  <c r="C233" i="2"/>
  <c r="F232" i="2"/>
  <c r="E232" i="2"/>
  <c r="D232" i="2"/>
  <c r="C232" i="2"/>
  <c r="F231" i="2"/>
  <c r="E231" i="2"/>
  <c r="D231" i="2"/>
  <c r="C231" i="2"/>
  <c r="F230" i="2"/>
  <c r="E230" i="2"/>
  <c r="D230" i="2"/>
  <c r="C230" i="2"/>
  <c r="F229" i="2"/>
  <c r="E229" i="2"/>
  <c r="D229" i="2"/>
  <c r="C229" i="2"/>
  <c r="F228" i="2"/>
  <c r="E228" i="2"/>
  <c r="D228" i="2"/>
  <c r="C228" i="2"/>
  <c r="F227" i="2"/>
  <c r="E227" i="2"/>
  <c r="D227" i="2"/>
  <c r="C227" i="2"/>
  <c r="F226" i="2"/>
  <c r="E226" i="2"/>
  <c r="D226" i="2"/>
  <c r="C226" i="2"/>
  <c r="F225" i="2"/>
  <c r="E225" i="2"/>
  <c r="D225" i="2"/>
  <c r="C225" i="2"/>
  <c r="F224" i="2"/>
  <c r="E224" i="2"/>
  <c r="D224" i="2"/>
  <c r="C224" i="2"/>
  <c r="F223" i="2"/>
  <c r="E223" i="2"/>
  <c r="D223" i="2"/>
  <c r="C223" i="2"/>
  <c r="F222" i="2"/>
  <c r="E222" i="2"/>
  <c r="D222" i="2"/>
  <c r="C222" i="2"/>
  <c r="F221" i="2"/>
  <c r="E221" i="2"/>
  <c r="D221" i="2"/>
  <c r="C221" i="2"/>
  <c r="F220" i="2"/>
  <c r="E220" i="2"/>
  <c r="D220" i="2"/>
  <c r="C220" i="2"/>
  <c r="F219" i="2"/>
  <c r="E219" i="2"/>
  <c r="D219" i="2"/>
  <c r="C219" i="2"/>
  <c r="F218" i="2"/>
  <c r="E218" i="2"/>
  <c r="D218" i="2"/>
  <c r="C218" i="2"/>
  <c r="F217" i="2"/>
  <c r="E217" i="2"/>
  <c r="D217" i="2"/>
  <c r="C217" i="2"/>
  <c r="F216" i="2"/>
  <c r="E216" i="2"/>
  <c r="D216" i="2"/>
  <c r="C216" i="2"/>
  <c r="F215" i="2"/>
  <c r="E215" i="2"/>
  <c r="D215" i="2"/>
  <c r="C215" i="2"/>
  <c r="F214" i="2"/>
  <c r="E214" i="2"/>
  <c r="D214" i="2"/>
  <c r="C214" i="2"/>
  <c r="F213" i="2"/>
  <c r="E213" i="2"/>
  <c r="D213" i="2"/>
  <c r="C213" i="2"/>
  <c r="F212" i="2"/>
  <c r="E212" i="2"/>
  <c r="D212" i="2"/>
  <c r="C212" i="2"/>
  <c r="F211" i="2"/>
  <c r="E211" i="2"/>
  <c r="D211" i="2"/>
  <c r="C211" i="2"/>
  <c r="F210" i="2"/>
  <c r="E210" i="2"/>
  <c r="D210" i="2"/>
  <c r="C210" i="2"/>
  <c r="F209" i="2"/>
  <c r="E209" i="2"/>
  <c r="D209" i="2"/>
  <c r="C209" i="2"/>
  <c r="F208" i="2"/>
  <c r="E208" i="2"/>
  <c r="D208" i="2"/>
  <c r="C208" i="2"/>
  <c r="F207" i="2"/>
  <c r="E207" i="2"/>
  <c r="D207" i="2"/>
  <c r="C207" i="2"/>
  <c r="F206" i="2"/>
  <c r="E206" i="2"/>
  <c r="D206" i="2"/>
  <c r="C206" i="2"/>
  <c r="F205" i="2"/>
  <c r="E205" i="2"/>
  <c r="D205" i="2"/>
  <c r="C205" i="2"/>
  <c r="F204" i="2"/>
  <c r="E204" i="2"/>
  <c r="D204" i="2"/>
  <c r="C204" i="2"/>
  <c r="F203" i="2"/>
  <c r="E203" i="2"/>
  <c r="D203" i="2"/>
  <c r="C203" i="2"/>
  <c r="F202" i="2"/>
  <c r="E202" i="2"/>
  <c r="D202" i="2"/>
  <c r="C202" i="2"/>
  <c r="F201" i="2"/>
  <c r="E201" i="2"/>
  <c r="D201" i="2"/>
  <c r="C201" i="2"/>
  <c r="F200" i="2"/>
  <c r="E200" i="2"/>
  <c r="D200" i="2"/>
  <c r="C200" i="2"/>
  <c r="F199" i="2"/>
  <c r="E199" i="2"/>
  <c r="D199" i="2"/>
  <c r="C199" i="2"/>
  <c r="F198" i="2"/>
  <c r="E198" i="2"/>
  <c r="D198" i="2"/>
  <c r="C198" i="2"/>
  <c r="F197" i="2"/>
  <c r="E197" i="2"/>
  <c r="D197" i="2"/>
  <c r="C197" i="2"/>
  <c r="F196" i="2"/>
  <c r="E196" i="2"/>
  <c r="D196" i="2"/>
  <c r="C196" i="2"/>
  <c r="F195" i="2"/>
  <c r="E195" i="2"/>
  <c r="D195" i="2"/>
  <c r="C195" i="2"/>
  <c r="F194" i="2"/>
  <c r="E194" i="2"/>
  <c r="D194" i="2"/>
  <c r="C194" i="2"/>
  <c r="F193" i="2"/>
  <c r="E193" i="2"/>
  <c r="D193" i="2"/>
  <c r="C193" i="2"/>
  <c r="F192" i="2"/>
  <c r="E192" i="2"/>
  <c r="D192" i="2"/>
  <c r="C192" i="2"/>
  <c r="F191" i="2"/>
  <c r="E191" i="2"/>
  <c r="D191" i="2"/>
  <c r="C191" i="2"/>
  <c r="F190" i="2"/>
  <c r="E190" i="2"/>
  <c r="D190" i="2"/>
  <c r="C190" i="2"/>
  <c r="F189" i="2"/>
  <c r="E189" i="2"/>
  <c r="D189" i="2"/>
  <c r="C189" i="2"/>
  <c r="F188" i="2"/>
  <c r="E188" i="2"/>
  <c r="D188" i="2"/>
  <c r="C188" i="2"/>
  <c r="F187" i="2"/>
  <c r="E187" i="2"/>
  <c r="D187" i="2"/>
  <c r="C187" i="2"/>
  <c r="F186" i="2"/>
  <c r="E186" i="2"/>
  <c r="D186" i="2"/>
  <c r="C186" i="2"/>
  <c r="F185" i="2"/>
  <c r="E185" i="2"/>
  <c r="D185" i="2"/>
  <c r="C185" i="2"/>
  <c r="F184" i="2"/>
  <c r="E184" i="2"/>
  <c r="D184" i="2"/>
  <c r="C184" i="2"/>
  <c r="F183" i="2"/>
  <c r="E183" i="2"/>
  <c r="D183" i="2"/>
  <c r="C183" i="2"/>
  <c r="F182" i="2"/>
  <c r="E182" i="2"/>
  <c r="D182" i="2"/>
  <c r="C182" i="2"/>
  <c r="F181" i="2"/>
  <c r="E181" i="2"/>
  <c r="D181" i="2"/>
  <c r="C181" i="2"/>
  <c r="F180" i="2"/>
  <c r="E180" i="2"/>
  <c r="D180" i="2"/>
  <c r="C180" i="2"/>
  <c r="F179" i="2"/>
  <c r="E179" i="2"/>
  <c r="D179" i="2"/>
  <c r="C179" i="2"/>
  <c r="F178" i="2"/>
  <c r="E178" i="2"/>
  <c r="D178" i="2"/>
  <c r="C178" i="2"/>
  <c r="F177" i="2"/>
  <c r="E177" i="2"/>
  <c r="D177" i="2"/>
  <c r="C177" i="2"/>
  <c r="F176" i="2"/>
  <c r="E176" i="2"/>
  <c r="D176" i="2"/>
  <c r="C176" i="2"/>
  <c r="F175" i="2"/>
  <c r="E175" i="2"/>
  <c r="D175" i="2"/>
  <c r="C175" i="2"/>
  <c r="F174" i="2"/>
  <c r="E174" i="2"/>
  <c r="D174" i="2"/>
  <c r="C174" i="2"/>
  <c r="F173" i="2"/>
  <c r="E173" i="2"/>
  <c r="D173" i="2"/>
  <c r="C173" i="2"/>
  <c r="F172" i="2"/>
  <c r="E172" i="2"/>
  <c r="D172" i="2"/>
  <c r="C172" i="2"/>
  <c r="F171" i="2"/>
  <c r="E171" i="2"/>
  <c r="D171" i="2"/>
  <c r="C171" i="2"/>
  <c r="F170" i="2"/>
  <c r="E170" i="2"/>
  <c r="D170" i="2"/>
  <c r="C170" i="2"/>
  <c r="F169" i="2"/>
  <c r="E169" i="2"/>
  <c r="D169" i="2"/>
  <c r="C169" i="2"/>
  <c r="F168" i="2"/>
  <c r="E168" i="2"/>
  <c r="D168" i="2"/>
  <c r="C168" i="2"/>
  <c r="F167" i="2"/>
  <c r="E167" i="2"/>
  <c r="D167" i="2"/>
  <c r="C167" i="2"/>
  <c r="F166" i="2"/>
  <c r="E166" i="2"/>
  <c r="D166" i="2"/>
  <c r="C166" i="2"/>
  <c r="F165" i="2"/>
  <c r="E165" i="2"/>
  <c r="D165" i="2"/>
  <c r="C165" i="2"/>
  <c r="F164" i="2"/>
  <c r="E164" i="2"/>
  <c r="D164" i="2"/>
  <c r="C164" i="2"/>
  <c r="F163" i="2"/>
  <c r="E163" i="2"/>
  <c r="D163" i="2"/>
  <c r="C163" i="2"/>
  <c r="F162" i="2"/>
  <c r="E162" i="2"/>
  <c r="D162" i="2"/>
  <c r="C162" i="2"/>
  <c r="F161" i="2"/>
  <c r="E161" i="2"/>
  <c r="D161" i="2"/>
  <c r="C161" i="2"/>
  <c r="F160" i="2"/>
  <c r="E160" i="2"/>
  <c r="D160" i="2"/>
  <c r="C160" i="2"/>
  <c r="F159" i="2"/>
  <c r="E159" i="2"/>
  <c r="D159" i="2"/>
  <c r="C159" i="2"/>
  <c r="F158" i="2"/>
  <c r="E158" i="2"/>
  <c r="D158" i="2"/>
  <c r="C158" i="2"/>
  <c r="F157" i="2"/>
  <c r="E157" i="2"/>
  <c r="D157" i="2"/>
  <c r="C157" i="2"/>
  <c r="F156" i="2"/>
  <c r="E156" i="2"/>
  <c r="D156" i="2"/>
  <c r="C156" i="2"/>
  <c r="F155" i="2"/>
  <c r="E155" i="2"/>
  <c r="D155" i="2"/>
  <c r="C155" i="2"/>
  <c r="F154" i="2"/>
  <c r="E154" i="2"/>
  <c r="D154" i="2"/>
  <c r="C154" i="2"/>
  <c r="F153" i="2"/>
  <c r="E153" i="2"/>
  <c r="D153" i="2"/>
  <c r="C153" i="2"/>
  <c r="F152" i="2"/>
  <c r="E152" i="2"/>
  <c r="D152" i="2"/>
  <c r="C152" i="2"/>
  <c r="F151" i="2"/>
  <c r="E151" i="2"/>
  <c r="D151" i="2"/>
  <c r="C151" i="2"/>
  <c r="F150" i="2"/>
  <c r="E150" i="2"/>
  <c r="D150" i="2"/>
  <c r="C150" i="2"/>
  <c r="F149" i="2"/>
  <c r="E149" i="2"/>
  <c r="D149" i="2"/>
  <c r="C149" i="2"/>
  <c r="F148" i="2"/>
  <c r="E148" i="2"/>
  <c r="D148" i="2"/>
  <c r="C148" i="2"/>
  <c r="F147" i="2"/>
  <c r="E147" i="2"/>
  <c r="D147" i="2"/>
  <c r="C147" i="2"/>
  <c r="F146" i="2"/>
  <c r="E146" i="2"/>
  <c r="D146" i="2"/>
  <c r="C146" i="2"/>
  <c r="F145" i="2"/>
  <c r="E145" i="2"/>
  <c r="D145" i="2"/>
  <c r="C145" i="2"/>
  <c r="F144" i="2"/>
  <c r="E144" i="2"/>
  <c r="D144" i="2"/>
  <c r="C144" i="2"/>
  <c r="F143" i="2"/>
  <c r="E143" i="2"/>
  <c r="D143" i="2"/>
  <c r="C143" i="2"/>
  <c r="F142" i="2"/>
  <c r="E142" i="2"/>
  <c r="D142" i="2"/>
  <c r="C142" i="2"/>
  <c r="F141" i="2"/>
  <c r="E141" i="2"/>
  <c r="D141" i="2"/>
  <c r="C141" i="2"/>
  <c r="F140" i="2"/>
  <c r="E140" i="2"/>
  <c r="D140" i="2"/>
  <c r="C140" i="2"/>
  <c r="F139" i="2"/>
  <c r="E139" i="2"/>
  <c r="D139" i="2"/>
  <c r="C139" i="2"/>
  <c r="F138" i="2"/>
  <c r="E138" i="2"/>
  <c r="D138" i="2"/>
  <c r="C138" i="2"/>
  <c r="F137" i="2"/>
  <c r="E137" i="2"/>
  <c r="D137" i="2"/>
  <c r="C137" i="2"/>
  <c r="F136" i="2"/>
  <c r="E136" i="2"/>
  <c r="D136" i="2"/>
  <c r="C136" i="2"/>
  <c r="F135" i="2"/>
  <c r="E135" i="2"/>
  <c r="D135" i="2"/>
  <c r="C135" i="2"/>
  <c r="F134" i="2"/>
  <c r="E134" i="2"/>
  <c r="D134" i="2"/>
  <c r="C134" i="2"/>
  <c r="F133" i="2"/>
  <c r="E133" i="2"/>
  <c r="D133" i="2"/>
  <c r="C133" i="2"/>
  <c r="F132" i="2"/>
  <c r="E132" i="2"/>
  <c r="D132" i="2"/>
  <c r="C132" i="2"/>
  <c r="F131" i="2"/>
  <c r="E131" i="2"/>
  <c r="D131" i="2"/>
  <c r="C131" i="2"/>
  <c r="F130" i="2"/>
  <c r="E130" i="2"/>
  <c r="D130" i="2"/>
  <c r="C130" i="2"/>
  <c r="F129" i="2"/>
  <c r="E129" i="2"/>
  <c r="D129" i="2"/>
  <c r="C129" i="2"/>
  <c r="F128" i="2"/>
  <c r="E128" i="2"/>
  <c r="D128" i="2"/>
  <c r="C128" i="2"/>
  <c r="F127" i="2"/>
  <c r="E127" i="2"/>
  <c r="D127" i="2"/>
  <c r="C127" i="2"/>
  <c r="F126" i="2"/>
  <c r="E126" i="2"/>
  <c r="D126" i="2"/>
  <c r="C126" i="2"/>
  <c r="F125" i="2"/>
  <c r="E125" i="2"/>
  <c r="D125" i="2"/>
  <c r="C125" i="2"/>
  <c r="F124" i="2"/>
  <c r="E124" i="2"/>
  <c r="D124" i="2"/>
  <c r="C124" i="2"/>
  <c r="F123" i="2"/>
  <c r="E123" i="2"/>
  <c r="D123" i="2"/>
  <c r="C123" i="2"/>
  <c r="F122" i="2"/>
  <c r="E122" i="2"/>
  <c r="D122" i="2"/>
  <c r="C122" i="2"/>
  <c r="F121" i="2"/>
  <c r="E121" i="2"/>
  <c r="D121" i="2"/>
  <c r="C121" i="2"/>
  <c r="F120" i="2"/>
  <c r="E120" i="2"/>
  <c r="D120" i="2"/>
  <c r="C120" i="2"/>
  <c r="F119" i="2"/>
  <c r="E119" i="2"/>
  <c r="D119" i="2"/>
  <c r="C119" i="2"/>
  <c r="F118" i="2"/>
  <c r="E118" i="2"/>
  <c r="D118" i="2"/>
  <c r="C118" i="2"/>
  <c r="F117" i="2"/>
  <c r="E117" i="2"/>
  <c r="D117" i="2"/>
  <c r="C117" i="2"/>
  <c r="F116" i="2"/>
  <c r="E116" i="2"/>
  <c r="D116" i="2"/>
  <c r="C116" i="2"/>
  <c r="F115" i="2"/>
  <c r="E115" i="2"/>
  <c r="D115" i="2"/>
  <c r="C115" i="2"/>
  <c r="F114" i="2"/>
  <c r="E114" i="2"/>
  <c r="D114" i="2"/>
  <c r="C114" i="2"/>
  <c r="F113" i="2"/>
  <c r="E113" i="2"/>
  <c r="D113" i="2"/>
  <c r="C113" i="2"/>
  <c r="F112" i="2"/>
  <c r="E112" i="2"/>
  <c r="D112" i="2"/>
  <c r="C112" i="2"/>
  <c r="F111" i="2"/>
  <c r="E111" i="2"/>
  <c r="D111" i="2"/>
  <c r="C111" i="2"/>
  <c r="F110" i="2"/>
  <c r="E110" i="2"/>
  <c r="D110" i="2"/>
  <c r="C110" i="2"/>
  <c r="F109" i="2"/>
  <c r="E109" i="2"/>
  <c r="D109" i="2"/>
  <c r="C109" i="2"/>
  <c r="F108" i="2"/>
  <c r="E108" i="2"/>
  <c r="D108" i="2"/>
  <c r="C108" i="2"/>
  <c r="F107" i="2"/>
  <c r="E107" i="2"/>
  <c r="D107" i="2"/>
  <c r="C107" i="2"/>
  <c r="F106" i="2"/>
  <c r="E106" i="2"/>
  <c r="D106" i="2"/>
  <c r="C106" i="2"/>
  <c r="F105" i="2"/>
  <c r="E105" i="2"/>
  <c r="D105" i="2"/>
  <c r="C105" i="2"/>
  <c r="F104" i="2"/>
  <c r="E104" i="2"/>
  <c r="D104" i="2"/>
  <c r="C104" i="2"/>
  <c r="F103" i="2"/>
  <c r="E103" i="2"/>
  <c r="D103" i="2"/>
  <c r="C103" i="2"/>
  <c r="F102" i="2"/>
  <c r="E102" i="2"/>
  <c r="D102" i="2"/>
  <c r="C102" i="2"/>
  <c r="F101" i="2"/>
  <c r="E101" i="2"/>
  <c r="D101" i="2"/>
  <c r="C101" i="2"/>
  <c r="F100" i="2"/>
  <c r="E100" i="2"/>
  <c r="D100" i="2"/>
  <c r="C100" i="2"/>
  <c r="F99" i="2"/>
  <c r="E99" i="2"/>
  <c r="D99" i="2"/>
  <c r="C99" i="2"/>
  <c r="F98" i="2"/>
  <c r="E98" i="2"/>
  <c r="D98" i="2"/>
  <c r="C98" i="2"/>
  <c r="F97" i="2"/>
  <c r="E97" i="2"/>
  <c r="D97" i="2"/>
  <c r="C97" i="2"/>
  <c r="F96" i="2"/>
  <c r="E96" i="2"/>
  <c r="D96" i="2"/>
  <c r="C96" i="2"/>
  <c r="F95" i="2"/>
  <c r="E95" i="2"/>
  <c r="D95" i="2"/>
  <c r="C95" i="2"/>
  <c r="F94" i="2"/>
  <c r="E94" i="2"/>
  <c r="D94" i="2"/>
  <c r="C94" i="2"/>
  <c r="F93" i="2"/>
  <c r="E93" i="2"/>
  <c r="D93" i="2"/>
  <c r="C93" i="2"/>
  <c r="F92" i="2"/>
  <c r="E92" i="2"/>
  <c r="D92" i="2"/>
  <c r="C92" i="2"/>
  <c r="F91" i="2"/>
  <c r="E91" i="2"/>
  <c r="D91" i="2"/>
  <c r="C91" i="2"/>
  <c r="F90" i="2"/>
  <c r="E90" i="2"/>
  <c r="D90" i="2"/>
  <c r="C90" i="2"/>
  <c r="F89" i="2"/>
  <c r="E89" i="2"/>
  <c r="D89" i="2"/>
  <c r="C89" i="2"/>
  <c r="F88" i="2"/>
  <c r="E88" i="2"/>
  <c r="D88" i="2"/>
  <c r="C88" i="2"/>
  <c r="F87" i="2"/>
  <c r="E87" i="2"/>
  <c r="D87" i="2"/>
  <c r="C87" i="2"/>
  <c r="F86" i="2"/>
  <c r="E86" i="2"/>
  <c r="D86" i="2"/>
  <c r="C86" i="2"/>
  <c r="F85" i="2"/>
  <c r="E85" i="2"/>
  <c r="D85" i="2"/>
  <c r="C85" i="2"/>
  <c r="F84" i="2"/>
  <c r="E84" i="2"/>
  <c r="D84" i="2"/>
  <c r="C84" i="2"/>
  <c r="F83" i="2"/>
  <c r="E83" i="2"/>
  <c r="D83" i="2"/>
  <c r="C83" i="2"/>
  <c r="F82" i="2"/>
  <c r="E82" i="2"/>
  <c r="D82" i="2"/>
  <c r="C82" i="2"/>
  <c r="F81" i="2"/>
  <c r="E81" i="2"/>
  <c r="D81" i="2"/>
  <c r="C81" i="2"/>
  <c r="F80" i="2"/>
  <c r="E80" i="2"/>
  <c r="D80" i="2"/>
  <c r="C80" i="2"/>
  <c r="F79" i="2"/>
  <c r="E79" i="2"/>
  <c r="D79" i="2"/>
  <c r="C79" i="2"/>
  <c r="F78" i="2"/>
  <c r="E78" i="2"/>
  <c r="D78" i="2"/>
  <c r="C78" i="2"/>
  <c r="F77" i="2"/>
  <c r="E77" i="2"/>
  <c r="D77" i="2"/>
  <c r="C77" i="2"/>
  <c r="F76" i="2"/>
  <c r="E76" i="2"/>
  <c r="D76" i="2"/>
  <c r="C76" i="2"/>
  <c r="F75" i="2"/>
  <c r="E75" i="2"/>
  <c r="D75" i="2"/>
  <c r="C75" i="2"/>
  <c r="F74" i="2"/>
  <c r="E74" i="2"/>
  <c r="D74" i="2"/>
  <c r="C74" i="2"/>
  <c r="F73" i="2"/>
  <c r="E73" i="2"/>
  <c r="D73" i="2"/>
  <c r="C73" i="2"/>
  <c r="F72" i="2"/>
  <c r="E72" i="2"/>
  <c r="D72" i="2"/>
  <c r="C72" i="2"/>
  <c r="F71" i="2"/>
  <c r="E71" i="2"/>
  <c r="D71" i="2"/>
  <c r="C71" i="2"/>
  <c r="F70" i="2"/>
  <c r="E70" i="2"/>
  <c r="D70" i="2"/>
  <c r="C70" i="2"/>
  <c r="F69" i="2"/>
  <c r="E69" i="2"/>
  <c r="D69" i="2"/>
  <c r="C69" i="2"/>
  <c r="F68" i="2"/>
  <c r="E68" i="2"/>
  <c r="D68" i="2"/>
  <c r="C68" i="2"/>
  <c r="F67" i="2"/>
  <c r="E67" i="2"/>
  <c r="D67" i="2"/>
  <c r="C67" i="2"/>
  <c r="F66" i="2"/>
  <c r="E66" i="2"/>
  <c r="D66" i="2"/>
  <c r="C66" i="2"/>
  <c r="F65" i="2"/>
  <c r="E65" i="2"/>
  <c r="D65" i="2"/>
  <c r="C65" i="2"/>
  <c r="F64" i="2"/>
  <c r="E64" i="2"/>
  <c r="D64" i="2"/>
  <c r="C64" i="2"/>
  <c r="F63" i="2"/>
  <c r="E63" i="2"/>
  <c r="D63" i="2"/>
  <c r="C63" i="2"/>
  <c r="F62" i="2"/>
  <c r="E62" i="2"/>
  <c r="D62" i="2"/>
  <c r="C62" i="2"/>
  <c r="F61" i="2"/>
  <c r="E61" i="2"/>
  <c r="D61" i="2"/>
  <c r="C61" i="2"/>
  <c r="F60" i="2"/>
  <c r="E60" i="2"/>
  <c r="D60" i="2"/>
  <c r="C60" i="2"/>
  <c r="F59" i="2"/>
  <c r="E59" i="2"/>
  <c r="D59" i="2"/>
  <c r="C59" i="2"/>
  <c r="F58" i="2"/>
  <c r="E58" i="2"/>
  <c r="D58" i="2"/>
  <c r="C58" i="2"/>
  <c r="F57" i="2"/>
  <c r="E57" i="2"/>
  <c r="D57" i="2"/>
  <c r="C57" i="2"/>
  <c r="F56" i="2"/>
  <c r="E56" i="2"/>
  <c r="D56" i="2"/>
  <c r="C56" i="2"/>
  <c r="F55" i="2"/>
  <c r="E55" i="2"/>
  <c r="D55" i="2"/>
  <c r="C55" i="2"/>
  <c r="F54" i="2"/>
  <c r="E54" i="2"/>
  <c r="D54" i="2"/>
  <c r="C54" i="2"/>
  <c r="F53" i="2"/>
  <c r="E53" i="2"/>
  <c r="D53" i="2"/>
  <c r="C53" i="2"/>
  <c r="F52" i="2"/>
  <c r="E52" i="2"/>
  <c r="D52" i="2"/>
  <c r="C52" i="2"/>
  <c r="F51" i="2"/>
  <c r="E51" i="2"/>
  <c r="D51" i="2"/>
  <c r="C51" i="2"/>
  <c r="F50" i="2"/>
  <c r="E50" i="2"/>
  <c r="D50" i="2"/>
  <c r="C50" i="2"/>
  <c r="F49" i="2"/>
  <c r="E49" i="2"/>
  <c r="D49" i="2"/>
  <c r="C49" i="2"/>
  <c r="F48" i="2"/>
  <c r="E48" i="2"/>
  <c r="D48" i="2"/>
  <c r="C48" i="2"/>
  <c r="F47" i="2"/>
  <c r="E47" i="2"/>
  <c r="D47" i="2"/>
  <c r="C47" i="2"/>
  <c r="F46" i="2"/>
  <c r="E46" i="2"/>
  <c r="D46" i="2"/>
  <c r="C46" i="2"/>
  <c r="F45" i="2"/>
  <c r="E45" i="2"/>
  <c r="D45" i="2"/>
  <c r="C45" i="2"/>
  <c r="F44" i="2"/>
  <c r="E44" i="2"/>
  <c r="D44" i="2"/>
  <c r="C44" i="2"/>
  <c r="F43" i="2"/>
  <c r="E43" i="2"/>
  <c r="D43" i="2"/>
  <c r="C43" i="2"/>
  <c r="F42" i="2"/>
  <c r="E42" i="2"/>
  <c r="D42" i="2"/>
  <c r="C42" i="2"/>
  <c r="F41" i="2"/>
  <c r="E41" i="2"/>
  <c r="D41" i="2"/>
  <c r="C41" i="2"/>
  <c r="F40" i="2"/>
  <c r="E40" i="2"/>
  <c r="D40" i="2"/>
  <c r="C40" i="2"/>
  <c r="F39" i="2"/>
  <c r="E39" i="2"/>
  <c r="D39" i="2"/>
  <c r="C39" i="2"/>
  <c r="F38" i="2"/>
  <c r="E38" i="2"/>
  <c r="D38" i="2"/>
  <c r="C38" i="2"/>
  <c r="F37" i="2"/>
  <c r="E37" i="2"/>
  <c r="D37" i="2"/>
  <c r="C37" i="2"/>
  <c r="F36" i="2"/>
  <c r="E36" i="2"/>
  <c r="D36" i="2"/>
  <c r="C36" i="2"/>
  <c r="F35" i="2"/>
  <c r="E35" i="2"/>
  <c r="D35" i="2"/>
  <c r="C35" i="2"/>
  <c r="F34" i="2"/>
  <c r="E34" i="2"/>
  <c r="D34" i="2"/>
  <c r="C34" i="2"/>
  <c r="F33" i="2"/>
  <c r="E33" i="2"/>
  <c r="D33" i="2"/>
  <c r="C33" i="2"/>
  <c r="F32" i="2"/>
  <c r="E32" i="2"/>
  <c r="D32" i="2"/>
  <c r="C32" i="2"/>
  <c r="F31" i="2"/>
  <c r="E31" i="2"/>
  <c r="D31" i="2"/>
  <c r="C31" i="2"/>
  <c r="F30" i="2"/>
  <c r="E30" i="2"/>
  <c r="D30" i="2"/>
  <c r="C30" i="2"/>
  <c r="F29" i="2"/>
  <c r="E29" i="2"/>
  <c r="D29" i="2"/>
  <c r="C29" i="2"/>
  <c r="F28" i="2"/>
  <c r="E28" i="2"/>
  <c r="D28" i="2"/>
  <c r="C28" i="2"/>
  <c r="F27" i="2"/>
  <c r="E27" i="2"/>
  <c r="D27" i="2"/>
  <c r="C27" i="2"/>
  <c r="F26" i="2"/>
  <c r="E26" i="2"/>
  <c r="D26" i="2"/>
  <c r="C26" i="2"/>
  <c r="F25" i="2"/>
  <c r="E25" i="2"/>
  <c r="D25" i="2"/>
  <c r="C25" i="2"/>
  <c r="F24" i="2"/>
  <c r="E24" i="2"/>
  <c r="D24" i="2"/>
  <c r="C24" i="2"/>
  <c r="F23" i="2"/>
  <c r="E23" i="2"/>
  <c r="D23" i="2"/>
  <c r="C23" i="2"/>
  <c r="F22" i="2"/>
  <c r="E22" i="2"/>
  <c r="D22" i="2"/>
  <c r="C22" i="2"/>
  <c r="F21" i="2"/>
  <c r="E21" i="2"/>
  <c r="D21" i="2"/>
  <c r="C21" i="2"/>
  <c r="F20" i="2"/>
  <c r="E20" i="2"/>
  <c r="D20" i="2"/>
  <c r="C20" i="2"/>
  <c r="F19" i="2"/>
  <c r="E19" i="2"/>
  <c r="D19" i="2"/>
  <c r="C19" i="2"/>
  <c r="F18" i="2"/>
  <c r="E18" i="2"/>
  <c r="D18" i="2"/>
  <c r="C18" i="2"/>
  <c r="F17" i="2"/>
  <c r="E17" i="2"/>
  <c r="D17" i="2"/>
  <c r="C17" i="2"/>
  <c r="F16" i="2"/>
  <c r="E16" i="2"/>
  <c r="D16" i="2"/>
  <c r="C16" i="2"/>
  <c r="F15" i="2"/>
  <c r="E15" i="2"/>
  <c r="D15" i="2"/>
  <c r="C15" i="2"/>
  <c r="F14" i="2"/>
  <c r="E14" i="2"/>
  <c r="D14" i="2"/>
  <c r="C14" i="2"/>
  <c r="F13" i="2"/>
  <c r="E13" i="2"/>
  <c r="D13" i="2"/>
  <c r="C13" i="2"/>
  <c r="F12" i="2"/>
  <c r="E12" i="2"/>
  <c r="D12" i="2"/>
  <c r="C12" i="2"/>
  <c r="F11" i="2"/>
  <c r="E11" i="2"/>
  <c r="D11" i="2"/>
  <c r="C11" i="2"/>
  <c r="F10" i="2"/>
  <c r="E10" i="2"/>
  <c r="D10" i="2"/>
  <c r="C10" i="2"/>
  <c r="F9" i="2"/>
  <c r="E9" i="2"/>
  <c r="D9" i="2"/>
  <c r="C9" i="2"/>
  <c r="F8" i="2"/>
  <c r="E8" i="2"/>
  <c r="D8" i="2"/>
  <c r="C8" i="2"/>
  <c r="F7" i="2"/>
  <c r="E7" i="2"/>
  <c r="D7" i="2"/>
  <c r="C7" i="2"/>
  <c r="F6" i="2"/>
  <c r="E6" i="2"/>
  <c r="D6" i="2"/>
  <c r="C6" i="2"/>
  <c r="F5" i="2"/>
  <c r="E5" i="2"/>
  <c r="D5" i="2"/>
  <c r="C5" i="2"/>
  <c r="F4" i="2"/>
  <c r="E4" i="2"/>
  <c r="D4" i="2"/>
  <c r="C4" i="2"/>
  <c r="F3" i="2"/>
  <c r="F269" i="2" s="1"/>
  <c r="E3" i="2"/>
  <c r="E269" i="2" s="1"/>
  <c r="D3" i="2"/>
  <c r="D269" i="2" s="1"/>
  <c r="C3" i="2"/>
  <c r="C269" i="2" s="1"/>
  <c r="S118" i="5"/>
  <c r="C118" i="5"/>
  <c r="B118" i="5"/>
  <c r="S117" i="5"/>
  <c r="S116" i="5"/>
  <c r="R116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18" i="5" s="1"/>
  <c r="D104" i="5"/>
  <c r="D103" i="5"/>
  <c r="D102" i="5"/>
  <c r="J71" i="5"/>
  <c r="K71" i="5" s="1"/>
  <c r="L71" i="5" s="1"/>
  <c r="F70" i="5"/>
  <c r="F71" i="5" s="1"/>
  <c r="L69" i="5"/>
  <c r="K69" i="5"/>
  <c r="J69" i="5"/>
  <c r="J70" i="5" s="1"/>
  <c r="K70" i="5" s="1"/>
  <c r="L70" i="5" s="1"/>
  <c r="F69" i="5"/>
  <c r="G69" i="5" s="1"/>
  <c r="H69" i="5" s="1"/>
  <c r="L68" i="5"/>
  <c r="K68" i="5"/>
  <c r="G68" i="5"/>
  <c r="H68" i="5" s="1"/>
  <c r="J41" i="5"/>
  <c r="K41" i="5" s="1"/>
  <c r="L41" i="5" s="1"/>
  <c r="G41" i="5"/>
  <c r="H41" i="5" s="1"/>
  <c r="F41" i="5"/>
  <c r="F42" i="5" s="1"/>
  <c r="F43" i="5" s="1"/>
  <c r="G43" i="5" s="1"/>
  <c r="H43" i="5" s="1"/>
  <c r="J40" i="5"/>
  <c r="K40" i="5" s="1"/>
  <c r="L40" i="5" s="1"/>
  <c r="G40" i="5"/>
  <c r="H40" i="5" s="1"/>
  <c r="F40" i="5"/>
  <c r="K39" i="5"/>
  <c r="L39" i="5" s="1"/>
  <c r="H39" i="5"/>
  <c r="G39" i="5"/>
  <c r="J35" i="5"/>
  <c r="K35" i="5" s="1"/>
  <c r="L35" i="5" s="1"/>
  <c r="J34" i="5"/>
  <c r="K34" i="5" s="1"/>
  <c r="L34" i="5" s="1"/>
  <c r="G34" i="5"/>
  <c r="H34" i="5" s="1"/>
  <c r="F34" i="5"/>
  <c r="F35" i="5" s="1"/>
  <c r="G35" i="5" s="1"/>
  <c r="H35" i="5" s="1"/>
  <c r="K33" i="5"/>
  <c r="L33" i="5" s="1"/>
  <c r="H33" i="5"/>
  <c r="G33" i="5"/>
  <c r="G29" i="5"/>
  <c r="H29" i="5" s="1"/>
  <c r="F29" i="5"/>
  <c r="F28" i="5"/>
  <c r="G28" i="5" s="1"/>
  <c r="H28" i="5" s="1"/>
  <c r="J27" i="5"/>
  <c r="J28" i="5" s="1"/>
  <c r="K28" i="5" s="1"/>
  <c r="L28" i="5" s="1"/>
  <c r="F27" i="5"/>
  <c r="G27" i="5" s="1"/>
  <c r="H27" i="5" s="1"/>
  <c r="L26" i="5"/>
  <c r="K26" i="5"/>
  <c r="G26" i="5"/>
  <c r="H26" i="5" s="1"/>
  <c r="F6" i="5"/>
  <c r="F7" i="5" s="1"/>
  <c r="F5" i="5"/>
  <c r="G5" i="5" s="1"/>
  <c r="H5" i="5" s="1"/>
  <c r="J4" i="5"/>
  <c r="J5" i="5" s="1"/>
  <c r="G4" i="5"/>
  <c r="H4" i="5" s="1"/>
  <c r="K3" i="5"/>
  <c r="L3" i="5" s="1"/>
  <c r="J3" i="5"/>
  <c r="G3" i="5"/>
  <c r="H3" i="5" s="1"/>
  <c r="F3" i="5"/>
  <c r="F4" i="5" s="1"/>
  <c r="L2" i="5"/>
  <c r="K2" i="5"/>
  <c r="G2" i="5"/>
  <c r="H2" i="5" s="1"/>
  <c r="A281" i="4"/>
  <c r="A282" i="4" s="1"/>
  <c r="A283" i="4" s="1"/>
  <c r="A284" i="4" s="1"/>
  <c r="A285" i="4" s="1"/>
  <c r="A286" i="4" s="1"/>
  <c r="A287" i="4" s="1"/>
  <c r="A288" i="4" s="1"/>
  <c r="A289" i="4" s="1"/>
  <c r="A290" i="4" s="1"/>
  <c r="A278" i="4"/>
  <c r="A279" i="4" s="1"/>
  <c r="A280" i="4" s="1"/>
  <c r="E7" i="4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E171" i="4" s="1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E201" i="4" s="1"/>
  <c r="E202" i="4" s="1"/>
  <c r="E203" i="4" s="1"/>
  <c r="E204" i="4" s="1"/>
  <c r="E205" i="4" s="1"/>
  <c r="E206" i="4" s="1"/>
  <c r="E207" i="4" s="1"/>
  <c r="E208" i="4" s="1"/>
  <c r="E209" i="4" s="1"/>
  <c r="E210" i="4" s="1"/>
  <c r="E211" i="4" s="1"/>
  <c r="E212" i="4" s="1"/>
  <c r="E213" i="4" s="1"/>
  <c r="E214" i="4" s="1"/>
  <c r="E215" i="4" s="1"/>
  <c r="E216" i="4" s="1"/>
  <c r="E217" i="4" s="1"/>
  <c r="E218" i="4" s="1"/>
  <c r="E219" i="4" s="1"/>
  <c r="E220" i="4" s="1"/>
  <c r="E221" i="4" s="1"/>
  <c r="E222" i="4" s="1"/>
  <c r="E223" i="4" s="1"/>
  <c r="E224" i="4" s="1"/>
  <c r="E225" i="4" s="1"/>
  <c r="E226" i="4" s="1"/>
  <c r="E227" i="4" s="1"/>
  <c r="E228" i="4" s="1"/>
  <c r="E229" i="4" s="1"/>
  <c r="E230" i="4" s="1"/>
  <c r="E231" i="4" s="1"/>
  <c r="E232" i="4" s="1"/>
  <c r="E233" i="4" s="1"/>
  <c r="E234" i="4" s="1"/>
  <c r="E235" i="4" s="1"/>
  <c r="E236" i="4" s="1"/>
  <c r="E237" i="4" s="1"/>
  <c r="E238" i="4" s="1"/>
  <c r="E239" i="4" s="1"/>
  <c r="E240" i="4" s="1"/>
  <c r="E241" i="4" s="1"/>
  <c r="E242" i="4" s="1"/>
  <c r="E243" i="4" s="1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55" i="4" s="1"/>
  <c r="E256" i="4" s="1"/>
  <c r="E257" i="4" s="1"/>
  <c r="E258" i="4" s="1"/>
  <c r="E259" i="4" s="1"/>
  <c r="E260" i="4" s="1"/>
  <c r="E261" i="4" s="1"/>
  <c r="E262" i="4" s="1"/>
  <c r="E263" i="4" s="1"/>
  <c r="E264" i="4" s="1"/>
  <c r="E265" i="4" s="1"/>
  <c r="E266" i="4" s="1"/>
  <c r="E267" i="4" s="1"/>
  <c r="E268" i="4" s="1"/>
  <c r="E269" i="4" s="1"/>
  <c r="E270" i="4" s="1"/>
  <c r="E271" i="4" s="1"/>
  <c r="E272" i="4" s="1"/>
  <c r="E273" i="4" s="1"/>
  <c r="E274" i="4" s="1"/>
  <c r="E275" i="4" s="1"/>
  <c r="E276" i="4" s="1"/>
  <c r="E277" i="4" s="1"/>
  <c r="E278" i="4" s="1"/>
  <c r="E279" i="4" s="1"/>
  <c r="E280" i="4" s="1"/>
  <c r="E281" i="4" s="1"/>
  <c r="E282" i="4" s="1"/>
  <c r="E283" i="4" s="1"/>
  <c r="E284" i="4" s="1"/>
  <c r="E285" i="4" s="1"/>
  <c r="E286" i="4" s="1"/>
  <c r="E287" i="4" s="1"/>
  <c r="E288" i="4" s="1"/>
  <c r="E289" i="4" s="1"/>
  <c r="E290" i="4" s="1"/>
  <c r="C7" i="4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B7" i="4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C5" i="4"/>
  <c r="C6" i="4" s="1"/>
  <c r="B5" i="4"/>
  <c r="B6" i="4" s="1"/>
  <c r="E3" i="4"/>
  <c r="E4" i="4" s="1"/>
  <c r="E5" i="4" s="1"/>
  <c r="E6" i="4" s="1"/>
  <c r="D3" i="4"/>
  <c r="D4" i="4" s="1"/>
  <c r="D5" i="4" s="1"/>
  <c r="D6" i="4" s="1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 s="1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D169" i="4" s="1"/>
  <c r="D170" i="4" s="1"/>
  <c r="D171" i="4" s="1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D194" i="4" s="1"/>
  <c r="D195" i="4" s="1"/>
  <c r="D196" i="4" s="1"/>
  <c r="D197" i="4" s="1"/>
  <c r="D198" i="4" s="1"/>
  <c r="D199" i="4" s="1"/>
  <c r="D200" i="4" s="1"/>
  <c r="D201" i="4" s="1"/>
  <c r="D202" i="4" s="1"/>
  <c r="D203" i="4" s="1"/>
  <c r="D204" i="4" s="1"/>
  <c r="D205" i="4" s="1"/>
  <c r="D206" i="4" s="1"/>
  <c r="D207" i="4" s="1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 s="1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D242" i="4" s="1"/>
  <c r="D243" i="4" s="1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D266" i="4" s="1"/>
  <c r="D267" i="4" s="1"/>
  <c r="D268" i="4" s="1"/>
  <c r="D269" i="4" s="1"/>
  <c r="D270" i="4" s="1"/>
  <c r="D271" i="4" s="1"/>
  <c r="D272" i="4" s="1"/>
  <c r="D273" i="4" s="1"/>
  <c r="D274" i="4" s="1"/>
  <c r="D275" i="4" s="1"/>
  <c r="D276" i="4" s="1"/>
  <c r="D277" i="4" s="1"/>
  <c r="D278" i="4" s="1"/>
  <c r="D279" i="4" s="1"/>
  <c r="D280" i="4" s="1"/>
  <c r="D281" i="4" s="1"/>
  <c r="D282" i="4" s="1"/>
  <c r="D283" i="4" s="1"/>
  <c r="D284" i="4" s="1"/>
  <c r="D285" i="4" s="1"/>
  <c r="D286" i="4" s="1"/>
  <c r="D287" i="4" s="1"/>
  <c r="D288" i="4" s="1"/>
  <c r="D289" i="4" s="1"/>
  <c r="D290" i="4" s="1"/>
  <c r="C3" i="4"/>
  <c r="C4" i="4" s="1"/>
  <c r="B3" i="4"/>
  <c r="B4" i="4" s="1"/>
  <c r="J4" i="13"/>
  <c r="J3" i="13"/>
  <c r="J2" i="13"/>
  <c r="I2" i="13"/>
  <c r="A31" i="9"/>
  <c r="A32" i="9" s="1"/>
  <c r="A30" i="9"/>
  <c r="A29" i="9"/>
  <c r="L10" i="9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95" i="9" s="1"/>
  <c r="L96" i="9" s="1"/>
  <c r="L97" i="9" s="1"/>
  <c r="L98" i="9" s="1"/>
  <c r="L99" i="9" s="1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L119" i="9" s="1"/>
  <c r="L120" i="9" s="1"/>
  <c r="L121" i="9" s="1"/>
  <c r="L122" i="9" s="1"/>
  <c r="L123" i="9" s="1"/>
  <c r="L124" i="9" s="1"/>
  <c r="L125" i="9" s="1"/>
  <c r="L126" i="9" s="1"/>
  <c r="L127" i="9" s="1"/>
  <c r="L128" i="9" s="1"/>
  <c r="L129" i="9" s="1"/>
  <c r="L130" i="9" s="1"/>
  <c r="L131" i="9" s="1"/>
  <c r="L132" i="9" s="1"/>
  <c r="L133" i="9" s="1"/>
  <c r="L134" i="9" s="1"/>
  <c r="L135" i="9" s="1"/>
  <c r="L136" i="9" s="1"/>
  <c r="L137" i="9" s="1"/>
  <c r="L138" i="9" s="1"/>
  <c r="L139" i="9" s="1"/>
  <c r="L140" i="9" s="1"/>
  <c r="L141" i="9" s="1"/>
  <c r="L142" i="9" s="1"/>
  <c r="L143" i="9" s="1"/>
  <c r="L144" i="9" s="1"/>
  <c r="L145" i="9" s="1"/>
  <c r="L146" i="9" s="1"/>
  <c r="L147" i="9" s="1"/>
  <c r="L148" i="9" s="1"/>
  <c r="L149" i="9" s="1"/>
  <c r="L150" i="9" s="1"/>
  <c r="L151" i="9" s="1"/>
  <c r="L152" i="9" s="1"/>
  <c r="L153" i="9" s="1"/>
  <c r="L154" i="9" s="1"/>
  <c r="L155" i="9" s="1"/>
  <c r="L156" i="9" s="1"/>
  <c r="L157" i="9" s="1"/>
  <c r="L158" i="9" s="1"/>
  <c r="L159" i="9" s="1"/>
  <c r="L160" i="9" s="1"/>
  <c r="L161" i="9" s="1"/>
  <c r="L162" i="9" s="1"/>
  <c r="L163" i="9" s="1"/>
  <c r="L164" i="9" s="1"/>
  <c r="L165" i="9" s="1"/>
  <c r="L166" i="9" s="1"/>
  <c r="L167" i="9" s="1"/>
  <c r="L168" i="9" s="1"/>
  <c r="L169" i="9" s="1"/>
  <c r="L170" i="9" s="1"/>
  <c r="L171" i="9" s="1"/>
  <c r="L172" i="9" s="1"/>
  <c r="L173" i="9" s="1"/>
  <c r="L174" i="9" s="1"/>
  <c r="L175" i="9" s="1"/>
  <c r="L176" i="9" s="1"/>
  <c r="L177" i="9" s="1"/>
  <c r="L178" i="9" s="1"/>
  <c r="L179" i="9" s="1"/>
  <c r="L180" i="9" s="1"/>
  <c r="L181" i="9" s="1"/>
  <c r="L182" i="9" s="1"/>
  <c r="L183" i="9" s="1"/>
  <c r="L184" i="9" s="1"/>
  <c r="L185" i="9" s="1"/>
  <c r="L186" i="9" s="1"/>
  <c r="L187" i="9" s="1"/>
  <c r="L188" i="9" s="1"/>
  <c r="L189" i="9" s="1"/>
  <c r="L190" i="9" s="1"/>
  <c r="L191" i="9" s="1"/>
  <c r="L192" i="9" s="1"/>
  <c r="L193" i="9" s="1"/>
  <c r="L194" i="9" s="1"/>
  <c r="L195" i="9" s="1"/>
  <c r="L196" i="9" s="1"/>
  <c r="L197" i="9" s="1"/>
  <c r="L198" i="9" s="1"/>
  <c r="L199" i="9" s="1"/>
  <c r="L200" i="9" s="1"/>
  <c r="L201" i="9" s="1"/>
  <c r="L202" i="9" s="1"/>
  <c r="L203" i="9" s="1"/>
  <c r="L204" i="9" s="1"/>
  <c r="L205" i="9" s="1"/>
  <c r="L206" i="9" s="1"/>
  <c r="L207" i="9" s="1"/>
  <c r="L208" i="9" s="1"/>
  <c r="L209" i="9" s="1"/>
  <c r="L210" i="9" s="1"/>
  <c r="L211" i="9" s="1"/>
  <c r="L212" i="9" s="1"/>
  <c r="L213" i="9" s="1"/>
  <c r="L214" i="9" s="1"/>
  <c r="L215" i="9" s="1"/>
  <c r="L216" i="9" s="1"/>
  <c r="L217" i="9" s="1"/>
  <c r="L218" i="9" s="1"/>
  <c r="L219" i="9" s="1"/>
  <c r="L220" i="9" s="1"/>
  <c r="L221" i="9" s="1"/>
  <c r="L222" i="9" s="1"/>
  <c r="L223" i="9" s="1"/>
  <c r="L224" i="9" s="1"/>
  <c r="L225" i="9" s="1"/>
  <c r="L226" i="9" s="1"/>
  <c r="L227" i="9" s="1"/>
  <c r="L228" i="9" s="1"/>
  <c r="L229" i="9" s="1"/>
  <c r="L230" i="9" s="1"/>
  <c r="L231" i="9" s="1"/>
  <c r="L232" i="9" s="1"/>
  <c r="L233" i="9" s="1"/>
  <c r="L234" i="9" s="1"/>
  <c r="L235" i="9" s="1"/>
  <c r="L236" i="9" s="1"/>
  <c r="L237" i="9" s="1"/>
  <c r="L238" i="9" s="1"/>
  <c r="L239" i="9" s="1"/>
  <c r="L240" i="9" s="1"/>
  <c r="L241" i="9" s="1"/>
  <c r="L242" i="9" s="1"/>
  <c r="L243" i="9" s="1"/>
  <c r="L244" i="9" s="1"/>
  <c r="L245" i="9" s="1"/>
  <c r="L246" i="9" s="1"/>
  <c r="L247" i="9" s="1"/>
  <c r="L248" i="9" s="1"/>
  <c r="L249" i="9" s="1"/>
  <c r="L250" i="9" s="1"/>
  <c r="L251" i="9" s="1"/>
  <c r="L252" i="9" s="1"/>
  <c r="L253" i="9" s="1"/>
  <c r="L254" i="9" s="1"/>
  <c r="L255" i="9" s="1"/>
  <c r="L256" i="9" s="1"/>
  <c r="L257" i="9" s="1"/>
  <c r="L258" i="9" s="1"/>
  <c r="L259" i="9" s="1"/>
  <c r="L260" i="9" s="1"/>
  <c r="L261" i="9" s="1"/>
  <c r="L262" i="9" s="1"/>
  <c r="L263" i="9" s="1"/>
  <c r="L264" i="9" s="1"/>
  <c r="L265" i="9" s="1"/>
  <c r="L266" i="9" s="1"/>
  <c r="L267" i="9" s="1"/>
  <c r="L268" i="9" s="1"/>
  <c r="L269" i="9" s="1"/>
  <c r="L270" i="9" s="1"/>
  <c r="L271" i="9" s="1"/>
  <c r="L272" i="9" s="1"/>
  <c r="L273" i="9" s="1"/>
  <c r="L274" i="9" s="1"/>
  <c r="L275" i="9" s="1"/>
  <c r="L276" i="9" s="1"/>
  <c r="L277" i="9" s="1"/>
  <c r="L278" i="9" s="1"/>
  <c r="L279" i="9" s="1"/>
  <c r="L280" i="9" s="1"/>
  <c r="L281" i="9" s="1"/>
  <c r="L282" i="9" s="1"/>
  <c r="L283" i="9" s="1"/>
  <c r="L284" i="9" s="1"/>
  <c r="L285" i="9" s="1"/>
  <c r="L286" i="9" s="1"/>
  <c r="L287" i="9" s="1"/>
  <c r="L288" i="9" s="1"/>
  <c r="L289" i="9" s="1"/>
  <c r="L290" i="9" s="1"/>
  <c r="L291" i="9" s="1"/>
  <c r="L292" i="9" s="1"/>
  <c r="L293" i="9" s="1"/>
  <c r="L294" i="9" s="1"/>
  <c r="L295" i="9" s="1"/>
  <c r="L296" i="9" s="1"/>
  <c r="L297" i="9" s="1"/>
  <c r="L298" i="9" s="1"/>
  <c r="L299" i="9" s="1"/>
  <c r="L300" i="9" s="1"/>
  <c r="L301" i="9" s="1"/>
  <c r="L302" i="9" s="1"/>
  <c r="L303" i="9" s="1"/>
  <c r="L304" i="9" s="1"/>
  <c r="L305" i="9" s="1"/>
  <c r="L306" i="9" s="1"/>
  <c r="L307" i="9" s="1"/>
  <c r="L308" i="9" s="1"/>
  <c r="L309" i="9" s="1"/>
  <c r="L310" i="9" s="1"/>
  <c r="L311" i="9" s="1"/>
  <c r="L312" i="9" s="1"/>
  <c r="L313" i="9" s="1"/>
  <c r="L314" i="9" s="1"/>
  <c r="L315" i="9" s="1"/>
  <c r="L316" i="9" s="1"/>
  <c r="L317" i="9" s="1"/>
  <c r="L318" i="9" s="1"/>
  <c r="L319" i="9" s="1"/>
  <c r="L320" i="9" s="1"/>
  <c r="L321" i="9" s="1"/>
  <c r="L322" i="9" s="1"/>
  <c r="L323" i="9" s="1"/>
  <c r="L324" i="9" s="1"/>
  <c r="L325" i="9" s="1"/>
  <c r="L326" i="9" s="1"/>
  <c r="L327" i="9" s="1"/>
  <c r="L328" i="9" s="1"/>
  <c r="L329" i="9" s="1"/>
  <c r="L330" i="9" s="1"/>
  <c r="L331" i="9" s="1"/>
  <c r="L332" i="9" s="1"/>
  <c r="L333" i="9" s="1"/>
  <c r="L334" i="9" s="1"/>
  <c r="L335" i="9" s="1"/>
  <c r="L336" i="9" s="1"/>
  <c r="L337" i="9" s="1"/>
  <c r="L338" i="9" s="1"/>
  <c r="L339" i="9" s="1"/>
  <c r="L340" i="9" s="1"/>
  <c r="L341" i="9" s="1"/>
  <c r="L342" i="9" s="1"/>
  <c r="L343" i="9" s="1"/>
  <c r="L344" i="9" s="1"/>
  <c r="L345" i="9" s="1"/>
  <c r="L346" i="9" s="1"/>
  <c r="L347" i="9" s="1"/>
  <c r="L348" i="9" s="1"/>
  <c r="L349" i="9" s="1"/>
  <c r="L350" i="9" s="1"/>
  <c r="L351" i="9" s="1"/>
  <c r="L352" i="9" s="1"/>
  <c r="L353" i="9" s="1"/>
  <c r="L354" i="9" s="1"/>
  <c r="L355" i="9" s="1"/>
  <c r="L356" i="9" s="1"/>
  <c r="L357" i="9" s="1"/>
  <c r="L358" i="9" s="1"/>
  <c r="L359" i="9" s="1"/>
  <c r="L360" i="9" s="1"/>
  <c r="L361" i="9" s="1"/>
  <c r="L362" i="9" s="1"/>
  <c r="L363" i="9" s="1"/>
  <c r="L364" i="9" s="1"/>
  <c r="L365" i="9" s="1"/>
  <c r="L366" i="9" s="1"/>
  <c r="L367" i="9" s="1"/>
  <c r="L368" i="9" s="1"/>
  <c r="L369" i="9" s="1"/>
  <c r="L370" i="9" s="1"/>
  <c r="L371" i="9" s="1"/>
  <c r="L372" i="9" s="1"/>
  <c r="L373" i="9" s="1"/>
  <c r="L374" i="9" s="1"/>
  <c r="L375" i="9" s="1"/>
  <c r="L376" i="9" s="1"/>
  <c r="L377" i="9" s="1"/>
  <c r="L378" i="9" s="1"/>
  <c r="L379" i="9" s="1"/>
  <c r="L380" i="9" s="1"/>
  <c r="L381" i="9" s="1"/>
  <c r="L382" i="9" s="1"/>
  <c r="L383" i="9" s="1"/>
  <c r="L384" i="9" s="1"/>
  <c r="L385" i="9" s="1"/>
  <c r="L386" i="9" s="1"/>
  <c r="L387" i="9" s="1"/>
  <c r="L388" i="9" s="1"/>
  <c r="L389" i="9" s="1"/>
  <c r="L390" i="9" s="1"/>
  <c r="L391" i="9" s="1"/>
  <c r="L392" i="9" s="1"/>
  <c r="L393" i="9" s="1"/>
  <c r="L394" i="9" s="1"/>
  <c r="L395" i="9" s="1"/>
  <c r="L396" i="9" s="1"/>
  <c r="L397" i="9" s="1"/>
  <c r="L398" i="9" s="1"/>
  <c r="L399" i="9" s="1"/>
  <c r="L400" i="9" s="1"/>
  <c r="L401" i="9" s="1"/>
  <c r="L402" i="9" s="1"/>
  <c r="L403" i="9" s="1"/>
  <c r="L404" i="9" s="1"/>
  <c r="L405" i="9" s="1"/>
  <c r="L406" i="9" s="1"/>
  <c r="L407" i="9" s="1"/>
  <c r="L408" i="9" s="1"/>
  <c r="L409" i="9" s="1"/>
  <c r="L410" i="9" s="1"/>
  <c r="K7" i="9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K84" i="9" s="1"/>
  <c r="K85" i="9" s="1"/>
  <c r="K86" i="9" s="1"/>
  <c r="K87" i="9" s="1"/>
  <c r="K88" i="9" s="1"/>
  <c r="K89" i="9" s="1"/>
  <c r="K90" i="9" s="1"/>
  <c r="K91" i="9" s="1"/>
  <c r="K92" i="9" s="1"/>
  <c r="K93" i="9" s="1"/>
  <c r="K94" i="9" s="1"/>
  <c r="K95" i="9" s="1"/>
  <c r="K96" i="9" s="1"/>
  <c r="K97" i="9" s="1"/>
  <c r="K98" i="9" s="1"/>
  <c r="K99" i="9" s="1"/>
  <c r="K100" i="9" s="1"/>
  <c r="K101" i="9" s="1"/>
  <c r="K102" i="9" s="1"/>
  <c r="K103" i="9" s="1"/>
  <c r="K104" i="9" s="1"/>
  <c r="K105" i="9" s="1"/>
  <c r="K106" i="9" s="1"/>
  <c r="K107" i="9" s="1"/>
  <c r="K108" i="9" s="1"/>
  <c r="K109" i="9" s="1"/>
  <c r="K110" i="9" s="1"/>
  <c r="K111" i="9" s="1"/>
  <c r="K112" i="9" s="1"/>
  <c r="K113" i="9" s="1"/>
  <c r="K114" i="9" s="1"/>
  <c r="K115" i="9" s="1"/>
  <c r="K116" i="9" s="1"/>
  <c r="K117" i="9" s="1"/>
  <c r="K118" i="9" s="1"/>
  <c r="K119" i="9" s="1"/>
  <c r="K120" i="9" s="1"/>
  <c r="K121" i="9" s="1"/>
  <c r="K122" i="9" s="1"/>
  <c r="K123" i="9" s="1"/>
  <c r="K124" i="9" s="1"/>
  <c r="K125" i="9" s="1"/>
  <c r="K126" i="9" s="1"/>
  <c r="K127" i="9" s="1"/>
  <c r="K128" i="9" s="1"/>
  <c r="K129" i="9" s="1"/>
  <c r="K130" i="9" s="1"/>
  <c r="K131" i="9" s="1"/>
  <c r="K132" i="9" s="1"/>
  <c r="K133" i="9" s="1"/>
  <c r="K134" i="9" s="1"/>
  <c r="K135" i="9" s="1"/>
  <c r="K136" i="9" s="1"/>
  <c r="K137" i="9" s="1"/>
  <c r="K138" i="9" s="1"/>
  <c r="K139" i="9" s="1"/>
  <c r="K140" i="9" s="1"/>
  <c r="K141" i="9" s="1"/>
  <c r="K142" i="9" s="1"/>
  <c r="K143" i="9" s="1"/>
  <c r="K144" i="9" s="1"/>
  <c r="K145" i="9" s="1"/>
  <c r="K146" i="9" s="1"/>
  <c r="K147" i="9" s="1"/>
  <c r="K148" i="9" s="1"/>
  <c r="K149" i="9" s="1"/>
  <c r="K150" i="9" s="1"/>
  <c r="K151" i="9" s="1"/>
  <c r="K152" i="9" s="1"/>
  <c r="K153" i="9" s="1"/>
  <c r="K154" i="9" s="1"/>
  <c r="K155" i="9" s="1"/>
  <c r="K156" i="9" s="1"/>
  <c r="K157" i="9" s="1"/>
  <c r="K158" i="9" s="1"/>
  <c r="K159" i="9" s="1"/>
  <c r="K160" i="9" s="1"/>
  <c r="K161" i="9" s="1"/>
  <c r="K162" i="9" s="1"/>
  <c r="K163" i="9" s="1"/>
  <c r="K164" i="9" s="1"/>
  <c r="K165" i="9" s="1"/>
  <c r="K166" i="9" s="1"/>
  <c r="K167" i="9" s="1"/>
  <c r="K168" i="9" s="1"/>
  <c r="K169" i="9" s="1"/>
  <c r="K170" i="9" s="1"/>
  <c r="K171" i="9" s="1"/>
  <c r="K172" i="9" s="1"/>
  <c r="K173" i="9" s="1"/>
  <c r="K174" i="9" s="1"/>
  <c r="K175" i="9" s="1"/>
  <c r="K176" i="9" s="1"/>
  <c r="K177" i="9" s="1"/>
  <c r="K178" i="9" s="1"/>
  <c r="K179" i="9" s="1"/>
  <c r="K180" i="9" s="1"/>
  <c r="K181" i="9" s="1"/>
  <c r="K182" i="9" s="1"/>
  <c r="K183" i="9" s="1"/>
  <c r="K184" i="9" s="1"/>
  <c r="K185" i="9" s="1"/>
  <c r="K186" i="9" s="1"/>
  <c r="K187" i="9" s="1"/>
  <c r="K188" i="9" s="1"/>
  <c r="K189" i="9" s="1"/>
  <c r="K190" i="9" s="1"/>
  <c r="K191" i="9" s="1"/>
  <c r="K192" i="9" s="1"/>
  <c r="K193" i="9" s="1"/>
  <c r="K194" i="9" s="1"/>
  <c r="K195" i="9" s="1"/>
  <c r="K196" i="9" s="1"/>
  <c r="K197" i="9" s="1"/>
  <c r="K198" i="9" s="1"/>
  <c r="K199" i="9" s="1"/>
  <c r="K200" i="9" s="1"/>
  <c r="K201" i="9" s="1"/>
  <c r="K202" i="9" s="1"/>
  <c r="K203" i="9" s="1"/>
  <c r="K204" i="9" s="1"/>
  <c r="K205" i="9" s="1"/>
  <c r="K206" i="9" s="1"/>
  <c r="K207" i="9" s="1"/>
  <c r="K208" i="9" s="1"/>
  <c r="K209" i="9" s="1"/>
  <c r="K210" i="9" s="1"/>
  <c r="K211" i="9" s="1"/>
  <c r="K212" i="9" s="1"/>
  <c r="K213" i="9" s="1"/>
  <c r="K214" i="9" s="1"/>
  <c r="K215" i="9" s="1"/>
  <c r="K216" i="9" s="1"/>
  <c r="K217" i="9" s="1"/>
  <c r="K218" i="9" s="1"/>
  <c r="K219" i="9" s="1"/>
  <c r="K220" i="9" s="1"/>
  <c r="K221" i="9" s="1"/>
  <c r="K222" i="9" s="1"/>
  <c r="K223" i="9" s="1"/>
  <c r="K224" i="9" s="1"/>
  <c r="K225" i="9" s="1"/>
  <c r="K226" i="9" s="1"/>
  <c r="K227" i="9" s="1"/>
  <c r="K228" i="9" s="1"/>
  <c r="K229" i="9" s="1"/>
  <c r="K230" i="9" s="1"/>
  <c r="K231" i="9" s="1"/>
  <c r="K232" i="9" s="1"/>
  <c r="K233" i="9" s="1"/>
  <c r="K234" i="9" s="1"/>
  <c r="K235" i="9" s="1"/>
  <c r="K236" i="9" s="1"/>
  <c r="K237" i="9" s="1"/>
  <c r="K238" i="9" s="1"/>
  <c r="K239" i="9" s="1"/>
  <c r="K240" i="9" s="1"/>
  <c r="K241" i="9" s="1"/>
  <c r="K242" i="9" s="1"/>
  <c r="K243" i="9" s="1"/>
  <c r="K244" i="9" s="1"/>
  <c r="K245" i="9" s="1"/>
  <c r="K246" i="9" s="1"/>
  <c r="K247" i="9" s="1"/>
  <c r="K248" i="9" s="1"/>
  <c r="K249" i="9" s="1"/>
  <c r="K250" i="9" s="1"/>
  <c r="K251" i="9" s="1"/>
  <c r="K252" i="9" s="1"/>
  <c r="K253" i="9" s="1"/>
  <c r="K254" i="9" s="1"/>
  <c r="K255" i="9" s="1"/>
  <c r="K256" i="9" s="1"/>
  <c r="K257" i="9" s="1"/>
  <c r="K258" i="9" s="1"/>
  <c r="K259" i="9" s="1"/>
  <c r="K260" i="9" s="1"/>
  <c r="K261" i="9" s="1"/>
  <c r="K262" i="9" s="1"/>
  <c r="K263" i="9" s="1"/>
  <c r="K264" i="9" s="1"/>
  <c r="K265" i="9" s="1"/>
  <c r="K266" i="9" s="1"/>
  <c r="K267" i="9" s="1"/>
  <c r="K268" i="9" s="1"/>
  <c r="K269" i="9" s="1"/>
  <c r="K270" i="9" s="1"/>
  <c r="K271" i="9" s="1"/>
  <c r="K272" i="9" s="1"/>
  <c r="K273" i="9" s="1"/>
  <c r="K274" i="9" s="1"/>
  <c r="K275" i="9" s="1"/>
  <c r="K276" i="9" s="1"/>
  <c r="K277" i="9" s="1"/>
  <c r="K278" i="9" s="1"/>
  <c r="K279" i="9" s="1"/>
  <c r="K280" i="9" s="1"/>
  <c r="K281" i="9" s="1"/>
  <c r="K282" i="9" s="1"/>
  <c r="K283" i="9" s="1"/>
  <c r="K284" i="9" s="1"/>
  <c r="K285" i="9" s="1"/>
  <c r="K286" i="9" s="1"/>
  <c r="K287" i="9" s="1"/>
  <c r="K288" i="9" s="1"/>
  <c r="K289" i="9" s="1"/>
  <c r="K290" i="9" s="1"/>
  <c r="K291" i="9" s="1"/>
  <c r="K292" i="9" s="1"/>
  <c r="K293" i="9" s="1"/>
  <c r="K294" i="9" s="1"/>
  <c r="K295" i="9" s="1"/>
  <c r="K296" i="9" s="1"/>
  <c r="K297" i="9" s="1"/>
  <c r="K298" i="9" s="1"/>
  <c r="K299" i="9" s="1"/>
  <c r="K300" i="9" s="1"/>
  <c r="K301" i="9" s="1"/>
  <c r="K302" i="9" s="1"/>
  <c r="K303" i="9" s="1"/>
  <c r="K304" i="9" s="1"/>
  <c r="K305" i="9" s="1"/>
  <c r="K306" i="9" s="1"/>
  <c r="K307" i="9" s="1"/>
  <c r="K308" i="9" s="1"/>
  <c r="K309" i="9" s="1"/>
  <c r="K310" i="9" s="1"/>
  <c r="K311" i="9" s="1"/>
  <c r="K312" i="9" s="1"/>
  <c r="K313" i="9" s="1"/>
  <c r="K314" i="9" s="1"/>
  <c r="K315" i="9" s="1"/>
  <c r="K316" i="9" s="1"/>
  <c r="K317" i="9" s="1"/>
  <c r="K318" i="9" s="1"/>
  <c r="K319" i="9" s="1"/>
  <c r="K320" i="9" s="1"/>
  <c r="K321" i="9" s="1"/>
  <c r="K322" i="9" s="1"/>
  <c r="K323" i="9" s="1"/>
  <c r="K324" i="9" s="1"/>
  <c r="K325" i="9" s="1"/>
  <c r="K326" i="9" s="1"/>
  <c r="K327" i="9" s="1"/>
  <c r="K328" i="9" s="1"/>
  <c r="K329" i="9" s="1"/>
  <c r="K330" i="9" s="1"/>
  <c r="K331" i="9" s="1"/>
  <c r="K332" i="9" s="1"/>
  <c r="K333" i="9" s="1"/>
  <c r="K334" i="9" s="1"/>
  <c r="K335" i="9" s="1"/>
  <c r="K336" i="9" s="1"/>
  <c r="K337" i="9" s="1"/>
  <c r="K338" i="9" s="1"/>
  <c r="K339" i="9" s="1"/>
  <c r="K340" i="9" s="1"/>
  <c r="K341" i="9" s="1"/>
  <c r="K342" i="9" s="1"/>
  <c r="K343" i="9" s="1"/>
  <c r="K344" i="9" s="1"/>
  <c r="K345" i="9" s="1"/>
  <c r="K346" i="9" s="1"/>
  <c r="K347" i="9" s="1"/>
  <c r="K348" i="9" s="1"/>
  <c r="K349" i="9" s="1"/>
  <c r="K350" i="9" s="1"/>
  <c r="K351" i="9" s="1"/>
  <c r="K352" i="9" s="1"/>
  <c r="K353" i="9" s="1"/>
  <c r="K354" i="9" s="1"/>
  <c r="K355" i="9" s="1"/>
  <c r="K356" i="9" s="1"/>
  <c r="K357" i="9" s="1"/>
  <c r="K358" i="9" s="1"/>
  <c r="K359" i="9" s="1"/>
  <c r="K360" i="9" s="1"/>
  <c r="K361" i="9" s="1"/>
  <c r="K362" i="9" s="1"/>
  <c r="K363" i="9" s="1"/>
  <c r="K364" i="9" s="1"/>
  <c r="K365" i="9" s="1"/>
  <c r="K366" i="9" s="1"/>
  <c r="K367" i="9" s="1"/>
  <c r="K368" i="9" s="1"/>
  <c r="K369" i="9" s="1"/>
  <c r="K370" i="9" s="1"/>
  <c r="K371" i="9" s="1"/>
  <c r="K372" i="9" s="1"/>
  <c r="K373" i="9" s="1"/>
  <c r="K374" i="9" s="1"/>
  <c r="K375" i="9" s="1"/>
  <c r="K376" i="9" s="1"/>
  <c r="K377" i="9" s="1"/>
  <c r="K378" i="9" s="1"/>
  <c r="K379" i="9" s="1"/>
  <c r="K380" i="9" s="1"/>
  <c r="K381" i="9" s="1"/>
  <c r="K382" i="9" s="1"/>
  <c r="K383" i="9" s="1"/>
  <c r="K384" i="9" s="1"/>
  <c r="K385" i="9" s="1"/>
  <c r="K386" i="9" s="1"/>
  <c r="K387" i="9" s="1"/>
  <c r="K388" i="9" s="1"/>
  <c r="K389" i="9" s="1"/>
  <c r="K390" i="9" s="1"/>
  <c r="K391" i="9" s="1"/>
  <c r="K392" i="9" s="1"/>
  <c r="K393" i="9" s="1"/>
  <c r="K394" i="9" s="1"/>
  <c r="K395" i="9" s="1"/>
  <c r="K396" i="9" s="1"/>
  <c r="K397" i="9" s="1"/>
  <c r="K398" i="9" s="1"/>
  <c r="K399" i="9" s="1"/>
  <c r="K400" i="9" s="1"/>
  <c r="K401" i="9" s="1"/>
  <c r="K402" i="9" s="1"/>
  <c r="K403" i="9" s="1"/>
  <c r="K404" i="9" s="1"/>
  <c r="K405" i="9" s="1"/>
  <c r="K406" i="9" s="1"/>
  <c r="K407" i="9" s="1"/>
  <c r="K408" i="9" s="1"/>
  <c r="K409" i="9" s="1"/>
  <c r="K410" i="9" s="1"/>
  <c r="K6" i="9"/>
  <c r="H6" i="9"/>
  <c r="H7" i="9" s="1"/>
  <c r="H8" i="9" s="1"/>
  <c r="H9" i="9" s="1"/>
  <c r="H10" i="9" s="1"/>
  <c r="H11" i="9" s="1"/>
  <c r="H12" i="9" s="1"/>
  <c r="H13" i="9" s="1"/>
  <c r="H14" i="9" s="1"/>
  <c r="H15" i="9" s="1"/>
  <c r="H16" i="9" s="1"/>
  <c r="H17" i="9" s="1"/>
  <c r="H18" i="9" s="1"/>
  <c r="H19" i="9" s="1"/>
  <c r="H20" i="9" s="1"/>
  <c r="H21" i="9" s="1"/>
  <c r="H22" i="9" s="1"/>
  <c r="H23" i="9" s="1"/>
  <c r="H24" i="9" s="1"/>
  <c r="H25" i="9" s="1"/>
  <c r="H26" i="9" s="1"/>
  <c r="H27" i="9" s="1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 s="1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H160" i="9" s="1"/>
  <c r="H161" i="9" s="1"/>
  <c r="H162" i="9" s="1"/>
  <c r="H163" i="9" s="1"/>
  <c r="H164" i="9" s="1"/>
  <c r="H165" i="9" s="1"/>
  <c r="H166" i="9" s="1"/>
  <c r="H167" i="9" s="1"/>
  <c r="H168" i="9" s="1"/>
  <c r="H169" i="9" s="1"/>
  <c r="H170" i="9" s="1"/>
  <c r="H171" i="9" s="1"/>
  <c r="H172" i="9" s="1"/>
  <c r="H173" i="9" s="1"/>
  <c r="H174" i="9" s="1"/>
  <c r="H175" i="9" s="1"/>
  <c r="H176" i="9" s="1"/>
  <c r="H177" i="9" s="1"/>
  <c r="H178" i="9" s="1"/>
  <c r="H179" i="9" s="1"/>
  <c r="H180" i="9" s="1"/>
  <c r="H181" i="9" s="1"/>
  <c r="H182" i="9" s="1"/>
  <c r="H183" i="9" s="1"/>
  <c r="H184" i="9" s="1"/>
  <c r="H185" i="9" s="1"/>
  <c r="H186" i="9" s="1"/>
  <c r="H187" i="9" s="1"/>
  <c r="H188" i="9" s="1"/>
  <c r="H189" i="9" s="1"/>
  <c r="H190" i="9" s="1"/>
  <c r="H191" i="9" s="1"/>
  <c r="H192" i="9" s="1"/>
  <c r="H193" i="9" s="1"/>
  <c r="H194" i="9" s="1"/>
  <c r="H195" i="9" s="1"/>
  <c r="H196" i="9" s="1"/>
  <c r="H197" i="9" s="1"/>
  <c r="H198" i="9" s="1"/>
  <c r="H199" i="9" s="1"/>
  <c r="H200" i="9" s="1"/>
  <c r="H201" i="9" s="1"/>
  <c r="H202" i="9" s="1"/>
  <c r="H203" i="9" s="1"/>
  <c r="H204" i="9" s="1"/>
  <c r="H205" i="9" s="1"/>
  <c r="H206" i="9" s="1"/>
  <c r="H207" i="9" s="1"/>
  <c r="H208" i="9" s="1"/>
  <c r="H209" i="9" s="1"/>
  <c r="H210" i="9" s="1"/>
  <c r="H211" i="9" s="1"/>
  <c r="H212" i="9" s="1"/>
  <c r="H213" i="9" s="1"/>
  <c r="H214" i="9" s="1"/>
  <c r="H215" i="9" s="1"/>
  <c r="H216" i="9" s="1"/>
  <c r="H217" i="9" s="1"/>
  <c r="H218" i="9" s="1"/>
  <c r="H219" i="9" s="1"/>
  <c r="H220" i="9" s="1"/>
  <c r="H221" i="9" s="1"/>
  <c r="H222" i="9" s="1"/>
  <c r="H223" i="9" s="1"/>
  <c r="H224" i="9" s="1"/>
  <c r="H225" i="9" s="1"/>
  <c r="H226" i="9" s="1"/>
  <c r="H227" i="9" s="1"/>
  <c r="H228" i="9" s="1"/>
  <c r="H229" i="9" s="1"/>
  <c r="H230" i="9" s="1"/>
  <c r="H231" i="9" s="1"/>
  <c r="H232" i="9" s="1"/>
  <c r="H233" i="9" s="1"/>
  <c r="H234" i="9" s="1"/>
  <c r="H235" i="9" s="1"/>
  <c r="H236" i="9" s="1"/>
  <c r="H237" i="9" s="1"/>
  <c r="H238" i="9" s="1"/>
  <c r="H239" i="9" s="1"/>
  <c r="H240" i="9" s="1"/>
  <c r="H241" i="9" s="1"/>
  <c r="H242" i="9" s="1"/>
  <c r="H243" i="9" s="1"/>
  <c r="H244" i="9" s="1"/>
  <c r="H245" i="9" s="1"/>
  <c r="H246" i="9" s="1"/>
  <c r="H247" i="9" s="1"/>
  <c r="H248" i="9" s="1"/>
  <c r="H249" i="9" s="1"/>
  <c r="H250" i="9" s="1"/>
  <c r="H251" i="9" s="1"/>
  <c r="H252" i="9" s="1"/>
  <c r="H253" i="9" s="1"/>
  <c r="H254" i="9" s="1"/>
  <c r="H255" i="9" s="1"/>
  <c r="H256" i="9" s="1"/>
  <c r="H257" i="9" s="1"/>
  <c r="H258" i="9" s="1"/>
  <c r="H259" i="9" s="1"/>
  <c r="H260" i="9" s="1"/>
  <c r="H261" i="9" s="1"/>
  <c r="H262" i="9" s="1"/>
  <c r="H263" i="9" s="1"/>
  <c r="H264" i="9" s="1"/>
  <c r="H265" i="9" s="1"/>
  <c r="H266" i="9" s="1"/>
  <c r="H267" i="9" s="1"/>
  <c r="H268" i="9" s="1"/>
  <c r="H269" i="9" s="1"/>
  <c r="H270" i="9" s="1"/>
  <c r="H271" i="9" s="1"/>
  <c r="H272" i="9" s="1"/>
  <c r="H273" i="9" s="1"/>
  <c r="H274" i="9" s="1"/>
  <c r="H275" i="9" s="1"/>
  <c r="H276" i="9" s="1"/>
  <c r="H277" i="9" s="1"/>
  <c r="H278" i="9" s="1"/>
  <c r="H279" i="9" s="1"/>
  <c r="H280" i="9" s="1"/>
  <c r="H281" i="9" s="1"/>
  <c r="H282" i="9" s="1"/>
  <c r="H283" i="9" s="1"/>
  <c r="H284" i="9" s="1"/>
  <c r="H285" i="9" s="1"/>
  <c r="H286" i="9" s="1"/>
  <c r="H287" i="9" s="1"/>
  <c r="H288" i="9" s="1"/>
  <c r="H289" i="9" s="1"/>
  <c r="H290" i="9" s="1"/>
  <c r="H291" i="9" s="1"/>
  <c r="H292" i="9" s="1"/>
  <c r="H293" i="9" s="1"/>
  <c r="H294" i="9" s="1"/>
  <c r="H295" i="9" s="1"/>
  <c r="H296" i="9" s="1"/>
  <c r="H297" i="9" s="1"/>
  <c r="H298" i="9" s="1"/>
  <c r="H299" i="9" s="1"/>
  <c r="H300" i="9" s="1"/>
  <c r="H301" i="9" s="1"/>
  <c r="H302" i="9" s="1"/>
  <c r="H303" i="9" s="1"/>
  <c r="H304" i="9" s="1"/>
  <c r="H305" i="9" s="1"/>
  <c r="H306" i="9" s="1"/>
  <c r="H307" i="9" s="1"/>
  <c r="H308" i="9" s="1"/>
  <c r="H309" i="9" s="1"/>
  <c r="H310" i="9" s="1"/>
  <c r="H311" i="9" s="1"/>
  <c r="H312" i="9" s="1"/>
  <c r="H313" i="9" s="1"/>
  <c r="H314" i="9" s="1"/>
  <c r="H315" i="9" s="1"/>
  <c r="H316" i="9" s="1"/>
  <c r="H317" i="9" s="1"/>
  <c r="H318" i="9" s="1"/>
  <c r="H319" i="9" s="1"/>
  <c r="H320" i="9" s="1"/>
  <c r="H321" i="9" s="1"/>
  <c r="H322" i="9" s="1"/>
  <c r="H323" i="9" s="1"/>
  <c r="H324" i="9" s="1"/>
  <c r="H325" i="9" s="1"/>
  <c r="H326" i="9" s="1"/>
  <c r="H327" i="9" s="1"/>
  <c r="H328" i="9" s="1"/>
  <c r="H329" i="9" s="1"/>
  <c r="H330" i="9" s="1"/>
  <c r="H331" i="9" s="1"/>
  <c r="H332" i="9" s="1"/>
  <c r="H333" i="9" s="1"/>
  <c r="H334" i="9" s="1"/>
  <c r="H335" i="9" s="1"/>
  <c r="H336" i="9" s="1"/>
  <c r="H337" i="9" s="1"/>
  <c r="H338" i="9" s="1"/>
  <c r="H339" i="9" s="1"/>
  <c r="H340" i="9" s="1"/>
  <c r="H341" i="9" s="1"/>
  <c r="H342" i="9" s="1"/>
  <c r="H343" i="9" s="1"/>
  <c r="H344" i="9" s="1"/>
  <c r="H345" i="9" s="1"/>
  <c r="H346" i="9" s="1"/>
  <c r="H347" i="9" s="1"/>
  <c r="H348" i="9" s="1"/>
  <c r="H349" i="9" s="1"/>
  <c r="H350" i="9" s="1"/>
  <c r="H351" i="9" s="1"/>
  <c r="H352" i="9" s="1"/>
  <c r="H353" i="9" s="1"/>
  <c r="H354" i="9" s="1"/>
  <c r="H355" i="9" s="1"/>
  <c r="H356" i="9" s="1"/>
  <c r="H357" i="9" s="1"/>
  <c r="H358" i="9" s="1"/>
  <c r="H359" i="9" s="1"/>
  <c r="H360" i="9" s="1"/>
  <c r="H361" i="9" s="1"/>
  <c r="H362" i="9" s="1"/>
  <c r="H363" i="9" s="1"/>
  <c r="H364" i="9" s="1"/>
  <c r="H365" i="9" s="1"/>
  <c r="H366" i="9" s="1"/>
  <c r="H367" i="9" s="1"/>
  <c r="H368" i="9" s="1"/>
  <c r="H369" i="9" s="1"/>
  <c r="H370" i="9" s="1"/>
  <c r="H371" i="9" s="1"/>
  <c r="H372" i="9" s="1"/>
  <c r="H373" i="9" s="1"/>
  <c r="H374" i="9" s="1"/>
  <c r="H375" i="9" s="1"/>
  <c r="H376" i="9" s="1"/>
  <c r="H377" i="9" s="1"/>
  <c r="H378" i="9" s="1"/>
  <c r="H379" i="9" s="1"/>
  <c r="H380" i="9" s="1"/>
  <c r="H381" i="9" s="1"/>
  <c r="H382" i="9" s="1"/>
  <c r="H383" i="9" s="1"/>
  <c r="H384" i="9" s="1"/>
  <c r="H385" i="9" s="1"/>
  <c r="H386" i="9" s="1"/>
  <c r="H387" i="9" s="1"/>
  <c r="H388" i="9" s="1"/>
  <c r="H389" i="9" s="1"/>
  <c r="H390" i="9" s="1"/>
  <c r="H391" i="9" s="1"/>
  <c r="H392" i="9" s="1"/>
  <c r="H393" i="9" s="1"/>
  <c r="H394" i="9" s="1"/>
  <c r="H395" i="9" s="1"/>
  <c r="H396" i="9" s="1"/>
  <c r="H397" i="9" s="1"/>
  <c r="H398" i="9" s="1"/>
  <c r="H399" i="9" s="1"/>
  <c r="H400" i="9" s="1"/>
  <c r="H401" i="9" s="1"/>
  <c r="H402" i="9" s="1"/>
  <c r="H403" i="9" s="1"/>
  <c r="H404" i="9" s="1"/>
  <c r="H405" i="9" s="1"/>
  <c r="H406" i="9" s="1"/>
  <c r="H407" i="9" s="1"/>
  <c r="H408" i="9" s="1"/>
  <c r="H409" i="9" s="1"/>
  <c r="H410" i="9" s="1"/>
  <c r="H5" i="9"/>
  <c r="N3" i="9"/>
  <c r="L3" i="9"/>
  <c r="L4" i="9" s="1"/>
  <c r="L5" i="9" s="1"/>
  <c r="L6" i="9" s="1"/>
  <c r="L7" i="9" s="1"/>
  <c r="L8" i="9" s="1"/>
  <c r="L9" i="9" s="1"/>
  <c r="K3" i="9"/>
  <c r="K4" i="9" s="1"/>
  <c r="K5" i="9" s="1"/>
  <c r="H3" i="9"/>
  <c r="H4" i="9" s="1"/>
  <c r="M81" i="8"/>
  <c r="L81" i="8"/>
  <c r="K81" i="8"/>
  <c r="J81" i="8"/>
  <c r="I81" i="8"/>
  <c r="O81" i="8" s="1"/>
  <c r="K70" i="8"/>
  <c r="L70" i="8" s="1"/>
  <c r="G70" i="8"/>
  <c r="H70" i="8" s="1"/>
  <c r="D70" i="8"/>
  <c r="J66" i="8"/>
  <c r="K66" i="8" s="1"/>
  <c r="L66" i="8" s="1"/>
  <c r="F66" i="8"/>
  <c r="G66" i="8" s="1"/>
  <c r="H66" i="8" s="1"/>
  <c r="D66" i="8"/>
  <c r="D67" i="8" s="1"/>
  <c r="D68" i="8" s="1"/>
  <c r="K65" i="8"/>
  <c r="L65" i="8" s="1"/>
  <c r="G65" i="8"/>
  <c r="H65" i="8" s="1"/>
  <c r="D65" i="8"/>
  <c r="J49" i="8"/>
  <c r="K48" i="8"/>
  <c r="L48" i="8" s="1"/>
  <c r="J48" i="8"/>
  <c r="H48" i="8"/>
  <c r="F48" i="8"/>
  <c r="G48" i="8" s="1"/>
  <c r="K47" i="8"/>
  <c r="L47" i="8" s="1"/>
  <c r="H47" i="8"/>
  <c r="G47" i="8"/>
  <c r="D47" i="8"/>
  <c r="D48" i="8" s="1"/>
  <c r="D49" i="8" s="1"/>
  <c r="D50" i="8" s="1"/>
  <c r="D51" i="8" s="1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J23" i="8"/>
  <c r="K23" i="8" s="1"/>
  <c r="L23" i="8" s="1"/>
  <c r="J22" i="8"/>
  <c r="K22" i="8" s="1"/>
  <c r="L22" i="8" s="1"/>
  <c r="G22" i="8"/>
  <c r="H22" i="8" s="1"/>
  <c r="K21" i="8"/>
  <c r="L21" i="8" s="1"/>
  <c r="J21" i="8"/>
  <c r="G21" i="8"/>
  <c r="H21" i="8" s="1"/>
  <c r="F21" i="8"/>
  <c r="F22" i="8" s="1"/>
  <c r="F23" i="8" s="1"/>
  <c r="L20" i="8"/>
  <c r="K20" i="8"/>
  <c r="H20" i="8"/>
  <c r="G20" i="8"/>
  <c r="D20" i="8"/>
  <c r="D21" i="8" s="1"/>
  <c r="D22" i="8" s="1"/>
  <c r="D23" i="8" s="1"/>
  <c r="D24" i="8" s="1"/>
  <c r="D25" i="8" s="1"/>
  <c r="D26" i="8" s="1"/>
  <c r="D27" i="8" s="1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K18" i="8"/>
  <c r="L18" i="8" s="1"/>
  <c r="F18" i="8"/>
  <c r="G18" i="8" s="1"/>
  <c r="H18" i="8" s="1"/>
  <c r="J17" i="8"/>
  <c r="J18" i="8" s="1"/>
  <c r="G17" i="8"/>
  <c r="H17" i="8" s="1"/>
  <c r="F17" i="8"/>
  <c r="D17" i="8"/>
  <c r="D18" i="8" s="1"/>
  <c r="K16" i="8"/>
  <c r="G16" i="8"/>
  <c r="D16" i="8"/>
  <c r="J14" i="8"/>
  <c r="K14" i="8" s="1"/>
  <c r="L14" i="8" s="1"/>
  <c r="K13" i="8"/>
  <c r="L13" i="8" s="1"/>
  <c r="F13" i="8"/>
  <c r="K12" i="8"/>
  <c r="L12" i="8" s="1"/>
  <c r="J12" i="8"/>
  <c r="J13" i="8" s="1"/>
  <c r="G12" i="8"/>
  <c r="H12" i="8" s="1"/>
  <c r="F12" i="8"/>
  <c r="D12" i="8"/>
  <c r="D13" i="8" s="1"/>
  <c r="D14" i="8" s="1"/>
  <c r="K11" i="8"/>
  <c r="L11" i="8" s="1"/>
  <c r="H11" i="8"/>
  <c r="G11" i="8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Z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Z22" i="12"/>
  <c r="Y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Z21" i="12"/>
  <c r="Y21" i="12"/>
  <c r="X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Z20" i="12"/>
  <c r="Y20" i="12"/>
  <c r="X20" i="12"/>
  <c r="W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Z19" i="12"/>
  <c r="Y19" i="12"/>
  <c r="X19" i="12"/>
  <c r="W19" i="12"/>
  <c r="V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Z18" i="12"/>
  <c r="Y18" i="12"/>
  <c r="X18" i="12"/>
  <c r="W18" i="12"/>
  <c r="V18" i="12"/>
  <c r="U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Y12" i="12"/>
  <c r="X12" i="12"/>
  <c r="W12" i="12"/>
  <c r="V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Y11" i="12"/>
  <c r="X11" i="12"/>
  <c r="W11" i="12"/>
  <c r="V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Y10" i="12"/>
  <c r="X10" i="12"/>
  <c r="W10" i="12"/>
  <c r="V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Y9" i="12"/>
  <c r="X9" i="12"/>
  <c r="W9" i="12"/>
  <c r="V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Y8" i="12"/>
  <c r="X8" i="12"/>
  <c r="W8" i="12"/>
  <c r="V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Y7" i="12"/>
  <c r="X7" i="12"/>
  <c r="W7" i="12"/>
  <c r="V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Y6" i="12"/>
  <c r="X6" i="12"/>
  <c r="W6" i="12"/>
  <c r="V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Y5" i="12"/>
  <c r="X5" i="12"/>
  <c r="W5" i="12"/>
  <c r="V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Y4" i="12"/>
  <c r="X4" i="12"/>
  <c r="W4" i="12"/>
  <c r="V4" i="12"/>
  <c r="P4" i="12"/>
  <c r="O4" i="12"/>
  <c r="K4" i="12"/>
  <c r="J4" i="12"/>
  <c r="I4" i="12"/>
  <c r="H4" i="12"/>
  <c r="G4" i="12"/>
  <c r="F4" i="12"/>
  <c r="E4" i="12"/>
  <c r="D4" i="12"/>
  <c r="C4" i="12"/>
  <c r="B4" i="12"/>
  <c r="P29" i="11"/>
  <c r="O29" i="11"/>
  <c r="N29" i="11"/>
  <c r="M29" i="11"/>
  <c r="P28" i="11"/>
  <c r="O28" i="11"/>
  <c r="N28" i="11"/>
  <c r="M28" i="11"/>
  <c r="P27" i="11"/>
  <c r="O27" i="11"/>
  <c r="N27" i="11"/>
  <c r="M27" i="11"/>
  <c r="P26" i="11"/>
  <c r="O26" i="11"/>
  <c r="N26" i="11"/>
  <c r="M26" i="11"/>
  <c r="P25" i="11"/>
  <c r="O25" i="11"/>
  <c r="N25" i="11"/>
  <c r="M25" i="11"/>
  <c r="P24" i="11"/>
  <c r="O24" i="11"/>
  <c r="N24" i="11"/>
  <c r="M24" i="11"/>
  <c r="P23" i="11"/>
  <c r="O23" i="11"/>
  <c r="N23" i="11"/>
  <c r="M23" i="11"/>
  <c r="P22" i="11"/>
  <c r="O22" i="11"/>
  <c r="N22" i="11"/>
  <c r="M22" i="11"/>
  <c r="P21" i="11"/>
  <c r="O21" i="11"/>
  <c r="N21" i="11"/>
  <c r="M21" i="11"/>
  <c r="P20" i="11"/>
  <c r="O20" i="11"/>
  <c r="N20" i="11"/>
  <c r="M20" i="11"/>
  <c r="P19" i="11"/>
  <c r="O19" i="11"/>
  <c r="N19" i="11"/>
  <c r="H6" i="11"/>
  <c r="H5" i="11"/>
  <c r="H4" i="11"/>
  <c r="H3" i="11"/>
  <c r="D296" i="7" l="1"/>
  <c r="H297" i="7"/>
  <c r="E296" i="7"/>
  <c r="F298" i="7"/>
  <c r="C295" i="7"/>
  <c r="F296" i="7"/>
  <c r="G298" i="7"/>
  <c r="D295" i="7"/>
  <c r="G296" i="7"/>
  <c r="H298" i="7"/>
  <c r="E295" i="7"/>
  <c r="F295" i="7"/>
  <c r="H299" i="7"/>
  <c r="O7" i="6"/>
  <c r="O12" i="6"/>
  <c r="K15" i="6"/>
  <c r="C301" i="6"/>
  <c r="C300" i="6"/>
  <c r="L5" i="6"/>
  <c r="O6" i="6"/>
  <c r="N11" i="6"/>
  <c r="O9" i="6"/>
  <c r="J17" i="6"/>
  <c r="M5" i="6"/>
  <c r="N8" i="6"/>
  <c r="O11" i="6"/>
  <c r="O8" i="6"/>
  <c r="O5" i="6"/>
  <c r="O13" i="6"/>
  <c r="F301" i="6"/>
  <c r="F300" i="6"/>
  <c r="D301" i="6"/>
  <c r="D300" i="6"/>
  <c r="E301" i="6"/>
  <c r="E300" i="6"/>
  <c r="C262" i="2"/>
  <c r="D262" i="2"/>
  <c r="D264" i="2"/>
  <c r="D266" i="2"/>
  <c r="D272" i="2" s="1"/>
  <c r="D268" i="2"/>
  <c r="E262" i="2"/>
  <c r="E264" i="2"/>
  <c r="E266" i="2"/>
  <c r="E268" i="2"/>
  <c r="F262" i="2"/>
  <c r="F264" i="2"/>
  <c r="F266" i="2"/>
  <c r="F272" i="2" s="1"/>
  <c r="F268" i="2"/>
  <c r="C261" i="2"/>
  <c r="C272" i="2" s="1"/>
  <c r="C263" i="2"/>
  <c r="C265" i="2"/>
  <c r="C274" i="2" s="1"/>
  <c r="C267" i="2"/>
  <c r="D261" i="2"/>
  <c r="D263" i="2"/>
  <c r="D265" i="2"/>
  <c r="D274" i="2" s="1"/>
  <c r="D267" i="2"/>
  <c r="E261" i="2"/>
  <c r="E263" i="2"/>
  <c r="E265" i="2"/>
  <c r="E274" i="2" s="1"/>
  <c r="E267" i="2"/>
  <c r="F261" i="2"/>
  <c r="F263" i="2"/>
  <c r="F265" i="2"/>
  <c r="F274" i="2" s="1"/>
  <c r="F267" i="2"/>
  <c r="J6" i="5"/>
  <c r="K5" i="5"/>
  <c r="L5" i="5" s="1"/>
  <c r="F8" i="5"/>
  <c r="G7" i="5"/>
  <c r="H7" i="5" s="1"/>
  <c r="F72" i="5"/>
  <c r="G71" i="5"/>
  <c r="H71" i="5" s="1"/>
  <c r="G6" i="5"/>
  <c r="H6" i="5" s="1"/>
  <c r="K27" i="5"/>
  <c r="L27" i="5" s="1"/>
  <c r="J29" i="5"/>
  <c r="K29" i="5" s="1"/>
  <c r="L29" i="5" s="1"/>
  <c r="G70" i="5"/>
  <c r="H70" i="5" s="1"/>
  <c r="J72" i="5"/>
  <c r="K4" i="5"/>
  <c r="L4" i="5" s="1"/>
  <c r="G42" i="5"/>
  <c r="H42" i="5" s="1"/>
  <c r="F44" i="5"/>
  <c r="J42" i="5"/>
  <c r="P2" i="9"/>
  <c r="N4" i="9"/>
  <c r="O3" i="9"/>
  <c r="P3" i="9"/>
  <c r="R3" i="9" s="1"/>
  <c r="O2" i="9"/>
  <c r="A33" i="9"/>
  <c r="G23" i="8"/>
  <c r="H23" i="8" s="1"/>
  <c r="F24" i="8"/>
  <c r="J24" i="8"/>
  <c r="K49" i="8"/>
  <c r="L49" i="8" s="1"/>
  <c r="J50" i="8"/>
  <c r="K17" i="8"/>
  <c r="L17" i="8" s="1"/>
  <c r="F67" i="8"/>
  <c r="G13" i="8"/>
  <c r="H13" i="8" s="1"/>
  <c r="F14" i="8"/>
  <c r="G14" i="8" s="1"/>
  <c r="H14" i="8" s="1"/>
  <c r="F49" i="8"/>
  <c r="J67" i="8"/>
  <c r="Q5" i="6" l="1"/>
  <c r="M6" i="6"/>
  <c r="O15" i="6"/>
  <c r="K16" i="6"/>
  <c r="P5" i="6"/>
  <c r="L6" i="6"/>
  <c r="N17" i="6"/>
  <c r="J18" i="6"/>
  <c r="E272" i="2"/>
  <c r="J73" i="5"/>
  <c r="K72" i="5"/>
  <c r="L72" i="5" s="1"/>
  <c r="K42" i="5"/>
  <c r="L42" i="5" s="1"/>
  <c r="J43" i="5"/>
  <c r="F73" i="5"/>
  <c r="G72" i="5"/>
  <c r="H72" i="5" s="1"/>
  <c r="F9" i="5"/>
  <c r="G8" i="5"/>
  <c r="H8" i="5" s="1"/>
  <c r="K6" i="5"/>
  <c r="L6" i="5" s="1"/>
  <c r="J7" i="5"/>
  <c r="F45" i="5"/>
  <c r="G44" i="5"/>
  <c r="H44" i="5" s="1"/>
  <c r="Q3" i="9"/>
  <c r="N5" i="9"/>
  <c r="P4" i="9"/>
  <c r="R4" i="9" s="1"/>
  <c r="O4" i="9"/>
  <c r="Q4" i="9" s="1"/>
  <c r="A34" i="9"/>
  <c r="J25" i="8"/>
  <c r="K24" i="8"/>
  <c r="L24" i="8" s="1"/>
  <c r="F25" i="8"/>
  <c r="G24" i="8"/>
  <c r="H24" i="8" s="1"/>
  <c r="F68" i="8"/>
  <c r="G68" i="8" s="1"/>
  <c r="H68" i="8" s="1"/>
  <c r="G67" i="8"/>
  <c r="H67" i="8" s="1"/>
  <c r="K67" i="8"/>
  <c r="L67" i="8" s="1"/>
  <c r="J68" i="8"/>
  <c r="K68" i="8" s="1"/>
  <c r="L68" i="8" s="1"/>
  <c r="G49" i="8"/>
  <c r="H49" i="8" s="1"/>
  <c r="F50" i="8"/>
  <c r="J51" i="8"/>
  <c r="K50" i="8"/>
  <c r="L50" i="8" s="1"/>
  <c r="N18" i="6" l="1"/>
  <c r="J19" i="6"/>
  <c r="L7" i="6"/>
  <c r="P6" i="6"/>
  <c r="O16" i="6"/>
  <c r="K17" i="6"/>
  <c r="Q6" i="6"/>
  <c r="M7" i="6"/>
  <c r="F46" i="5"/>
  <c r="G45" i="5"/>
  <c r="H45" i="5" s="1"/>
  <c r="J8" i="5"/>
  <c r="K7" i="5"/>
  <c r="L7" i="5" s="1"/>
  <c r="J74" i="5"/>
  <c r="K73" i="5"/>
  <c r="L73" i="5" s="1"/>
  <c r="G9" i="5"/>
  <c r="H9" i="5" s="1"/>
  <c r="F10" i="5"/>
  <c r="G73" i="5"/>
  <c r="H73" i="5" s="1"/>
  <c r="F74" i="5"/>
  <c r="J44" i="5"/>
  <c r="K43" i="5"/>
  <c r="L43" i="5" s="1"/>
  <c r="O5" i="9"/>
  <c r="Q5" i="9" s="1"/>
  <c r="N6" i="9"/>
  <c r="P5" i="9"/>
  <c r="R5" i="9" s="1"/>
  <c r="A35" i="9"/>
  <c r="G25" i="8"/>
  <c r="H25" i="8" s="1"/>
  <c r="F26" i="8"/>
  <c r="G50" i="8"/>
  <c r="H50" i="8" s="1"/>
  <c r="F51" i="8"/>
  <c r="K25" i="8"/>
  <c r="L25" i="8" s="1"/>
  <c r="J26" i="8"/>
  <c r="K51" i="8"/>
  <c r="L51" i="8" s="1"/>
  <c r="J52" i="8"/>
  <c r="Q7" i="6" l="1"/>
  <c r="M8" i="6"/>
  <c r="O17" i="6"/>
  <c r="K18" i="6"/>
  <c r="L8" i="6"/>
  <c r="P7" i="6"/>
  <c r="N19" i="6"/>
  <c r="J20" i="6"/>
  <c r="F11" i="5"/>
  <c r="G10" i="5"/>
  <c r="H10" i="5" s="1"/>
  <c r="F47" i="5"/>
  <c r="G46" i="5"/>
  <c r="H46" i="5" s="1"/>
  <c r="K74" i="5"/>
  <c r="L74" i="5" s="1"/>
  <c r="J75" i="5"/>
  <c r="K44" i="5"/>
  <c r="L44" i="5" s="1"/>
  <c r="J45" i="5"/>
  <c r="K8" i="5"/>
  <c r="L8" i="5" s="1"/>
  <c r="J9" i="5"/>
  <c r="G74" i="5"/>
  <c r="H74" i="5" s="1"/>
  <c r="F75" i="5"/>
  <c r="A36" i="9"/>
  <c r="P6" i="9"/>
  <c r="R6" i="9" s="1"/>
  <c r="O6" i="9"/>
  <c r="Q6" i="9" s="1"/>
  <c r="N7" i="9"/>
  <c r="K26" i="8"/>
  <c r="L26" i="8" s="1"/>
  <c r="J27" i="8"/>
  <c r="G26" i="8"/>
  <c r="H26" i="8" s="1"/>
  <c r="F27" i="8"/>
  <c r="K52" i="8"/>
  <c r="L52" i="8" s="1"/>
  <c r="J53" i="8"/>
  <c r="G51" i="8"/>
  <c r="H51" i="8" s="1"/>
  <c r="F52" i="8"/>
  <c r="P8" i="6" l="1"/>
  <c r="L9" i="6"/>
  <c r="O18" i="6"/>
  <c r="K19" i="6"/>
  <c r="Q8" i="6"/>
  <c r="M9" i="6"/>
  <c r="N20" i="6"/>
  <c r="J21" i="6"/>
  <c r="K75" i="5"/>
  <c r="L75" i="5" s="1"/>
  <c r="J76" i="5"/>
  <c r="F76" i="5"/>
  <c r="G75" i="5"/>
  <c r="H75" i="5" s="1"/>
  <c r="K45" i="5"/>
  <c r="L45" i="5" s="1"/>
  <c r="J46" i="5"/>
  <c r="G47" i="5"/>
  <c r="H47" i="5" s="1"/>
  <c r="F48" i="5"/>
  <c r="J10" i="5"/>
  <c r="K9" i="5"/>
  <c r="L9" i="5" s="1"/>
  <c r="F12" i="5"/>
  <c r="G11" i="5"/>
  <c r="H11" i="5" s="1"/>
  <c r="P7" i="9"/>
  <c r="R7" i="9" s="1"/>
  <c r="N8" i="9"/>
  <c r="O7" i="9"/>
  <c r="Q7" i="9" s="1"/>
  <c r="A37" i="9"/>
  <c r="K53" i="8"/>
  <c r="L53" i="8" s="1"/>
  <c r="J54" i="8"/>
  <c r="J28" i="8"/>
  <c r="K27" i="8"/>
  <c r="L27" i="8" s="1"/>
  <c r="F53" i="8"/>
  <c r="G52" i="8"/>
  <c r="H52" i="8" s="1"/>
  <c r="G27" i="8"/>
  <c r="H27" i="8" s="1"/>
  <c r="F28" i="8"/>
  <c r="N21" i="6" l="1"/>
  <c r="J22" i="6"/>
  <c r="L10" i="6"/>
  <c r="P9" i="6"/>
  <c r="Q9" i="6"/>
  <c r="M10" i="6"/>
  <c r="O19" i="6"/>
  <c r="K20" i="6"/>
  <c r="F49" i="5"/>
  <c r="G48" i="5"/>
  <c r="H48" i="5" s="1"/>
  <c r="K10" i="5"/>
  <c r="L10" i="5" s="1"/>
  <c r="J11" i="5"/>
  <c r="J47" i="5"/>
  <c r="K46" i="5"/>
  <c r="L46" i="5" s="1"/>
  <c r="G12" i="5"/>
  <c r="H12" i="5" s="1"/>
  <c r="F13" i="5"/>
  <c r="F77" i="5"/>
  <c r="G76" i="5"/>
  <c r="H76" i="5" s="1"/>
  <c r="J77" i="5"/>
  <c r="K76" i="5"/>
  <c r="L76" i="5" s="1"/>
  <c r="A38" i="9"/>
  <c r="N9" i="9"/>
  <c r="O8" i="9"/>
  <c r="Q8" i="9" s="1"/>
  <c r="P8" i="9"/>
  <c r="R8" i="9" s="1"/>
  <c r="K54" i="8"/>
  <c r="L54" i="8" s="1"/>
  <c r="J55" i="8"/>
  <c r="F54" i="8"/>
  <c r="G53" i="8"/>
  <c r="H53" i="8" s="1"/>
  <c r="G28" i="8"/>
  <c r="H28" i="8" s="1"/>
  <c r="F29" i="8"/>
  <c r="K28" i="8"/>
  <c r="L28" i="8" s="1"/>
  <c r="J29" i="8"/>
  <c r="Q10" i="6" l="1"/>
  <c r="M11" i="6"/>
  <c r="O20" i="6"/>
  <c r="K21" i="6"/>
  <c r="L11" i="6"/>
  <c r="P10" i="6"/>
  <c r="N22" i="6"/>
  <c r="J23" i="6"/>
  <c r="G13" i="5"/>
  <c r="H13" i="5" s="1"/>
  <c r="F14" i="5"/>
  <c r="J78" i="5"/>
  <c r="K77" i="5"/>
  <c r="L77" i="5" s="1"/>
  <c r="J48" i="5"/>
  <c r="K47" i="5"/>
  <c r="L47" i="5" s="1"/>
  <c r="J12" i="5"/>
  <c r="K11" i="5"/>
  <c r="L11" i="5" s="1"/>
  <c r="G77" i="5"/>
  <c r="H77" i="5" s="1"/>
  <c r="F78" i="5"/>
  <c r="F50" i="5"/>
  <c r="G49" i="5"/>
  <c r="H49" i="5" s="1"/>
  <c r="A39" i="9"/>
  <c r="P9" i="9"/>
  <c r="R9" i="9" s="1"/>
  <c r="N10" i="9"/>
  <c r="O9" i="9"/>
  <c r="Q9" i="9" s="1"/>
  <c r="J56" i="8"/>
  <c r="K55" i="8"/>
  <c r="L55" i="8" s="1"/>
  <c r="K29" i="8"/>
  <c r="L29" i="8" s="1"/>
  <c r="J30" i="8"/>
  <c r="F30" i="8"/>
  <c r="G29" i="8"/>
  <c r="H29" i="8" s="1"/>
  <c r="G54" i="8"/>
  <c r="H54" i="8" s="1"/>
  <c r="F55" i="8"/>
  <c r="N23" i="6" l="1"/>
  <c r="J24" i="6"/>
  <c r="L12" i="6"/>
  <c r="P11" i="6"/>
  <c r="Q11" i="6"/>
  <c r="M12" i="6"/>
  <c r="O21" i="6"/>
  <c r="K22" i="6"/>
  <c r="K12" i="5"/>
  <c r="L12" i="5" s="1"/>
  <c r="J13" i="5"/>
  <c r="K48" i="5"/>
  <c r="L48" i="5" s="1"/>
  <c r="J49" i="5"/>
  <c r="K78" i="5"/>
  <c r="L78" i="5" s="1"/>
  <c r="J79" i="5"/>
  <c r="G14" i="5"/>
  <c r="H14" i="5" s="1"/>
  <c r="F15" i="5"/>
  <c r="F51" i="5"/>
  <c r="G50" i="5"/>
  <c r="H50" i="5" s="1"/>
  <c r="G78" i="5"/>
  <c r="H78" i="5" s="1"/>
  <c r="F79" i="5"/>
  <c r="A40" i="9"/>
  <c r="N11" i="9"/>
  <c r="P10" i="9"/>
  <c r="R10" i="9" s="1"/>
  <c r="O10" i="9"/>
  <c r="Q10" i="9" s="1"/>
  <c r="K30" i="8"/>
  <c r="L30" i="8" s="1"/>
  <c r="J31" i="8"/>
  <c r="J57" i="8"/>
  <c r="K56" i="8"/>
  <c r="L56" i="8" s="1"/>
  <c r="G55" i="8"/>
  <c r="H55" i="8" s="1"/>
  <c r="F56" i="8"/>
  <c r="F31" i="8"/>
  <c r="G30" i="8"/>
  <c r="H30" i="8" s="1"/>
  <c r="O22" i="6" l="1"/>
  <c r="K23" i="6"/>
  <c r="Q12" i="6"/>
  <c r="M13" i="6"/>
  <c r="L13" i="6"/>
  <c r="P12" i="6"/>
  <c r="N24" i="6"/>
  <c r="J25" i="6"/>
  <c r="F16" i="5"/>
  <c r="G15" i="5"/>
  <c r="H15" i="5" s="1"/>
  <c r="K49" i="5"/>
  <c r="L49" i="5" s="1"/>
  <c r="J50" i="5"/>
  <c r="J14" i="5"/>
  <c r="K13" i="5"/>
  <c r="L13" i="5" s="1"/>
  <c r="K79" i="5"/>
  <c r="L79" i="5" s="1"/>
  <c r="J80" i="5"/>
  <c r="F80" i="5"/>
  <c r="G79" i="5"/>
  <c r="H79" i="5" s="1"/>
  <c r="G51" i="5"/>
  <c r="H51" i="5" s="1"/>
  <c r="F52" i="5"/>
  <c r="N12" i="9"/>
  <c r="P11" i="9"/>
  <c r="R11" i="9" s="1"/>
  <c r="O11" i="9"/>
  <c r="Q11" i="9" s="1"/>
  <c r="A41" i="9"/>
  <c r="K31" i="8"/>
  <c r="L31" i="8" s="1"/>
  <c r="J32" i="8"/>
  <c r="G31" i="8"/>
  <c r="H31" i="8" s="1"/>
  <c r="F32" i="8"/>
  <c r="G56" i="8"/>
  <c r="H56" i="8" s="1"/>
  <c r="F57" i="8"/>
  <c r="K57" i="8"/>
  <c r="L57" i="8" s="1"/>
  <c r="J58" i="8"/>
  <c r="N25" i="6" l="1"/>
  <c r="J26" i="6"/>
  <c r="Q13" i="6"/>
  <c r="M14" i="6"/>
  <c r="P13" i="6"/>
  <c r="L14" i="6"/>
  <c r="O23" i="6"/>
  <c r="K24" i="6"/>
  <c r="J81" i="5"/>
  <c r="K80" i="5"/>
  <c r="L80" i="5" s="1"/>
  <c r="F53" i="5"/>
  <c r="G52" i="5"/>
  <c r="H52" i="5" s="1"/>
  <c r="K14" i="5"/>
  <c r="L14" i="5" s="1"/>
  <c r="J15" i="5"/>
  <c r="J51" i="5"/>
  <c r="K50" i="5"/>
  <c r="L50" i="5" s="1"/>
  <c r="F81" i="5"/>
  <c r="G80" i="5"/>
  <c r="H80" i="5" s="1"/>
  <c r="G16" i="5"/>
  <c r="H16" i="5" s="1"/>
  <c r="F17" i="5"/>
  <c r="A42" i="9"/>
  <c r="N13" i="9"/>
  <c r="P12" i="9"/>
  <c r="R12" i="9" s="1"/>
  <c r="O12" i="9"/>
  <c r="Q12" i="9" s="1"/>
  <c r="J33" i="8"/>
  <c r="K32" i="8"/>
  <c r="L32" i="8" s="1"/>
  <c r="K58" i="8"/>
  <c r="L58" i="8" s="1"/>
  <c r="J59" i="8"/>
  <c r="G57" i="8"/>
  <c r="H57" i="8" s="1"/>
  <c r="F58" i="8"/>
  <c r="F33" i="8"/>
  <c r="G32" i="8"/>
  <c r="H32" i="8" s="1"/>
  <c r="J27" i="6" l="1"/>
  <c r="N26" i="6"/>
  <c r="M15" i="6"/>
  <c r="Q14" i="6"/>
  <c r="O24" i="6"/>
  <c r="K25" i="6"/>
  <c r="P14" i="6"/>
  <c r="L15" i="6"/>
  <c r="J52" i="5"/>
  <c r="K51" i="5"/>
  <c r="L51" i="5" s="1"/>
  <c r="K15" i="5"/>
  <c r="L15" i="5" s="1"/>
  <c r="J16" i="5"/>
  <c r="G17" i="5"/>
  <c r="H17" i="5" s="1"/>
  <c r="F18" i="5"/>
  <c r="F54" i="5"/>
  <c r="G53" i="5"/>
  <c r="H53" i="5" s="1"/>
  <c r="G81" i="5"/>
  <c r="H81" i="5" s="1"/>
  <c r="F82" i="5"/>
  <c r="J82" i="5"/>
  <c r="K81" i="5"/>
  <c r="L81" i="5" s="1"/>
  <c r="N14" i="9"/>
  <c r="P13" i="9"/>
  <c r="R13" i="9" s="1"/>
  <c r="O13" i="9"/>
  <c r="Q13" i="9" s="1"/>
  <c r="J34" i="8"/>
  <c r="K33" i="8"/>
  <c r="L33" i="8" s="1"/>
  <c r="G33" i="8"/>
  <c r="H33" i="8" s="1"/>
  <c r="F34" i="8"/>
  <c r="G58" i="8"/>
  <c r="H58" i="8" s="1"/>
  <c r="F59" i="8"/>
  <c r="K59" i="8"/>
  <c r="L59" i="8" s="1"/>
  <c r="J60" i="8"/>
  <c r="J28" i="6" l="1"/>
  <c r="N27" i="6"/>
  <c r="P15" i="6"/>
  <c r="L16" i="6"/>
  <c r="O25" i="6"/>
  <c r="K26" i="6"/>
  <c r="M16" i="6"/>
  <c r="Q15" i="6"/>
  <c r="K82" i="5"/>
  <c r="L82" i="5" s="1"/>
  <c r="J83" i="5"/>
  <c r="G82" i="5"/>
  <c r="H82" i="5" s="1"/>
  <c r="F83" i="5"/>
  <c r="F55" i="5"/>
  <c r="G54" i="5"/>
  <c r="H54" i="5" s="1"/>
  <c r="G18" i="5"/>
  <c r="H18" i="5" s="1"/>
  <c r="F19" i="5"/>
  <c r="J17" i="5"/>
  <c r="K16" i="5"/>
  <c r="L16" i="5" s="1"/>
  <c r="K52" i="5"/>
  <c r="L52" i="5" s="1"/>
  <c r="J53" i="5"/>
  <c r="P14" i="9"/>
  <c r="R14" i="9" s="1"/>
  <c r="N15" i="9"/>
  <c r="O14" i="9"/>
  <c r="Q14" i="9" s="1"/>
  <c r="K34" i="8"/>
  <c r="L34" i="8" s="1"/>
  <c r="J35" i="8"/>
  <c r="K60" i="8"/>
  <c r="L60" i="8" s="1"/>
  <c r="J61" i="8"/>
  <c r="G59" i="8"/>
  <c r="H59" i="8" s="1"/>
  <c r="F60" i="8"/>
  <c r="G34" i="8"/>
  <c r="H34" i="8" s="1"/>
  <c r="F35" i="8"/>
  <c r="J29" i="6" l="1"/>
  <c r="N28" i="6"/>
  <c r="M17" i="6"/>
  <c r="Q16" i="6"/>
  <c r="K27" i="6"/>
  <c r="O26" i="6"/>
  <c r="L17" i="6"/>
  <c r="P16" i="6"/>
  <c r="G55" i="5"/>
  <c r="H55" i="5" s="1"/>
  <c r="F56" i="5"/>
  <c r="K83" i="5"/>
  <c r="L83" i="5" s="1"/>
  <c r="J84" i="5"/>
  <c r="K84" i="5" s="1"/>
  <c r="L84" i="5" s="1"/>
  <c r="F20" i="5"/>
  <c r="G19" i="5"/>
  <c r="H19" i="5" s="1"/>
  <c r="K53" i="5"/>
  <c r="L53" i="5" s="1"/>
  <c r="J54" i="5"/>
  <c r="F84" i="5"/>
  <c r="G84" i="5" s="1"/>
  <c r="H84" i="5" s="1"/>
  <c r="G83" i="5"/>
  <c r="H83" i="5" s="1"/>
  <c r="J18" i="5"/>
  <c r="K17" i="5"/>
  <c r="L17" i="5" s="1"/>
  <c r="O15" i="9"/>
  <c r="Q15" i="9" s="1"/>
  <c r="N16" i="9"/>
  <c r="P15" i="9"/>
  <c r="R15" i="9" s="1"/>
  <c r="G35" i="8"/>
  <c r="H35" i="8" s="1"/>
  <c r="F36" i="8"/>
  <c r="F61" i="8"/>
  <c r="G60" i="8"/>
  <c r="H60" i="8" s="1"/>
  <c r="K61" i="8"/>
  <c r="L61" i="8" s="1"/>
  <c r="J62" i="8"/>
  <c r="J36" i="8"/>
  <c r="K35" i="8"/>
  <c r="L35" i="8" s="1"/>
  <c r="J30" i="6" l="1"/>
  <c r="N29" i="6"/>
  <c r="P17" i="6"/>
  <c r="L18" i="6"/>
  <c r="K28" i="6"/>
  <c r="O27" i="6"/>
  <c r="M18" i="6"/>
  <c r="Q17" i="6"/>
  <c r="J55" i="5"/>
  <c r="K54" i="5"/>
  <c r="L54" i="5" s="1"/>
  <c r="F57" i="5"/>
  <c r="G56" i="5"/>
  <c r="H56" i="5" s="1"/>
  <c r="F21" i="5"/>
  <c r="G20" i="5"/>
  <c r="H20" i="5" s="1"/>
  <c r="K18" i="5"/>
  <c r="L18" i="5" s="1"/>
  <c r="J19" i="5"/>
  <c r="P16" i="9"/>
  <c r="R16" i="9" s="1"/>
  <c r="O16" i="9"/>
  <c r="Q16" i="9" s="1"/>
  <c r="N17" i="9"/>
  <c r="K62" i="8"/>
  <c r="L62" i="8" s="1"/>
  <c r="J63" i="8"/>
  <c r="K63" i="8" s="1"/>
  <c r="L63" i="8" s="1"/>
  <c r="F62" i="8"/>
  <c r="G61" i="8"/>
  <c r="H61" i="8" s="1"/>
  <c r="G36" i="8"/>
  <c r="H36" i="8" s="1"/>
  <c r="F37" i="8"/>
  <c r="K36" i="8"/>
  <c r="L36" i="8" s="1"/>
  <c r="J37" i="8"/>
  <c r="L19" i="6" l="1"/>
  <c r="P18" i="6"/>
  <c r="K29" i="6"/>
  <c r="O28" i="6"/>
  <c r="M19" i="6"/>
  <c r="Q18" i="6"/>
  <c r="J31" i="6"/>
  <c r="N30" i="6"/>
  <c r="K19" i="5"/>
  <c r="L19" i="5" s="1"/>
  <c r="J20" i="5"/>
  <c r="G21" i="5"/>
  <c r="H21" i="5" s="1"/>
  <c r="F22" i="5"/>
  <c r="G22" i="5" s="1"/>
  <c r="H22" i="5" s="1"/>
  <c r="F58" i="5"/>
  <c r="G57" i="5"/>
  <c r="H57" i="5" s="1"/>
  <c r="J56" i="5"/>
  <c r="K55" i="5"/>
  <c r="L55" i="5" s="1"/>
  <c r="O17" i="9"/>
  <c r="Q17" i="9" s="1"/>
  <c r="N18" i="9"/>
  <c r="P17" i="9"/>
  <c r="R17" i="9" s="1"/>
  <c r="F38" i="8"/>
  <c r="G37" i="8"/>
  <c r="H37" i="8" s="1"/>
  <c r="K37" i="8"/>
  <c r="L37" i="8" s="1"/>
  <c r="J38" i="8"/>
  <c r="G62" i="8"/>
  <c r="H62" i="8" s="1"/>
  <c r="F63" i="8"/>
  <c r="G63" i="8" s="1"/>
  <c r="H63" i="8" s="1"/>
  <c r="L20" i="6" l="1"/>
  <c r="P19" i="6"/>
  <c r="J32" i="6"/>
  <c r="N31" i="6"/>
  <c r="M20" i="6"/>
  <c r="Q19" i="6"/>
  <c r="K30" i="6"/>
  <c r="O29" i="6"/>
  <c r="F59" i="5"/>
  <c r="G58" i="5"/>
  <c r="H58" i="5" s="1"/>
  <c r="K56" i="5"/>
  <c r="L56" i="5" s="1"/>
  <c r="J57" i="5"/>
  <c r="J21" i="5"/>
  <c r="K20" i="5"/>
  <c r="L20" i="5" s="1"/>
  <c r="N19" i="9"/>
  <c r="O18" i="9"/>
  <c r="Q18" i="9" s="1"/>
  <c r="P18" i="9"/>
  <c r="R18" i="9" s="1"/>
  <c r="K38" i="8"/>
  <c r="L38" i="8" s="1"/>
  <c r="J39" i="8"/>
  <c r="G38" i="8"/>
  <c r="H38" i="8" s="1"/>
  <c r="F39" i="8"/>
  <c r="M21" i="6" l="1"/>
  <c r="Q20" i="6"/>
  <c r="J33" i="6"/>
  <c r="N32" i="6"/>
  <c r="K31" i="6"/>
  <c r="O30" i="6"/>
  <c r="P20" i="6"/>
  <c r="L21" i="6"/>
  <c r="G59" i="5"/>
  <c r="H59" i="5" s="1"/>
  <c r="F60" i="5"/>
  <c r="J22" i="5"/>
  <c r="K22" i="5" s="1"/>
  <c r="L22" i="5" s="1"/>
  <c r="K21" i="5"/>
  <c r="L21" i="5" s="1"/>
  <c r="K57" i="5"/>
  <c r="L57" i="5" s="1"/>
  <c r="J58" i="5"/>
  <c r="N20" i="9"/>
  <c r="P19" i="9"/>
  <c r="R19" i="9" s="1"/>
  <c r="O19" i="9"/>
  <c r="Q19" i="9" s="1"/>
  <c r="K39" i="8"/>
  <c r="L39" i="8" s="1"/>
  <c r="J40" i="8"/>
  <c r="G39" i="8"/>
  <c r="H39" i="8" s="1"/>
  <c r="F40" i="8"/>
  <c r="L22" i="6" l="1"/>
  <c r="P21" i="6"/>
  <c r="K32" i="6"/>
  <c r="O31" i="6"/>
  <c r="J34" i="6"/>
  <c r="N33" i="6"/>
  <c r="M22" i="6"/>
  <c r="Q21" i="6"/>
  <c r="J59" i="5"/>
  <c r="K58" i="5"/>
  <c r="L58" i="5" s="1"/>
  <c r="G60" i="5"/>
  <c r="H60" i="5" s="1"/>
  <c r="F61" i="5"/>
  <c r="O20" i="9"/>
  <c r="Q20" i="9" s="1"/>
  <c r="P20" i="9"/>
  <c r="R20" i="9" s="1"/>
  <c r="N21" i="9"/>
  <c r="J41" i="8"/>
  <c r="K40" i="8"/>
  <c r="L40" i="8" s="1"/>
  <c r="F41" i="8"/>
  <c r="G40" i="8"/>
  <c r="H40" i="8" s="1"/>
  <c r="M23" i="6" l="1"/>
  <c r="Q22" i="6"/>
  <c r="J35" i="6"/>
  <c r="N34" i="6"/>
  <c r="K33" i="6"/>
  <c r="O32" i="6"/>
  <c r="P22" i="6"/>
  <c r="L23" i="6"/>
  <c r="F62" i="5"/>
  <c r="G61" i="5"/>
  <c r="H61" i="5" s="1"/>
  <c r="J60" i="5"/>
  <c r="K59" i="5"/>
  <c r="L59" i="5" s="1"/>
  <c r="P21" i="9"/>
  <c r="R21" i="9" s="1"/>
  <c r="O21" i="9"/>
  <c r="Q21" i="9" s="1"/>
  <c r="N22" i="9"/>
  <c r="G41" i="8"/>
  <c r="H41" i="8" s="1"/>
  <c r="F42" i="8"/>
  <c r="J42" i="8"/>
  <c r="K41" i="8"/>
  <c r="L41" i="8" s="1"/>
  <c r="P23" i="6" l="1"/>
  <c r="L24" i="6"/>
  <c r="M24" i="6"/>
  <c r="Q23" i="6"/>
  <c r="K34" i="6"/>
  <c r="O33" i="6"/>
  <c r="J36" i="6"/>
  <c r="N35" i="6"/>
  <c r="K60" i="5"/>
  <c r="L60" i="5" s="1"/>
  <c r="J61" i="5"/>
  <c r="F63" i="5"/>
  <c r="G62" i="5"/>
  <c r="H62" i="5" s="1"/>
  <c r="O22" i="9"/>
  <c r="Q22" i="9" s="1"/>
  <c r="P22" i="9"/>
  <c r="R22" i="9" s="1"/>
  <c r="N23" i="9"/>
  <c r="K42" i="8"/>
  <c r="L42" i="8" s="1"/>
  <c r="J43" i="8"/>
  <c r="G42" i="8"/>
  <c r="H42" i="8" s="1"/>
  <c r="F43" i="8"/>
  <c r="K35" i="6" l="1"/>
  <c r="O34" i="6"/>
  <c r="M25" i="6"/>
  <c r="Q24" i="6"/>
  <c r="J37" i="6"/>
  <c r="N36" i="6"/>
  <c r="L25" i="6"/>
  <c r="P24" i="6"/>
  <c r="K61" i="5"/>
  <c r="L61" i="5" s="1"/>
  <c r="J62" i="5"/>
  <c r="G63" i="5"/>
  <c r="H63" i="5" s="1"/>
  <c r="F64" i="5"/>
  <c r="G64" i="5" s="1"/>
  <c r="H64" i="5" s="1"/>
  <c r="O23" i="9"/>
  <c r="Q23" i="9" s="1"/>
  <c r="P23" i="9"/>
  <c r="R23" i="9" s="1"/>
  <c r="N24" i="9"/>
  <c r="G43" i="8"/>
  <c r="H43" i="8" s="1"/>
  <c r="F44" i="8"/>
  <c r="J44" i="8"/>
  <c r="K43" i="8"/>
  <c r="L43" i="8" s="1"/>
  <c r="K36" i="6" l="1"/>
  <c r="O35" i="6"/>
  <c r="P25" i="6"/>
  <c r="L26" i="6"/>
  <c r="J38" i="6"/>
  <c r="N37" i="6"/>
  <c r="M26" i="6"/>
  <c r="Q25" i="6"/>
  <c r="J63" i="5"/>
  <c r="K62" i="5"/>
  <c r="L62" i="5" s="1"/>
  <c r="O24" i="9"/>
  <c r="Q24" i="9" s="1"/>
  <c r="P24" i="9"/>
  <c r="R24" i="9" s="1"/>
  <c r="N25" i="9"/>
  <c r="K44" i="8"/>
  <c r="L44" i="8" s="1"/>
  <c r="J45" i="8"/>
  <c r="K45" i="8" s="1"/>
  <c r="L45" i="8" s="1"/>
  <c r="G44" i="8"/>
  <c r="H44" i="8" s="1"/>
  <c r="F45" i="8"/>
  <c r="G45" i="8" s="1"/>
  <c r="H45" i="8" s="1"/>
  <c r="Q26" i="6" l="1"/>
  <c r="M27" i="6"/>
  <c r="P26" i="6"/>
  <c r="L27" i="6"/>
  <c r="J39" i="6"/>
  <c r="N38" i="6"/>
  <c r="K37" i="6"/>
  <c r="O36" i="6"/>
  <c r="J64" i="5"/>
  <c r="K64" i="5" s="1"/>
  <c r="L64" i="5" s="1"/>
  <c r="K63" i="5"/>
  <c r="L63" i="5" s="1"/>
  <c r="O25" i="9"/>
  <c r="Q25" i="9" s="1"/>
  <c r="N26" i="9"/>
  <c r="P25" i="9"/>
  <c r="R25" i="9" s="1"/>
  <c r="L28" i="6" l="1"/>
  <c r="P27" i="6"/>
  <c r="K38" i="6"/>
  <c r="O37" i="6"/>
  <c r="N39" i="6"/>
  <c r="J40" i="6"/>
  <c r="Q27" i="6"/>
  <c r="M28" i="6"/>
  <c r="O26" i="9"/>
  <c r="Q26" i="9" s="1"/>
  <c r="N27" i="9"/>
  <c r="P26" i="9"/>
  <c r="R26" i="9" s="1"/>
  <c r="Q28" i="6" l="1"/>
  <c r="M29" i="6"/>
  <c r="N40" i="6"/>
  <c r="J41" i="6"/>
  <c r="O38" i="6"/>
  <c r="K39" i="6"/>
  <c r="L29" i="6"/>
  <c r="P28" i="6"/>
  <c r="O27" i="9"/>
  <c r="Q27" i="9" s="1"/>
  <c r="N28" i="9"/>
  <c r="P27" i="9"/>
  <c r="R27" i="9" s="1"/>
  <c r="N41" i="6" l="1"/>
  <c r="J42" i="6"/>
  <c r="L30" i="6"/>
  <c r="P29" i="6"/>
  <c r="O39" i="6"/>
  <c r="K40" i="6"/>
  <c r="Q29" i="6"/>
  <c r="M30" i="6"/>
  <c r="N29" i="9"/>
  <c r="P28" i="9"/>
  <c r="R28" i="9" s="1"/>
  <c r="O28" i="9"/>
  <c r="Q28" i="9" s="1"/>
  <c r="P30" i="6" l="1"/>
  <c r="L31" i="6"/>
  <c r="Q30" i="6"/>
  <c r="M31" i="6"/>
  <c r="O40" i="6"/>
  <c r="K41" i="6"/>
  <c r="N42" i="6"/>
  <c r="J43" i="6"/>
  <c r="P29" i="9"/>
  <c r="R29" i="9" s="1"/>
  <c r="O29" i="9"/>
  <c r="Q29" i="9" s="1"/>
  <c r="N30" i="9"/>
  <c r="O41" i="6" l="1"/>
  <c r="K42" i="6"/>
  <c r="N43" i="6"/>
  <c r="J44" i="6"/>
  <c r="Q31" i="6"/>
  <c r="M32" i="6"/>
  <c r="L32" i="6"/>
  <c r="P31" i="6"/>
  <c r="P30" i="9"/>
  <c r="R30" i="9" s="1"/>
  <c r="O30" i="9"/>
  <c r="Q30" i="9" s="1"/>
  <c r="N31" i="9"/>
  <c r="Q32" i="6" l="1"/>
  <c r="M33" i="6"/>
  <c r="L33" i="6"/>
  <c r="P32" i="6"/>
  <c r="N44" i="6"/>
  <c r="J45" i="6"/>
  <c r="O42" i="6"/>
  <c r="K43" i="6"/>
  <c r="O31" i="9"/>
  <c r="Q31" i="9" s="1"/>
  <c r="P31" i="9"/>
  <c r="R31" i="9" s="1"/>
  <c r="N32" i="9"/>
  <c r="N45" i="6" l="1"/>
  <c r="J46" i="6"/>
  <c r="L34" i="6"/>
  <c r="P33" i="6"/>
  <c r="O43" i="6"/>
  <c r="K44" i="6"/>
  <c r="Q33" i="6"/>
  <c r="M34" i="6"/>
  <c r="N33" i="9"/>
  <c r="P32" i="9"/>
  <c r="R32" i="9" s="1"/>
  <c r="O32" i="9"/>
  <c r="Q32" i="9" s="1"/>
  <c r="O44" i="6" l="1"/>
  <c r="K45" i="6"/>
  <c r="P34" i="6"/>
  <c r="L35" i="6"/>
  <c r="Q34" i="6"/>
  <c r="M35" i="6"/>
  <c r="N46" i="6"/>
  <c r="J47" i="6"/>
  <c r="N34" i="9"/>
  <c r="O33" i="9"/>
  <c r="Q33" i="9" s="1"/>
  <c r="P33" i="9"/>
  <c r="R33" i="9" s="1"/>
  <c r="N47" i="6" l="1"/>
  <c r="J48" i="6"/>
  <c r="Q35" i="6"/>
  <c r="M36" i="6"/>
  <c r="L36" i="6"/>
  <c r="P35" i="6"/>
  <c r="O45" i="6"/>
  <c r="K46" i="6"/>
  <c r="P34" i="9"/>
  <c r="R34" i="9" s="1"/>
  <c r="O34" i="9"/>
  <c r="Q34" i="9" s="1"/>
  <c r="N35" i="9"/>
  <c r="O46" i="6" l="1"/>
  <c r="K47" i="6"/>
  <c r="L37" i="6"/>
  <c r="P36" i="6"/>
  <c r="Q36" i="6"/>
  <c r="M37" i="6"/>
  <c r="N48" i="6"/>
  <c r="J49" i="6"/>
  <c r="N36" i="9"/>
  <c r="P35" i="9"/>
  <c r="R35" i="9" s="1"/>
  <c r="O35" i="9"/>
  <c r="Q35" i="9" s="1"/>
  <c r="L38" i="6" l="1"/>
  <c r="P37" i="6"/>
  <c r="N49" i="6"/>
  <c r="J50" i="6"/>
  <c r="Q37" i="6"/>
  <c r="M38" i="6"/>
  <c r="O47" i="6"/>
  <c r="K48" i="6"/>
  <c r="N37" i="9"/>
  <c r="O36" i="9"/>
  <c r="Q36" i="9" s="1"/>
  <c r="P36" i="9"/>
  <c r="R36" i="9" s="1"/>
  <c r="O48" i="6" l="1"/>
  <c r="K49" i="6"/>
  <c r="M39" i="6"/>
  <c r="Q38" i="6"/>
  <c r="J51" i="6"/>
  <c r="N50" i="6"/>
  <c r="P38" i="6"/>
  <c r="L39" i="6"/>
  <c r="N38" i="9"/>
  <c r="P37" i="9"/>
  <c r="R37" i="9" s="1"/>
  <c r="O37" i="9"/>
  <c r="Q37" i="9" s="1"/>
  <c r="J52" i="6" l="1"/>
  <c r="N51" i="6"/>
  <c r="M40" i="6"/>
  <c r="Q39" i="6"/>
  <c r="L40" i="6"/>
  <c r="P39" i="6"/>
  <c r="O49" i="6"/>
  <c r="K50" i="6"/>
  <c r="P38" i="9"/>
  <c r="R38" i="9" s="1"/>
  <c r="O38" i="9"/>
  <c r="Q38" i="9" s="1"/>
  <c r="N39" i="9"/>
  <c r="P40" i="6" l="1"/>
  <c r="L41" i="6"/>
  <c r="M41" i="6"/>
  <c r="Q40" i="6"/>
  <c r="K51" i="6"/>
  <c r="O50" i="6"/>
  <c r="J53" i="6"/>
  <c r="N52" i="6"/>
  <c r="N40" i="9"/>
  <c r="P39" i="9"/>
  <c r="R39" i="9" s="1"/>
  <c r="O39" i="9"/>
  <c r="Q39" i="9" s="1"/>
  <c r="J54" i="6" l="1"/>
  <c r="N53" i="6"/>
  <c r="K52" i="6"/>
  <c r="O51" i="6"/>
  <c r="M42" i="6"/>
  <c r="Q41" i="6"/>
  <c r="P41" i="6"/>
  <c r="L42" i="6"/>
  <c r="N41" i="9"/>
  <c r="P40" i="9"/>
  <c r="R40" i="9" s="1"/>
  <c r="O40" i="9"/>
  <c r="Q40" i="9" s="1"/>
  <c r="M43" i="6" l="1"/>
  <c r="Q42" i="6"/>
  <c r="K53" i="6"/>
  <c r="O52" i="6"/>
  <c r="L43" i="6"/>
  <c r="P42" i="6"/>
  <c r="J55" i="6"/>
  <c r="N54" i="6"/>
  <c r="N42" i="9"/>
  <c r="O41" i="9"/>
  <c r="Q41" i="9" s="1"/>
  <c r="P41" i="9"/>
  <c r="R41" i="9" s="1"/>
  <c r="J56" i="6" l="1"/>
  <c r="N55" i="6"/>
  <c r="P43" i="6"/>
  <c r="L44" i="6"/>
  <c r="K54" i="6"/>
  <c r="O53" i="6"/>
  <c r="M44" i="6"/>
  <c r="Q43" i="6"/>
  <c r="P42" i="9"/>
  <c r="R42" i="9" s="1"/>
  <c r="O42" i="9"/>
  <c r="Q42" i="9" s="1"/>
  <c r="N43" i="9"/>
  <c r="M45" i="6" l="1"/>
  <c r="Q44" i="6"/>
  <c r="L45" i="6"/>
  <c r="P44" i="6"/>
  <c r="K55" i="6"/>
  <c r="O54" i="6"/>
  <c r="J57" i="6"/>
  <c r="N56" i="6"/>
  <c r="N44" i="9"/>
  <c r="O43" i="9"/>
  <c r="Q43" i="9" s="1"/>
  <c r="P43" i="9"/>
  <c r="R43" i="9" s="1"/>
  <c r="J58" i="6" l="1"/>
  <c r="N57" i="6"/>
  <c r="K56" i="6"/>
  <c r="O55" i="6"/>
  <c r="L46" i="6"/>
  <c r="P45" i="6"/>
  <c r="M46" i="6"/>
  <c r="Q45" i="6"/>
  <c r="N45" i="9"/>
  <c r="P44" i="9"/>
  <c r="R44" i="9" s="1"/>
  <c r="O44" i="9"/>
  <c r="Q44" i="9" s="1"/>
  <c r="M47" i="6" l="1"/>
  <c r="Q46" i="6"/>
  <c r="P46" i="6"/>
  <c r="L47" i="6"/>
  <c r="K57" i="6"/>
  <c r="O56" i="6"/>
  <c r="J59" i="6"/>
  <c r="N58" i="6"/>
  <c r="N46" i="9"/>
  <c r="P45" i="9"/>
  <c r="R45" i="9" s="1"/>
  <c r="O45" i="9"/>
  <c r="Q45" i="9" s="1"/>
  <c r="J60" i="6" l="1"/>
  <c r="N59" i="6"/>
  <c r="L48" i="6"/>
  <c r="P47" i="6"/>
  <c r="K58" i="6"/>
  <c r="O57" i="6"/>
  <c r="M48" i="6"/>
  <c r="Q47" i="6"/>
  <c r="N47" i="9"/>
  <c r="P46" i="9"/>
  <c r="R46" i="9" s="1"/>
  <c r="O46" i="9"/>
  <c r="Q46" i="9" s="1"/>
  <c r="M49" i="6" l="1"/>
  <c r="Q48" i="6"/>
  <c r="K59" i="6"/>
  <c r="O58" i="6"/>
  <c r="P48" i="6"/>
  <c r="L49" i="6"/>
  <c r="J61" i="6"/>
  <c r="N60" i="6"/>
  <c r="N48" i="9"/>
  <c r="P47" i="9"/>
  <c r="R47" i="9" s="1"/>
  <c r="O47" i="9"/>
  <c r="Q47" i="9" s="1"/>
  <c r="J62" i="6" l="1"/>
  <c r="N61" i="6"/>
  <c r="L50" i="6"/>
  <c r="P49" i="6"/>
  <c r="K60" i="6"/>
  <c r="O59" i="6"/>
  <c r="Q49" i="6"/>
  <c r="M50" i="6"/>
  <c r="N49" i="9"/>
  <c r="P48" i="9"/>
  <c r="R48" i="9" s="1"/>
  <c r="O48" i="9"/>
  <c r="Q48" i="9" s="1"/>
  <c r="M51" i="6" l="1"/>
  <c r="Q50" i="6"/>
  <c r="L51" i="6"/>
  <c r="P50" i="6"/>
  <c r="K61" i="6"/>
  <c r="O60" i="6"/>
  <c r="J63" i="6"/>
  <c r="N62" i="6"/>
  <c r="N50" i="9"/>
  <c r="P49" i="9"/>
  <c r="R49" i="9" s="1"/>
  <c r="O49" i="9"/>
  <c r="Q49" i="9" s="1"/>
  <c r="N63" i="6" l="1"/>
  <c r="J64" i="6"/>
  <c r="K62" i="6"/>
  <c r="O61" i="6"/>
  <c r="P51" i="6"/>
  <c r="L52" i="6"/>
  <c r="M52" i="6"/>
  <c r="Q51" i="6"/>
  <c r="P50" i="9"/>
  <c r="R50" i="9" s="1"/>
  <c r="N51" i="9"/>
  <c r="O50" i="9"/>
  <c r="Q50" i="9" s="1"/>
  <c r="M53" i="6" l="1"/>
  <c r="Q52" i="6"/>
  <c r="P52" i="6"/>
  <c r="L53" i="6"/>
  <c r="K63" i="6"/>
  <c r="O62" i="6"/>
  <c r="N64" i="6"/>
  <c r="J65" i="6"/>
  <c r="N52" i="9"/>
  <c r="O51" i="9"/>
  <c r="Q51" i="9" s="1"/>
  <c r="P51" i="9"/>
  <c r="R51" i="9" s="1"/>
  <c r="N65" i="6" l="1"/>
  <c r="J66" i="6"/>
  <c r="O63" i="6"/>
  <c r="K64" i="6"/>
  <c r="P53" i="6"/>
  <c r="L54" i="6"/>
  <c r="M54" i="6"/>
  <c r="Q53" i="6"/>
  <c r="O52" i="9"/>
  <c r="Q52" i="9" s="1"/>
  <c r="N53" i="9"/>
  <c r="P52" i="9"/>
  <c r="R52" i="9" s="1"/>
  <c r="M55" i="6" l="1"/>
  <c r="Q54" i="6"/>
  <c r="P54" i="6"/>
  <c r="L55" i="6"/>
  <c r="O64" i="6"/>
  <c r="K65" i="6"/>
  <c r="N66" i="6"/>
  <c r="J67" i="6"/>
  <c r="O53" i="9"/>
  <c r="Q53" i="9" s="1"/>
  <c r="N54" i="9"/>
  <c r="P53" i="9"/>
  <c r="R53" i="9" s="1"/>
  <c r="O65" i="6" l="1"/>
  <c r="K66" i="6"/>
  <c r="N67" i="6"/>
  <c r="J68" i="6"/>
  <c r="P55" i="6"/>
  <c r="L56" i="6"/>
  <c r="M56" i="6"/>
  <c r="Q55" i="6"/>
  <c r="O54" i="9"/>
  <c r="Q54" i="9" s="1"/>
  <c r="N55" i="9"/>
  <c r="P54" i="9"/>
  <c r="R54" i="9" s="1"/>
  <c r="P56" i="6" l="1"/>
  <c r="L57" i="6"/>
  <c r="M57" i="6"/>
  <c r="Q56" i="6"/>
  <c r="N68" i="6"/>
  <c r="J69" i="6"/>
  <c r="O66" i="6"/>
  <c r="K67" i="6"/>
  <c r="O55" i="9"/>
  <c r="Q55" i="9" s="1"/>
  <c r="N56" i="9"/>
  <c r="P55" i="9"/>
  <c r="R55" i="9" s="1"/>
  <c r="O67" i="6" l="1"/>
  <c r="K68" i="6"/>
  <c r="N69" i="6"/>
  <c r="J70" i="6"/>
  <c r="M58" i="6"/>
  <c r="Q57" i="6"/>
  <c r="P57" i="6"/>
  <c r="L58" i="6"/>
  <c r="O56" i="9"/>
  <c r="Q56" i="9" s="1"/>
  <c r="N57" i="9"/>
  <c r="P56" i="9"/>
  <c r="R56" i="9" s="1"/>
  <c r="M59" i="6" l="1"/>
  <c r="Q58" i="6"/>
  <c r="N70" i="6"/>
  <c r="J71" i="6"/>
  <c r="P58" i="6"/>
  <c r="L59" i="6"/>
  <c r="O68" i="6"/>
  <c r="K69" i="6"/>
  <c r="O57" i="9"/>
  <c r="Q57" i="9" s="1"/>
  <c r="P57" i="9"/>
  <c r="R57" i="9" s="1"/>
  <c r="N58" i="9"/>
  <c r="N71" i="6" l="1"/>
  <c r="J72" i="6"/>
  <c r="O69" i="6"/>
  <c r="K70" i="6"/>
  <c r="P59" i="6"/>
  <c r="L60" i="6"/>
  <c r="M60" i="6"/>
  <c r="Q59" i="6"/>
  <c r="P58" i="9"/>
  <c r="R58" i="9" s="1"/>
  <c r="N59" i="9"/>
  <c r="O58" i="9"/>
  <c r="Q58" i="9" s="1"/>
  <c r="P60" i="6" l="1"/>
  <c r="L61" i="6"/>
  <c r="M61" i="6"/>
  <c r="Q60" i="6"/>
  <c r="O70" i="6"/>
  <c r="K71" i="6"/>
  <c r="N72" i="6"/>
  <c r="J73" i="6"/>
  <c r="N60" i="9"/>
  <c r="O59" i="9"/>
  <c r="Q59" i="9" s="1"/>
  <c r="P59" i="9"/>
  <c r="R59" i="9" s="1"/>
  <c r="O71" i="6" l="1"/>
  <c r="K72" i="6"/>
  <c r="M62" i="6"/>
  <c r="Q61" i="6"/>
  <c r="N73" i="6"/>
  <c r="J74" i="6"/>
  <c r="P61" i="6"/>
  <c r="L62" i="6"/>
  <c r="P60" i="9"/>
  <c r="R60" i="9" s="1"/>
  <c r="O60" i="9"/>
  <c r="Q60" i="9" s="1"/>
  <c r="N61" i="9"/>
  <c r="J75" i="6" l="1"/>
  <c r="N74" i="6"/>
  <c r="M63" i="6"/>
  <c r="Q62" i="6"/>
  <c r="L63" i="6"/>
  <c r="P62" i="6"/>
  <c r="O72" i="6"/>
  <c r="K73" i="6"/>
  <c r="P61" i="9"/>
  <c r="R61" i="9" s="1"/>
  <c r="O61" i="9"/>
  <c r="Q61" i="9" s="1"/>
  <c r="N62" i="9"/>
  <c r="J76" i="6" l="1"/>
  <c r="N75" i="6"/>
  <c r="O73" i="6"/>
  <c r="K74" i="6"/>
  <c r="L64" i="6"/>
  <c r="P63" i="6"/>
  <c r="Q63" i="6"/>
  <c r="M64" i="6"/>
  <c r="P62" i="9"/>
  <c r="R62" i="9" s="1"/>
  <c r="N63" i="9"/>
  <c r="O62" i="9"/>
  <c r="Q62" i="9" s="1"/>
  <c r="Q64" i="6" l="1"/>
  <c r="M65" i="6"/>
  <c r="K75" i="6"/>
  <c r="O74" i="6"/>
  <c r="L65" i="6"/>
  <c r="P64" i="6"/>
  <c r="J77" i="6"/>
  <c r="N76" i="6"/>
  <c r="P63" i="9"/>
  <c r="R63" i="9" s="1"/>
  <c r="N64" i="9"/>
  <c r="O63" i="9"/>
  <c r="Q63" i="9" s="1"/>
  <c r="J78" i="6" l="1"/>
  <c r="N77" i="6"/>
  <c r="L66" i="6"/>
  <c r="P65" i="6"/>
  <c r="K76" i="6"/>
  <c r="O75" i="6"/>
  <c r="Q65" i="6"/>
  <c r="M66" i="6"/>
  <c r="N65" i="9"/>
  <c r="O64" i="9"/>
  <c r="Q64" i="9" s="1"/>
  <c r="P64" i="9"/>
  <c r="R64" i="9" s="1"/>
  <c r="K77" i="6" l="1"/>
  <c r="O76" i="6"/>
  <c r="Q66" i="6"/>
  <c r="M67" i="6"/>
  <c r="L67" i="6"/>
  <c r="P66" i="6"/>
  <c r="J79" i="6"/>
  <c r="N78" i="6"/>
  <c r="N66" i="9"/>
  <c r="O65" i="9"/>
  <c r="Q65" i="9" s="1"/>
  <c r="P65" i="9"/>
  <c r="R65" i="9" s="1"/>
  <c r="J80" i="6" l="1"/>
  <c r="N79" i="6"/>
  <c r="Q67" i="6"/>
  <c r="M68" i="6"/>
  <c r="L68" i="6"/>
  <c r="P67" i="6"/>
  <c r="K78" i="6"/>
  <c r="O77" i="6"/>
  <c r="P66" i="9"/>
  <c r="R66" i="9" s="1"/>
  <c r="N67" i="9"/>
  <c r="O66" i="9"/>
  <c r="Q66" i="9" s="1"/>
  <c r="Q68" i="6" l="1"/>
  <c r="M69" i="6"/>
  <c r="K79" i="6"/>
  <c r="O78" i="6"/>
  <c r="L69" i="6"/>
  <c r="P68" i="6"/>
  <c r="J81" i="6"/>
  <c r="N80" i="6"/>
  <c r="N68" i="9"/>
  <c r="O67" i="9"/>
  <c r="Q67" i="9" s="1"/>
  <c r="P67" i="9"/>
  <c r="R67" i="9" s="1"/>
  <c r="K80" i="6" l="1"/>
  <c r="O79" i="6"/>
  <c r="Q69" i="6"/>
  <c r="M70" i="6"/>
  <c r="J82" i="6"/>
  <c r="N81" i="6"/>
  <c r="P69" i="6"/>
  <c r="L70" i="6"/>
  <c r="P68" i="9"/>
  <c r="R68" i="9" s="1"/>
  <c r="N69" i="9"/>
  <c r="O68" i="9"/>
  <c r="Q68" i="9" s="1"/>
  <c r="J83" i="6" l="1"/>
  <c r="N82" i="6"/>
  <c r="Q70" i="6"/>
  <c r="M71" i="6"/>
  <c r="P70" i="6"/>
  <c r="L71" i="6"/>
  <c r="K81" i="6"/>
  <c r="O80" i="6"/>
  <c r="N70" i="9"/>
  <c r="O69" i="9"/>
  <c r="Q69" i="9" s="1"/>
  <c r="P69" i="9"/>
  <c r="R69" i="9" s="1"/>
  <c r="Q71" i="6" l="1"/>
  <c r="M72" i="6"/>
  <c r="K82" i="6"/>
  <c r="O81" i="6"/>
  <c r="P71" i="6"/>
  <c r="L72" i="6"/>
  <c r="J84" i="6"/>
  <c r="N83" i="6"/>
  <c r="P70" i="9"/>
  <c r="R70" i="9" s="1"/>
  <c r="N71" i="9"/>
  <c r="O70" i="9"/>
  <c r="Q70" i="9" s="1"/>
  <c r="P72" i="6" l="1"/>
  <c r="L73" i="6"/>
  <c r="K83" i="6"/>
  <c r="O82" i="6"/>
  <c r="Q72" i="6"/>
  <c r="M73" i="6"/>
  <c r="J85" i="6"/>
  <c r="N84" i="6"/>
  <c r="P71" i="9"/>
  <c r="R71" i="9" s="1"/>
  <c r="N72" i="9"/>
  <c r="O71" i="9"/>
  <c r="Q71" i="9" s="1"/>
  <c r="J86" i="6" l="1"/>
  <c r="N85" i="6"/>
  <c r="Q73" i="6"/>
  <c r="M74" i="6"/>
  <c r="K84" i="6"/>
  <c r="O83" i="6"/>
  <c r="P73" i="6"/>
  <c r="L74" i="6"/>
  <c r="O72" i="9"/>
  <c r="Q72" i="9" s="1"/>
  <c r="N73" i="9"/>
  <c r="P72" i="9"/>
  <c r="R72" i="9" s="1"/>
  <c r="K85" i="6" l="1"/>
  <c r="O84" i="6"/>
  <c r="M75" i="6"/>
  <c r="Q74" i="6"/>
  <c r="L75" i="6"/>
  <c r="P74" i="6"/>
  <c r="N86" i="6"/>
  <c r="J87" i="6"/>
  <c r="O73" i="9"/>
  <c r="Q73" i="9" s="1"/>
  <c r="N74" i="9"/>
  <c r="P73" i="9"/>
  <c r="R73" i="9" s="1"/>
  <c r="N87" i="6" l="1"/>
  <c r="J88" i="6"/>
  <c r="M76" i="6"/>
  <c r="Q75" i="6"/>
  <c r="L76" i="6"/>
  <c r="P75" i="6"/>
  <c r="K86" i="6"/>
  <c r="O85" i="6"/>
  <c r="P74" i="9"/>
  <c r="R74" i="9" s="1"/>
  <c r="O74" i="9"/>
  <c r="Q74" i="9" s="1"/>
  <c r="N75" i="9"/>
  <c r="L77" i="6" l="1"/>
  <c r="P76" i="6"/>
  <c r="M77" i="6"/>
  <c r="Q76" i="6"/>
  <c r="O86" i="6"/>
  <c r="K87" i="6"/>
  <c r="N88" i="6"/>
  <c r="J89" i="6"/>
  <c r="N76" i="9"/>
  <c r="O75" i="9"/>
  <c r="Q75" i="9" s="1"/>
  <c r="P75" i="9"/>
  <c r="R75" i="9" s="1"/>
  <c r="N89" i="6" l="1"/>
  <c r="J90" i="6"/>
  <c r="M78" i="6"/>
  <c r="Q77" i="6"/>
  <c r="O87" i="6"/>
  <c r="K88" i="6"/>
  <c r="L78" i="6"/>
  <c r="P77" i="6"/>
  <c r="P76" i="9"/>
  <c r="R76" i="9" s="1"/>
  <c r="O76" i="9"/>
  <c r="Q76" i="9" s="1"/>
  <c r="N77" i="9"/>
  <c r="M79" i="6" l="1"/>
  <c r="Q78" i="6"/>
  <c r="L79" i="6"/>
  <c r="P78" i="6"/>
  <c r="K89" i="6"/>
  <c r="O88" i="6"/>
  <c r="N90" i="6"/>
  <c r="J91" i="6"/>
  <c r="P77" i="9"/>
  <c r="R77" i="9" s="1"/>
  <c r="O77" i="9"/>
  <c r="Q77" i="9" s="1"/>
  <c r="N78" i="9"/>
  <c r="N91" i="6" l="1"/>
  <c r="J92" i="6"/>
  <c r="K90" i="6"/>
  <c r="O89" i="6"/>
  <c r="L80" i="6"/>
  <c r="P79" i="6"/>
  <c r="M80" i="6"/>
  <c r="Q79" i="6"/>
  <c r="P78" i="9"/>
  <c r="R78" i="9" s="1"/>
  <c r="O78" i="9"/>
  <c r="Q78" i="9" s="1"/>
  <c r="N79" i="9"/>
  <c r="M81" i="6" l="1"/>
  <c r="Q80" i="6"/>
  <c r="K91" i="6"/>
  <c r="O90" i="6"/>
  <c r="N92" i="6"/>
  <c r="J93" i="6"/>
  <c r="L81" i="6"/>
  <c r="P80" i="6"/>
  <c r="P79" i="9"/>
  <c r="R79" i="9" s="1"/>
  <c r="O79" i="9"/>
  <c r="Q79" i="9" s="1"/>
  <c r="N80" i="9"/>
  <c r="N93" i="6" l="1"/>
  <c r="J94" i="6"/>
  <c r="K92" i="6"/>
  <c r="O91" i="6"/>
  <c r="L82" i="6"/>
  <c r="P81" i="6"/>
  <c r="M82" i="6"/>
  <c r="Q81" i="6"/>
  <c r="P80" i="9"/>
  <c r="R80" i="9" s="1"/>
  <c r="O80" i="9"/>
  <c r="Q80" i="9" s="1"/>
  <c r="N81" i="9"/>
  <c r="O92" i="6" l="1"/>
  <c r="K93" i="6"/>
  <c r="M83" i="6"/>
  <c r="Q82" i="6"/>
  <c r="L83" i="6"/>
  <c r="P82" i="6"/>
  <c r="N94" i="6"/>
  <c r="J95" i="6"/>
  <c r="P81" i="9"/>
  <c r="R81" i="9" s="1"/>
  <c r="O81" i="9"/>
  <c r="Q81" i="9" s="1"/>
  <c r="N82" i="9"/>
  <c r="N95" i="6" l="1"/>
  <c r="J96" i="6"/>
  <c r="L84" i="6"/>
  <c r="P83" i="6"/>
  <c r="M84" i="6"/>
  <c r="Q83" i="6"/>
  <c r="O93" i="6"/>
  <c r="K94" i="6"/>
  <c r="P82" i="9"/>
  <c r="R82" i="9" s="1"/>
  <c r="O82" i="9"/>
  <c r="Q82" i="9" s="1"/>
  <c r="N83" i="9"/>
  <c r="O94" i="6" l="1"/>
  <c r="K95" i="6"/>
  <c r="M85" i="6"/>
  <c r="Q84" i="6"/>
  <c r="L85" i="6"/>
  <c r="P84" i="6"/>
  <c r="N96" i="6"/>
  <c r="J97" i="6"/>
  <c r="N84" i="9"/>
  <c r="O83" i="9"/>
  <c r="Q83" i="9" s="1"/>
  <c r="P83" i="9"/>
  <c r="R83" i="9" s="1"/>
  <c r="N97" i="6" l="1"/>
  <c r="J98" i="6"/>
  <c r="M86" i="6"/>
  <c r="Q85" i="6"/>
  <c r="L86" i="6"/>
  <c r="P85" i="6"/>
  <c r="O95" i="6"/>
  <c r="K96" i="6"/>
  <c r="P84" i="9"/>
  <c r="R84" i="9" s="1"/>
  <c r="O84" i="9"/>
  <c r="Q84" i="9" s="1"/>
  <c r="N85" i="9"/>
  <c r="M87" i="6" l="1"/>
  <c r="Q86" i="6"/>
  <c r="K97" i="6"/>
  <c r="O96" i="6"/>
  <c r="L87" i="6"/>
  <c r="P86" i="6"/>
  <c r="J99" i="6"/>
  <c r="N98" i="6"/>
  <c r="P85" i="9"/>
  <c r="R85" i="9" s="1"/>
  <c r="N86" i="9"/>
  <c r="O85" i="9"/>
  <c r="Q85" i="9" s="1"/>
  <c r="J100" i="6" l="1"/>
  <c r="N99" i="6"/>
  <c r="K98" i="6"/>
  <c r="O97" i="6"/>
  <c r="P87" i="6"/>
  <c r="L88" i="6"/>
  <c r="Q87" i="6"/>
  <c r="M88" i="6"/>
  <c r="P86" i="9"/>
  <c r="R86" i="9" s="1"/>
  <c r="O86" i="9"/>
  <c r="Q86" i="9" s="1"/>
  <c r="N87" i="9"/>
  <c r="K99" i="6" l="1"/>
  <c r="O98" i="6"/>
  <c r="Q88" i="6"/>
  <c r="M89" i="6"/>
  <c r="P88" i="6"/>
  <c r="L89" i="6"/>
  <c r="J101" i="6"/>
  <c r="N100" i="6"/>
  <c r="P87" i="9"/>
  <c r="R87" i="9" s="1"/>
  <c r="O87" i="9"/>
  <c r="Q87" i="9" s="1"/>
  <c r="N88" i="9"/>
  <c r="J102" i="6" l="1"/>
  <c r="N101" i="6"/>
  <c r="L90" i="6"/>
  <c r="P89" i="6"/>
  <c r="Q89" i="6"/>
  <c r="M90" i="6"/>
  <c r="K100" i="6"/>
  <c r="O99" i="6"/>
  <c r="N89" i="9"/>
  <c r="O88" i="9"/>
  <c r="Q88" i="9" s="1"/>
  <c r="P88" i="9"/>
  <c r="R88" i="9" s="1"/>
  <c r="O100" i="6" l="1"/>
  <c r="K101" i="6"/>
  <c r="M91" i="6"/>
  <c r="Q90" i="6"/>
  <c r="L91" i="6"/>
  <c r="P90" i="6"/>
  <c r="J103" i="6"/>
  <c r="N102" i="6"/>
  <c r="P89" i="9"/>
  <c r="R89" i="9" s="1"/>
  <c r="O89" i="9"/>
  <c r="Q89" i="9" s="1"/>
  <c r="N90" i="9"/>
  <c r="M92" i="6" l="1"/>
  <c r="Q91" i="6"/>
  <c r="J104" i="6"/>
  <c r="N103" i="6"/>
  <c r="L92" i="6"/>
  <c r="P91" i="6"/>
  <c r="K102" i="6"/>
  <c r="O101" i="6"/>
  <c r="O90" i="9"/>
  <c r="Q90" i="9" s="1"/>
  <c r="N91" i="9"/>
  <c r="P90" i="9"/>
  <c r="R90" i="9" s="1"/>
  <c r="K103" i="6" l="1"/>
  <c r="O102" i="6"/>
  <c r="L93" i="6"/>
  <c r="P92" i="6"/>
  <c r="J105" i="6"/>
  <c r="N104" i="6"/>
  <c r="M93" i="6"/>
  <c r="Q92" i="6"/>
  <c r="N92" i="9"/>
  <c r="P91" i="9"/>
  <c r="R91" i="9" s="1"/>
  <c r="O91" i="9"/>
  <c r="Q91" i="9" s="1"/>
  <c r="M94" i="6" l="1"/>
  <c r="Q93" i="6"/>
  <c r="J106" i="6"/>
  <c r="N105" i="6"/>
  <c r="P93" i="6"/>
  <c r="L94" i="6"/>
  <c r="K104" i="6"/>
  <c r="O103" i="6"/>
  <c r="N93" i="9"/>
  <c r="O92" i="9"/>
  <c r="Q92" i="9" s="1"/>
  <c r="P92" i="9"/>
  <c r="R92" i="9" s="1"/>
  <c r="K105" i="6" l="1"/>
  <c r="O104" i="6"/>
  <c r="P94" i="6"/>
  <c r="L95" i="6"/>
  <c r="J107" i="6"/>
  <c r="N106" i="6"/>
  <c r="Q94" i="6"/>
  <c r="M95" i="6"/>
  <c r="O93" i="9"/>
  <c r="Q93" i="9" s="1"/>
  <c r="P93" i="9"/>
  <c r="R93" i="9" s="1"/>
  <c r="N94" i="9"/>
  <c r="Q95" i="6" l="1"/>
  <c r="M96" i="6"/>
  <c r="J108" i="6"/>
  <c r="N107" i="6"/>
  <c r="P95" i="6"/>
  <c r="L96" i="6"/>
  <c r="K106" i="6"/>
  <c r="O105" i="6"/>
  <c r="P94" i="9"/>
  <c r="R94" i="9" s="1"/>
  <c r="O94" i="9"/>
  <c r="Q94" i="9" s="1"/>
  <c r="N95" i="9"/>
  <c r="P96" i="6" l="1"/>
  <c r="L97" i="6"/>
  <c r="J109" i="6"/>
  <c r="N108" i="6"/>
  <c r="Q96" i="6"/>
  <c r="M97" i="6"/>
  <c r="K107" i="6"/>
  <c r="O106" i="6"/>
  <c r="P95" i="9"/>
  <c r="R95" i="9" s="1"/>
  <c r="O95" i="9"/>
  <c r="Q95" i="9" s="1"/>
  <c r="N96" i="9"/>
  <c r="J110" i="6" l="1"/>
  <c r="N109" i="6"/>
  <c r="K108" i="6"/>
  <c r="O107" i="6"/>
  <c r="Q97" i="6"/>
  <c r="M98" i="6"/>
  <c r="L98" i="6"/>
  <c r="P97" i="6"/>
  <c r="N97" i="9"/>
  <c r="O96" i="9"/>
  <c r="Q96" i="9" s="1"/>
  <c r="P96" i="9"/>
  <c r="R96" i="9" s="1"/>
  <c r="Q98" i="6" l="1"/>
  <c r="M99" i="6"/>
  <c r="P98" i="6"/>
  <c r="L99" i="6"/>
  <c r="O108" i="6"/>
  <c r="K109" i="6"/>
  <c r="J111" i="6"/>
  <c r="N110" i="6"/>
  <c r="O97" i="9"/>
  <c r="Q97" i="9" s="1"/>
  <c r="P97" i="9"/>
  <c r="R97" i="9" s="1"/>
  <c r="N98" i="9"/>
  <c r="O109" i="6" l="1"/>
  <c r="K110" i="6"/>
  <c r="L100" i="6"/>
  <c r="P99" i="6"/>
  <c r="M100" i="6"/>
  <c r="Q99" i="6"/>
  <c r="N111" i="6"/>
  <c r="J112" i="6"/>
  <c r="N99" i="9"/>
  <c r="P98" i="9"/>
  <c r="R98" i="9" s="1"/>
  <c r="O98" i="9"/>
  <c r="Q98" i="9" s="1"/>
  <c r="L101" i="6" l="1"/>
  <c r="P100" i="6"/>
  <c r="M101" i="6"/>
  <c r="Q100" i="6"/>
  <c r="O110" i="6"/>
  <c r="K111" i="6"/>
  <c r="N112" i="6"/>
  <c r="J113" i="6"/>
  <c r="N100" i="9"/>
  <c r="P99" i="9"/>
  <c r="R99" i="9" s="1"/>
  <c r="O99" i="9"/>
  <c r="Q99" i="9" s="1"/>
  <c r="N113" i="6" l="1"/>
  <c r="J114" i="6"/>
  <c r="Q101" i="6"/>
  <c r="M102" i="6"/>
  <c r="K112" i="6"/>
  <c r="O111" i="6"/>
  <c r="P101" i="6"/>
  <c r="L102" i="6"/>
  <c r="O100" i="9"/>
  <c r="Q100" i="9" s="1"/>
  <c r="P100" i="9"/>
  <c r="R100" i="9" s="1"/>
  <c r="N101" i="9"/>
  <c r="O112" i="6" l="1"/>
  <c r="K113" i="6"/>
  <c r="Q102" i="6"/>
  <c r="M103" i="6"/>
  <c r="L103" i="6"/>
  <c r="P102" i="6"/>
  <c r="N114" i="6"/>
  <c r="J115" i="6"/>
  <c r="P101" i="9"/>
  <c r="R101" i="9" s="1"/>
  <c r="O101" i="9"/>
  <c r="Q101" i="9" s="1"/>
  <c r="N102" i="9"/>
  <c r="L104" i="6" l="1"/>
  <c r="P103" i="6"/>
  <c r="M104" i="6"/>
  <c r="Q103" i="6"/>
  <c r="N115" i="6"/>
  <c r="J116" i="6"/>
  <c r="O113" i="6"/>
  <c r="K114" i="6"/>
  <c r="P102" i="9"/>
  <c r="R102" i="9" s="1"/>
  <c r="O102" i="9"/>
  <c r="Q102" i="9" s="1"/>
  <c r="N103" i="9"/>
  <c r="K115" i="6" l="1"/>
  <c r="O114" i="6"/>
  <c r="Q104" i="6"/>
  <c r="M105" i="6"/>
  <c r="N116" i="6"/>
  <c r="J117" i="6"/>
  <c r="L105" i="6"/>
  <c r="P104" i="6"/>
  <c r="P103" i="9"/>
  <c r="R103" i="9" s="1"/>
  <c r="N104" i="9"/>
  <c r="O103" i="9"/>
  <c r="Q103" i="9" s="1"/>
  <c r="M106" i="6" l="1"/>
  <c r="Q105" i="6"/>
  <c r="L106" i="6"/>
  <c r="P105" i="6"/>
  <c r="J118" i="6"/>
  <c r="N117" i="6"/>
  <c r="O115" i="6"/>
  <c r="K116" i="6"/>
  <c r="N105" i="9"/>
  <c r="O104" i="9"/>
  <c r="Q104" i="9" s="1"/>
  <c r="P104" i="9"/>
  <c r="R104" i="9" s="1"/>
  <c r="N118" i="6" l="1"/>
  <c r="J119" i="6"/>
  <c r="L107" i="6"/>
  <c r="P106" i="6"/>
  <c r="O116" i="6"/>
  <c r="K117" i="6"/>
  <c r="M107" i="6"/>
  <c r="Q106" i="6"/>
  <c r="N106" i="9"/>
  <c r="O105" i="9"/>
  <c r="Q105" i="9" s="1"/>
  <c r="P105" i="9"/>
  <c r="R105" i="9" s="1"/>
  <c r="Q107" i="6" l="1"/>
  <c r="M108" i="6"/>
  <c r="O117" i="6"/>
  <c r="K118" i="6"/>
  <c r="L108" i="6"/>
  <c r="P107" i="6"/>
  <c r="J120" i="6"/>
  <c r="N119" i="6"/>
  <c r="P106" i="9"/>
  <c r="R106" i="9" s="1"/>
  <c r="O106" i="9"/>
  <c r="Q106" i="9" s="1"/>
  <c r="N107" i="9"/>
  <c r="J121" i="6" l="1"/>
  <c r="N120" i="6"/>
  <c r="L109" i="6"/>
  <c r="P108" i="6"/>
  <c r="K119" i="6"/>
  <c r="O118" i="6"/>
  <c r="M109" i="6"/>
  <c r="Q108" i="6"/>
  <c r="O107" i="9"/>
  <c r="Q107" i="9" s="1"/>
  <c r="N108" i="9"/>
  <c r="P107" i="9"/>
  <c r="R107" i="9" s="1"/>
  <c r="M110" i="6" l="1"/>
  <c r="Q109" i="6"/>
  <c r="K120" i="6"/>
  <c r="O119" i="6"/>
  <c r="P109" i="6"/>
  <c r="L110" i="6"/>
  <c r="J122" i="6"/>
  <c r="N121" i="6"/>
  <c r="N109" i="9"/>
  <c r="O108" i="9"/>
  <c r="Q108" i="9" s="1"/>
  <c r="P108" i="9"/>
  <c r="R108" i="9" s="1"/>
  <c r="P110" i="6" l="1"/>
  <c r="L111" i="6"/>
  <c r="J123" i="6"/>
  <c r="N122" i="6"/>
  <c r="K121" i="6"/>
  <c r="O120" i="6"/>
  <c r="M111" i="6"/>
  <c r="Q110" i="6"/>
  <c r="P109" i="9"/>
  <c r="R109" i="9" s="1"/>
  <c r="O109" i="9"/>
  <c r="Q109" i="9" s="1"/>
  <c r="N110" i="9"/>
  <c r="Q111" i="6" l="1"/>
  <c r="M112" i="6"/>
  <c r="O121" i="6"/>
  <c r="K122" i="6"/>
  <c r="J124" i="6"/>
  <c r="N123" i="6"/>
  <c r="P111" i="6"/>
  <c r="L112" i="6"/>
  <c r="P110" i="9"/>
  <c r="R110" i="9" s="1"/>
  <c r="O110" i="9"/>
  <c r="Q110" i="9" s="1"/>
  <c r="N111" i="9"/>
  <c r="L113" i="6" l="1"/>
  <c r="P112" i="6"/>
  <c r="J125" i="6"/>
  <c r="N124" i="6"/>
  <c r="O122" i="6"/>
  <c r="K123" i="6"/>
  <c r="M113" i="6"/>
  <c r="Q112" i="6"/>
  <c r="P111" i="9"/>
  <c r="R111" i="9" s="1"/>
  <c r="O111" i="9"/>
  <c r="Q111" i="9" s="1"/>
  <c r="N112" i="9"/>
  <c r="O123" i="6" l="1"/>
  <c r="K124" i="6"/>
  <c r="M114" i="6"/>
  <c r="Q113" i="6"/>
  <c r="J126" i="6"/>
  <c r="N125" i="6"/>
  <c r="P113" i="6"/>
  <c r="L114" i="6"/>
  <c r="N113" i="9"/>
  <c r="O112" i="9"/>
  <c r="Q112" i="9" s="1"/>
  <c r="P112" i="9"/>
  <c r="R112" i="9" s="1"/>
  <c r="P114" i="6" l="1"/>
  <c r="L115" i="6"/>
  <c r="J127" i="6"/>
  <c r="N126" i="6"/>
  <c r="Q114" i="6"/>
  <c r="M115" i="6"/>
  <c r="K125" i="6"/>
  <c r="O124" i="6"/>
  <c r="N114" i="9"/>
  <c r="O113" i="9"/>
  <c r="Q113" i="9" s="1"/>
  <c r="P113" i="9"/>
  <c r="R113" i="9" s="1"/>
  <c r="M116" i="6" l="1"/>
  <c r="Q115" i="6"/>
  <c r="N127" i="6"/>
  <c r="J128" i="6"/>
  <c r="L116" i="6"/>
  <c r="P115" i="6"/>
  <c r="K126" i="6"/>
  <c r="O125" i="6"/>
  <c r="P114" i="9"/>
  <c r="R114" i="9" s="1"/>
  <c r="O114" i="9"/>
  <c r="Q114" i="9" s="1"/>
  <c r="N115" i="9"/>
  <c r="P116" i="6" l="1"/>
  <c r="L117" i="6"/>
  <c r="N128" i="6"/>
  <c r="J129" i="6"/>
  <c r="O126" i="6"/>
  <c r="K127" i="6"/>
  <c r="Q116" i="6"/>
  <c r="M117" i="6"/>
  <c r="P115" i="9"/>
  <c r="R115" i="9" s="1"/>
  <c r="N116" i="9"/>
  <c r="O115" i="9"/>
  <c r="Q115" i="9" s="1"/>
  <c r="M118" i="6" l="1"/>
  <c r="Q117" i="6"/>
  <c r="K128" i="6"/>
  <c r="O127" i="6"/>
  <c r="J130" i="6"/>
  <c r="N129" i="6"/>
  <c r="P117" i="6"/>
  <c r="L118" i="6"/>
  <c r="O116" i="9"/>
  <c r="Q116" i="9" s="1"/>
  <c r="P116" i="9"/>
  <c r="R116" i="9" s="1"/>
  <c r="N117" i="9"/>
  <c r="J131" i="6" l="1"/>
  <c r="N130" i="6"/>
  <c r="P118" i="6"/>
  <c r="L119" i="6"/>
  <c r="O128" i="6"/>
  <c r="K129" i="6"/>
  <c r="Q118" i="6"/>
  <c r="M119" i="6"/>
  <c r="N118" i="9"/>
  <c r="P117" i="9"/>
  <c r="R117" i="9" s="1"/>
  <c r="O117" i="9"/>
  <c r="Q117" i="9" s="1"/>
  <c r="O129" i="6" l="1"/>
  <c r="K130" i="6"/>
  <c r="P119" i="6"/>
  <c r="L120" i="6"/>
  <c r="Q119" i="6"/>
  <c r="M120" i="6"/>
  <c r="J132" i="6"/>
  <c r="N131" i="6"/>
  <c r="P118" i="9"/>
  <c r="R118" i="9" s="1"/>
  <c r="O118" i="9"/>
  <c r="Q118" i="9" s="1"/>
  <c r="N119" i="9"/>
  <c r="M121" i="6" l="1"/>
  <c r="Q120" i="6"/>
  <c r="J133" i="6"/>
  <c r="N132" i="6"/>
  <c r="P120" i="6"/>
  <c r="L121" i="6"/>
  <c r="K131" i="6"/>
  <c r="O130" i="6"/>
  <c r="P119" i="9"/>
  <c r="R119" i="9" s="1"/>
  <c r="N120" i="9"/>
  <c r="O119" i="9"/>
  <c r="Q119" i="9" s="1"/>
  <c r="P121" i="6" l="1"/>
  <c r="L122" i="6"/>
  <c r="O131" i="6"/>
  <c r="K132" i="6"/>
  <c r="J134" i="6"/>
  <c r="N133" i="6"/>
  <c r="Q121" i="6"/>
  <c r="M122" i="6"/>
  <c r="P120" i="9"/>
  <c r="R120" i="9" s="1"/>
  <c r="N121" i="9"/>
  <c r="O120" i="9"/>
  <c r="Q120" i="9" s="1"/>
  <c r="Q122" i="6" l="1"/>
  <c r="M123" i="6"/>
  <c r="N134" i="6"/>
  <c r="J135" i="6"/>
  <c r="K133" i="6"/>
  <c r="O132" i="6"/>
  <c r="L123" i="6"/>
  <c r="P122" i="6"/>
  <c r="N122" i="9"/>
  <c r="O121" i="9"/>
  <c r="Q121" i="9" s="1"/>
  <c r="P121" i="9"/>
  <c r="R121" i="9" s="1"/>
  <c r="L124" i="6" l="1"/>
  <c r="P123" i="6"/>
  <c r="K134" i="6"/>
  <c r="O133" i="6"/>
  <c r="J136" i="6"/>
  <c r="N135" i="6"/>
  <c r="Q123" i="6"/>
  <c r="M124" i="6"/>
  <c r="P122" i="9"/>
  <c r="R122" i="9" s="1"/>
  <c r="N123" i="9"/>
  <c r="O122" i="9"/>
  <c r="Q122" i="9" s="1"/>
  <c r="N136" i="6" l="1"/>
  <c r="J137" i="6"/>
  <c r="O134" i="6"/>
  <c r="K135" i="6"/>
  <c r="M125" i="6"/>
  <c r="Q124" i="6"/>
  <c r="L125" i="6"/>
  <c r="P124" i="6"/>
  <c r="N124" i="9"/>
  <c r="O123" i="9"/>
  <c r="Q123" i="9" s="1"/>
  <c r="P123" i="9"/>
  <c r="R123" i="9" s="1"/>
  <c r="L126" i="6" l="1"/>
  <c r="P125" i="6"/>
  <c r="M126" i="6"/>
  <c r="Q125" i="6"/>
  <c r="K136" i="6"/>
  <c r="O135" i="6"/>
  <c r="J138" i="6"/>
  <c r="N137" i="6"/>
  <c r="O124" i="9"/>
  <c r="Q124" i="9" s="1"/>
  <c r="P124" i="9"/>
  <c r="R124" i="9" s="1"/>
  <c r="N125" i="9"/>
  <c r="J139" i="6" l="1"/>
  <c r="N138" i="6"/>
  <c r="K137" i="6"/>
  <c r="O136" i="6"/>
  <c r="Q126" i="6"/>
  <c r="M127" i="6"/>
  <c r="L127" i="6"/>
  <c r="P126" i="6"/>
  <c r="N126" i="9"/>
  <c r="P125" i="9"/>
  <c r="R125" i="9" s="1"/>
  <c r="O125" i="9"/>
  <c r="Q125" i="9" s="1"/>
  <c r="L128" i="6" l="1"/>
  <c r="P127" i="6"/>
  <c r="M128" i="6"/>
  <c r="Q127" i="6"/>
  <c r="O137" i="6"/>
  <c r="K138" i="6"/>
  <c r="J140" i="6"/>
  <c r="N139" i="6"/>
  <c r="N127" i="9"/>
  <c r="P126" i="9"/>
  <c r="R126" i="9" s="1"/>
  <c r="O126" i="9"/>
  <c r="Q126" i="9" s="1"/>
  <c r="N140" i="6" l="1"/>
  <c r="J141" i="6"/>
  <c r="K139" i="6"/>
  <c r="O138" i="6"/>
  <c r="M129" i="6"/>
  <c r="Q128" i="6"/>
  <c r="L129" i="6"/>
  <c r="P128" i="6"/>
  <c r="P127" i="9"/>
  <c r="R127" i="9" s="1"/>
  <c r="O127" i="9"/>
  <c r="Q127" i="9" s="1"/>
  <c r="N128" i="9"/>
  <c r="O139" i="6" l="1"/>
  <c r="K140" i="6"/>
  <c r="L130" i="6"/>
  <c r="P129" i="6"/>
  <c r="M130" i="6"/>
  <c r="Q129" i="6"/>
  <c r="J142" i="6"/>
  <c r="N141" i="6"/>
  <c r="P128" i="9"/>
  <c r="R128" i="9" s="1"/>
  <c r="N129" i="9"/>
  <c r="O128" i="9"/>
  <c r="Q128" i="9" s="1"/>
  <c r="J143" i="6" l="1"/>
  <c r="N142" i="6"/>
  <c r="Q130" i="6"/>
  <c r="M131" i="6"/>
  <c r="L131" i="6"/>
  <c r="P130" i="6"/>
  <c r="K141" i="6"/>
  <c r="O140" i="6"/>
  <c r="N130" i="9"/>
  <c r="O129" i="9"/>
  <c r="Q129" i="9" s="1"/>
  <c r="P129" i="9"/>
  <c r="R129" i="9" s="1"/>
  <c r="O141" i="6" l="1"/>
  <c r="K142" i="6"/>
  <c r="L132" i="6"/>
  <c r="P131" i="6"/>
  <c r="M132" i="6"/>
  <c r="Q131" i="6"/>
  <c r="J144" i="6"/>
  <c r="N143" i="6"/>
  <c r="P130" i="9"/>
  <c r="R130" i="9" s="1"/>
  <c r="O130" i="9"/>
  <c r="Q130" i="9" s="1"/>
  <c r="N131" i="9"/>
  <c r="Q132" i="6" l="1"/>
  <c r="M133" i="6"/>
  <c r="N144" i="6"/>
  <c r="J145" i="6"/>
  <c r="L133" i="6"/>
  <c r="P132" i="6"/>
  <c r="O142" i="6"/>
  <c r="K143" i="6"/>
  <c r="N132" i="9"/>
  <c r="O131" i="9"/>
  <c r="Q131" i="9" s="1"/>
  <c r="P131" i="9"/>
  <c r="R131" i="9" s="1"/>
  <c r="K144" i="6" l="1"/>
  <c r="O143" i="6"/>
  <c r="L134" i="6"/>
  <c r="P133" i="6"/>
  <c r="J146" i="6"/>
  <c r="N145" i="6"/>
  <c r="M134" i="6"/>
  <c r="Q133" i="6"/>
  <c r="N133" i="9"/>
  <c r="O132" i="9"/>
  <c r="Q132" i="9" s="1"/>
  <c r="P132" i="9"/>
  <c r="R132" i="9" s="1"/>
  <c r="M135" i="6" l="1"/>
  <c r="Q134" i="6"/>
  <c r="J147" i="6"/>
  <c r="N146" i="6"/>
  <c r="L135" i="6"/>
  <c r="P134" i="6"/>
  <c r="K145" i="6"/>
  <c r="O144" i="6"/>
  <c r="O133" i="9"/>
  <c r="Q133" i="9" s="1"/>
  <c r="N134" i="9"/>
  <c r="P133" i="9"/>
  <c r="R133" i="9" s="1"/>
  <c r="O145" i="6" l="1"/>
  <c r="K146" i="6"/>
  <c r="P135" i="6"/>
  <c r="L136" i="6"/>
  <c r="J148" i="6"/>
  <c r="N147" i="6"/>
  <c r="M136" i="6"/>
  <c r="Q135" i="6"/>
  <c r="P134" i="9"/>
  <c r="R134" i="9" s="1"/>
  <c r="O134" i="9"/>
  <c r="Q134" i="9" s="1"/>
  <c r="N135" i="9"/>
  <c r="Q136" i="6" l="1"/>
  <c r="M137" i="6"/>
  <c r="N148" i="6"/>
  <c r="J149" i="6"/>
  <c r="P136" i="6"/>
  <c r="L137" i="6"/>
  <c r="O146" i="6"/>
  <c r="K147" i="6"/>
  <c r="P135" i="9"/>
  <c r="R135" i="9" s="1"/>
  <c r="O135" i="9"/>
  <c r="Q135" i="9" s="1"/>
  <c r="N136" i="9"/>
  <c r="P137" i="6" l="1"/>
  <c r="L138" i="6"/>
  <c r="K148" i="6"/>
  <c r="O147" i="6"/>
  <c r="J150" i="6"/>
  <c r="N149" i="6"/>
  <c r="M138" i="6"/>
  <c r="Q137" i="6"/>
  <c r="P136" i="9"/>
  <c r="R136" i="9" s="1"/>
  <c r="N137" i="9"/>
  <c r="O136" i="9"/>
  <c r="Q136" i="9" s="1"/>
  <c r="K149" i="6" l="1"/>
  <c r="O148" i="6"/>
  <c r="M139" i="6"/>
  <c r="Q138" i="6"/>
  <c r="N150" i="6"/>
  <c r="J151" i="6"/>
  <c r="P138" i="6"/>
  <c r="L139" i="6"/>
  <c r="N138" i="9"/>
  <c r="O137" i="9"/>
  <c r="Q137" i="9" s="1"/>
  <c r="P137" i="9"/>
  <c r="R137" i="9" s="1"/>
  <c r="N151" i="6" l="1"/>
  <c r="J152" i="6"/>
  <c r="P139" i="6"/>
  <c r="L140" i="6"/>
  <c r="Q139" i="6"/>
  <c r="M140" i="6"/>
  <c r="O149" i="6"/>
  <c r="K150" i="6"/>
  <c r="P138" i="9"/>
  <c r="R138" i="9" s="1"/>
  <c r="O138" i="9"/>
  <c r="Q138" i="9" s="1"/>
  <c r="K151" i="6" l="1"/>
  <c r="O150" i="6"/>
  <c r="M141" i="6"/>
  <c r="Q140" i="6"/>
  <c r="P140" i="6"/>
  <c r="L141" i="6"/>
  <c r="J153" i="6"/>
  <c r="N152" i="6"/>
  <c r="S138" i="9"/>
  <c r="S4" i="9"/>
  <c r="S3" i="9"/>
  <c r="S5" i="9"/>
  <c r="S6" i="9"/>
  <c r="S7" i="9"/>
  <c r="S8" i="9"/>
  <c r="S10" i="9"/>
  <c r="S9" i="9"/>
  <c r="S12" i="9"/>
  <c r="S11" i="9"/>
  <c r="S13" i="9"/>
  <c r="S14" i="9"/>
  <c r="S15" i="9"/>
  <c r="S16" i="9"/>
  <c r="S18" i="9"/>
  <c r="S17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5" i="9"/>
  <c r="S44" i="9"/>
  <c r="S46" i="9"/>
  <c r="S47" i="9"/>
  <c r="S48" i="9"/>
  <c r="S49" i="9"/>
  <c r="S50" i="9"/>
  <c r="S51" i="9"/>
  <c r="S53" i="9"/>
  <c r="S52" i="9"/>
  <c r="S54" i="9"/>
  <c r="S55" i="9"/>
  <c r="S56" i="9"/>
  <c r="S57" i="9"/>
  <c r="S58" i="9"/>
  <c r="S59" i="9"/>
  <c r="S60" i="9"/>
  <c r="S61" i="9"/>
  <c r="S62" i="9"/>
  <c r="S63" i="9"/>
  <c r="S64" i="9"/>
  <c r="S66" i="9"/>
  <c r="S65" i="9"/>
  <c r="S68" i="9"/>
  <c r="S67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90" i="9"/>
  <c r="S89" i="9"/>
  <c r="S91" i="9"/>
  <c r="S92" i="9"/>
  <c r="S94" i="9"/>
  <c r="S93" i="9"/>
  <c r="S95" i="9"/>
  <c r="S96" i="9"/>
  <c r="S97" i="9"/>
  <c r="S98" i="9"/>
  <c r="S99" i="9"/>
  <c r="S100" i="9"/>
  <c r="S101" i="9"/>
  <c r="S102" i="9"/>
  <c r="S103" i="9"/>
  <c r="S104" i="9"/>
  <c r="S105" i="9"/>
  <c r="S107" i="9"/>
  <c r="S106" i="9"/>
  <c r="S109" i="9"/>
  <c r="S108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5" i="9"/>
  <c r="S124" i="9"/>
  <c r="S126" i="9"/>
  <c r="S127" i="9"/>
  <c r="S128" i="9"/>
  <c r="S129" i="9"/>
  <c r="S131" i="9"/>
  <c r="S130" i="9"/>
  <c r="S132" i="9"/>
  <c r="S133" i="9"/>
  <c r="S134" i="9"/>
  <c r="S135" i="9"/>
  <c r="S136" i="9"/>
  <c r="S137" i="9"/>
  <c r="N153" i="6" l="1"/>
  <c r="J154" i="6"/>
  <c r="Q141" i="6"/>
  <c r="M142" i="6"/>
  <c r="P141" i="6"/>
  <c r="L142" i="6"/>
  <c r="O151" i="6"/>
  <c r="K152" i="6"/>
  <c r="B30" i="9"/>
  <c r="B29" i="9"/>
  <c r="D31" i="9"/>
  <c r="D9" i="9" s="1"/>
  <c r="D28" i="9"/>
  <c r="D6" i="9" s="1"/>
  <c r="B28" i="9"/>
  <c r="E30" i="9"/>
  <c r="E29" i="9"/>
  <c r="E31" i="9"/>
  <c r="D29" i="9"/>
  <c r="D7" i="9" s="1"/>
  <c r="E28" i="9"/>
  <c r="B31" i="9"/>
  <c r="B32" i="9"/>
  <c r="E32" i="9"/>
  <c r="D32" i="9"/>
  <c r="D10" i="9" s="1"/>
  <c r="D30" i="9"/>
  <c r="D8" i="9" s="1"/>
  <c r="B33" i="9"/>
  <c r="E33" i="9"/>
  <c r="D33" i="9"/>
  <c r="D11" i="9" s="1"/>
  <c r="D34" i="9"/>
  <c r="D12" i="9" s="1"/>
  <c r="E34" i="9"/>
  <c r="B34" i="9"/>
  <c r="D35" i="9"/>
  <c r="D13" i="9" s="1"/>
  <c r="E35" i="9"/>
  <c r="B35" i="9"/>
  <c r="B36" i="9"/>
  <c r="E36" i="9"/>
  <c r="D36" i="9"/>
  <c r="D14" i="9" s="1"/>
  <c r="E37" i="9"/>
  <c r="D37" i="9"/>
  <c r="D15" i="9" s="1"/>
  <c r="B37" i="9"/>
  <c r="E38" i="9"/>
  <c r="D38" i="9"/>
  <c r="D16" i="9" s="1"/>
  <c r="B38" i="9"/>
  <c r="B39" i="9"/>
  <c r="E39" i="9"/>
  <c r="D39" i="9"/>
  <c r="D17" i="9" s="1"/>
  <c r="D40" i="9"/>
  <c r="D18" i="9" s="1"/>
  <c r="B40" i="9"/>
  <c r="E40" i="9"/>
  <c r="E41" i="9"/>
  <c r="D41" i="9"/>
  <c r="D19" i="9" s="1"/>
  <c r="B41" i="9"/>
  <c r="E42" i="9"/>
  <c r="B42" i="9"/>
  <c r="D42" i="9"/>
  <c r="D20" i="9" s="1"/>
  <c r="Q142" i="6" l="1"/>
  <c r="M143" i="6"/>
  <c r="N154" i="6"/>
  <c r="J155" i="6"/>
  <c r="O152" i="6"/>
  <c r="K153" i="6"/>
  <c r="P142" i="6"/>
  <c r="L143" i="6"/>
  <c r="E19" i="9"/>
  <c r="F19" i="9" s="1"/>
  <c r="F41" i="9"/>
  <c r="E18" i="9"/>
  <c r="F18" i="9" s="1"/>
  <c r="F40" i="9"/>
  <c r="E16" i="9"/>
  <c r="F16" i="9" s="1"/>
  <c r="F38" i="9"/>
  <c r="F35" i="9"/>
  <c r="E13" i="9"/>
  <c r="F13" i="9" s="1"/>
  <c r="E7" i="9"/>
  <c r="F7" i="9" s="1"/>
  <c r="F29" i="9"/>
  <c r="E8" i="9"/>
  <c r="F8" i="9" s="1"/>
  <c r="F30" i="9"/>
  <c r="E10" i="9"/>
  <c r="F10" i="9" s="1"/>
  <c r="F32" i="9"/>
  <c r="F37" i="9"/>
  <c r="E15" i="9"/>
  <c r="F15" i="9" s="1"/>
  <c r="E12" i="9"/>
  <c r="F12" i="9" s="1"/>
  <c r="F34" i="9"/>
  <c r="E20" i="9"/>
  <c r="F20" i="9" s="1"/>
  <c r="F42" i="9"/>
  <c r="F39" i="9"/>
  <c r="E17" i="9"/>
  <c r="F17" i="9" s="1"/>
  <c r="F31" i="9"/>
  <c r="E9" i="9"/>
  <c r="F9" i="9" s="1"/>
  <c r="E14" i="9"/>
  <c r="F14" i="9" s="1"/>
  <c r="F36" i="9"/>
  <c r="E6" i="9"/>
  <c r="F6" i="9" s="1"/>
  <c r="F28" i="9"/>
  <c r="F33" i="9"/>
  <c r="E11" i="9"/>
  <c r="F11" i="9" s="1"/>
  <c r="P143" i="6" l="1"/>
  <c r="L144" i="6"/>
  <c r="K154" i="6"/>
  <c r="O153" i="6"/>
  <c r="J156" i="6"/>
  <c r="N155" i="6"/>
  <c r="M144" i="6"/>
  <c r="Q143" i="6"/>
  <c r="F23" i="9"/>
  <c r="Q144" i="6" l="1"/>
  <c r="M145" i="6"/>
  <c r="N156" i="6"/>
  <c r="J157" i="6"/>
  <c r="O154" i="6"/>
  <c r="K155" i="6"/>
  <c r="P144" i="6"/>
  <c r="L145" i="6"/>
  <c r="P145" i="6" l="1"/>
  <c r="L146" i="6"/>
  <c r="K156" i="6"/>
  <c r="O155" i="6"/>
  <c r="N157" i="6"/>
  <c r="J158" i="6"/>
  <c r="Q145" i="6"/>
  <c r="M146" i="6"/>
  <c r="N158" i="6" l="1"/>
  <c r="J159" i="6"/>
  <c r="K157" i="6"/>
  <c r="O156" i="6"/>
  <c r="Q146" i="6"/>
  <c r="M147" i="6"/>
  <c r="L147" i="6"/>
  <c r="P146" i="6"/>
  <c r="L148" i="6" l="1"/>
  <c r="P147" i="6"/>
  <c r="O157" i="6"/>
  <c r="K158" i="6"/>
  <c r="J160" i="6"/>
  <c r="N159" i="6"/>
  <c r="M148" i="6"/>
  <c r="Q147" i="6"/>
  <c r="M149" i="6" l="1"/>
  <c r="Q148" i="6"/>
  <c r="N160" i="6"/>
  <c r="J161" i="6"/>
  <c r="K159" i="6"/>
  <c r="O158" i="6"/>
  <c r="L149" i="6"/>
  <c r="P148" i="6"/>
  <c r="J162" i="6" l="1"/>
  <c r="N161" i="6"/>
  <c r="L150" i="6"/>
  <c r="P149" i="6"/>
  <c r="O159" i="6"/>
  <c r="K160" i="6"/>
  <c r="M150" i="6"/>
  <c r="Q149" i="6"/>
  <c r="Q150" i="6" l="1"/>
  <c r="M151" i="6"/>
  <c r="K161" i="6"/>
  <c r="O160" i="6"/>
  <c r="L151" i="6"/>
  <c r="P150" i="6"/>
  <c r="J163" i="6"/>
  <c r="N162" i="6"/>
  <c r="O161" i="6" l="1"/>
  <c r="K162" i="6"/>
  <c r="J164" i="6"/>
  <c r="N163" i="6"/>
  <c r="L152" i="6"/>
  <c r="P151" i="6"/>
  <c r="M152" i="6"/>
  <c r="Q151" i="6"/>
  <c r="Q152" i="6" l="1"/>
  <c r="M153" i="6"/>
  <c r="L153" i="6"/>
  <c r="P152" i="6"/>
  <c r="N164" i="6"/>
  <c r="J165" i="6"/>
  <c r="K163" i="6"/>
  <c r="O162" i="6"/>
  <c r="J166" i="6" l="1"/>
  <c r="N165" i="6"/>
  <c r="L154" i="6"/>
  <c r="P153" i="6"/>
  <c r="M154" i="6"/>
  <c r="Q153" i="6"/>
  <c r="K164" i="6"/>
  <c r="O163" i="6"/>
  <c r="Q154" i="6" l="1"/>
  <c r="M155" i="6"/>
  <c r="L155" i="6"/>
  <c r="P154" i="6"/>
  <c r="K165" i="6"/>
  <c r="O164" i="6"/>
  <c r="N166" i="6"/>
  <c r="J167" i="6"/>
  <c r="J168" i="6" l="1"/>
  <c r="N167" i="6"/>
  <c r="L156" i="6"/>
  <c r="P155" i="6"/>
  <c r="O165" i="6"/>
  <c r="K166" i="6"/>
  <c r="Q155" i="6"/>
  <c r="M156" i="6"/>
  <c r="K167" i="6" l="1"/>
  <c r="O166" i="6"/>
  <c r="M157" i="6"/>
  <c r="Q156" i="6"/>
  <c r="L157" i="6"/>
  <c r="P156" i="6"/>
  <c r="N168" i="6"/>
  <c r="J169" i="6"/>
  <c r="J170" i="6" l="1"/>
  <c r="N169" i="6"/>
  <c r="L158" i="6"/>
  <c r="P157" i="6"/>
  <c r="M158" i="6"/>
  <c r="Q157" i="6"/>
  <c r="O167" i="6"/>
  <c r="K168" i="6"/>
  <c r="M159" i="6" l="1"/>
  <c r="Q158" i="6"/>
  <c r="K169" i="6"/>
  <c r="O168" i="6"/>
  <c r="P158" i="6"/>
  <c r="L159" i="6"/>
  <c r="N170" i="6"/>
  <c r="J171" i="6"/>
  <c r="J172" i="6" l="1"/>
  <c r="N171" i="6"/>
  <c r="P159" i="6"/>
  <c r="L160" i="6"/>
  <c r="O169" i="6"/>
  <c r="K170" i="6"/>
  <c r="Q159" i="6"/>
  <c r="M160" i="6"/>
  <c r="O170" i="6" l="1"/>
  <c r="K171" i="6"/>
  <c r="P160" i="6"/>
  <c r="L161" i="6"/>
  <c r="Q160" i="6"/>
  <c r="M161" i="6"/>
  <c r="J173" i="6"/>
  <c r="N172" i="6"/>
  <c r="J174" i="6" l="1"/>
  <c r="N173" i="6"/>
  <c r="P161" i="6"/>
  <c r="L162" i="6"/>
  <c r="O171" i="6"/>
  <c r="K172" i="6"/>
  <c r="Q161" i="6"/>
  <c r="M162" i="6"/>
  <c r="P162" i="6" l="1"/>
  <c r="L163" i="6"/>
  <c r="M163" i="6"/>
  <c r="Q162" i="6"/>
  <c r="K173" i="6"/>
  <c r="O172" i="6"/>
  <c r="J175" i="6"/>
  <c r="N174" i="6"/>
  <c r="M164" i="6" l="1"/>
  <c r="Q163" i="6"/>
  <c r="K174" i="6"/>
  <c r="O173" i="6"/>
  <c r="P163" i="6"/>
  <c r="L164" i="6"/>
  <c r="N175" i="6"/>
  <c r="J176" i="6"/>
  <c r="P164" i="6" l="1"/>
  <c r="L165" i="6"/>
  <c r="K175" i="6"/>
  <c r="O174" i="6"/>
  <c r="J177" i="6"/>
  <c r="N176" i="6"/>
  <c r="M165" i="6"/>
  <c r="Q164" i="6"/>
  <c r="K176" i="6" l="1"/>
  <c r="O175" i="6"/>
  <c r="M166" i="6"/>
  <c r="Q165" i="6"/>
  <c r="J178" i="6"/>
  <c r="N177" i="6"/>
  <c r="P165" i="6"/>
  <c r="L166" i="6"/>
  <c r="J179" i="6" l="1"/>
  <c r="N178" i="6"/>
  <c r="P166" i="6"/>
  <c r="L167" i="6"/>
  <c r="Q166" i="6"/>
  <c r="M167" i="6"/>
  <c r="K177" i="6"/>
  <c r="O176" i="6"/>
  <c r="K178" i="6" l="1"/>
  <c r="O177" i="6"/>
  <c r="M168" i="6"/>
  <c r="Q167" i="6"/>
  <c r="P167" i="6"/>
  <c r="L168" i="6"/>
  <c r="N179" i="6"/>
  <c r="J180" i="6"/>
  <c r="P168" i="6" l="1"/>
  <c r="L169" i="6"/>
  <c r="N180" i="6"/>
  <c r="J181" i="6"/>
  <c r="Q168" i="6"/>
  <c r="M169" i="6"/>
  <c r="K179" i="6"/>
  <c r="O178" i="6"/>
  <c r="Q169" i="6" l="1"/>
  <c r="M170" i="6"/>
  <c r="J182" i="6"/>
  <c r="N181" i="6"/>
  <c r="P169" i="6"/>
  <c r="L170" i="6"/>
  <c r="K180" i="6"/>
  <c r="O179" i="6"/>
  <c r="O180" i="6" l="1"/>
  <c r="K181" i="6"/>
  <c r="L171" i="6"/>
  <c r="P170" i="6"/>
  <c r="N182" i="6"/>
  <c r="J183" i="6"/>
  <c r="Q170" i="6"/>
  <c r="M171" i="6"/>
  <c r="J184" i="6" l="1"/>
  <c r="N183" i="6"/>
  <c r="L172" i="6"/>
  <c r="P171" i="6"/>
  <c r="O181" i="6"/>
  <c r="K182" i="6"/>
  <c r="M172" i="6"/>
  <c r="Q171" i="6"/>
  <c r="Q172" i="6" l="1"/>
  <c r="M173" i="6"/>
  <c r="O182" i="6"/>
  <c r="K183" i="6"/>
  <c r="L173" i="6"/>
  <c r="P172" i="6"/>
  <c r="J185" i="6"/>
  <c r="N184" i="6"/>
  <c r="N185" i="6" l="1"/>
  <c r="J186" i="6"/>
  <c r="L174" i="6"/>
  <c r="P173" i="6"/>
  <c r="O183" i="6"/>
  <c r="K184" i="6"/>
  <c r="M174" i="6"/>
  <c r="Q173" i="6"/>
  <c r="Q174" i="6" l="1"/>
  <c r="M175" i="6"/>
  <c r="O184" i="6"/>
  <c r="K185" i="6"/>
  <c r="L175" i="6"/>
  <c r="P174" i="6"/>
  <c r="N186" i="6"/>
  <c r="J187" i="6"/>
  <c r="J188" i="6" l="1"/>
  <c r="N187" i="6"/>
  <c r="L176" i="6"/>
  <c r="P175" i="6"/>
  <c r="K186" i="6"/>
  <c r="O185" i="6"/>
  <c r="Q175" i="6"/>
  <c r="M176" i="6"/>
  <c r="O186" i="6" l="1"/>
  <c r="K187" i="6"/>
  <c r="M177" i="6"/>
  <c r="Q176" i="6"/>
  <c r="L177" i="6"/>
  <c r="P176" i="6"/>
  <c r="J189" i="6"/>
  <c r="N188" i="6"/>
  <c r="J190" i="6" l="1"/>
  <c r="N189" i="6"/>
  <c r="L178" i="6"/>
  <c r="P177" i="6"/>
  <c r="Q177" i="6"/>
  <c r="M178" i="6"/>
  <c r="K188" i="6"/>
  <c r="O187" i="6"/>
  <c r="M179" i="6" l="1"/>
  <c r="Q178" i="6"/>
  <c r="O188" i="6"/>
  <c r="K189" i="6"/>
  <c r="L179" i="6"/>
  <c r="P178" i="6"/>
  <c r="N190" i="6"/>
  <c r="J191" i="6"/>
  <c r="N191" i="6" l="1"/>
  <c r="J192" i="6"/>
  <c r="L180" i="6"/>
  <c r="P179" i="6"/>
  <c r="K190" i="6"/>
  <c r="O189" i="6"/>
  <c r="M180" i="6"/>
  <c r="Q179" i="6"/>
  <c r="L181" i="6" l="1"/>
  <c r="P180" i="6"/>
  <c r="M181" i="6"/>
  <c r="Q180" i="6"/>
  <c r="K191" i="6"/>
  <c r="O190" i="6"/>
  <c r="N192" i="6"/>
  <c r="J193" i="6"/>
  <c r="K192" i="6" l="1"/>
  <c r="O191" i="6"/>
  <c r="N193" i="6"/>
  <c r="J194" i="6"/>
  <c r="M182" i="6"/>
  <c r="Q181" i="6"/>
  <c r="L182" i="6"/>
  <c r="P181" i="6"/>
  <c r="Q182" i="6" l="1"/>
  <c r="M183" i="6"/>
  <c r="L183" i="6"/>
  <c r="P182" i="6"/>
  <c r="N194" i="6"/>
  <c r="J195" i="6"/>
  <c r="K193" i="6"/>
  <c r="O192" i="6"/>
  <c r="J196" i="6" l="1"/>
  <c r="N195" i="6"/>
  <c r="P183" i="6"/>
  <c r="L184" i="6"/>
  <c r="M184" i="6"/>
  <c r="Q183" i="6"/>
  <c r="K194" i="6"/>
  <c r="O193" i="6"/>
  <c r="O194" i="6" l="1"/>
  <c r="K195" i="6"/>
  <c r="Q184" i="6"/>
  <c r="M185" i="6"/>
  <c r="P184" i="6"/>
  <c r="L185" i="6"/>
  <c r="N196" i="6"/>
  <c r="J197" i="6"/>
  <c r="N197" i="6" l="1"/>
  <c r="J198" i="6"/>
  <c r="P185" i="6"/>
  <c r="L186" i="6"/>
  <c r="M186" i="6"/>
  <c r="Q185" i="6"/>
  <c r="K196" i="6"/>
  <c r="O195" i="6"/>
  <c r="O196" i="6" l="1"/>
  <c r="K197" i="6"/>
  <c r="M187" i="6"/>
  <c r="Q186" i="6"/>
  <c r="P186" i="6"/>
  <c r="L187" i="6"/>
  <c r="N198" i="6"/>
  <c r="J199" i="6"/>
  <c r="J200" i="6" l="1"/>
  <c r="N199" i="6"/>
  <c r="P187" i="6"/>
  <c r="L188" i="6"/>
  <c r="Q187" i="6"/>
  <c r="M188" i="6"/>
  <c r="O197" i="6"/>
  <c r="K198" i="6"/>
  <c r="K199" i="6" l="1"/>
  <c r="O198" i="6"/>
  <c r="P188" i="6"/>
  <c r="L189" i="6"/>
  <c r="Q188" i="6"/>
  <c r="M189" i="6"/>
  <c r="N200" i="6"/>
  <c r="J201" i="6"/>
  <c r="P189" i="6" l="1"/>
  <c r="L190" i="6"/>
  <c r="J202" i="6"/>
  <c r="N201" i="6"/>
  <c r="Q189" i="6"/>
  <c r="M190" i="6"/>
  <c r="K200" i="6"/>
  <c r="O199" i="6"/>
  <c r="M191" i="6" l="1"/>
  <c r="Q190" i="6"/>
  <c r="N202" i="6"/>
  <c r="J203" i="6"/>
  <c r="K201" i="6"/>
  <c r="O200" i="6"/>
  <c r="P190" i="6"/>
  <c r="L191" i="6"/>
  <c r="P191" i="6" l="1"/>
  <c r="L192" i="6"/>
  <c r="N203" i="6"/>
  <c r="J204" i="6"/>
  <c r="O201" i="6"/>
  <c r="K202" i="6"/>
  <c r="M192" i="6"/>
  <c r="Q191" i="6"/>
  <c r="Q192" i="6" l="1"/>
  <c r="M193" i="6"/>
  <c r="K203" i="6"/>
  <c r="O202" i="6"/>
  <c r="J205" i="6"/>
  <c r="N204" i="6"/>
  <c r="P192" i="6"/>
  <c r="L193" i="6"/>
  <c r="J206" i="6" l="1"/>
  <c r="N205" i="6"/>
  <c r="K204" i="6"/>
  <c r="O203" i="6"/>
  <c r="M194" i="6"/>
  <c r="Q193" i="6"/>
  <c r="P193" i="6"/>
  <c r="L194" i="6"/>
  <c r="L195" i="6" l="1"/>
  <c r="P194" i="6"/>
  <c r="M195" i="6"/>
  <c r="Q194" i="6"/>
  <c r="K205" i="6"/>
  <c r="O204" i="6"/>
  <c r="N206" i="6"/>
  <c r="J207" i="6"/>
  <c r="K206" i="6" l="1"/>
  <c r="O205" i="6"/>
  <c r="N207" i="6"/>
  <c r="J208" i="6"/>
  <c r="Q195" i="6"/>
  <c r="M196" i="6"/>
  <c r="L196" i="6"/>
  <c r="P195" i="6"/>
  <c r="L197" i="6" l="1"/>
  <c r="P196" i="6"/>
  <c r="M197" i="6"/>
  <c r="Q196" i="6"/>
  <c r="N208" i="6"/>
  <c r="J209" i="6"/>
  <c r="K207" i="6"/>
  <c r="O206" i="6"/>
  <c r="K208" i="6" l="1"/>
  <c r="O207" i="6"/>
  <c r="J210" i="6"/>
  <c r="N209" i="6"/>
  <c r="Q197" i="6"/>
  <c r="M198" i="6"/>
  <c r="L198" i="6"/>
  <c r="P197" i="6"/>
  <c r="L199" i="6" l="1"/>
  <c r="P198" i="6"/>
  <c r="Q198" i="6"/>
  <c r="M199" i="6"/>
  <c r="N210" i="6"/>
  <c r="J211" i="6"/>
  <c r="O208" i="6"/>
  <c r="K209" i="6"/>
  <c r="J212" i="6" l="1"/>
  <c r="N211" i="6"/>
  <c r="K210" i="6"/>
  <c r="O209" i="6"/>
  <c r="Q199" i="6"/>
  <c r="M200" i="6"/>
  <c r="L200" i="6"/>
  <c r="P199" i="6"/>
  <c r="P200" i="6" l="1"/>
  <c r="L201" i="6"/>
  <c r="M201" i="6"/>
  <c r="Q200" i="6"/>
  <c r="K211" i="6"/>
  <c r="O210" i="6"/>
  <c r="N212" i="6"/>
  <c r="J213" i="6"/>
  <c r="Q201" i="6" l="1"/>
  <c r="M202" i="6"/>
  <c r="O211" i="6"/>
  <c r="K212" i="6"/>
  <c r="P201" i="6"/>
  <c r="L202" i="6"/>
  <c r="N213" i="6"/>
  <c r="J214" i="6"/>
  <c r="J215" i="6" l="1"/>
  <c r="N214" i="6"/>
  <c r="P202" i="6"/>
  <c r="L203" i="6"/>
  <c r="K213" i="6"/>
  <c r="O212" i="6"/>
  <c r="Q202" i="6"/>
  <c r="M203" i="6"/>
  <c r="O213" i="6" l="1"/>
  <c r="K214" i="6"/>
  <c r="P203" i="6"/>
  <c r="L204" i="6"/>
  <c r="Q203" i="6"/>
  <c r="M204" i="6"/>
  <c r="J216" i="6"/>
  <c r="N215" i="6"/>
  <c r="J217" i="6" l="1"/>
  <c r="N216" i="6"/>
  <c r="P204" i="6"/>
  <c r="L205" i="6"/>
  <c r="Q204" i="6"/>
  <c r="M205" i="6"/>
  <c r="K215" i="6"/>
  <c r="O214" i="6"/>
  <c r="K216" i="6" l="1"/>
  <c r="O215" i="6"/>
  <c r="Q205" i="6"/>
  <c r="M206" i="6"/>
  <c r="P205" i="6"/>
  <c r="L206" i="6"/>
  <c r="J218" i="6"/>
  <c r="N217" i="6"/>
  <c r="J219" i="6" l="1"/>
  <c r="N218" i="6"/>
  <c r="L207" i="6"/>
  <c r="P206" i="6"/>
  <c r="M207" i="6"/>
  <c r="Q206" i="6"/>
  <c r="K217" i="6"/>
  <c r="O216" i="6"/>
  <c r="O217" i="6" l="1"/>
  <c r="K218" i="6"/>
  <c r="M208" i="6"/>
  <c r="Q207" i="6"/>
  <c r="L208" i="6"/>
  <c r="P207" i="6"/>
  <c r="N219" i="6"/>
  <c r="J220" i="6"/>
  <c r="L209" i="6" l="1"/>
  <c r="P208" i="6"/>
  <c r="M209" i="6"/>
  <c r="Q208" i="6"/>
  <c r="O218" i="6"/>
  <c r="K219" i="6"/>
  <c r="N220" i="6"/>
  <c r="J221" i="6"/>
  <c r="O219" i="6" l="1"/>
  <c r="K220" i="6"/>
  <c r="N221" i="6"/>
  <c r="J222" i="6"/>
  <c r="Q209" i="6"/>
  <c r="M210" i="6"/>
  <c r="L210" i="6"/>
  <c r="P209" i="6"/>
  <c r="M211" i="6" l="1"/>
  <c r="Q210" i="6"/>
  <c r="N222" i="6"/>
  <c r="J223" i="6"/>
  <c r="O220" i="6"/>
  <c r="K221" i="6"/>
  <c r="L211" i="6"/>
  <c r="P210" i="6"/>
  <c r="L212" i="6" l="1"/>
  <c r="P211" i="6"/>
  <c r="O221" i="6"/>
  <c r="K222" i="6"/>
  <c r="N223" i="6"/>
  <c r="J224" i="6"/>
  <c r="M212" i="6"/>
  <c r="Q211" i="6"/>
  <c r="N224" i="6" l="1"/>
  <c r="J225" i="6"/>
  <c r="O222" i="6"/>
  <c r="K223" i="6"/>
  <c r="Q212" i="6"/>
  <c r="M213" i="6"/>
  <c r="L213" i="6"/>
  <c r="P212" i="6"/>
  <c r="L214" i="6" l="1"/>
  <c r="P213" i="6"/>
  <c r="Q213" i="6"/>
  <c r="M214" i="6"/>
  <c r="O223" i="6"/>
  <c r="K224" i="6"/>
  <c r="N225" i="6"/>
  <c r="J226" i="6"/>
  <c r="N226" i="6" l="1"/>
  <c r="J227" i="6"/>
  <c r="K225" i="6"/>
  <c r="O224" i="6"/>
  <c r="M215" i="6"/>
  <c r="Q214" i="6"/>
  <c r="P214" i="6"/>
  <c r="L215" i="6"/>
  <c r="L216" i="6" l="1"/>
  <c r="P215" i="6"/>
  <c r="K226" i="6"/>
  <c r="O225" i="6"/>
  <c r="Q215" i="6"/>
  <c r="M216" i="6"/>
  <c r="N227" i="6"/>
  <c r="J228" i="6"/>
  <c r="N228" i="6" l="1"/>
  <c r="J229" i="6"/>
  <c r="Q216" i="6"/>
  <c r="M217" i="6"/>
  <c r="O226" i="6"/>
  <c r="K227" i="6"/>
  <c r="P216" i="6"/>
  <c r="L217" i="6"/>
  <c r="K228" i="6" l="1"/>
  <c r="O227" i="6"/>
  <c r="M218" i="6"/>
  <c r="Q217" i="6"/>
  <c r="N229" i="6"/>
  <c r="J230" i="6"/>
  <c r="L218" i="6"/>
  <c r="P217" i="6"/>
  <c r="L219" i="6" l="1"/>
  <c r="P218" i="6"/>
  <c r="J231" i="6"/>
  <c r="N230" i="6"/>
  <c r="Q218" i="6"/>
  <c r="M219" i="6"/>
  <c r="K229" i="6"/>
  <c r="O228" i="6"/>
  <c r="O229" i="6" l="1"/>
  <c r="K230" i="6"/>
  <c r="M220" i="6"/>
  <c r="Q219" i="6"/>
  <c r="J232" i="6"/>
  <c r="N231" i="6"/>
  <c r="L220" i="6"/>
  <c r="P219" i="6"/>
  <c r="L221" i="6" l="1"/>
  <c r="P220" i="6"/>
  <c r="J233" i="6"/>
  <c r="N232" i="6"/>
  <c r="Q220" i="6"/>
  <c r="M221" i="6"/>
  <c r="K231" i="6"/>
  <c r="O230" i="6"/>
  <c r="K232" i="6" l="1"/>
  <c r="O231" i="6"/>
  <c r="M222" i="6"/>
  <c r="Q221" i="6"/>
  <c r="J234" i="6"/>
  <c r="N233" i="6"/>
  <c r="L222" i="6"/>
  <c r="P221" i="6"/>
  <c r="P222" i="6" l="1"/>
  <c r="L223" i="6"/>
  <c r="J235" i="6"/>
  <c r="N234" i="6"/>
  <c r="M223" i="6"/>
  <c r="Q222" i="6"/>
  <c r="K233" i="6"/>
  <c r="O232" i="6"/>
  <c r="O233" i="6" l="1"/>
  <c r="K234" i="6"/>
  <c r="Q223" i="6"/>
  <c r="M224" i="6"/>
  <c r="J236" i="6"/>
  <c r="N235" i="6"/>
  <c r="L224" i="6"/>
  <c r="P223" i="6"/>
  <c r="P224" i="6" l="1"/>
  <c r="L225" i="6"/>
  <c r="J237" i="6"/>
  <c r="N236" i="6"/>
  <c r="M225" i="6"/>
  <c r="Q224" i="6"/>
  <c r="K235" i="6"/>
  <c r="O234" i="6"/>
  <c r="M226" i="6" l="1"/>
  <c r="Q225" i="6"/>
  <c r="J238" i="6"/>
  <c r="N237" i="6"/>
  <c r="P225" i="6"/>
  <c r="L226" i="6"/>
  <c r="O235" i="6"/>
  <c r="K236" i="6"/>
  <c r="K237" i="6" l="1"/>
  <c r="O236" i="6"/>
  <c r="L227" i="6"/>
  <c r="P226" i="6"/>
  <c r="J239" i="6"/>
  <c r="N238" i="6"/>
  <c r="M227" i="6"/>
  <c r="Q226" i="6"/>
  <c r="M228" i="6" l="1"/>
  <c r="Q227" i="6"/>
  <c r="J240" i="6"/>
  <c r="N239" i="6"/>
  <c r="L228" i="6"/>
  <c r="P227" i="6"/>
  <c r="O237" i="6"/>
  <c r="K238" i="6"/>
  <c r="L229" i="6" l="1"/>
  <c r="P228" i="6"/>
  <c r="J241" i="6"/>
  <c r="N240" i="6"/>
  <c r="K239" i="6"/>
  <c r="O238" i="6"/>
  <c r="M229" i="6"/>
  <c r="Q228" i="6"/>
  <c r="M230" i="6" l="1"/>
  <c r="Q229" i="6"/>
  <c r="O239" i="6"/>
  <c r="K240" i="6"/>
  <c r="J242" i="6"/>
  <c r="N241" i="6"/>
  <c r="P229" i="6"/>
  <c r="L230" i="6"/>
  <c r="P230" i="6" l="1"/>
  <c r="L231" i="6"/>
  <c r="N242" i="6"/>
  <c r="J243" i="6"/>
  <c r="K241" i="6"/>
  <c r="O240" i="6"/>
  <c r="M231" i="6"/>
  <c r="Q230" i="6"/>
  <c r="Q231" i="6" l="1"/>
  <c r="M232" i="6"/>
  <c r="N243" i="6"/>
  <c r="J244" i="6"/>
  <c r="O241" i="6"/>
  <c r="K242" i="6"/>
  <c r="L232" i="6"/>
  <c r="P231" i="6"/>
  <c r="P232" i="6" l="1"/>
  <c r="L233" i="6"/>
  <c r="O242" i="6"/>
  <c r="K243" i="6"/>
  <c r="N244" i="6"/>
  <c r="J245" i="6"/>
  <c r="Q232" i="6"/>
  <c r="M233" i="6"/>
  <c r="Q233" i="6" l="1"/>
  <c r="M234" i="6"/>
  <c r="K244" i="6"/>
  <c r="O243" i="6"/>
  <c r="N245" i="6"/>
  <c r="J246" i="6"/>
  <c r="L234" i="6"/>
  <c r="P233" i="6"/>
  <c r="N246" i="6" l="1"/>
  <c r="J247" i="6"/>
  <c r="K245" i="6"/>
  <c r="O244" i="6"/>
  <c r="M235" i="6"/>
  <c r="Q234" i="6"/>
  <c r="P234" i="6"/>
  <c r="L235" i="6"/>
  <c r="Q235" i="6" l="1"/>
  <c r="M236" i="6"/>
  <c r="O245" i="6"/>
  <c r="K246" i="6"/>
  <c r="N247" i="6"/>
  <c r="J248" i="6"/>
  <c r="L236" i="6"/>
  <c r="P235" i="6"/>
  <c r="N248" i="6" l="1"/>
  <c r="J249" i="6"/>
  <c r="K247" i="6"/>
  <c r="O246" i="6"/>
  <c r="M237" i="6"/>
  <c r="Q236" i="6"/>
  <c r="L237" i="6"/>
  <c r="P236" i="6"/>
  <c r="O247" i="6" l="1"/>
  <c r="K248" i="6"/>
  <c r="L238" i="6"/>
  <c r="P237" i="6"/>
  <c r="Q237" i="6"/>
  <c r="M238" i="6"/>
  <c r="N249" i="6"/>
  <c r="J250" i="6"/>
  <c r="N250" i="6" l="1"/>
  <c r="J251" i="6"/>
  <c r="M239" i="6"/>
  <c r="Q238" i="6"/>
  <c r="P238" i="6"/>
  <c r="L239" i="6"/>
  <c r="O248" i="6"/>
  <c r="K249" i="6"/>
  <c r="P239" i="6" l="1"/>
  <c r="L240" i="6"/>
  <c r="Q239" i="6"/>
  <c r="M240" i="6"/>
  <c r="N251" i="6"/>
  <c r="J252" i="6"/>
  <c r="K250" i="6"/>
  <c r="O249" i="6"/>
  <c r="K251" i="6" l="1"/>
  <c r="O250" i="6"/>
  <c r="N252" i="6"/>
  <c r="J253" i="6"/>
  <c r="Q240" i="6"/>
  <c r="M241" i="6"/>
  <c r="L241" i="6"/>
  <c r="P240" i="6"/>
  <c r="L242" i="6" l="1"/>
  <c r="P241" i="6"/>
  <c r="M242" i="6"/>
  <c r="Q241" i="6"/>
  <c r="N253" i="6"/>
  <c r="J254" i="6"/>
  <c r="K252" i="6"/>
  <c r="O251" i="6"/>
  <c r="O252" i="6" l="1"/>
  <c r="K253" i="6"/>
  <c r="J255" i="6"/>
  <c r="N254" i="6"/>
  <c r="M243" i="6"/>
  <c r="Q242" i="6"/>
  <c r="L243" i="6"/>
  <c r="P242" i="6"/>
  <c r="P243" i="6" l="1"/>
  <c r="L244" i="6"/>
  <c r="M244" i="6"/>
  <c r="Q243" i="6"/>
  <c r="J256" i="6"/>
  <c r="N255" i="6"/>
  <c r="O253" i="6"/>
  <c r="K254" i="6"/>
  <c r="O254" i="6" l="1"/>
  <c r="K255" i="6"/>
  <c r="Q244" i="6"/>
  <c r="M245" i="6"/>
  <c r="J257" i="6"/>
  <c r="N256" i="6"/>
  <c r="L245" i="6"/>
  <c r="P244" i="6"/>
  <c r="P245" i="6" l="1"/>
  <c r="L246" i="6"/>
  <c r="M246" i="6"/>
  <c r="Q245" i="6"/>
  <c r="J258" i="6"/>
  <c r="N257" i="6"/>
  <c r="K256" i="6"/>
  <c r="O255" i="6"/>
  <c r="O256" i="6" l="1"/>
  <c r="K257" i="6"/>
  <c r="Q246" i="6"/>
  <c r="M247" i="6"/>
  <c r="J259" i="6"/>
  <c r="N258" i="6"/>
  <c r="P246" i="6"/>
  <c r="L247" i="6"/>
  <c r="Q247" i="6" l="1"/>
  <c r="M248" i="6"/>
  <c r="J260" i="6"/>
  <c r="N259" i="6"/>
  <c r="K258" i="6"/>
  <c r="O257" i="6"/>
  <c r="L248" i="6"/>
  <c r="P247" i="6"/>
  <c r="L249" i="6" l="1"/>
  <c r="P248" i="6"/>
  <c r="O258" i="6"/>
  <c r="K259" i="6"/>
  <c r="J261" i="6"/>
  <c r="N260" i="6"/>
  <c r="M249" i="6"/>
  <c r="Q248" i="6"/>
  <c r="M250" i="6" l="1"/>
  <c r="Q249" i="6"/>
  <c r="J262" i="6"/>
  <c r="N261" i="6"/>
  <c r="K260" i="6"/>
  <c r="O259" i="6"/>
  <c r="L250" i="6"/>
  <c r="P249" i="6"/>
  <c r="L251" i="6" l="1"/>
  <c r="P250" i="6"/>
  <c r="O260" i="6"/>
  <c r="K261" i="6"/>
  <c r="J263" i="6"/>
  <c r="N262" i="6"/>
  <c r="Q250" i="6"/>
  <c r="M251" i="6"/>
  <c r="J264" i="6" l="1"/>
  <c r="N263" i="6"/>
  <c r="K262" i="6"/>
  <c r="O261" i="6"/>
  <c r="M252" i="6"/>
  <c r="Q251" i="6"/>
  <c r="L252" i="6"/>
  <c r="P251" i="6"/>
  <c r="P252" i="6" l="1"/>
  <c r="L253" i="6"/>
  <c r="Q252" i="6"/>
  <c r="M253" i="6"/>
  <c r="O262" i="6"/>
  <c r="K263" i="6"/>
  <c r="J265" i="6"/>
  <c r="N264" i="6"/>
  <c r="J266" i="6" l="1"/>
  <c r="N265" i="6"/>
  <c r="K264" i="6"/>
  <c r="O263" i="6"/>
  <c r="M254" i="6"/>
  <c r="Q253" i="6"/>
  <c r="L254" i="6"/>
  <c r="P253" i="6"/>
  <c r="P254" i="6" l="1"/>
  <c r="L255" i="6"/>
  <c r="M255" i="6"/>
  <c r="Q254" i="6"/>
  <c r="O264" i="6"/>
  <c r="K265" i="6"/>
  <c r="N266" i="6"/>
  <c r="J267" i="6"/>
  <c r="N267" i="6" l="1"/>
  <c r="J268" i="6"/>
  <c r="K266" i="6"/>
  <c r="O265" i="6"/>
  <c r="M256" i="6"/>
  <c r="Q255" i="6"/>
  <c r="P255" i="6"/>
  <c r="L256" i="6"/>
  <c r="M257" i="6" l="1"/>
  <c r="Q256" i="6"/>
  <c r="O266" i="6"/>
  <c r="K267" i="6"/>
  <c r="N268" i="6"/>
  <c r="J269" i="6"/>
  <c r="P256" i="6"/>
  <c r="L257" i="6"/>
  <c r="N269" i="6" l="1"/>
  <c r="J270" i="6"/>
  <c r="K268" i="6"/>
  <c r="O267" i="6"/>
  <c r="P257" i="6"/>
  <c r="L258" i="6"/>
  <c r="M258" i="6"/>
  <c r="Q257" i="6"/>
  <c r="M259" i="6" l="1"/>
  <c r="Q258" i="6"/>
  <c r="P258" i="6"/>
  <c r="L259" i="6"/>
  <c r="O268" i="6"/>
  <c r="K269" i="6"/>
  <c r="N270" i="6"/>
  <c r="J271" i="6"/>
  <c r="K270" i="6" l="1"/>
  <c r="O269" i="6"/>
  <c r="P259" i="6"/>
  <c r="L260" i="6"/>
  <c r="N271" i="6"/>
  <c r="J272" i="6"/>
  <c r="M260" i="6"/>
  <c r="Q259" i="6"/>
  <c r="M261" i="6" l="1"/>
  <c r="Q260" i="6"/>
  <c r="N272" i="6"/>
  <c r="J273" i="6"/>
  <c r="P260" i="6"/>
  <c r="L261" i="6"/>
  <c r="O270" i="6"/>
  <c r="K271" i="6"/>
  <c r="P261" i="6" l="1"/>
  <c r="L262" i="6"/>
  <c r="N273" i="6"/>
  <c r="J274" i="6"/>
  <c r="K272" i="6"/>
  <c r="O271" i="6"/>
  <c r="Q261" i="6"/>
  <c r="M262" i="6"/>
  <c r="O272" i="6" l="1"/>
  <c r="K273" i="6"/>
  <c r="N274" i="6"/>
  <c r="J275" i="6"/>
  <c r="P262" i="6"/>
  <c r="L263" i="6"/>
  <c r="M263" i="6"/>
  <c r="Q262" i="6"/>
  <c r="M264" i="6" l="1"/>
  <c r="Q263" i="6"/>
  <c r="P263" i="6"/>
  <c r="L264" i="6"/>
  <c r="N275" i="6"/>
  <c r="J276" i="6"/>
  <c r="O273" i="6"/>
  <c r="K274" i="6"/>
  <c r="N276" i="6" l="1"/>
  <c r="J277" i="6"/>
  <c r="P264" i="6"/>
  <c r="L265" i="6"/>
  <c r="K275" i="6"/>
  <c r="O274" i="6"/>
  <c r="M265" i="6"/>
  <c r="Q264" i="6"/>
  <c r="M266" i="6" l="1"/>
  <c r="Q265" i="6"/>
  <c r="K276" i="6"/>
  <c r="O275" i="6"/>
  <c r="P265" i="6"/>
  <c r="L266" i="6"/>
  <c r="N277" i="6"/>
  <c r="J278" i="6"/>
  <c r="L267" i="6" l="1"/>
  <c r="P266" i="6"/>
  <c r="N278" i="6"/>
  <c r="J279" i="6"/>
  <c r="O276" i="6"/>
  <c r="K277" i="6"/>
  <c r="M267" i="6"/>
  <c r="Q266" i="6"/>
  <c r="M268" i="6" l="1"/>
  <c r="Q267" i="6"/>
  <c r="K278" i="6"/>
  <c r="O277" i="6"/>
  <c r="J280" i="6"/>
  <c r="N279" i="6"/>
  <c r="L268" i="6"/>
  <c r="P267" i="6"/>
  <c r="L269" i="6" l="1"/>
  <c r="P268" i="6"/>
  <c r="N280" i="6"/>
  <c r="J281" i="6"/>
  <c r="O278" i="6"/>
  <c r="K279" i="6"/>
  <c r="M269" i="6"/>
  <c r="Q268" i="6"/>
  <c r="Q269" i="6" l="1"/>
  <c r="M270" i="6"/>
  <c r="O279" i="6"/>
  <c r="K280" i="6"/>
  <c r="N281" i="6"/>
  <c r="J282" i="6"/>
  <c r="L270" i="6"/>
  <c r="P269" i="6"/>
  <c r="L271" i="6" l="1"/>
  <c r="P270" i="6"/>
  <c r="N282" i="6"/>
  <c r="J283" i="6"/>
  <c r="O280" i="6"/>
  <c r="K281" i="6"/>
  <c r="M271" i="6"/>
  <c r="Q270" i="6"/>
  <c r="O281" i="6" l="1"/>
  <c r="K282" i="6"/>
  <c r="J284" i="6"/>
  <c r="N283" i="6"/>
  <c r="M272" i="6"/>
  <c r="Q271" i="6"/>
  <c r="L272" i="6"/>
  <c r="P271" i="6"/>
  <c r="L273" i="6" l="1"/>
  <c r="P272" i="6"/>
  <c r="N284" i="6"/>
  <c r="J285" i="6"/>
  <c r="M273" i="6"/>
  <c r="Q272" i="6"/>
  <c r="K283" i="6"/>
  <c r="O282" i="6"/>
  <c r="K284" i="6" l="1"/>
  <c r="O283" i="6"/>
  <c r="M274" i="6"/>
  <c r="Q273" i="6"/>
  <c r="J286" i="6"/>
  <c r="N285" i="6"/>
  <c r="L274" i="6"/>
  <c r="P273" i="6"/>
  <c r="L275" i="6" l="1"/>
  <c r="P274" i="6"/>
  <c r="N286" i="6"/>
  <c r="J287" i="6"/>
  <c r="M275" i="6"/>
  <c r="Q274" i="6"/>
  <c r="K285" i="6"/>
  <c r="O284" i="6"/>
  <c r="N287" i="6" l="1"/>
  <c r="J288" i="6"/>
  <c r="K286" i="6"/>
  <c r="O285" i="6"/>
  <c r="M276" i="6"/>
  <c r="Q275" i="6"/>
  <c r="L276" i="6"/>
  <c r="P275" i="6"/>
  <c r="L277" i="6" l="1"/>
  <c r="P276" i="6"/>
  <c r="K287" i="6"/>
  <c r="O286" i="6"/>
  <c r="M277" i="6"/>
  <c r="Q276" i="6"/>
  <c r="N288" i="6"/>
  <c r="C307" i="6" s="1"/>
  <c r="C302" i="6" s="1"/>
  <c r="J289" i="6"/>
  <c r="M278" i="6" l="1"/>
  <c r="Q277" i="6"/>
  <c r="J290" i="6"/>
  <c r="N289" i="6"/>
  <c r="O287" i="6"/>
  <c r="K288" i="6"/>
  <c r="L278" i="6"/>
  <c r="P277" i="6"/>
  <c r="P278" i="6" l="1"/>
  <c r="L279" i="6"/>
  <c r="K289" i="6"/>
  <c r="O288" i="6"/>
  <c r="D307" i="6" s="1"/>
  <c r="D302" i="6" s="1"/>
  <c r="N290" i="6"/>
  <c r="J291" i="6"/>
  <c r="N291" i="6" s="1"/>
  <c r="M279" i="6"/>
  <c r="Q278" i="6"/>
  <c r="Q279" i="6" l="1"/>
  <c r="M280" i="6"/>
  <c r="O289" i="6"/>
  <c r="K290" i="6"/>
  <c r="P279" i="6"/>
  <c r="L280" i="6"/>
  <c r="P280" i="6" l="1"/>
  <c r="L281" i="6"/>
  <c r="M281" i="6"/>
  <c r="Q280" i="6"/>
  <c r="K291" i="6"/>
  <c r="O291" i="6" s="1"/>
  <c r="O290" i="6"/>
  <c r="Q281" i="6" l="1"/>
  <c r="M282" i="6"/>
  <c r="L282" i="6"/>
  <c r="P281" i="6"/>
  <c r="L283" i="6" l="1"/>
  <c r="P282" i="6"/>
  <c r="M283" i="6"/>
  <c r="Q282" i="6"/>
  <c r="M284" i="6" l="1"/>
  <c r="Q283" i="6"/>
  <c r="L284" i="6"/>
  <c r="P283" i="6"/>
  <c r="P284" i="6" l="1"/>
  <c r="L285" i="6"/>
  <c r="M285" i="6"/>
  <c r="Q284" i="6"/>
  <c r="Q285" i="6" l="1"/>
  <c r="M286" i="6"/>
  <c r="L286" i="6"/>
  <c r="P285" i="6"/>
  <c r="P286" i="6" l="1"/>
  <c r="L287" i="6"/>
  <c r="Q286" i="6"/>
  <c r="M287" i="6"/>
  <c r="Q287" i="6" l="1"/>
  <c r="M288" i="6"/>
  <c r="P287" i="6"/>
  <c r="L288" i="6"/>
  <c r="P288" i="6" l="1"/>
  <c r="E307" i="6" s="1"/>
  <c r="E302" i="6" s="1"/>
  <c r="L289" i="6"/>
  <c r="M289" i="6"/>
  <c r="Q288" i="6"/>
  <c r="F307" i="6" s="1"/>
  <c r="F302" i="6" s="1"/>
  <c r="M290" i="6" l="1"/>
  <c r="Q289" i="6"/>
  <c r="L290" i="6"/>
  <c r="P289" i="6"/>
  <c r="L291" i="6" l="1"/>
  <c r="P291" i="6" s="1"/>
  <c r="P290" i="6"/>
  <c r="M291" i="6"/>
  <c r="Q291" i="6" s="1"/>
  <c r="Q290" i="6"/>
  <c r="O1" i="16" l="1"/>
  <c r="M1" i="16"/>
  <c r="L1" i="16"/>
  <c r="K1" i="16"/>
  <c r="J1" i="16"/>
  <c r="I1" i="16"/>
  <c r="H1" i="16"/>
  <c r="G1" i="16"/>
  <c r="F1" i="16"/>
  <c r="E1" i="16"/>
  <c r="D1" i="16"/>
  <c r="C1" i="16"/>
  <c r="B1" i="16"/>
  <c r="A23" i="20"/>
  <c r="A22" i="20"/>
  <c r="A21" i="20"/>
  <c r="A20" i="20"/>
  <c r="A19" i="20"/>
  <c r="A18" i="20"/>
  <c r="A17" i="20"/>
  <c r="A16" i="20"/>
  <c r="A15" i="20"/>
  <c r="A14" i="20"/>
  <c r="A13" i="20"/>
  <c r="A12" i="20"/>
  <c r="A11" i="20"/>
  <c r="A10" i="20"/>
  <c r="A9" i="20"/>
  <c r="A8" i="20"/>
  <c r="A7" i="20"/>
  <c r="A6" i="20"/>
  <c r="A5" i="20"/>
  <c r="A4" i="20"/>
  <c r="A3" i="20"/>
  <c r="A2" i="20"/>
  <c r="A3" i="19" l="1"/>
  <c r="B3" i="19"/>
  <c r="C3" i="19"/>
  <c r="D3" i="19"/>
  <c r="E3" i="19"/>
  <c r="A4" i="19"/>
  <c r="B4" i="19"/>
  <c r="C4" i="19"/>
  <c r="D4" i="19"/>
  <c r="E4" i="19"/>
  <c r="A5" i="19"/>
  <c r="B5" i="19"/>
  <c r="C5" i="19"/>
  <c r="D5" i="19"/>
  <c r="E5" i="19"/>
  <c r="A6" i="19"/>
  <c r="B6" i="19"/>
  <c r="C6" i="19"/>
  <c r="D6" i="19"/>
  <c r="E6" i="19"/>
  <c r="A7" i="19"/>
  <c r="B7" i="19"/>
  <c r="C7" i="19"/>
  <c r="D7" i="19"/>
  <c r="E7" i="19"/>
  <c r="A8" i="19"/>
  <c r="B8" i="19"/>
  <c r="C8" i="19"/>
  <c r="D8" i="19"/>
  <c r="E8" i="19"/>
  <c r="A9" i="19"/>
  <c r="B9" i="19"/>
  <c r="C9" i="19"/>
  <c r="D9" i="19"/>
  <c r="E9" i="19"/>
  <c r="A10" i="19"/>
  <c r="B10" i="19"/>
  <c r="C10" i="19"/>
  <c r="D10" i="19"/>
  <c r="E10" i="19"/>
  <c r="A11" i="19"/>
  <c r="B11" i="19"/>
  <c r="C11" i="19"/>
  <c r="D11" i="19"/>
  <c r="E11" i="19"/>
  <c r="A12" i="19"/>
  <c r="B12" i="19"/>
  <c r="C12" i="19"/>
  <c r="D12" i="19"/>
  <c r="E12" i="19"/>
  <c r="A13" i="19"/>
  <c r="B13" i="19"/>
  <c r="C13" i="19"/>
  <c r="D13" i="19"/>
  <c r="E13" i="19"/>
  <c r="A14" i="19"/>
  <c r="B14" i="19"/>
  <c r="C14" i="19"/>
  <c r="D14" i="19"/>
  <c r="E14" i="19"/>
  <c r="A15" i="19"/>
  <c r="B15" i="19"/>
  <c r="C15" i="19"/>
  <c r="D15" i="19"/>
  <c r="E15" i="19"/>
  <c r="A16" i="19"/>
  <c r="B16" i="19"/>
  <c r="C16" i="19"/>
  <c r="D16" i="19"/>
  <c r="E16" i="19"/>
  <c r="B2" i="19"/>
  <c r="C2" i="19"/>
  <c r="D2" i="19"/>
  <c r="E2" i="19"/>
  <c r="A2" i="19"/>
  <c r="K2" i="16"/>
  <c r="L2" i="16"/>
  <c r="M2" i="16"/>
  <c r="B2" i="15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B2" i="10"/>
  <c r="C2" i="10"/>
  <c r="D2" i="10"/>
  <c r="E2" i="10"/>
  <c r="A2" i="10"/>
  <c r="E3" i="10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O20" i="16"/>
  <c r="N20" i="16"/>
  <c r="M20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O19" i="16"/>
  <c r="N19" i="16"/>
  <c r="M19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O18" i="16"/>
  <c r="N18" i="16"/>
  <c r="M18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O17" i="16"/>
  <c r="N17" i="16"/>
  <c r="M17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O16" i="16"/>
  <c r="N16" i="16"/>
  <c r="M16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O15" i="16"/>
  <c r="N15" i="16"/>
  <c r="M15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O12" i="16"/>
  <c r="N12" i="16"/>
  <c r="M12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O11" i="16"/>
  <c r="N11" i="16"/>
  <c r="M11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O10" i="16"/>
  <c r="N10" i="16"/>
  <c r="M10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A9" i="16"/>
  <c r="O8" i="16"/>
  <c r="N8" i="16"/>
  <c r="M8" i="16"/>
  <c r="L8" i="16"/>
  <c r="K8" i="16"/>
  <c r="J8" i="16"/>
  <c r="I8" i="16"/>
  <c r="H8" i="16"/>
  <c r="G8" i="16"/>
  <c r="F8" i="16"/>
  <c r="E8" i="16"/>
  <c r="D8" i="16"/>
  <c r="C8" i="16"/>
  <c r="B8" i="16"/>
  <c r="A8" i="16"/>
  <c r="O7" i="16"/>
  <c r="N7" i="16"/>
  <c r="M7" i="16"/>
  <c r="L7" i="16"/>
  <c r="K7" i="16"/>
  <c r="J7" i="16"/>
  <c r="I7" i="16"/>
  <c r="H7" i="16"/>
  <c r="G7" i="16"/>
  <c r="F7" i="16"/>
  <c r="E7" i="16"/>
  <c r="D7" i="16"/>
  <c r="C7" i="16"/>
  <c r="B7" i="16"/>
  <c r="A7" i="16"/>
  <c r="O6" i="16"/>
  <c r="N6" i="16"/>
  <c r="M6" i="16"/>
  <c r="L6" i="16"/>
  <c r="K6" i="16"/>
  <c r="J6" i="16"/>
  <c r="I6" i="16"/>
  <c r="H6" i="16"/>
  <c r="G6" i="16"/>
  <c r="F6" i="16"/>
  <c r="E6" i="16"/>
  <c r="D6" i="16"/>
  <c r="C6" i="16"/>
  <c r="B6" i="16"/>
  <c r="A6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O2" i="16"/>
  <c r="N2" i="16"/>
  <c r="J2" i="16"/>
  <c r="I2" i="16"/>
  <c r="H2" i="16"/>
  <c r="G2" i="16"/>
  <c r="F2" i="16"/>
  <c r="E2" i="16"/>
  <c r="D2" i="16"/>
  <c r="C2" i="16"/>
  <c r="B2" i="16"/>
  <c r="A2" i="16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B6" i="15"/>
  <c r="E5" i="15"/>
  <c r="D5" i="15"/>
  <c r="C5" i="15"/>
  <c r="B5" i="15"/>
  <c r="E4" i="15"/>
  <c r="D4" i="15"/>
  <c r="C4" i="15"/>
  <c r="B4" i="15"/>
  <c r="E3" i="15"/>
  <c r="D3" i="15"/>
  <c r="C3" i="15"/>
  <c r="B3" i="15"/>
  <c r="E2" i="15"/>
  <c r="D2" i="15"/>
  <c r="C2" i="15"/>
  <c r="E4" i="10" l="1"/>
  <c r="B3" i="10"/>
  <c r="C3" i="10"/>
  <c r="D3" i="10"/>
  <c r="C4" i="10" l="1"/>
  <c r="B4" i="10"/>
  <c r="D4" i="10"/>
  <c r="E5" i="10"/>
  <c r="B5" i="10" l="1"/>
  <c r="E6" i="10"/>
  <c r="D5" i="10"/>
  <c r="C5" i="10"/>
  <c r="C6" i="10" l="1"/>
  <c r="D6" i="10"/>
  <c r="E7" i="10"/>
  <c r="B6" i="10"/>
  <c r="B7" i="10" l="1"/>
  <c r="E8" i="10"/>
  <c r="D7" i="10"/>
  <c r="C7" i="10"/>
  <c r="C8" i="10" l="1"/>
  <c r="E9" i="10"/>
  <c r="D8" i="10"/>
  <c r="B8" i="10"/>
  <c r="B9" i="10" l="1"/>
  <c r="D9" i="10"/>
  <c r="E10" i="10"/>
  <c r="C9" i="10"/>
  <c r="E11" i="10" l="1"/>
  <c r="C10" i="10"/>
  <c r="D10" i="10"/>
  <c r="B10" i="10"/>
  <c r="B11" i="10" l="1"/>
  <c r="D11" i="10"/>
  <c r="C11" i="10"/>
  <c r="E12" i="10"/>
  <c r="C12" i="10" l="1"/>
  <c r="E13" i="10"/>
  <c r="D12" i="10"/>
  <c r="B12" i="10"/>
  <c r="B13" i="10" l="1"/>
  <c r="D13" i="10"/>
  <c r="E14" i="10"/>
  <c r="C13" i="10"/>
  <c r="E15" i="10" l="1"/>
  <c r="C14" i="10"/>
  <c r="D14" i="10"/>
  <c r="B14" i="10"/>
  <c r="B15" i="10" l="1"/>
  <c r="D15" i="10"/>
  <c r="C15" i="10"/>
  <c r="E16" i="10"/>
  <c r="C16" i="10" l="1"/>
  <c r="E17" i="10"/>
  <c r="D16" i="10"/>
  <c r="B16" i="10"/>
  <c r="B17" i="10" l="1"/>
  <c r="D17" i="10"/>
  <c r="E18" i="10"/>
  <c r="C17" i="10"/>
  <c r="E19" i="10" l="1"/>
  <c r="C18" i="10"/>
  <c r="D18" i="10"/>
  <c r="B18" i="10"/>
  <c r="B19" i="10" l="1"/>
  <c r="D19" i="10"/>
  <c r="C19" i="10"/>
  <c r="E20" i="10"/>
  <c r="C20" i="10" l="1"/>
  <c r="E21" i="10"/>
  <c r="D20" i="10"/>
  <c r="B20" i="10"/>
  <c r="D21" i="10" l="1"/>
  <c r="B21" i="10"/>
  <c r="E22" i="10"/>
  <c r="C21" i="10"/>
  <c r="B22" i="10" l="1"/>
  <c r="C22" i="10"/>
  <c r="E23" i="10"/>
  <c r="D22" i="10"/>
  <c r="D23" i="10" l="1"/>
  <c r="E24" i="10"/>
  <c r="C23" i="10"/>
  <c r="B23" i="10"/>
  <c r="B24" i="10" l="1"/>
  <c r="C24" i="10"/>
  <c r="E25" i="10"/>
  <c r="D24" i="10"/>
  <c r="E26" i="10" l="1"/>
  <c r="D25" i="10"/>
  <c r="C25" i="10"/>
  <c r="B25" i="10"/>
  <c r="B26" i="10" l="1"/>
  <c r="C26" i="10"/>
  <c r="D26" i="10"/>
  <c r="E27" i="10"/>
  <c r="E28" i="10" l="1"/>
  <c r="D27" i="10"/>
  <c r="C27" i="10"/>
  <c r="B27" i="10"/>
  <c r="B28" i="10" l="1"/>
  <c r="C28" i="10"/>
  <c r="D28" i="10"/>
  <c r="E29" i="10"/>
  <c r="D29" i="10" l="1"/>
  <c r="E30" i="10"/>
  <c r="C29" i="10"/>
  <c r="B29" i="10"/>
  <c r="B30" i="10" l="1"/>
  <c r="C30" i="10"/>
  <c r="E31" i="10"/>
  <c r="D30" i="10"/>
  <c r="E32" i="10" l="1"/>
  <c r="D31" i="10"/>
  <c r="C31" i="10"/>
  <c r="B31" i="10"/>
  <c r="B32" i="10" l="1"/>
  <c r="C32" i="10"/>
  <c r="D32" i="10"/>
  <c r="E33" i="10"/>
  <c r="E34" i="10" l="1"/>
  <c r="D33" i="10"/>
  <c r="C33" i="10"/>
  <c r="B33" i="10"/>
  <c r="B34" i="10" l="1"/>
  <c r="C34" i="10"/>
  <c r="D34" i="10"/>
  <c r="E35" i="10"/>
  <c r="D35" i="10" l="1"/>
  <c r="E36" i="10"/>
  <c r="C35" i="10"/>
  <c r="B35" i="10"/>
  <c r="B36" i="10" l="1"/>
  <c r="C36" i="10"/>
  <c r="E37" i="10"/>
  <c r="D36" i="10"/>
  <c r="D37" i="10" l="1"/>
  <c r="C37" i="10"/>
  <c r="E38" i="10"/>
  <c r="B37" i="10"/>
  <c r="B38" i="10" l="1"/>
  <c r="C38" i="10"/>
  <c r="E39" i="10"/>
  <c r="D38" i="10"/>
  <c r="E40" i="10" l="1"/>
  <c r="D39" i="10"/>
  <c r="C39" i="10"/>
  <c r="B39" i="10"/>
  <c r="B40" i="10" l="1"/>
  <c r="C40" i="10"/>
  <c r="D40" i="10"/>
  <c r="E41" i="10"/>
  <c r="E42" i="10" l="1"/>
  <c r="D41" i="10"/>
  <c r="C41" i="10"/>
  <c r="B41" i="10"/>
  <c r="B42" i="10" l="1"/>
  <c r="C42" i="10"/>
  <c r="D42" i="10"/>
  <c r="E43" i="10"/>
  <c r="E44" i="10" l="1"/>
  <c r="D43" i="10"/>
  <c r="C43" i="10"/>
  <c r="B43" i="10"/>
  <c r="B44" i="10" l="1"/>
  <c r="C44" i="10"/>
  <c r="D44" i="10"/>
  <c r="E45" i="10"/>
  <c r="E46" i="10" l="1"/>
  <c r="D45" i="10"/>
  <c r="C45" i="10"/>
  <c r="B45" i="10"/>
  <c r="B46" i="10" l="1"/>
  <c r="C46" i="10"/>
  <c r="D46" i="10"/>
  <c r="E47" i="10"/>
  <c r="D47" i="10" l="1"/>
  <c r="E48" i="10"/>
  <c r="C47" i="10"/>
  <c r="B47" i="10"/>
  <c r="B48" i="10" l="1"/>
  <c r="C48" i="10"/>
  <c r="E49" i="10"/>
  <c r="D48" i="10"/>
  <c r="D49" i="10" l="1"/>
  <c r="E50" i="10"/>
  <c r="C49" i="10"/>
  <c r="B49" i="10"/>
  <c r="B50" i="10" l="1"/>
  <c r="C50" i="10"/>
  <c r="E51" i="10"/>
  <c r="D50" i="10"/>
  <c r="C51" i="10" l="1"/>
  <c r="D51" i="10"/>
  <c r="E52" i="10"/>
  <c r="B51" i="10"/>
  <c r="E53" i="10" l="1"/>
  <c r="B52" i="10"/>
  <c r="D52" i="10"/>
  <c r="C52" i="10"/>
  <c r="D53" i="10" l="1"/>
  <c r="C53" i="10"/>
  <c r="B53" i="10"/>
  <c r="E54" i="10"/>
  <c r="E55" i="10" l="1"/>
  <c r="B54" i="10"/>
  <c r="C54" i="10"/>
  <c r="D54" i="10"/>
  <c r="D55" i="10" l="1"/>
  <c r="C55" i="10"/>
  <c r="B55" i="10"/>
  <c r="E56" i="10"/>
  <c r="B56" i="10" l="1"/>
  <c r="E57" i="10"/>
  <c r="C56" i="10"/>
  <c r="D56" i="10"/>
  <c r="D57" i="10" l="1"/>
  <c r="C57" i="10"/>
  <c r="E58" i="10"/>
  <c r="B57" i="10"/>
  <c r="B58" i="10" l="1"/>
  <c r="E59" i="10"/>
  <c r="C58" i="10"/>
  <c r="D58" i="10"/>
  <c r="D59" i="10" l="1"/>
  <c r="C59" i="10"/>
  <c r="E60" i="10"/>
  <c r="B59" i="10"/>
  <c r="B60" i="10" l="1"/>
  <c r="E61" i="10"/>
  <c r="C60" i="10"/>
  <c r="D60" i="10"/>
  <c r="C61" i="10" l="1"/>
  <c r="D61" i="10"/>
  <c r="E62" i="10"/>
  <c r="B61" i="10"/>
  <c r="B62" i="10" l="1"/>
  <c r="E63" i="10"/>
  <c r="D62" i="10"/>
  <c r="C62" i="10"/>
  <c r="D63" i="10" l="1"/>
  <c r="C63" i="10"/>
  <c r="E64" i="10"/>
  <c r="B63" i="10"/>
  <c r="B64" i="10" l="1"/>
  <c r="E65" i="10"/>
  <c r="C64" i="10"/>
  <c r="D64" i="10"/>
  <c r="C65" i="10" l="1"/>
  <c r="D65" i="10"/>
  <c r="E66" i="10"/>
  <c r="B65" i="10"/>
  <c r="B66" i="10" l="1"/>
  <c r="E67" i="10"/>
  <c r="D66" i="10"/>
  <c r="C66" i="10"/>
  <c r="D67" i="10" l="1"/>
  <c r="E68" i="10"/>
  <c r="C67" i="10"/>
  <c r="B67" i="10"/>
  <c r="B68" i="10" l="1"/>
  <c r="C68" i="10"/>
  <c r="E69" i="10"/>
  <c r="D68" i="10"/>
  <c r="E70" i="10" l="1"/>
  <c r="D69" i="10"/>
  <c r="C69" i="10"/>
  <c r="B69" i="10"/>
  <c r="D70" i="10" l="1"/>
  <c r="C70" i="10"/>
  <c r="B70" i="10"/>
  <c r="E71" i="10"/>
  <c r="B71" i="10" l="1"/>
  <c r="C71" i="10"/>
  <c r="E72" i="10"/>
  <c r="D71" i="10"/>
  <c r="D72" i="10" l="1"/>
  <c r="E73" i="10"/>
  <c r="C72" i="10"/>
  <c r="B72" i="10"/>
  <c r="B73" i="10" l="1"/>
  <c r="C73" i="10"/>
  <c r="E74" i="10"/>
  <c r="D73" i="10"/>
  <c r="D74" i="10" l="1"/>
  <c r="E75" i="10"/>
  <c r="C74" i="10"/>
  <c r="B74" i="10"/>
  <c r="C75" i="10" l="1"/>
  <c r="E76" i="10"/>
  <c r="B75" i="10"/>
  <c r="D75" i="10"/>
  <c r="B76" i="10" l="1"/>
  <c r="E77" i="10"/>
  <c r="D76" i="10"/>
  <c r="C76" i="10"/>
  <c r="C77" i="10" l="1"/>
  <c r="D77" i="10"/>
  <c r="E78" i="10"/>
  <c r="B77" i="10"/>
  <c r="B78" i="10" l="1"/>
  <c r="E79" i="10"/>
  <c r="D78" i="10"/>
  <c r="C78" i="10"/>
  <c r="C79" i="10" l="1"/>
  <c r="D79" i="10"/>
  <c r="E80" i="10"/>
  <c r="B79" i="10"/>
  <c r="B80" i="10" l="1"/>
  <c r="E81" i="10"/>
  <c r="D80" i="10"/>
  <c r="C80" i="10"/>
  <c r="C81" i="10" l="1"/>
  <c r="D81" i="10"/>
  <c r="E82" i="10"/>
  <c r="B81" i="10"/>
  <c r="E83" i="10" l="1"/>
  <c r="B82" i="10"/>
  <c r="D82" i="10"/>
  <c r="C82" i="10"/>
  <c r="B83" i="10" l="1"/>
  <c r="C83" i="10"/>
  <c r="D83" i="10"/>
  <c r="E84" i="10"/>
  <c r="E85" i="10" l="1"/>
  <c r="D84" i="10"/>
  <c r="C84" i="10"/>
  <c r="B84" i="10"/>
  <c r="C85" i="10" l="1"/>
  <c r="D85" i="10"/>
  <c r="B85" i="10"/>
  <c r="E86" i="10"/>
  <c r="B86" i="10" l="1"/>
  <c r="E87" i="10"/>
  <c r="D86" i="10"/>
  <c r="C86" i="10"/>
  <c r="D87" i="10" l="1"/>
  <c r="C87" i="10"/>
  <c r="E88" i="10"/>
  <c r="B87" i="10"/>
  <c r="B88" i="10" l="1"/>
  <c r="E89" i="10"/>
  <c r="C88" i="10"/>
  <c r="D88" i="10"/>
  <c r="D89" i="10" l="1"/>
  <c r="C89" i="10"/>
  <c r="E90" i="10"/>
  <c r="B89" i="10"/>
  <c r="E91" i="10" l="1"/>
  <c r="B90" i="10"/>
  <c r="C90" i="10"/>
  <c r="D90" i="10"/>
  <c r="D91" i="10" l="1"/>
  <c r="C91" i="10"/>
  <c r="B91" i="10"/>
  <c r="E92" i="10"/>
  <c r="E93" i="10" l="1"/>
  <c r="C92" i="10"/>
  <c r="B92" i="10"/>
  <c r="D92" i="10"/>
  <c r="C93" i="10" l="1"/>
  <c r="D93" i="10"/>
  <c r="B93" i="10"/>
  <c r="E94" i="10"/>
  <c r="E95" i="10" l="1"/>
  <c r="B94" i="10"/>
  <c r="D94" i="10"/>
  <c r="C94" i="10"/>
  <c r="D95" i="10" l="1"/>
  <c r="C95" i="10"/>
  <c r="B95" i="10"/>
  <c r="E96" i="10"/>
  <c r="E97" i="10" l="1"/>
  <c r="B96" i="10"/>
  <c r="C96" i="10"/>
  <c r="D96" i="10"/>
  <c r="E98" i="10" l="1"/>
  <c r="D97" i="10"/>
  <c r="C97" i="10"/>
  <c r="B97" i="10"/>
  <c r="C98" i="10" l="1"/>
  <c r="D98" i="10"/>
  <c r="B98" i="10"/>
  <c r="E99" i="10"/>
  <c r="E100" i="10" l="1"/>
  <c r="B99" i="10"/>
  <c r="D99" i="10"/>
  <c r="C99" i="10"/>
  <c r="C100" i="10" l="1"/>
  <c r="D100" i="10"/>
  <c r="B100" i="10"/>
  <c r="E101" i="10"/>
  <c r="E102" i="10" l="1"/>
  <c r="B101" i="10"/>
  <c r="D101" i="10"/>
  <c r="C101" i="10"/>
  <c r="C102" i="10" l="1"/>
  <c r="D102" i="10"/>
  <c r="B102" i="10"/>
  <c r="E103" i="10"/>
  <c r="E104" i="10" l="1"/>
  <c r="B103" i="10"/>
  <c r="D103" i="10"/>
  <c r="C103" i="10"/>
  <c r="B104" i="10" l="1"/>
  <c r="C104" i="10"/>
  <c r="D104" i="10"/>
  <c r="E105" i="10"/>
  <c r="D105" i="10" l="1"/>
  <c r="E106" i="10"/>
  <c r="C105" i="10"/>
  <c r="B105" i="10"/>
  <c r="B106" i="10" l="1"/>
  <c r="C106" i="10"/>
  <c r="E107" i="10"/>
  <c r="D106" i="10"/>
  <c r="C107" i="10" l="1"/>
  <c r="E108" i="10"/>
  <c r="D107" i="10"/>
  <c r="B107" i="10"/>
  <c r="B108" i="10" l="1"/>
  <c r="D108" i="10"/>
  <c r="E109" i="10"/>
  <c r="C108" i="10"/>
  <c r="C109" i="10" l="1"/>
  <c r="E110" i="10"/>
  <c r="D109" i="10"/>
  <c r="B109" i="10"/>
  <c r="D110" i="10" l="1"/>
  <c r="B110" i="10"/>
  <c r="E111" i="10"/>
  <c r="C110" i="10"/>
  <c r="E112" i="10" l="1"/>
  <c r="C111" i="10"/>
  <c r="B111" i="10"/>
  <c r="D111" i="10"/>
  <c r="D112" i="10" l="1"/>
  <c r="B112" i="10"/>
  <c r="C112" i="10"/>
  <c r="E113" i="10"/>
  <c r="E114" i="10" l="1"/>
  <c r="C113" i="10"/>
  <c r="B113" i="10"/>
  <c r="D113" i="10"/>
  <c r="D114" i="10" l="1"/>
  <c r="B114" i="10"/>
  <c r="C114" i="10"/>
  <c r="E115" i="10"/>
  <c r="E116" i="10" l="1"/>
  <c r="C115" i="10"/>
  <c r="B115" i="10"/>
  <c r="D115" i="10"/>
  <c r="D116" i="10" l="1"/>
  <c r="B116" i="10"/>
  <c r="C116" i="10"/>
  <c r="E117" i="10"/>
  <c r="B117" i="10" l="1"/>
  <c r="E118" i="10"/>
  <c r="C117" i="10"/>
  <c r="D117" i="10"/>
  <c r="D118" i="10" l="1"/>
  <c r="C118" i="10"/>
  <c r="E119" i="10"/>
  <c r="B118" i="10"/>
  <c r="B119" i="10" l="1"/>
  <c r="E120" i="10"/>
  <c r="C119" i="10"/>
  <c r="D119" i="10"/>
  <c r="C120" i="10" l="1"/>
  <c r="D120" i="10"/>
  <c r="E121" i="10"/>
  <c r="B120" i="10"/>
  <c r="D121" i="10" l="1"/>
  <c r="E122" i="10"/>
  <c r="B121" i="10"/>
  <c r="C121" i="10"/>
  <c r="C122" i="10" l="1"/>
  <c r="B122" i="10"/>
  <c r="E123" i="10"/>
  <c r="D122" i="10"/>
  <c r="D123" i="10" l="1"/>
  <c r="E124" i="10"/>
  <c r="B123" i="10"/>
  <c r="C123" i="10"/>
  <c r="C124" i="10" l="1"/>
  <c r="B124" i="10"/>
  <c r="E125" i="10"/>
  <c r="D124" i="10"/>
  <c r="E126" i="10" l="1"/>
  <c r="D125" i="10"/>
  <c r="B125" i="10"/>
  <c r="C125" i="10"/>
  <c r="C126" i="10" l="1"/>
  <c r="D126" i="10"/>
  <c r="B126" i="10"/>
  <c r="E127" i="10"/>
  <c r="D127" i="10" l="1"/>
  <c r="E128" i="10"/>
  <c r="B127" i="10"/>
  <c r="C127" i="10"/>
  <c r="C128" i="10" l="1"/>
  <c r="B128" i="10"/>
  <c r="E129" i="10"/>
  <c r="D128" i="10"/>
  <c r="E130" i="10" l="1"/>
  <c r="B129" i="10"/>
  <c r="D129" i="10"/>
  <c r="C129" i="10"/>
  <c r="C130" i="10" l="1"/>
  <c r="D130" i="10"/>
  <c r="B130" i="10"/>
  <c r="E131" i="10"/>
  <c r="D131" i="10" l="1"/>
  <c r="E132" i="10"/>
  <c r="B131" i="10"/>
  <c r="C131" i="10"/>
  <c r="E133" i="10" l="1"/>
  <c r="B132" i="10"/>
  <c r="C132" i="10"/>
  <c r="D132" i="10"/>
  <c r="C133" i="10" l="1"/>
  <c r="D133" i="10"/>
  <c r="B133" i="10"/>
  <c r="E134" i="10"/>
  <c r="E135" i="10" l="1"/>
  <c r="B134" i="10"/>
  <c r="D134" i="10"/>
  <c r="C134" i="10"/>
  <c r="C135" i="10" l="1"/>
  <c r="D135" i="10"/>
  <c r="B135" i="10"/>
  <c r="E136" i="10"/>
  <c r="D136" i="10" l="1"/>
  <c r="E137" i="10"/>
  <c r="B136" i="10"/>
  <c r="C136" i="10"/>
  <c r="E138" i="10" l="1"/>
  <c r="B137" i="10"/>
  <c r="C137" i="10"/>
  <c r="D137" i="10"/>
  <c r="C138" i="10" l="1"/>
  <c r="D138" i="10"/>
  <c r="B138" i="10"/>
  <c r="E139" i="10"/>
  <c r="E140" i="10" l="1"/>
  <c r="D139" i="10"/>
  <c r="B139" i="10"/>
  <c r="C139" i="10"/>
  <c r="C140" i="10" l="1"/>
  <c r="B140" i="10"/>
  <c r="D140" i="10"/>
  <c r="E141" i="10"/>
  <c r="B141" i="10" l="1"/>
  <c r="D141" i="10"/>
  <c r="E142" i="10"/>
  <c r="C141" i="10"/>
  <c r="E143" i="10" l="1"/>
  <c r="C142" i="10"/>
  <c r="D142" i="10"/>
  <c r="B142" i="10"/>
  <c r="C143" i="10" l="1"/>
  <c r="B143" i="10"/>
  <c r="D143" i="10"/>
  <c r="E144" i="10"/>
  <c r="B144" i="10" l="1"/>
  <c r="D144" i="10"/>
  <c r="E145" i="10"/>
  <c r="C144" i="10"/>
  <c r="E146" i="10" l="1"/>
  <c r="C145" i="10"/>
  <c r="D145" i="10"/>
  <c r="B145" i="10"/>
  <c r="C146" i="10" l="1"/>
  <c r="D146" i="10"/>
  <c r="B146" i="10"/>
  <c r="E147" i="10"/>
  <c r="B147" i="10" l="1"/>
  <c r="E148" i="10"/>
  <c r="D147" i="10"/>
  <c r="C147" i="10"/>
  <c r="D148" i="10" l="1"/>
  <c r="C148" i="10"/>
  <c r="E149" i="10"/>
  <c r="B148" i="10"/>
  <c r="B149" i="10" l="1"/>
  <c r="E150" i="10"/>
  <c r="C149" i="10"/>
  <c r="D149" i="10"/>
  <c r="C150" i="10" l="1"/>
  <c r="E151" i="10"/>
  <c r="D150" i="10"/>
  <c r="B150" i="10"/>
  <c r="B151" i="10" l="1"/>
  <c r="E152" i="10"/>
  <c r="D151" i="10"/>
  <c r="C151" i="10"/>
  <c r="D152" i="10" l="1"/>
  <c r="C152" i="10"/>
  <c r="E153" i="10"/>
  <c r="B152" i="10"/>
  <c r="B153" i="10" l="1"/>
  <c r="C153" i="10"/>
  <c r="E154" i="10"/>
  <c r="D153" i="10"/>
  <c r="D154" i="10" l="1"/>
  <c r="C154" i="10"/>
  <c r="E155" i="10"/>
  <c r="B154" i="10"/>
  <c r="B155" i="10" l="1"/>
  <c r="E156" i="10"/>
  <c r="C155" i="10"/>
  <c r="D155" i="10"/>
  <c r="E157" i="10" l="1"/>
  <c r="D156" i="10"/>
  <c r="C156" i="10"/>
  <c r="B156" i="10"/>
  <c r="C157" i="10" l="1"/>
  <c r="B157" i="10"/>
  <c r="D157" i="10"/>
  <c r="E158" i="10"/>
  <c r="E159" i="10" l="1"/>
  <c r="D158" i="10"/>
  <c r="B158" i="10"/>
  <c r="C158" i="10"/>
  <c r="B159" i="10" l="1"/>
  <c r="C159" i="10"/>
  <c r="D159" i="10"/>
  <c r="E160" i="10"/>
  <c r="C160" i="10" l="1"/>
  <c r="D160" i="10"/>
  <c r="E161" i="10"/>
  <c r="B160" i="10"/>
  <c r="B161" i="10" l="1"/>
  <c r="D161" i="10"/>
  <c r="E162" i="10"/>
  <c r="C161" i="10"/>
  <c r="E163" i="10" l="1"/>
  <c r="C162" i="10"/>
  <c r="D162" i="10"/>
  <c r="B162" i="10"/>
  <c r="D163" i="10" l="1"/>
  <c r="B163" i="10"/>
  <c r="C163" i="10"/>
  <c r="E164" i="10"/>
  <c r="B164" i="10" l="1"/>
  <c r="C164" i="10"/>
  <c r="E165" i="10"/>
  <c r="D164" i="10"/>
  <c r="D165" i="10" l="1"/>
  <c r="C165" i="10"/>
  <c r="E166" i="10"/>
  <c r="B165" i="10"/>
  <c r="E167" i="10" l="1"/>
  <c r="C166" i="10"/>
  <c r="B166" i="10"/>
  <c r="D166" i="10"/>
  <c r="B167" i="10" l="1"/>
  <c r="D167" i="10"/>
  <c r="C167" i="10"/>
  <c r="E168" i="10"/>
  <c r="E169" i="10" l="1"/>
  <c r="C168" i="10"/>
  <c r="D168" i="10"/>
  <c r="B168" i="10"/>
  <c r="B169" i="10" l="1"/>
  <c r="C169" i="10"/>
  <c r="D169" i="10"/>
  <c r="E170" i="10"/>
  <c r="C170" i="10" l="1"/>
  <c r="D170" i="10"/>
  <c r="E171" i="10"/>
  <c r="B170" i="10"/>
  <c r="B171" i="10" l="1"/>
  <c r="D171" i="10"/>
  <c r="E172" i="10"/>
  <c r="C171" i="10"/>
  <c r="C172" i="10" l="1"/>
  <c r="D172" i="10"/>
  <c r="E173" i="10"/>
  <c r="B172" i="10"/>
  <c r="B173" i="10" l="1"/>
  <c r="E174" i="10"/>
  <c r="D173" i="10"/>
  <c r="C173" i="10"/>
  <c r="C174" i="10" l="1"/>
  <c r="E175" i="10"/>
  <c r="D174" i="10"/>
  <c r="B174" i="10"/>
  <c r="B175" i="10" l="1"/>
  <c r="D175" i="10"/>
  <c r="E176" i="10"/>
  <c r="C175" i="10"/>
  <c r="D176" i="10" l="1"/>
  <c r="C176" i="10"/>
  <c r="E177" i="10"/>
  <c r="B176" i="10"/>
  <c r="B177" i="10" l="1"/>
  <c r="E178" i="10"/>
  <c r="C177" i="10"/>
  <c r="D177" i="10"/>
  <c r="E179" i="10" l="1"/>
  <c r="C178" i="10"/>
  <c r="D178" i="10"/>
  <c r="B178" i="10"/>
  <c r="B179" i="10" l="1"/>
  <c r="D179" i="10"/>
  <c r="C179" i="10"/>
  <c r="E180" i="10"/>
  <c r="D180" i="10" l="1"/>
  <c r="E181" i="10"/>
  <c r="C180" i="10"/>
  <c r="B180" i="10"/>
  <c r="E182" i="10" l="1"/>
  <c r="B181" i="10"/>
  <c r="C181" i="10"/>
  <c r="D181" i="10"/>
  <c r="B182" i="10" l="1"/>
  <c r="D182" i="10"/>
  <c r="C182" i="10"/>
  <c r="E183" i="10"/>
  <c r="D183" i="10" l="1"/>
  <c r="E184" i="10"/>
  <c r="C183" i="10"/>
  <c r="B183" i="10"/>
  <c r="E185" i="10" l="1"/>
  <c r="B184" i="10"/>
  <c r="C184" i="10"/>
  <c r="D184" i="10"/>
  <c r="C185" i="10" l="1"/>
  <c r="B185" i="10"/>
  <c r="D185" i="10"/>
  <c r="E186" i="10"/>
  <c r="D186" i="10" l="1"/>
  <c r="E187" i="10"/>
  <c r="B186" i="10"/>
  <c r="C186" i="10"/>
  <c r="E188" i="10" l="1"/>
  <c r="C187" i="10"/>
  <c r="B187" i="10"/>
  <c r="D187" i="10"/>
  <c r="C188" i="10" l="1"/>
  <c r="D188" i="10"/>
  <c r="B188" i="10"/>
  <c r="E189" i="10"/>
  <c r="D189" i="10" l="1"/>
  <c r="B189" i="10"/>
  <c r="E190" i="10"/>
  <c r="C189" i="10"/>
  <c r="B190" i="10" l="1"/>
  <c r="E191" i="10"/>
  <c r="C190" i="10"/>
  <c r="D190" i="10"/>
  <c r="D191" i="10" l="1"/>
  <c r="C191" i="10"/>
  <c r="E192" i="10"/>
  <c r="B191" i="10"/>
  <c r="B192" i="10" l="1"/>
  <c r="C192" i="10"/>
  <c r="E193" i="10"/>
  <c r="D192" i="10"/>
  <c r="E194" i="10" l="1"/>
  <c r="D193" i="10"/>
  <c r="C193" i="10"/>
  <c r="B193" i="10"/>
  <c r="B194" i="10" l="1"/>
  <c r="D194" i="10"/>
  <c r="C194" i="10"/>
  <c r="E195" i="10"/>
  <c r="C195" i="10" l="1"/>
  <c r="E196" i="10"/>
  <c r="D195" i="10"/>
  <c r="B195" i="10"/>
  <c r="D196" i="10" l="1"/>
  <c r="B196" i="10"/>
  <c r="E197" i="10"/>
  <c r="C196" i="10"/>
  <c r="B197" i="10" l="1"/>
  <c r="E198" i="10"/>
  <c r="C197" i="10"/>
  <c r="D197" i="10"/>
  <c r="C198" i="10" l="1"/>
  <c r="D198" i="10"/>
  <c r="E199" i="10"/>
  <c r="B198" i="10"/>
  <c r="E200" i="10" l="1"/>
  <c r="B199" i="10"/>
  <c r="D199" i="10"/>
  <c r="C199" i="10"/>
  <c r="D200" i="10" l="1"/>
  <c r="C200" i="10"/>
  <c r="B200" i="10"/>
  <c r="E201" i="10"/>
  <c r="B201" i="10" l="1"/>
  <c r="E202" i="10"/>
  <c r="C201" i="10"/>
  <c r="D201" i="10"/>
  <c r="E203" i="10" l="1"/>
  <c r="D202" i="10"/>
  <c r="C202" i="10"/>
  <c r="B202" i="10"/>
  <c r="B203" i="10" l="1"/>
  <c r="D203" i="10"/>
  <c r="C203" i="10"/>
  <c r="E204" i="10"/>
  <c r="C204" i="10" l="1"/>
  <c r="E205" i="10"/>
  <c r="D204" i="10"/>
  <c r="B204" i="10"/>
  <c r="B205" i="10" l="1"/>
  <c r="E206" i="10"/>
  <c r="D205" i="10"/>
  <c r="C205" i="10"/>
  <c r="C206" i="10" l="1"/>
  <c r="E207" i="10"/>
  <c r="D206" i="10"/>
  <c r="B206" i="10"/>
  <c r="D207" i="10" l="1"/>
  <c r="E208" i="10"/>
  <c r="B207" i="10"/>
  <c r="C207" i="10"/>
  <c r="C208" i="10" l="1"/>
  <c r="E209" i="10"/>
  <c r="B208" i="10"/>
  <c r="D208" i="10"/>
  <c r="E210" i="10" l="1"/>
  <c r="B209" i="10"/>
  <c r="D209" i="10"/>
  <c r="C209" i="10"/>
  <c r="B210" i="10" l="1"/>
  <c r="D210" i="10"/>
  <c r="C210" i="10"/>
  <c r="E211" i="10"/>
  <c r="C211" i="10" l="1"/>
  <c r="E212" i="10"/>
  <c r="D211" i="10"/>
  <c r="B211" i="10"/>
  <c r="E213" i="10" l="1"/>
  <c r="D212" i="10"/>
  <c r="B212" i="10"/>
  <c r="C212" i="10"/>
  <c r="D213" i="10" l="1"/>
  <c r="B213" i="10"/>
  <c r="C213" i="10"/>
  <c r="E214" i="10"/>
  <c r="B214" i="10" l="1"/>
  <c r="E215" i="10"/>
  <c r="C214" i="10"/>
  <c r="D214" i="10"/>
  <c r="C215" i="10" l="1"/>
  <c r="D215" i="10"/>
  <c r="E216" i="10"/>
  <c r="B215" i="10"/>
  <c r="D216" i="10" l="1"/>
  <c r="B216" i="10"/>
  <c r="E217" i="10"/>
  <c r="C216" i="10"/>
  <c r="C217" i="10" l="1"/>
  <c r="E218" i="10"/>
  <c r="B217" i="10"/>
  <c r="D217" i="10"/>
  <c r="E219" i="10" l="1"/>
  <c r="D218" i="10"/>
  <c r="B218" i="10"/>
  <c r="C218" i="10"/>
  <c r="C219" i="10" l="1"/>
  <c r="B219" i="10"/>
  <c r="D219" i="10"/>
  <c r="E220" i="10"/>
  <c r="E221" i="10" l="1"/>
  <c r="D220" i="10"/>
  <c r="B220" i="10"/>
  <c r="C220" i="10"/>
  <c r="C221" i="10" l="1"/>
  <c r="B221" i="10"/>
  <c r="D221" i="10"/>
  <c r="E222" i="10"/>
  <c r="E223" i="10" l="1"/>
  <c r="D222" i="10"/>
  <c r="B222" i="10"/>
  <c r="C222" i="10"/>
  <c r="B223" i="10" l="1"/>
  <c r="C223" i="10"/>
  <c r="D223" i="10"/>
  <c r="E224" i="10"/>
  <c r="D224" i="10" l="1"/>
  <c r="E225" i="10"/>
  <c r="C224" i="10"/>
  <c r="B224" i="10"/>
  <c r="B225" i="10" l="1"/>
  <c r="C225" i="10"/>
  <c r="E226" i="10"/>
  <c r="D225" i="10"/>
  <c r="D226" i="10" l="1"/>
  <c r="E227" i="10"/>
  <c r="C226" i="10"/>
  <c r="B226" i="10"/>
  <c r="B227" i="10" l="1"/>
  <c r="C227" i="10"/>
  <c r="E228" i="10"/>
  <c r="D227" i="10"/>
  <c r="D228" i="10" l="1"/>
  <c r="E229" i="10"/>
  <c r="C228" i="10"/>
  <c r="B228" i="10"/>
  <c r="B229" i="10" l="1"/>
  <c r="C229" i="10"/>
  <c r="E230" i="10"/>
  <c r="D229" i="10"/>
  <c r="D230" i="10" l="1"/>
  <c r="E231" i="10"/>
  <c r="C230" i="10"/>
  <c r="B230" i="10"/>
  <c r="B231" i="10" l="1"/>
  <c r="C231" i="10"/>
  <c r="E232" i="10"/>
  <c r="D231" i="10"/>
  <c r="D232" i="10" l="1"/>
  <c r="E233" i="10"/>
  <c r="C232" i="10"/>
  <c r="B232" i="10"/>
  <c r="B233" i="10" l="1"/>
  <c r="C233" i="10"/>
  <c r="E234" i="10"/>
  <c r="D233" i="10"/>
  <c r="C234" i="10" l="1"/>
  <c r="D234" i="10"/>
  <c r="E235" i="10"/>
  <c r="B234" i="10"/>
  <c r="B235" i="10" l="1"/>
  <c r="E236" i="10"/>
  <c r="D235" i="10"/>
  <c r="C235" i="10"/>
  <c r="C236" i="10" l="1"/>
  <c r="D236" i="10"/>
  <c r="E237" i="10"/>
  <c r="B236" i="10"/>
  <c r="B237" i="10" l="1"/>
  <c r="E238" i="10"/>
  <c r="D237" i="10"/>
  <c r="C237" i="10"/>
  <c r="C238" i="10" l="1"/>
  <c r="D238" i="10"/>
  <c r="E239" i="10"/>
  <c r="B238" i="10"/>
  <c r="B239" i="10" l="1"/>
  <c r="E240" i="10"/>
  <c r="D239" i="10"/>
  <c r="C239" i="10"/>
  <c r="C240" i="10" l="1"/>
  <c r="D240" i="10"/>
  <c r="E241" i="10"/>
  <c r="B240" i="10"/>
  <c r="B241" i="10" l="1"/>
  <c r="D241" i="10"/>
  <c r="E242" i="10"/>
  <c r="C241" i="10"/>
  <c r="C242" i="10" l="1"/>
  <c r="E243" i="10"/>
  <c r="D242" i="10"/>
  <c r="B242" i="10"/>
  <c r="B243" i="10" l="1"/>
  <c r="D243" i="10"/>
  <c r="E244" i="10"/>
  <c r="C243" i="10"/>
  <c r="C244" i="10" l="1"/>
  <c r="E245" i="10"/>
  <c r="D244" i="10"/>
  <c r="B244" i="10"/>
  <c r="B245" i="10" l="1"/>
  <c r="D245" i="10"/>
  <c r="E246" i="10"/>
  <c r="C245" i="10"/>
  <c r="C246" i="10" l="1"/>
  <c r="E247" i="10"/>
  <c r="D246" i="10"/>
  <c r="B246" i="10"/>
  <c r="B247" i="10" l="1"/>
  <c r="D247" i="10"/>
  <c r="E248" i="10"/>
  <c r="C247" i="10"/>
  <c r="C248" i="10" l="1"/>
  <c r="E249" i="10"/>
  <c r="D248" i="10"/>
  <c r="B248" i="10"/>
  <c r="B249" i="10" l="1"/>
  <c r="D249" i="10"/>
  <c r="E250" i="10"/>
  <c r="C249" i="10"/>
  <c r="C250" i="10" l="1"/>
  <c r="E251" i="10"/>
  <c r="D250" i="10"/>
  <c r="B250" i="10"/>
  <c r="E252" i="10" l="1"/>
  <c r="B251" i="10"/>
  <c r="D251" i="10"/>
  <c r="C251" i="10"/>
  <c r="C252" i="10" l="1"/>
  <c r="D252" i="10"/>
  <c r="B252" i="10"/>
  <c r="E253" i="10"/>
  <c r="E254" i="10" l="1"/>
  <c r="B253" i="10"/>
  <c r="D253" i="10"/>
  <c r="C253" i="10"/>
  <c r="C254" i="10" l="1"/>
  <c r="D254" i="10"/>
  <c r="B254" i="10"/>
  <c r="E255" i="10"/>
  <c r="E256" i="10" l="1"/>
  <c r="B255" i="10"/>
  <c r="D255" i="10"/>
  <c r="C255" i="10"/>
  <c r="C256" i="10" l="1"/>
  <c r="D256" i="10"/>
  <c r="B256" i="10"/>
  <c r="E257" i="10"/>
  <c r="E258" i="10" l="1"/>
  <c r="B257" i="10"/>
  <c r="D257" i="10"/>
  <c r="C257" i="10"/>
  <c r="C258" i="10" l="1"/>
  <c r="D258" i="10"/>
  <c r="B258" i="10"/>
  <c r="E259" i="10"/>
  <c r="E260" i="10" l="1"/>
  <c r="B259" i="10"/>
  <c r="D259" i="10"/>
  <c r="C259" i="10"/>
  <c r="C260" i="10" l="1"/>
  <c r="D260" i="10"/>
  <c r="B260" i="10"/>
  <c r="E261" i="10"/>
  <c r="E262" i="10" l="1"/>
  <c r="B261" i="10"/>
  <c r="D261" i="10"/>
  <c r="C261" i="10"/>
  <c r="B262" i="10" l="1"/>
  <c r="C262" i="10"/>
  <c r="D262" i="10"/>
  <c r="E263" i="10"/>
  <c r="E264" i="10" l="1"/>
  <c r="D263" i="10"/>
  <c r="C263" i="10"/>
  <c r="B263" i="10"/>
  <c r="B264" i="10" l="1"/>
  <c r="C264" i="10"/>
  <c r="D264" i="10"/>
  <c r="E265" i="10"/>
  <c r="E266" i="10" l="1"/>
  <c r="D265" i="10"/>
  <c r="C265" i="10"/>
  <c r="B265" i="10"/>
  <c r="B266" i="10" l="1"/>
  <c r="C266" i="10"/>
  <c r="D266" i="10"/>
  <c r="E267" i="10"/>
  <c r="E268" i="10" l="1"/>
  <c r="D267" i="10"/>
  <c r="C267" i="10"/>
  <c r="B267" i="10"/>
  <c r="B268" i="10" l="1"/>
  <c r="C268" i="10"/>
  <c r="D268" i="10"/>
  <c r="E269" i="10"/>
  <c r="E270" i="10" l="1"/>
  <c r="D269" i="10"/>
  <c r="C269" i="10"/>
  <c r="B269" i="10"/>
  <c r="B270" i="10" l="1"/>
  <c r="C270" i="10"/>
  <c r="D270" i="10"/>
  <c r="E271" i="10"/>
  <c r="E272" i="10" l="1"/>
  <c r="D271" i="10"/>
  <c r="C271" i="10"/>
  <c r="B271" i="10"/>
  <c r="B272" i="10" l="1"/>
  <c r="C272" i="10"/>
  <c r="D272" i="10"/>
  <c r="E273" i="10"/>
  <c r="E274" i="10" l="1"/>
  <c r="D273" i="10"/>
  <c r="C273" i="10"/>
  <c r="B273" i="10"/>
  <c r="B274" i="10" l="1"/>
  <c r="C274" i="10"/>
  <c r="D274" i="10"/>
  <c r="E275" i="10"/>
  <c r="E276" i="10" l="1"/>
  <c r="D275" i="10"/>
  <c r="C275" i="10"/>
  <c r="B275" i="10"/>
  <c r="B276" i="10" l="1"/>
  <c r="C276" i="10"/>
  <c r="D276" i="10"/>
  <c r="E277" i="10"/>
  <c r="E278" i="10" l="1"/>
  <c r="D277" i="10"/>
  <c r="C277" i="10"/>
  <c r="B277" i="10"/>
  <c r="D278" i="10" l="1"/>
  <c r="B278" i="10"/>
  <c r="C278" i="10"/>
  <c r="E279" i="10"/>
  <c r="E280" i="10" l="1"/>
  <c r="C279" i="10"/>
  <c r="B279" i="10"/>
  <c r="D279" i="10"/>
  <c r="D280" i="10" l="1"/>
  <c r="B280" i="10"/>
  <c r="C280" i="10"/>
  <c r="E281" i="10"/>
  <c r="E282" i="10" l="1"/>
  <c r="B281" i="10"/>
  <c r="C281" i="10"/>
  <c r="D281" i="10"/>
  <c r="D282" i="10" l="1"/>
  <c r="C282" i="10"/>
  <c r="B282" i="10"/>
  <c r="E283" i="10"/>
  <c r="E284" i="10" l="1"/>
  <c r="B283" i="10"/>
  <c r="C283" i="10"/>
  <c r="D283" i="10"/>
  <c r="D284" i="10" l="1"/>
  <c r="C284" i="10"/>
  <c r="B284" i="10"/>
  <c r="E285" i="10"/>
  <c r="E286" i="10" l="1"/>
  <c r="B285" i="10"/>
  <c r="C285" i="10"/>
  <c r="D285" i="10"/>
  <c r="B286" i="10" l="1"/>
  <c r="C286" i="10"/>
  <c r="D286" i="10"/>
  <c r="E287" i="10"/>
  <c r="C287" i="10" l="1"/>
  <c r="E288" i="10"/>
  <c r="D287" i="10"/>
  <c r="B287" i="10"/>
  <c r="E290" i="10" l="1"/>
  <c r="E289" i="10"/>
  <c r="D288" i="10"/>
  <c r="B288" i="10"/>
  <c r="C288" i="10"/>
  <c r="B290" i="10" l="1"/>
  <c r="B289" i="10"/>
  <c r="C290" i="10"/>
  <c r="C289" i="10"/>
  <c r="D290" i="10"/>
  <c r="D289" i="10"/>
  <c r="C3" i="18" l="1"/>
  <c r="D3" i="18"/>
  <c r="E3" i="18"/>
  <c r="F3" i="18"/>
  <c r="G3" i="18"/>
  <c r="D4" i="18"/>
  <c r="E4" i="18"/>
  <c r="F4" i="18"/>
  <c r="G4" i="18"/>
  <c r="E5" i="18"/>
  <c r="F5" i="18"/>
  <c r="G5" i="18"/>
  <c r="F6" i="18"/>
  <c r="G6" i="18"/>
  <c r="G7" i="18"/>
  <c r="C2" i="18"/>
  <c r="D2" i="18"/>
  <c r="E2" i="18"/>
  <c r="F2" i="18"/>
  <c r="G2" i="18"/>
  <c r="B2" i="18"/>
  <c r="B3" i="17"/>
  <c r="C3" i="17"/>
  <c r="D3" i="17"/>
  <c r="E3" i="17"/>
  <c r="B4" i="17"/>
  <c r="C4" i="17"/>
  <c r="D4" i="17"/>
  <c r="E4" i="17"/>
  <c r="B5" i="17"/>
  <c r="C5" i="17"/>
  <c r="D5" i="17"/>
  <c r="E5" i="17"/>
  <c r="B6" i="17"/>
  <c r="C6" i="17"/>
  <c r="D6" i="17"/>
  <c r="E6" i="17"/>
  <c r="B7" i="17"/>
  <c r="C7" i="17"/>
  <c r="D7" i="17"/>
  <c r="E7" i="17"/>
  <c r="B8" i="17"/>
  <c r="C8" i="17"/>
  <c r="D8" i="17"/>
  <c r="E8" i="17"/>
  <c r="B9" i="17"/>
  <c r="C9" i="17"/>
  <c r="D9" i="17"/>
  <c r="E9" i="17"/>
  <c r="B10" i="17"/>
  <c r="C10" i="17"/>
  <c r="D10" i="17"/>
  <c r="E10" i="17"/>
  <c r="C2" i="17"/>
  <c r="D2" i="17"/>
  <c r="E2" i="17"/>
  <c r="B2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<sst xmlns="http://schemas.openxmlformats.org/spreadsheetml/2006/main" count="343" uniqueCount="170">
  <si>
    <t>S&amp;P</t>
  </si>
  <si>
    <t>11/07-2/09</t>
  </si>
  <si>
    <t>9/00-9/02</t>
  </si>
  <si>
    <t>7/98-8/98</t>
  </si>
  <si>
    <t>8/15-9/15</t>
  </si>
  <si>
    <t>1/00-2/00</t>
  </si>
  <si>
    <t>Improvement</t>
  </si>
  <si>
    <t>Bonds</t>
  </si>
  <si>
    <t>HFs</t>
  </si>
  <si>
    <t>Count</t>
  </si>
  <si>
    <t>Avg</t>
  </si>
  <si>
    <t>Best</t>
  </si>
  <si>
    <t>Worst</t>
  </si>
  <si>
    <t>Sdev</t>
  </si>
  <si>
    <t>Profit pds</t>
  </si>
  <si>
    <t>Avg. Profit</t>
  </si>
  <si>
    <t>Unprofit pds</t>
  </si>
  <si>
    <t>Unprofit avg</t>
  </si>
  <si>
    <t>Brochure</t>
  </si>
  <si>
    <t>Fact Sheet</t>
  </si>
  <si>
    <t>Catalyst/Millburn</t>
  </si>
  <si>
    <t>Losing Quarters</t>
  </si>
  <si>
    <t>Millburn</t>
  </si>
  <si>
    <t>Diff</t>
  </si>
  <si>
    <t xml:space="preserve">S&amp;P </t>
  </si>
  <si>
    <t>Catalyst/MB</t>
  </si>
  <si>
    <t>Annualized Rate of Return</t>
  </si>
  <si>
    <t>Annualized Standard Deviation</t>
  </si>
  <si>
    <t>Sharpe Ratio (2.5% risk-free-return)6</t>
  </si>
  <si>
    <t>Sortino Ratio (0% MAR)7</t>
  </si>
  <si>
    <t>Calmar Ratio8</t>
  </si>
  <si>
    <t>% Months &gt;= 0%</t>
  </si>
  <si>
    <t>Average Return When &gt; = 0%</t>
  </si>
  <si>
    <t>Average Return When &lt; 0%</t>
  </si>
  <si>
    <t>Correlation to 9</t>
  </si>
  <si>
    <t>Largest Drawdown10</t>
  </si>
  <si>
    <t>Date of Largest Drawdown10</t>
  </si>
  <si>
    <t>Total Return</t>
  </si>
  <si>
    <t>Number of Months &gt;= 0%</t>
  </si>
  <si>
    <t>Monthly Downside Deviation</t>
  </si>
  <si>
    <t>Annl. Downside Deviation</t>
  </si>
  <si>
    <t>MSCI</t>
  </si>
  <si>
    <t>Global Bonds</t>
  </si>
  <si>
    <t>Quarterly Returns sorted HIGHEST to lowest</t>
  </si>
  <si>
    <t>Quarterly Returns sorted LOWEST to highest</t>
  </si>
  <si>
    <t>RUN IN PERTRAC USING DATES</t>
  </si>
  <si>
    <t>BTOP 50</t>
  </si>
  <si>
    <t>new</t>
  </si>
  <si>
    <t>Credit Crisis / Government-Sponsored Bailout of Banks</t>
  </si>
  <si>
    <t>Credit Crisis / Commodity Prices Rally</t>
  </si>
  <si>
    <t>Russia Defaults on Debt / LTCM Crisis</t>
  </si>
  <si>
    <t>Continuing Bear Market U.S. Equities led by Financials</t>
  </si>
  <si>
    <t>Sovereign Debt Crisis</t>
  </si>
  <si>
    <t xml:space="preserve">Bear Market in U.S. Equities led by Technology </t>
  </si>
  <si>
    <t>Continuing Aftermath of Technology Bubble Bursting</t>
  </si>
  <si>
    <t>Iraq Invades Kuwait</t>
  </si>
  <si>
    <t>European Sovereign Debt Crisis / Global Growth Fears</t>
  </si>
  <si>
    <t>Terrorist Attacks on World Trade Center &amp; Pentagon</t>
  </si>
  <si>
    <t>WorldCom Scandal</t>
  </si>
  <si>
    <t>Bear Market U.S. Equities led by Financials</t>
  </si>
  <si>
    <t>Black Monday- Global Stock Markets Crash</t>
  </si>
  <si>
    <t>Difference</t>
  </si>
  <si>
    <t>Event</t>
  </si>
  <si>
    <t>Period</t>
  </si>
  <si>
    <t>Round to nearest 1/10th</t>
  </si>
  <si>
    <t>MIRRORS MMM FUND BROCHURE JAN 2016</t>
  </si>
  <si>
    <t>Rolling 36-month</t>
  </si>
  <si>
    <t>Monthly Returns</t>
  </si>
  <si>
    <t>UNIT VALUE</t>
  </si>
  <si>
    <t>MTD</t>
  </si>
  <si>
    <t>OPENING UNIT VALUE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</si>
  <si>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</si>
  <si>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</si>
  <si>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</si>
  <si>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</si>
  <si>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</si>
  <si>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</si>
  <si>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</si>
  <si>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</si>
  <si>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</si>
  <si>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</si>
  <si>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</si>
  <si>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</si>
  <si>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</si>
  <si>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Date</t>
  </si>
  <si>
    <t>Return</t>
  </si>
  <si>
    <t>Vami</t>
  </si>
  <si>
    <t>To Date</t>
  </si>
  <si>
    <t>brochure</t>
  </si>
  <si>
    <r>
      <t>S&amp;P 500</t>
    </r>
    <r>
      <rPr>
        <vertAlign val="superscript"/>
        <sz val="10"/>
        <color theme="3"/>
        <rFont val="Franklin Gothic Medium Cond"/>
        <family val="2"/>
      </rPr>
      <t>2</t>
    </r>
  </si>
  <si>
    <r>
      <t>Managed Futures Index</t>
    </r>
    <r>
      <rPr>
        <vertAlign val="superscript"/>
        <sz val="10"/>
        <color theme="3"/>
        <rFont val="Franklin Gothic Medium Cond"/>
        <family val="2"/>
      </rPr>
      <t>12</t>
    </r>
  </si>
  <si>
    <t>4Q 1987</t>
  </si>
  <si>
    <t>4Q 2008</t>
  </si>
  <si>
    <t>3Q 2002</t>
  </si>
  <si>
    <t>3Q 2001</t>
  </si>
  <si>
    <t>3Q 2011</t>
  </si>
  <si>
    <t>3Q 1990</t>
  </si>
  <si>
    <t>1Q 2001</t>
  </si>
  <si>
    <t>2Q 2010</t>
  </si>
  <si>
    <t>1Q 2009</t>
  </si>
  <si>
    <t>3Q 1998</t>
  </si>
  <si>
    <t>1Q 2008</t>
  </si>
  <si>
    <t>3Q 2008</t>
  </si>
  <si>
    <t>Trade Tensions / Global Growth Slowdown</t>
  </si>
  <si>
    <t>4Q 2018</t>
  </si>
  <si>
    <t>2Q 2002</t>
  </si>
  <si>
    <t>I01303US Index</t>
  </si>
  <si>
    <t>HFRIFWI Index</t>
  </si>
  <si>
    <t>MBX</t>
  </si>
  <si>
    <t>Hedge Funds</t>
  </si>
  <si>
    <t>Annualized Returns (Copy &amp; Paste from Fact Sheet Backup File)</t>
  </si>
  <si>
    <t>Share Class/Benchmark</t>
  </si>
  <si>
    <t>1 Year</t>
  </si>
  <si>
    <t>3 Years</t>
  </si>
  <si>
    <t>5 Years</t>
  </si>
  <si>
    <t>10 Years</t>
  </si>
  <si>
    <t>Since Inception*</t>
  </si>
  <si>
    <t>Class I</t>
  </si>
  <si>
    <t>S&amp;P 500 TR Index</t>
  </si>
  <si>
    <t>ML 3 Month T-Bill Index</t>
  </si>
  <si>
    <t>Class A</t>
  </si>
  <si>
    <t>n/a</t>
  </si>
  <si>
    <t>Class C</t>
  </si>
  <si>
    <t>Class A w/ Sales Charge</t>
  </si>
  <si>
    <t>Comparative Returns</t>
  </si>
  <si>
    <t>Growth of 100</t>
  </si>
  <si>
    <t>Drawdown</t>
  </si>
  <si>
    <t>12/19-3/20</t>
  </si>
  <si>
    <t>10/07-2/09</t>
  </si>
  <si>
    <t>7/12-12/13</t>
  </si>
  <si>
    <t>US Bonds</t>
  </si>
  <si>
    <t>HF</t>
  </si>
  <si>
    <t>S&amp;P 500</t>
  </si>
  <si>
    <t>Rolling 36 M</t>
  </si>
  <si>
    <t xml:space="preserve">M2WO Index  </t>
  </si>
  <si>
    <t>SBWDMUU Index</t>
  </si>
  <si>
    <t>Low Correlation</t>
  </si>
  <si>
    <t>Estimate as of 4/8</t>
  </si>
  <si>
    <t>Rank</t>
  </si>
  <si>
    <t>Top 15 Losing Quarters S&amp;P 500</t>
  </si>
  <si>
    <t>MF</t>
  </si>
  <si>
    <t>COVID-19 Outbreak</t>
  </si>
  <si>
    <t>1Q 2020</t>
  </si>
  <si>
    <t>Average</t>
  </si>
  <si>
    <t>Max.</t>
  </si>
  <si>
    <t>Min.</t>
  </si>
  <si>
    <t>U.S. Bonds</t>
  </si>
  <si>
    <t>Label</t>
  </si>
  <si>
    <t>Sharpe Ratio (2.5% risk-free-return)</t>
  </si>
  <si>
    <t>Sortino Ratio (0% MAR)</t>
  </si>
  <si>
    <t>Calmar Ratio</t>
  </si>
  <si>
    <t>Correlation to Catalyst/Millburn</t>
  </si>
  <si>
    <t>Largest Drawdown</t>
  </si>
  <si>
    <t>Date of Largest Drawdown</t>
  </si>
  <si>
    <t>ID</t>
  </si>
  <si>
    <t>Number of 36-Month Periods</t>
  </si>
  <si>
    <t>Avg. 36-Month Annl. Return</t>
  </si>
  <si>
    <t>Best 36-Month Annl. Return</t>
  </si>
  <si>
    <t>Worst 36-Month Annl. Return</t>
  </si>
  <si>
    <t>StDev of 36-Month Returns</t>
  </si>
  <si>
    <t>Profitable Periods (#)</t>
  </si>
  <si>
    <t>Avg. Profitable Period (Annl.)</t>
  </si>
  <si>
    <t>Unprofitable Periods (#)</t>
  </si>
  <si>
    <t>Avg. Unprofitable Period (Annl.)</t>
  </si>
  <si>
    <t>S&amp;P 500 Index</t>
  </si>
  <si>
    <t>MSCI World</t>
  </si>
  <si>
    <t>Managed Futures Index</t>
  </si>
  <si>
    <t>Managed Futures</t>
  </si>
  <si>
    <t>YTD</t>
  </si>
  <si>
    <t>Estimate as of 1/7/21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</si>
</sst>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\-yy;@"/>
    <numFmt numFmtId="165" formatCode="0.0%"/>
    <numFmt numFmtId="166" formatCode="\+0.0%;\-0.0%;0.0%"/>
    <numFmt numFmtId="167" formatCode="0.00000%"/>
    <numFmt numFmtId="168" formatCode="0.00%;[Red]\(0.00\)%"/>
    <numFmt numFmtId="169" formatCode="0.00000000000000000%;[Red]\(0.00000000000000000\)%"/>
  </numFmts>
  <fonts count="31" x14ac:knownFonts="1">
    <font>
      <sz val="10"/>
      <color theme="1"/>
      <name val="Franklin Gothic Book"/>
      <family val="2"/>
    </font>
    <font>
      <sz val="10"/>
      <color theme="1"/>
      <name val="Franklin Gothic Book"/>
      <family val="2"/>
    </font>
    <font>
      <sz val="10"/>
      <color rgb="FFFF0000"/>
      <name val="Franklin Gothic Book"/>
      <family val="2"/>
    </font>
    <font>
      <sz val="10"/>
      <color rgb="FF000000"/>
      <name val="Franklin Gothic Book"/>
      <family val="2"/>
    </font>
    <font>
      <sz val="1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10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Franklin Gothic Book"/>
      <family val="2"/>
    </font>
    <font>
      <sz val="10"/>
      <color indexed="10"/>
      <name val="Arial"/>
      <family val="2"/>
    </font>
    <font>
      <b/>
      <sz val="8"/>
      <color theme="1"/>
      <name val="Arial"/>
      <family val="2"/>
    </font>
    <font>
      <sz val="10"/>
      <color theme="1"/>
      <name val="Arial"/>
      <family val="2"/>
    </font>
    <font>
      <sz val="10"/>
      <color theme="0" tint="-0.34998626667073579"/>
      <name val="Franklin Gothic Book"/>
      <family val="2"/>
    </font>
    <font>
      <sz val="10"/>
      <name val="Franklin Gothic Book"/>
      <family val="2"/>
    </font>
    <font>
      <sz val="11"/>
      <color theme="0" tint="-0.249977111117893"/>
      <name val="Calibri"/>
      <family val="2"/>
      <scheme val="minor"/>
    </font>
    <font>
      <sz val="10"/>
      <color theme="0" tint="-0.249977111117893"/>
      <name val="Arial"/>
      <family val="2"/>
    </font>
    <font>
      <sz val="10"/>
      <color rgb="FFFF0000"/>
      <name val="Arial"/>
      <family val="2"/>
    </font>
    <font>
      <sz val="10"/>
      <color theme="0" tint="-0.14999847407452621"/>
      <name val="Arial"/>
      <family val="2"/>
    </font>
    <font>
      <sz val="14"/>
      <color theme="1"/>
      <name val="Franklin Gothic Book"/>
      <family val="2"/>
    </font>
    <font>
      <sz val="10"/>
      <color theme="3"/>
      <name val="Franklin Gothic Medium Cond"/>
      <family val="2"/>
    </font>
    <font>
      <vertAlign val="superscript"/>
      <sz val="10"/>
      <color theme="3"/>
      <name val="Franklin Gothic Medium Cond"/>
      <family val="2"/>
    </font>
    <font>
      <sz val="10"/>
      <color theme="3"/>
      <name val="Franklin Gothic Book"/>
      <family val="2"/>
    </font>
    <font>
      <sz val="10"/>
      <color theme="1" tint="0.249977111117893"/>
      <name val="Franklin Gothic Book"/>
      <family val="2"/>
    </font>
    <font>
      <b/>
      <sz val="7"/>
      <color rgb="FF000000"/>
      <name val="Roboto Condensed"/>
    </font>
    <font>
      <sz val="9"/>
      <color rgb="FF000000"/>
      <name val="Roboto Condensed"/>
    </font>
    <font>
      <sz val="9"/>
      <color rgb="FF000000"/>
      <name val="Univers LT Std 57 Cn"/>
      <family val="2"/>
    </font>
    <font>
      <sz val="9"/>
      <color rgb="FF000000"/>
      <name val="Roboto Condensed Light"/>
    </font>
    <font>
      <sz val="9"/>
      <color rgb="FF000000"/>
      <name val="Univers LT Std 47 Cn Lt"/>
      <family val="2"/>
    </font>
    <font>
      <sz val="7"/>
      <color rgb="FF000000"/>
      <name val="Univers LT Std 47 Cn Lt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F2F2F2"/>
      </bottom>
      <diagonal/>
    </border>
    <border>
      <left/>
      <right/>
      <top style="thin">
        <color rgb="FFF2F2F2"/>
      </top>
      <bottom style="thin">
        <color rgb="FFF2F2F2"/>
      </bottom>
      <diagonal/>
    </border>
    <border>
      <left/>
      <right/>
      <top style="thin">
        <color rgb="FFF2F2F2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F2F2F2"/>
      </bottom>
      <diagonal/>
    </border>
    <border>
      <left/>
      <right/>
      <top style="thin">
        <color rgb="FFF2F2F2"/>
      </top>
      <bottom style="thin">
        <color rgb="FFD9D9D9"/>
      </bottom>
      <diagonal/>
    </border>
    <border>
      <left/>
      <right/>
      <top style="thin">
        <color rgb="FFD9D9D9"/>
      </top>
      <bottom style="thin">
        <color rgb="FF000000"/>
      </bottom>
      <diagonal/>
    </border>
  </borders>
  <cellStyleXfs count="31">
    <xf numFmtId="0" fontId="0" fillId="0" borderId="0"/>
    <xf numFmtId="0" fontId="4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9" fillId="0" borderId="0"/>
    <xf numFmtId="0" fontId="6" fillId="0" borderId="0"/>
    <xf numFmtId="0" fontId="9" fillId="0" borderId="0"/>
    <xf numFmtId="0" fontId="7" fillId="0" borderId="0"/>
    <xf numFmtId="0" fontId="10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1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114">
    <xf numFmtId="0" fontId="0" fillId="0" borderId="0" xfId="0"/>
    <xf numFmtId="0" fontId="3" fillId="0" borderId="0" xfId="0" applyFont="1" applyAlignment="1">
      <alignment vertical="center"/>
    </xf>
    <xf numFmtId="10" fontId="0" fillId="0" borderId="0" xfId="0" applyNumberFormat="1"/>
    <xf numFmtId="10" fontId="2" fillId="0" borderId="0" xfId="0" applyNumberFormat="1" applyFont="1" applyAlignment="1">
      <alignment horizontal="right" vertical="center"/>
    </xf>
    <xf numFmtId="10" fontId="3" fillId="0" borderId="0" xfId="0" applyNumberFormat="1" applyFont="1" applyAlignment="1">
      <alignment horizontal="right" vertical="center"/>
    </xf>
    <xf numFmtId="0" fontId="5" fillId="0" borderId="0" xfId="1" applyFont="1" applyAlignment="1">
      <alignment horizontal="center"/>
    </xf>
    <xf numFmtId="0" fontId="4" fillId="0" borderId="0" xfId="1"/>
    <xf numFmtId="11" fontId="4" fillId="0" borderId="0" xfId="1" applyNumberFormat="1"/>
    <xf numFmtId="2" fontId="4" fillId="0" borderId="0" xfId="1" applyNumberFormat="1"/>
    <xf numFmtId="10" fontId="4" fillId="0" borderId="0" xfId="1" applyNumberFormat="1"/>
    <xf numFmtId="17" fontId="0" fillId="0" borderId="0" xfId="0" applyNumberFormat="1"/>
    <xf numFmtId="10" fontId="0" fillId="0" borderId="0" xfId="29" applyNumberFormat="1" applyFont="1"/>
    <xf numFmtId="0" fontId="6" fillId="0" borderId="0" xfId="8"/>
    <xf numFmtId="0" fontId="0" fillId="0" borderId="0" xfId="8" applyFont="1"/>
    <xf numFmtId="17" fontId="6" fillId="0" borderId="0" xfId="8" applyNumberFormat="1"/>
    <xf numFmtId="10" fontId="5" fillId="0" borderId="0" xfId="8" applyNumberFormat="1" applyFont="1"/>
    <xf numFmtId="10" fontId="5" fillId="0" borderId="0" xfId="8" applyNumberFormat="1" applyFont="1" applyAlignment="1">
      <alignment wrapText="1"/>
    </xf>
    <xf numFmtId="10" fontId="6" fillId="0" borderId="0" xfId="8" applyNumberFormat="1"/>
    <xf numFmtId="10" fontId="11" fillId="0" borderId="0" xfId="8" applyNumberFormat="1" applyFont="1"/>
    <xf numFmtId="164" fontId="6" fillId="0" borderId="0" xfId="8" applyNumberFormat="1"/>
    <xf numFmtId="0" fontId="12" fillId="2" borderId="0" xfId="1" applyFont="1" applyFill="1" applyAlignment="1">
      <alignment horizontal="center"/>
    </xf>
    <xf numFmtId="0" fontId="6" fillId="3" borderId="0" xfId="8" applyFill="1"/>
    <xf numFmtId="0" fontId="4" fillId="3" borderId="0" xfId="8" applyFont="1" applyFill="1"/>
    <xf numFmtId="17" fontId="6" fillId="3" borderId="0" xfId="8" applyNumberFormat="1" applyFill="1"/>
    <xf numFmtId="165" fontId="6" fillId="3" borderId="0" xfId="8" applyNumberFormat="1" applyFill="1"/>
    <xf numFmtId="166" fontId="6" fillId="3" borderId="0" xfId="8" applyNumberFormat="1" applyFill="1"/>
    <xf numFmtId="0" fontId="14" fillId="0" borderId="0" xfId="0" applyFont="1"/>
    <xf numFmtId="17" fontId="14" fillId="0" borderId="0" xfId="0" applyNumberFormat="1" applyFont="1"/>
    <xf numFmtId="10" fontId="14" fillId="0" borderId="0" xfId="0" applyNumberFormat="1" applyFont="1"/>
    <xf numFmtId="2" fontId="0" fillId="0" borderId="0" xfId="0" applyNumberFormat="1"/>
    <xf numFmtId="10" fontId="14" fillId="0" borderId="0" xfId="29" applyNumberFormat="1" applyFont="1"/>
    <xf numFmtId="0" fontId="15" fillId="0" borderId="0" xfId="0" applyFont="1"/>
    <xf numFmtId="2" fontId="15" fillId="0" borderId="0" xfId="0" applyNumberFormat="1" applyFont="1"/>
    <xf numFmtId="0" fontId="4" fillId="2" borderId="0" xfId="8" applyFont="1" applyFill="1"/>
    <xf numFmtId="0" fontId="6" fillId="2" borderId="0" xfId="8" applyFill="1"/>
    <xf numFmtId="17" fontId="6" fillId="2" borderId="0" xfId="8" applyNumberFormat="1" applyFill="1"/>
    <xf numFmtId="165" fontId="6" fillId="0" borderId="0" xfId="8" applyNumberFormat="1"/>
    <xf numFmtId="10" fontId="16" fillId="0" borderId="0" xfId="30" applyNumberFormat="1" applyFont="1"/>
    <xf numFmtId="0" fontId="17" fillId="0" borderId="0" xfId="1" applyFont="1"/>
    <xf numFmtId="10" fontId="17" fillId="0" borderId="0" xfId="1" applyNumberFormat="1" applyFont="1"/>
    <xf numFmtId="16" fontId="17" fillId="0" borderId="0" xfId="1" applyNumberFormat="1" applyFont="1"/>
    <xf numFmtId="17" fontId="17" fillId="0" borderId="0" xfId="1" applyNumberFormat="1" applyFont="1"/>
    <xf numFmtId="17" fontId="4" fillId="0" borderId="0" xfId="1" applyNumberFormat="1"/>
    <xf numFmtId="165" fontId="4" fillId="0" borderId="0" xfId="1" applyNumberFormat="1"/>
    <xf numFmtId="0" fontId="18" fillId="0" borderId="0" xfId="1" applyFont="1"/>
    <xf numFmtId="165" fontId="4" fillId="0" borderId="0" xfId="29" applyNumberFormat="1" applyFont="1"/>
    <xf numFmtId="0" fontId="19" fillId="0" borderId="0" xfId="1" applyFont="1"/>
    <xf numFmtId="4" fontId="0" fillId="0" borderId="0" xfId="0" applyNumberFormat="1"/>
    <xf numFmtId="167" fontId="0" fillId="0" borderId="0" xfId="0" applyNumberFormat="1"/>
    <xf numFmtId="0" fontId="20" fillId="0" borderId="0" xfId="0" applyFont="1"/>
    <xf numFmtId="17" fontId="15" fillId="0" borderId="0" xfId="0" applyNumberFormat="1" applyFont="1"/>
    <xf numFmtId="169" fontId="15" fillId="0" borderId="0" xfId="24" applyNumberFormat="1" applyFont="1"/>
    <xf numFmtId="43" fontId="1" fillId="0" borderId="0" xfId="4" applyFont="1"/>
    <xf numFmtId="168" fontId="1" fillId="0" borderId="0" xfId="24" applyNumberFormat="1" applyFont="1"/>
    <xf numFmtId="169" fontId="1" fillId="0" borderId="0" xfId="24" applyNumberFormat="1" applyFont="1"/>
    <xf numFmtId="43" fontId="15" fillId="0" borderId="0" xfId="4" applyFont="1"/>
    <xf numFmtId="14" fontId="4" fillId="0" borderId="0" xfId="1" applyNumberFormat="1"/>
    <xf numFmtId="9" fontId="0" fillId="0" borderId="0" xfId="29" applyFont="1"/>
    <xf numFmtId="0" fontId="4" fillId="0" borderId="2" xfId="1" applyBorder="1"/>
    <xf numFmtId="0" fontId="4" fillId="0" borderId="3" xfId="1" applyBorder="1"/>
    <xf numFmtId="0" fontId="4" fillId="0" borderId="4" xfId="1" applyBorder="1"/>
    <xf numFmtId="0" fontId="4" fillId="0" borderId="5" xfId="1" applyBorder="1"/>
    <xf numFmtId="0" fontId="4" fillId="0" borderId="6" xfId="1" applyBorder="1"/>
    <xf numFmtId="0" fontId="4" fillId="0" borderId="7" xfId="1" applyBorder="1"/>
    <xf numFmtId="0" fontId="4" fillId="0" borderId="8" xfId="1" applyBorder="1"/>
    <xf numFmtId="0" fontId="4" fillId="0" borderId="9" xfId="1" applyBorder="1"/>
    <xf numFmtId="10" fontId="21" fillId="0" borderId="1" xfId="30" applyNumberFormat="1" applyFont="1" applyFill="1" applyBorder="1"/>
    <xf numFmtId="10" fontId="21" fillId="0" borderId="1" xfId="30" applyNumberFormat="1" applyFont="1" applyFill="1" applyBorder="1" applyAlignment="1">
      <alignment horizontal="center"/>
    </xf>
    <xf numFmtId="165" fontId="24" fillId="0" borderId="1" xfId="30" applyNumberFormat="1" applyFont="1" applyFill="1" applyBorder="1" applyAlignment="1">
      <alignment horizontal="center"/>
    </xf>
    <xf numFmtId="165" fontId="23" fillId="0" borderId="1" xfId="30" applyNumberFormat="1" applyFont="1" applyFill="1" applyBorder="1" applyAlignment="1">
      <alignment horizontal="center"/>
    </xf>
    <xf numFmtId="0" fontId="2" fillId="0" borderId="0" xfId="0" applyFont="1"/>
    <xf numFmtId="0" fontId="25" fillId="0" borderId="10" xfId="0" applyFont="1" applyBorder="1" applyAlignment="1">
      <alignment horizontal="left" vertical="center" readingOrder="1"/>
    </xf>
    <xf numFmtId="0" fontId="25" fillId="0" borderId="10" xfId="0" applyFont="1" applyBorder="1" applyAlignment="1">
      <alignment horizontal="center" readingOrder="1"/>
    </xf>
    <xf numFmtId="0" fontId="0" fillId="4" borderId="0" xfId="0" applyFill="1"/>
    <xf numFmtId="0" fontId="12" fillId="4" borderId="0" xfId="1" applyFont="1" applyFill="1" applyAlignment="1">
      <alignment horizontal="center"/>
    </xf>
    <xf numFmtId="0" fontId="5" fillId="4" borderId="0" xfId="1" applyFont="1" applyFill="1" applyAlignment="1">
      <alignment horizontal="center"/>
    </xf>
    <xf numFmtId="0" fontId="18" fillId="4" borderId="0" xfId="1" applyFont="1" applyFill="1"/>
    <xf numFmtId="14" fontId="0" fillId="0" borderId="0" xfId="0" applyNumberFormat="1"/>
    <xf numFmtId="165" fontId="0" fillId="0" borderId="0" xfId="0" applyNumberFormat="1"/>
    <xf numFmtId="0" fontId="26" fillId="0" borderId="11" xfId="0" applyFont="1" applyBorder="1" applyAlignment="1">
      <alignment horizontal="left" vertical="center" readingOrder="1"/>
    </xf>
    <xf numFmtId="2" fontId="27" fillId="0" borderId="11" xfId="0" applyNumberFormat="1" applyFont="1" applyBorder="1" applyAlignment="1">
      <alignment horizontal="center" vertical="center" readingOrder="1"/>
    </xf>
    <xf numFmtId="0" fontId="28" fillId="0" borderId="12" xfId="0" applyFont="1" applyBorder="1" applyAlignment="1">
      <alignment horizontal="left" vertical="center" readingOrder="1"/>
    </xf>
    <xf numFmtId="2" fontId="29" fillId="0" borderId="12" xfId="0" applyNumberFormat="1" applyFont="1" applyBorder="1" applyAlignment="1">
      <alignment horizontal="center" vertical="center" readingOrder="1"/>
    </xf>
    <xf numFmtId="0" fontId="28" fillId="0" borderId="13" xfId="0" applyFont="1" applyBorder="1" applyAlignment="1">
      <alignment horizontal="left" vertical="center" readingOrder="1"/>
    </xf>
    <xf numFmtId="2" fontId="29" fillId="0" borderId="13" xfId="0" applyNumberFormat="1" applyFont="1" applyBorder="1" applyAlignment="1">
      <alignment horizontal="center" vertical="center" readingOrder="1"/>
    </xf>
    <xf numFmtId="0" fontId="26" fillId="0" borderId="14" xfId="0" applyFont="1" applyBorder="1" applyAlignment="1">
      <alignment horizontal="left" vertical="center" readingOrder="1"/>
    </xf>
    <xf numFmtId="2" fontId="27" fillId="0" borderId="14" xfId="0" applyNumberFormat="1" applyFont="1" applyBorder="1" applyAlignment="1">
      <alignment horizontal="center" vertical="center" readingOrder="1"/>
    </xf>
    <xf numFmtId="2" fontId="30" fillId="0" borderId="14" xfId="0" applyNumberFormat="1" applyFont="1" applyBorder="1" applyAlignment="1">
      <alignment horizontal="center" vertical="center" readingOrder="1"/>
    </xf>
    <xf numFmtId="0" fontId="26" fillId="0" borderId="12" xfId="0" applyFont="1" applyBorder="1" applyAlignment="1">
      <alignment horizontal="left" vertical="center" readingOrder="1"/>
    </xf>
    <xf numFmtId="2" fontId="27" fillId="0" borderId="12" xfId="0" applyNumberFormat="1" applyFont="1" applyBorder="1" applyAlignment="1">
      <alignment horizontal="center" vertical="center" readingOrder="1"/>
    </xf>
    <xf numFmtId="2" fontId="30" fillId="0" borderId="12" xfId="0" applyNumberFormat="1" applyFont="1" applyBorder="1" applyAlignment="1">
      <alignment horizontal="center" vertical="center" readingOrder="1"/>
    </xf>
    <xf numFmtId="2" fontId="29" fillId="0" borderId="15" xfId="0" applyNumberFormat="1" applyFont="1" applyBorder="1" applyAlignment="1">
      <alignment horizontal="center" vertical="center" readingOrder="1"/>
    </xf>
    <xf numFmtId="0" fontId="28" fillId="0" borderId="15" xfId="0" applyFont="1" applyBorder="1" applyAlignment="1">
      <alignment horizontal="left" vertical="center" readingOrder="1"/>
    </xf>
    <xf numFmtId="0" fontId="26" fillId="0" borderId="16" xfId="0" applyFont="1" applyBorder="1" applyAlignment="1">
      <alignment horizontal="left" readingOrder="1"/>
    </xf>
    <xf numFmtId="2" fontId="27" fillId="0" borderId="16" xfId="0" applyNumberFormat="1" applyFont="1" applyBorder="1" applyAlignment="1">
      <alignment horizontal="center" vertical="center" readingOrder="1"/>
    </xf>
    <xf numFmtId="2" fontId="30" fillId="0" borderId="16" xfId="0" applyNumberFormat="1" applyFont="1" applyBorder="1" applyAlignment="1">
      <alignment horizontal="center" vertical="center" readingOrder="1"/>
    </xf>
    <xf numFmtId="0" fontId="21" fillId="0" borderId="1" xfId="1" applyFont="1" applyBorder="1"/>
    <xf numFmtId="0" fontId="21" fillId="0" borderId="1" xfId="1" applyFont="1" applyBorder="1" applyAlignment="1">
      <alignment horizontal="center" wrapText="1"/>
    </xf>
    <xf numFmtId="0" fontId="21" fillId="0" borderId="1" xfId="1" applyFont="1" applyBorder="1" applyAlignment="1">
      <alignment horizontal="center"/>
    </xf>
    <xf numFmtId="0" fontId="23" fillId="0" borderId="1" xfId="1" applyFont="1" applyBorder="1" applyAlignment="1">
      <alignment horizontal="center"/>
    </xf>
    <xf numFmtId="17" fontId="24" fillId="0" borderId="1" xfId="1" applyNumberFormat="1" applyFont="1" applyBorder="1"/>
    <xf numFmtId="165" fontId="24" fillId="0" borderId="1" xfId="1" applyNumberFormat="1" applyFont="1" applyBorder="1" applyAlignment="1">
      <alignment horizontal="center"/>
    </xf>
    <xf numFmtId="0" fontId="24" fillId="0" borderId="1" xfId="1" applyFont="1" applyBorder="1"/>
    <xf numFmtId="0" fontId="15" fillId="0" borderId="1" xfId="1" applyFont="1" applyBorder="1"/>
    <xf numFmtId="0" fontId="12" fillId="0" borderId="0" xfId="1" applyFont="1" applyAlignment="1">
      <alignment horizontal="center"/>
    </xf>
    <xf numFmtId="2" fontId="13" fillId="0" borderId="0" xfId="1" applyNumberFormat="1" applyFont="1"/>
    <xf numFmtId="0" fontId="13" fillId="0" borderId="0" xfId="1" applyFont="1"/>
    <xf numFmtId="10" fontId="0" fillId="0" borderId="0" xfId="30" applyNumberFormat="1" applyFont="1"/>
    <xf numFmtId="165" fontId="4" fillId="3" borderId="0" xfId="29" applyNumberFormat="1" applyFont="1" applyFill="1"/>
    <xf numFmtId="165" fontId="4" fillId="2" borderId="0" xfId="29" applyNumberFormat="1" applyFont="1" applyFill="1"/>
    <xf numFmtId="165" fontId="4" fillId="3" borderId="0" xfId="30" applyNumberFormat="1" applyFill="1"/>
    <xf numFmtId="10" fontId="0" fillId="4" borderId="0" xfId="0" applyNumberFormat="1" applyFill="1"/>
    <xf numFmtId="10" fontId="0" fillId="0" borderId="0" xfId="0" applyNumberFormat="1" applyFill="1"/>
    <xf numFmtId="165" fontId="0" fillId="0" borderId="0" xfId="29" applyNumberFormat="1" applyFont="1"/>
  </cellXfs>
  <cellStyles count="31">
    <cellStyle name="Comma 2" xfId="2" xr:uid="{00000000-0005-0000-0000-000000000000}"/>
    <cellStyle name="Comma 2 2" xfId="3" xr:uid="{00000000-0005-0000-0000-000001000000}"/>
    <cellStyle name="Comma 3" xfId="4" xr:uid="{00000000-0005-0000-0000-000002000000}"/>
    <cellStyle name="Comma 4" xfId="5" xr:uid="{00000000-0005-0000-0000-000003000000}"/>
    <cellStyle name="Currency 2" xfId="6" xr:uid="{00000000-0005-0000-0000-000004000000}"/>
    <cellStyle name="Currency 2 2" xfId="7" xr:uid="{00000000-0005-0000-0000-000005000000}"/>
    <cellStyle name="Normal" xfId="0" builtinId="0"/>
    <cellStyle name="Normal 2" xfId="1" xr:uid="{00000000-0005-0000-0000-000007000000}"/>
    <cellStyle name="Normal 2 2" xfId="8" xr:uid="{00000000-0005-0000-0000-000008000000}"/>
    <cellStyle name="Normal 3" xfId="9" xr:uid="{00000000-0005-0000-0000-000009000000}"/>
    <cellStyle name="Normal 3 2" xfId="10" xr:uid="{00000000-0005-0000-0000-00000A000000}"/>
    <cellStyle name="Normal 4" xfId="11" xr:uid="{00000000-0005-0000-0000-00000B000000}"/>
    <cellStyle name="Normal 4 2" xfId="12" xr:uid="{00000000-0005-0000-0000-00000C000000}"/>
    <cellStyle name="Normal 4 3" xfId="13" xr:uid="{00000000-0005-0000-0000-00000D000000}"/>
    <cellStyle name="Normal 5" xfId="14" xr:uid="{00000000-0005-0000-0000-00000E000000}"/>
    <cellStyle name="Normal 6" xfId="15" xr:uid="{00000000-0005-0000-0000-00000F000000}"/>
    <cellStyle name="Normal 7" xfId="16" xr:uid="{00000000-0005-0000-0000-000010000000}"/>
    <cellStyle name="Normal 8" xfId="17" xr:uid="{00000000-0005-0000-0000-000011000000}"/>
    <cellStyle name="Normal 9" xfId="18" xr:uid="{00000000-0005-0000-0000-000012000000}"/>
    <cellStyle name="Percent" xfId="29" builtinId="5"/>
    <cellStyle name="Percent 2" xfId="19" xr:uid="{00000000-0005-0000-0000-000014000000}"/>
    <cellStyle name="Percent 2 2" xfId="20" xr:uid="{00000000-0005-0000-0000-000015000000}"/>
    <cellStyle name="Percent 2 3" xfId="30" xr:uid="{00000000-0005-0000-0000-000016000000}"/>
    <cellStyle name="Percent 3" xfId="21" xr:uid="{00000000-0005-0000-0000-000017000000}"/>
    <cellStyle name="Percent 3 2" xfId="22" xr:uid="{00000000-0005-0000-0000-000018000000}"/>
    <cellStyle name="Percent 3 3" xfId="23" xr:uid="{00000000-0005-0000-0000-000019000000}"/>
    <cellStyle name="Percent 4" xfId="24" xr:uid="{00000000-0005-0000-0000-00001A000000}"/>
    <cellStyle name="Percent 5" xfId="25" xr:uid="{00000000-0005-0000-0000-00001B000000}"/>
    <cellStyle name="Percent 6" xfId="26" xr:uid="{00000000-0005-0000-0000-00001C000000}"/>
    <cellStyle name="Percent 7" xfId="27" xr:uid="{00000000-0005-0000-0000-00001D000000}"/>
    <cellStyle name="Percent 8" xfId="28" xr:uid="{00000000-0005-0000-0000-00001E000000}"/>
  </cellStyles>
  <dxfs count="0"/>
  <tableStyles count="0" defaultTableStyle="TableStyleMedium2" defaultPivotStyle="PivotStyleLight16"/>
  <colors>
    <mruColors>
      <color rgb="FF0804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VAMI!$C$2:$C$287</c:f>
              <c:numCache>
                <c:formatCode>0.00</c:formatCode>
                <c:ptCount val="286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  <c:pt idx="244">
                  <c:v>47076.90728000825</c:v>
                </c:pt>
                <c:pt idx="245">
                  <c:v>47739.398295512925</c:v>
                </c:pt>
                <c:pt idx="246">
                  <c:v>48037.375500564776</c:v>
                </c:pt>
                <c:pt idx="247">
                  <c:v>49025.156586918623</c:v>
                </c:pt>
                <c:pt idx="248">
                  <c:v>49175.274668857222</c:v>
                </c:pt>
                <c:pt idx="249">
                  <c:v>50189.649861382124</c:v>
                </c:pt>
                <c:pt idx="250">
                  <c:v>51360.817332375031</c:v>
                </c:pt>
                <c:pt idx="251">
                  <c:v>52936.030393264235</c:v>
                </c:pt>
                <c:pt idx="252">
                  <c:v>53524.591847212294</c:v>
                </c:pt>
                <c:pt idx="253">
                  <c:v>56589.074853681137</c:v>
                </c:pt>
                <c:pt idx="254">
                  <c:v>54503.439778211374</c:v>
                </c:pt>
                <c:pt idx="255">
                  <c:v>53118.287298490657</c:v>
                </c:pt>
                <c:pt idx="256">
                  <c:v>53322.106992504421</c:v>
                </c:pt>
                <c:pt idx="257">
                  <c:v>54606.222404764419</c:v>
                </c:pt>
                <c:pt idx="258">
                  <c:v>54942.293870007255</c:v>
                </c:pt>
                <c:pt idx="259">
                  <c:v>56986.959646781048</c:v>
                </c:pt>
                <c:pt idx="260">
                  <c:v>58843.823801211693</c:v>
                </c:pt>
                <c:pt idx="261">
                  <c:v>59178.765787041862</c:v>
                </c:pt>
                <c:pt idx="262">
                  <c:v>55133.894650374845</c:v>
                </c:pt>
                <c:pt idx="263">
                  <c:v>56257.418626142382</c:v>
                </c:pt>
                <c:pt idx="264">
                  <c:v>51177.944347469005</c:v>
                </c:pt>
                <c:pt idx="265">
                  <c:v>55279.084094876336</c:v>
                </c:pt>
                <c:pt idx="266">
                  <c:v>57054.009651915047</c:v>
                </c:pt>
                <c:pt idx="267">
                  <c:v>58162.645035424655</c:v>
                </c:pt>
                <c:pt idx="268">
                  <c:v>60517.609610843079</c:v>
                </c:pt>
                <c:pt idx="269">
                  <c:v>56671.834890645929</c:v>
                </c:pt>
                <c:pt idx="270">
                  <c:v>60665.879453742753</c:v>
                </c:pt>
                <c:pt idx="271">
                  <c:v>61537.837560324529</c:v>
                </c:pt>
                <c:pt idx="272">
                  <c:v>60562.994147243102</c:v>
                </c:pt>
                <c:pt idx="273">
                  <c:v>61696.170037991651</c:v>
                </c:pt>
                <c:pt idx="274">
                  <c:v>63032.446863127698</c:v>
                </c:pt>
                <c:pt idx="275">
                  <c:v>65320.464113358743</c:v>
                </c:pt>
                <c:pt idx="276">
                  <c:v>67292.021768148756</c:v>
                </c:pt>
                <c:pt idx="277">
                  <c:v>67265.633021870904</c:v>
                </c:pt>
                <c:pt idx="278">
                  <c:v>61728.411541226065</c:v>
                </c:pt>
                <c:pt idx="279">
                  <c:v>54104.117465858973</c:v>
                </c:pt>
                <c:pt idx="280">
                  <c:v>61039.942499229968</c:v>
                </c:pt>
                <c:pt idx="281">
                  <c:v>63947.119827497765</c:v>
                </c:pt>
                <c:pt idx="282">
                  <c:v>65218.913646164976</c:v>
                </c:pt>
                <c:pt idx="283">
                  <c:v>68896.293253927593</c:v>
                </c:pt>
                <c:pt idx="284">
                  <c:v>73848.547078755597</c:v>
                </c:pt>
                <c:pt idx="285">
                  <c:v>71042.509497895138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2-4AC4-A5F3-59E17B87FABC}"/>
            </c:ext>
          </c:extLst>
        </c:ser>
        <c:ser>
          <c:idx val="2"/>
          <c:order val="1"/>
          <c:tx>
            <c:strRef>
              <c:f>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VAMI!$D$2:$D$287</c:f>
              <c:numCache>
                <c:formatCode>0.00</c:formatCode>
                <c:ptCount val="286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  <c:pt idx="228">
                  <c:v>39350.722486123595</c:v>
                </c:pt>
                <c:pt idx="229">
                  <c:v>41327.790368095753</c:v>
                </c:pt>
                <c:pt idx="230">
                  <c:v>42559.228518763499</c:v>
                </c:pt>
                <c:pt idx="231">
                  <c:v>42559.13314105742</c:v>
                </c:pt>
                <c:pt idx="232">
                  <c:v>42346.075933094624</c:v>
                </c:pt>
                <c:pt idx="233">
                  <c:v>42681.942304781543</c:v>
                </c:pt>
                <c:pt idx="234">
                  <c:v>45301.95545031756</c:v>
                </c:pt>
                <c:pt idx="235">
                  <c:v>46317.935362943288</c:v>
                </c:pt>
                <c:pt idx="236">
                  <c:v>45878.327075035311</c:v>
                </c:pt>
                <c:pt idx="237">
                  <c:v>45139.726265983561</c:v>
                </c:pt>
                <c:pt idx="238">
                  <c:v>43298.571615179993</c:v>
                </c:pt>
                <c:pt idx="239">
                  <c:v>40086.246327439971</c:v>
                </c:pt>
                <c:pt idx="240">
                  <c:v>39872.728818373907</c:v>
                </c:pt>
                <c:pt idx="241">
                  <c:v>40029.554648315461</c:v>
                </c:pt>
                <c:pt idx="242">
                  <c:v>40653.299964959078</c:v>
                </c:pt>
                <c:pt idx="243">
                  <c:v>40429.054537387041</c:v>
                </c:pt>
                <c:pt idx="244">
                  <c:v>41053.007196869963</c:v>
                </c:pt>
                <c:pt idx="245">
                  <c:v>41864.874671620782</c:v>
                </c:pt>
                <c:pt idx="246">
                  <c:v>42031.47049615068</c:v>
                </c:pt>
                <c:pt idx="247">
                  <c:v>41771.786030483541</c:v>
                </c:pt>
                <c:pt idx="248">
                  <c:v>43206.474072814657</c:v>
                </c:pt>
                <c:pt idx="249">
                  <c:v>42273.240540501305</c:v>
                </c:pt>
                <c:pt idx="250">
                  <c:v>42241.334624388073</c:v>
                </c:pt>
                <c:pt idx="251">
                  <c:v>42544.158841202334</c:v>
                </c:pt>
                <c:pt idx="252">
                  <c:v>43274.478377252002</c:v>
                </c:pt>
                <c:pt idx="253">
                  <c:v>41877.049843145141</c:v>
                </c:pt>
                <c:pt idx="254">
                  <c:v>40619.498935294512</c:v>
                </c:pt>
                <c:pt idx="255">
                  <c:v>41849.158084400966</c:v>
                </c:pt>
                <c:pt idx="256">
                  <c:v>41035.656748076362</c:v>
                </c:pt>
                <c:pt idx="257">
                  <c:v>41903.805363129868</c:v>
                </c:pt>
                <c:pt idx="258">
                  <c:v>41978.340967005519</c:v>
                </c:pt>
                <c:pt idx="259">
                  <c:v>41360.562977277281</c:v>
                </c:pt>
                <c:pt idx="260">
                  <c:v>42012.70596919299</c:v>
                </c:pt>
                <c:pt idx="261">
                  <c:v>40768.221807075766</c:v>
                </c:pt>
                <c:pt idx="262">
                  <c:v>39526.275521311713</c:v>
                </c:pt>
                <c:pt idx="263">
                  <c:v>40274.281401554632</c:v>
                </c:pt>
                <c:pt idx="264">
                  <c:v>42477.829866906599</c:v>
                </c:pt>
                <c:pt idx="265">
                  <c:v>42763.009208095464</c:v>
                </c:pt>
                <c:pt idx="266">
                  <c:v>42240.384994184009</c:v>
                </c:pt>
                <c:pt idx="267">
                  <c:v>44460.23475356264</c:v>
                </c:pt>
                <c:pt idx="268">
                  <c:v>43664.204124878408</c:v>
                </c:pt>
                <c:pt idx="269">
                  <c:v>46521.388450589126</c:v>
                </c:pt>
                <c:pt idx="270">
                  <c:v>47142.463191462411</c:v>
                </c:pt>
                <c:pt idx="271">
                  <c:v>47217.977453539614</c:v>
                </c:pt>
                <c:pt idx="272">
                  <c:v>52175.669147178131</c:v>
                </c:pt>
                <c:pt idx="273">
                  <c:v>50874.178144820646</c:v>
                </c:pt>
                <c:pt idx="274">
                  <c:v>50437.140908120127</c:v>
                </c:pt>
                <c:pt idx="275">
                  <c:v>50176.552427673603</c:v>
                </c:pt>
                <c:pt idx="276">
                  <c:v>48776.158890964594</c:v>
                </c:pt>
                <c:pt idx="277">
                  <c:v>52115.000632395633</c:v>
                </c:pt>
                <c:pt idx="278">
                  <c:v>55606.985794942062</c:v>
                </c:pt>
                <c:pt idx="279">
                  <c:v>58972.533294076413</c:v>
                </c:pt>
                <c:pt idx="280">
                  <c:v>60165.625460041905</c:v>
                </c:pt>
                <c:pt idx="281">
                  <c:v>59042.490768060059</c:v>
                </c:pt>
                <c:pt idx="282">
                  <c:v>59119.00027576596</c:v>
                </c:pt>
                <c:pt idx="283">
                  <c:v>61617.23267806082</c:v>
                </c:pt>
                <c:pt idx="284">
                  <c:v>58960.673283667791</c:v>
                </c:pt>
                <c:pt idx="285">
                  <c:v>59187.506349874435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F2-4AC4-A5F3-59E17B87FABC}"/>
            </c:ext>
          </c:extLst>
        </c:ser>
        <c:ser>
          <c:idx val="0"/>
          <c:order val="2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VAMI!$B$2:$B$287</c:f>
              <c:numCache>
                <c:formatCode>0.00</c:formatCode>
                <c:ptCount val="286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  <c:pt idx="244">
                  <c:v>93366.609999999724</c:v>
                </c:pt>
                <c:pt idx="245">
                  <c:v>92794.729999999719</c:v>
                </c:pt>
                <c:pt idx="246">
                  <c:v>89995.539999999732</c:v>
                </c:pt>
                <c:pt idx="247">
                  <c:v>91199.489999999743</c:v>
                </c:pt>
                <c:pt idx="248">
                  <c:v>94510.369999999719</c:v>
                </c:pt>
                <c:pt idx="249">
                  <c:v>94630.759999999718</c:v>
                </c:pt>
                <c:pt idx="250">
                  <c:v>97881.439999999711</c:v>
                </c:pt>
                <c:pt idx="251">
                  <c:v>98242.619999999704</c:v>
                </c:pt>
                <c:pt idx="252">
                  <c:v>98586.609999999695</c:v>
                </c:pt>
                <c:pt idx="253">
                  <c:v>98462.249999999694</c:v>
                </c:pt>
                <c:pt idx="254">
                  <c:v>92430.779999999708</c:v>
                </c:pt>
                <c:pt idx="255">
                  <c:v>94544.899999999689</c:v>
                </c:pt>
                <c:pt idx="256">
                  <c:v>95104.519999999698</c:v>
                </c:pt>
                <c:pt idx="257">
                  <c:v>96659.029999999693</c:v>
                </c:pt>
                <c:pt idx="258">
                  <c:v>97280.829999999696</c:v>
                </c:pt>
                <c:pt idx="259">
                  <c:v>96659.029999999693</c:v>
                </c:pt>
                <c:pt idx="260">
                  <c:v>100327.64999999967</c:v>
                </c:pt>
                <c:pt idx="261">
                  <c:v>101167.08999999968</c:v>
                </c:pt>
                <c:pt idx="262">
                  <c:v>97405.189999999697</c:v>
                </c:pt>
                <c:pt idx="263">
                  <c:v>99674.759999999689</c:v>
                </c:pt>
                <c:pt idx="264">
                  <c:v>96456.939999999697</c:v>
                </c:pt>
                <c:pt idx="265">
                  <c:v>99733.199999999677</c:v>
                </c:pt>
                <c:pt idx="266">
                  <c:v>101788.88999999968</c:v>
                </c:pt>
                <c:pt idx="267">
                  <c:v>103105.81999999967</c:v>
                </c:pt>
                <c:pt idx="268">
                  <c:v>105257.86999999966</c:v>
                </c:pt>
                <c:pt idx="269">
                  <c:v>99187.149999999674</c:v>
                </c:pt>
                <c:pt idx="270">
                  <c:v>103523.37999999966</c:v>
                </c:pt>
                <c:pt idx="271">
                  <c:v>104968.78999999964</c:v>
                </c:pt>
                <c:pt idx="272">
                  <c:v>100504.07999999967</c:v>
                </c:pt>
                <c:pt idx="273">
                  <c:v>103234.29999999965</c:v>
                </c:pt>
                <c:pt idx="274">
                  <c:v>103972.99999999965</c:v>
                </c:pt>
                <c:pt idx="275">
                  <c:v>108116.99999999965</c:v>
                </c:pt>
                <c:pt idx="276">
                  <c:v>109806.99999999965</c:v>
                </c:pt>
                <c:pt idx="277">
                  <c:v>108690.99999999965</c:v>
                </c:pt>
                <c:pt idx="278">
                  <c:v>100101.99999999968</c:v>
                </c:pt>
                <c:pt idx="279">
                  <c:v>83733.999999999724</c:v>
                </c:pt>
                <c:pt idx="280">
                  <c:v>90462.999999999694</c:v>
                </c:pt>
                <c:pt idx="281">
                  <c:v>92390.999999999694</c:v>
                </c:pt>
                <c:pt idx="282">
                  <c:v>93946.999999999694</c:v>
                </c:pt>
                <c:pt idx="283">
                  <c:v>98173.999999999665</c:v>
                </c:pt>
                <c:pt idx="284">
                  <c:v>99086.999999999665</c:v>
                </c:pt>
                <c:pt idx="285">
                  <c:v>99221.999999999665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F2-4AC4-A5F3-59E17B87FABC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VAMI!$E$2:$E$287</c:f>
              <c:numCache>
                <c:formatCode>0.00</c:formatCode>
                <c:ptCount val="286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  <c:pt idx="228">
                  <c:v>36131.046875753891</c:v>
                </c:pt>
                <c:pt idx="229">
                  <c:v>35193.343508791339</c:v>
                </c:pt>
                <c:pt idx="230">
                  <c:v>35181.593090730647</c:v>
                </c:pt>
                <c:pt idx="231">
                  <c:v>35912.828608649295</c:v>
                </c:pt>
                <c:pt idx="232">
                  <c:v>36281.563435193828</c:v>
                </c:pt>
                <c:pt idx="233">
                  <c:v>36414.951568507233</c:v>
                </c:pt>
                <c:pt idx="234">
                  <c:v>36564.150104088578</c:v>
                </c:pt>
                <c:pt idx="235">
                  <c:v>37251.320083270861</c:v>
                </c:pt>
                <c:pt idx="236">
                  <c:v>37410.547956651135</c:v>
                </c:pt>
                <c:pt idx="237">
                  <c:v>37652.514189350593</c:v>
                </c:pt>
                <c:pt idx="238">
                  <c:v>37428.582524180434</c:v>
                </c:pt>
                <c:pt idx="239">
                  <c:v>37715.27036552802</c:v>
                </c:pt>
                <c:pt idx="240">
                  <c:v>38094.817106537506</c:v>
                </c:pt>
                <c:pt idx="241">
                  <c:v>38552.79509318545</c:v>
                </c:pt>
                <c:pt idx="242">
                  <c:v>38899.529512554756</c:v>
                </c:pt>
                <c:pt idx="243">
                  <c:v>39052.052527957982</c:v>
                </c:pt>
                <c:pt idx="244">
                  <c:v>39260.753368315869</c:v>
                </c:pt>
                <c:pt idx="245">
                  <c:v>39336.845710008849</c:v>
                </c:pt>
                <c:pt idx="246">
                  <c:v>39454.708816755832</c:v>
                </c:pt>
                <c:pt idx="247">
                  <c:v>39876.155771591155</c:v>
                </c:pt>
                <c:pt idx="248">
                  <c:v>40072.355979415275</c:v>
                </c:pt>
                <c:pt idx="249">
                  <c:v>40331.382971837818</c:v>
                </c:pt>
                <c:pt idx="250">
                  <c:v>40745.57785343338</c:v>
                </c:pt>
                <c:pt idx="251">
                  <c:v>40931.966432756642</c:v>
                </c:pt>
                <c:pt idx="252">
                  <c:v>41367.352666703526</c:v>
                </c:pt>
                <c:pt idx="253">
                  <c:v>42324.923478123725</c:v>
                </c:pt>
                <c:pt idx="254">
                  <c:v>41563.067441633291</c:v>
                </c:pt>
                <c:pt idx="255">
                  <c:v>41349.050375577935</c:v>
                </c:pt>
                <c:pt idx="256">
                  <c:v>41507.383875625601</c:v>
                </c:pt>
                <c:pt idx="257">
                  <c:v>41872.441180243266</c:v>
                </c:pt>
                <c:pt idx="258">
                  <c:v>41705.208077132615</c:v>
                </c:pt>
                <c:pt idx="259">
                  <c:v>41894.841701804144</c:v>
                </c:pt>
                <c:pt idx="260">
                  <c:v>42034.511042568622</c:v>
                </c:pt>
                <c:pt idx="261">
                  <c:v>41923.158620640948</c:v>
                </c:pt>
                <c:pt idx="262">
                  <c:v>40580.777798829535</c:v>
                </c:pt>
                <c:pt idx="263">
                  <c:v>40430.767266406736</c:v>
                </c:pt>
                <c:pt idx="264">
                  <c:v>39404.341476445603</c:v>
                </c:pt>
                <c:pt idx="265">
                  <c:v>40783.565183929037</c:v>
                </c:pt>
                <c:pt idx="266">
                  <c:v>41315.846765604736</c:v>
                </c:pt>
                <c:pt idx="267">
                  <c:v>41557.662955409593</c:v>
                </c:pt>
                <c:pt idx="268">
                  <c:v>42108.626348473728</c:v>
                </c:pt>
                <c:pt idx="269">
                  <c:v>41310.93359631046</c:v>
                </c:pt>
                <c:pt idx="270">
                  <c:v>42255.159416162496</c:v>
                </c:pt>
                <c:pt idx="271">
                  <c:v>42439.941653908107</c:v>
                </c:pt>
                <c:pt idx="272">
                  <c:v>42108.502783736993</c:v>
                </c:pt>
                <c:pt idx="273">
                  <c:v>42022.72826231498</c:v>
                </c:pt>
                <c:pt idx="274">
                  <c:v>42270.607950272832</c:v>
                </c:pt>
                <c:pt idx="275">
                  <c:v>42714.993815879112</c:v>
                </c:pt>
                <c:pt idx="276">
                  <c:v>43521.73621399999</c:v>
                </c:pt>
                <c:pt idx="277">
                  <c:v>43327.830779858232</c:v>
                </c:pt>
                <c:pt idx="278">
                  <c:v>42339.918941532684</c:v>
                </c:pt>
                <c:pt idx="279">
                  <c:v>38496.143603406606</c:v>
                </c:pt>
                <c:pt idx="280">
                  <c:v>40236.785339808899</c:v>
                </c:pt>
                <c:pt idx="281">
                  <c:v>41193.764805703264</c:v>
                </c:pt>
                <c:pt idx="282">
                  <c:v>42025.196615032284</c:v>
                </c:pt>
                <c:pt idx="283">
                  <c:v>43273.609396568652</c:v>
                </c:pt>
                <c:pt idx="284">
                  <c:v>44297.422674952941</c:v>
                </c:pt>
                <c:pt idx="285">
                  <c:v>43885.693204057148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F2-4AC4-A5F3-59E17B87F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26656"/>
        <c:axId val="148332928"/>
      </c:lineChart>
      <c:dateAx>
        <c:axId val="148326656"/>
        <c:scaling>
          <c:orientation val="minMax"/>
          <c:max val="4407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48332928"/>
        <c:crossesAt val="1000"/>
        <c:auto val="1"/>
        <c:lblOffset val="100"/>
        <c:baseTimeUnit val="months"/>
        <c:majorUnit val="24"/>
        <c:minorUnit val="12"/>
      </c:dateAx>
      <c:valAx>
        <c:axId val="148332928"/>
        <c:scaling>
          <c:logBase val="2"/>
          <c:orientation val="minMax"/>
          <c:max val="16000"/>
          <c:min val="10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8326656"/>
        <c:crossesAt val="1"/>
        <c:crossBetween val="between"/>
        <c:majorUnit val="2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VAMI!$C$2:$C$287</c:f>
              <c:numCache>
                <c:formatCode>0.00</c:formatCode>
                <c:ptCount val="286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  <c:pt idx="244">
                  <c:v>47076.90728000825</c:v>
                </c:pt>
                <c:pt idx="245">
                  <c:v>47739.398295512925</c:v>
                </c:pt>
                <c:pt idx="246">
                  <c:v>48037.375500564776</c:v>
                </c:pt>
                <c:pt idx="247">
                  <c:v>49025.156586918623</c:v>
                </c:pt>
                <c:pt idx="248">
                  <c:v>49175.274668857222</c:v>
                </c:pt>
                <c:pt idx="249">
                  <c:v>50189.649861382124</c:v>
                </c:pt>
                <c:pt idx="250">
                  <c:v>51360.817332375031</c:v>
                </c:pt>
                <c:pt idx="251">
                  <c:v>52936.030393264235</c:v>
                </c:pt>
                <c:pt idx="252">
                  <c:v>53524.591847212294</c:v>
                </c:pt>
                <c:pt idx="253">
                  <c:v>56589.074853681137</c:v>
                </c:pt>
                <c:pt idx="254">
                  <c:v>54503.439778211374</c:v>
                </c:pt>
                <c:pt idx="255">
                  <c:v>53118.287298490657</c:v>
                </c:pt>
                <c:pt idx="256">
                  <c:v>53322.106992504421</c:v>
                </c:pt>
                <c:pt idx="257">
                  <c:v>54606.222404764419</c:v>
                </c:pt>
                <c:pt idx="258">
                  <c:v>54942.293870007255</c:v>
                </c:pt>
                <c:pt idx="259">
                  <c:v>56986.959646781048</c:v>
                </c:pt>
                <c:pt idx="260">
                  <c:v>58843.823801211693</c:v>
                </c:pt>
                <c:pt idx="261">
                  <c:v>59178.765787041862</c:v>
                </c:pt>
                <c:pt idx="262">
                  <c:v>55133.894650374845</c:v>
                </c:pt>
                <c:pt idx="263">
                  <c:v>56257.418626142382</c:v>
                </c:pt>
                <c:pt idx="264">
                  <c:v>51177.944347469005</c:v>
                </c:pt>
                <c:pt idx="265">
                  <c:v>55279.084094876336</c:v>
                </c:pt>
                <c:pt idx="266">
                  <c:v>57054.009651915047</c:v>
                </c:pt>
                <c:pt idx="267">
                  <c:v>58162.645035424655</c:v>
                </c:pt>
                <c:pt idx="268">
                  <c:v>60517.609610843079</c:v>
                </c:pt>
                <c:pt idx="269">
                  <c:v>56671.834890645929</c:v>
                </c:pt>
                <c:pt idx="270">
                  <c:v>60665.879453742753</c:v>
                </c:pt>
                <c:pt idx="271">
                  <c:v>61537.837560324529</c:v>
                </c:pt>
                <c:pt idx="272">
                  <c:v>60562.994147243102</c:v>
                </c:pt>
                <c:pt idx="273">
                  <c:v>61696.170037991651</c:v>
                </c:pt>
                <c:pt idx="274">
                  <c:v>63032.446863127698</c:v>
                </c:pt>
                <c:pt idx="275">
                  <c:v>65320.464113358743</c:v>
                </c:pt>
                <c:pt idx="276">
                  <c:v>67292.021768148756</c:v>
                </c:pt>
                <c:pt idx="277">
                  <c:v>67265.633021870904</c:v>
                </c:pt>
                <c:pt idx="278">
                  <c:v>61728.411541226065</c:v>
                </c:pt>
                <c:pt idx="279">
                  <c:v>54104.117465858973</c:v>
                </c:pt>
                <c:pt idx="280">
                  <c:v>61039.942499229968</c:v>
                </c:pt>
                <c:pt idx="281">
                  <c:v>63947.119827497765</c:v>
                </c:pt>
                <c:pt idx="282">
                  <c:v>65218.913646164976</c:v>
                </c:pt>
                <c:pt idx="283">
                  <c:v>68896.293253927593</c:v>
                </c:pt>
                <c:pt idx="284">
                  <c:v>73848.547078755597</c:v>
                </c:pt>
                <c:pt idx="285">
                  <c:v>71042.509497895138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05-48A6-AC6F-D4A2ACE99499}"/>
            </c:ext>
          </c:extLst>
        </c:ser>
        <c:ser>
          <c:idx val="2"/>
          <c:order val="1"/>
          <c:tx>
            <c:strRef>
              <c:f>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VAMI!$D$2:$D$287</c:f>
              <c:numCache>
                <c:formatCode>0.00</c:formatCode>
                <c:ptCount val="286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  <c:pt idx="228">
                  <c:v>39350.722486123595</c:v>
                </c:pt>
                <c:pt idx="229">
                  <c:v>41327.790368095753</c:v>
                </c:pt>
                <c:pt idx="230">
                  <c:v>42559.228518763499</c:v>
                </c:pt>
                <c:pt idx="231">
                  <c:v>42559.13314105742</c:v>
                </c:pt>
                <c:pt idx="232">
                  <c:v>42346.075933094624</c:v>
                </c:pt>
                <c:pt idx="233">
                  <c:v>42681.942304781543</c:v>
                </c:pt>
                <c:pt idx="234">
                  <c:v>45301.95545031756</c:v>
                </c:pt>
                <c:pt idx="235">
                  <c:v>46317.935362943288</c:v>
                </c:pt>
                <c:pt idx="236">
                  <c:v>45878.327075035311</c:v>
                </c:pt>
                <c:pt idx="237">
                  <c:v>45139.726265983561</c:v>
                </c:pt>
                <c:pt idx="238">
                  <c:v>43298.571615179993</c:v>
                </c:pt>
                <c:pt idx="239">
                  <c:v>40086.246327439971</c:v>
                </c:pt>
                <c:pt idx="240">
                  <c:v>39872.728818373907</c:v>
                </c:pt>
                <c:pt idx="241">
                  <c:v>40029.554648315461</c:v>
                </c:pt>
                <c:pt idx="242">
                  <c:v>40653.299964959078</c:v>
                </c:pt>
                <c:pt idx="243">
                  <c:v>40429.054537387041</c:v>
                </c:pt>
                <c:pt idx="244">
                  <c:v>41053.007196869963</c:v>
                </c:pt>
                <c:pt idx="245">
                  <c:v>41864.874671620782</c:v>
                </c:pt>
                <c:pt idx="246">
                  <c:v>42031.47049615068</c:v>
                </c:pt>
                <c:pt idx="247">
                  <c:v>41771.786030483541</c:v>
                </c:pt>
                <c:pt idx="248">
                  <c:v>43206.474072814657</c:v>
                </c:pt>
                <c:pt idx="249">
                  <c:v>42273.240540501305</c:v>
                </c:pt>
                <c:pt idx="250">
                  <c:v>42241.334624388073</c:v>
                </c:pt>
                <c:pt idx="251">
                  <c:v>42544.158841202334</c:v>
                </c:pt>
                <c:pt idx="252">
                  <c:v>43274.478377252002</c:v>
                </c:pt>
                <c:pt idx="253">
                  <c:v>41877.049843145141</c:v>
                </c:pt>
                <c:pt idx="254">
                  <c:v>40619.498935294512</c:v>
                </c:pt>
                <c:pt idx="255">
                  <c:v>41849.158084400966</c:v>
                </c:pt>
                <c:pt idx="256">
                  <c:v>41035.656748076362</c:v>
                </c:pt>
                <c:pt idx="257">
                  <c:v>41903.805363129868</c:v>
                </c:pt>
                <c:pt idx="258">
                  <c:v>41978.340967005519</c:v>
                </c:pt>
                <c:pt idx="259">
                  <c:v>41360.562977277281</c:v>
                </c:pt>
                <c:pt idx="260">
                  <c:v>42012.70596919299</c:v>
                </c:pt>
                <c:pt idx="261">
                  <c:v>40768.221807075766</c:v>
                </c:pt>
                <c:pt idx="262">
                  <c:v>39526.275521311713</c:v>
                </c:pt>
                <c:pt idx="263">
                  <c:v>40274.281401554632</c:v>
                </c:pt>
                <c:pt idx="264">
                  <c:v>42477.829866906599</c:v>
                </c:pt>
                <c:pt idx="265">
                  <c:v>42763.009208095464</c:v>
                </c:pt>
                <c:pt idx="266">
                  <c:v>42240.384994184009</c:v>
                </c:pt>
                <c:pt idx="267">
                  <c:v>44460.23475356264</c:v>
                </c:pt>
                <c:pt idx="268">
                  <c:v>43664.204124878408</c:v>
                </c:pt>
                <c:pt idx="269">
                  <c:v>46521.388450589126</c:v>
                </c:pt>
                <c:pt idx="270">
                  <c:v>47142.463191462411</c:v>
                </c:pt>
                <c:pt idx="271">
                  <c:v>47217.977453539614</c:v>
                </c:pt>
                <c:pt idx="272">
                  <c:v>52175.669147178131</c:v>
                </c:pt>
                <c:pt idx="273">
                  <c:v>50874.178144820646</c:v>
                </c:pt>
                <c:pt idx="274">
                  <c:v>50437.140908120127</c:v>
                </c:pt>
                <c:pt idx="275">
                  <c:v>50176.552427673603</c:v>
                </c:pt>
                <c:pt idx="276">
                  <c:v>48776.158890964594</c:v>
                </c:pt>
                <c:pt idx="277">
                  <c:v>52115.000632395633</c:v>
                </c:pt>
                <c:pt idx="278">
                  <c:v>55606.985794942062</c:v>
                </c:pt>
                <c:pt idx="279">
                  <c:v>58972.533294076413</c:v>
                </c:pt>
                <c:pt idx="280">
                  <c:v>60165.625460041905</c:v>
                </c:pt>
                <c:pt idx="281">
                  <c:v>59042.490768060059</c:v>
                </c:pt>
                <c:pt idx="282">
                  <c:v>59119.00027576596</c:v>
                </c:pt>
                <c:pt idx="283">
                  <c:v>61617.23267806082</c:v>
                </c:pt>
                <c:pt idx="284">
                  <c:v>58960.673283667791</c:v>
                </c:pt>
                <c:pt idx="285">
                  <c:v>59187.506349874435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05-48A6-AC6F-D4A2ACE99499}"/>
            </c:ext>
          </c:extLst>
        </c:ser>
        <c:ser>
          <c:idx val="0"/>
          <c:order val="2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VAMI!$B$2:$B$287</c:f>
              <c:numCache>
                <c:formatCode>0.00</c:formatCode>
                <c:ptCount val="286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  <c:pt idx="244">
                  <c:v>93366.609999999724</c:v>
                </c:pt>
                <c:pt idx="245">
                  <c:v>92794.729999999719</c:v>
                </c:pt>
                <c:pt idx="246">
                  <c:v>89995.539999999732</c:v>
                </c:pt>
                <c:pt idx="247">
                  <c:v>91199.489999999743</c:v>
                </c:pt>
                <c:pt idx="248">
                  <c:v>94510.369999999719</c:v>
                </c:pt>
                <c:pt idx="249">
                  <c:v>94630.759999999718</c:v>
                </c:pt>
                <c:pt idx="250">
                  <c:v>97881.439999999711</c:v>
                </c:pt>
                <c:pt idx="251">
                  <c:v>98242.619999999704</c:v>
                </c:pt>
                <c:pt idx="252">
                  <c:v>98586.609999999695</c:v>
                </c:pt>
                <c:pt idx="253">
                  <c:v>98462.249999999694</c:v>
                </c:pt>
                <c:pt idx="254">
                  <c:v>92430.779999999708</c:v>
                </c:pt>
                <c:pt idx="255">
                  <c:v>94544.899999999689</c:v>
                </c:pt>
                <c:pt idx="256">
                  <c:v>95104.519999999698</c:v>
                </c:pt>
                <c:pt idx="257">
                  <c:v>96659.029999999693</c:v>
                </c:pt>
                <c:pt idx="258">
                  <c:v>97280.829999999696</c:v>
                </c:pt>
                <c:pt idx="259">
                  <c:v>96659.029999999693</c:v>
                </c:pt>
                <c:pt idx="260">
                  <c:v>100327.64999999967</c:v>
                </c:pt>
                <c:pt idx="261">
                  <c:v>101167.08999999968</c:v>
                </c:pt>
                <c:pt idx="262">
                  <c:v>97405.189999999697</c:v>
                </c:pt>
                <c:pt idx="263">
                  <c:v>99674.759999999689</c:v>
                </c:pt>
                <c:pt idx="264">
                  <c:v>96456.939999999697</c:v>
                </c:pt>
                <c:pt idx="265">
                  <c:v>99733.199999999677</c:v>
                </c:pt>
                <c:pt idx="266">
                  <c:v>101788.88999999968</c:v>
                </c:pt>
                <c:pt idx="267">
                  <c:v>103105.81999999967</c:v>
                </c:pt>
                <c:pt idx="268">
                  <c:v>105257.86999999966</c:v>
                </c:pt>
                <c:pt idx="269">
                  <c:v>99187.149999999674</c:v>
                </c:pt>
                <c:pt idx="270">
                  <c:v>103523.37999999966</c:v>
                </c:pt>
                <c:pt idx="271">
                  <c:v>104968.78999999964</c:v>
                </c:pt>
                <c:pt idx="272">
                  <c:v>100504.07999999967</c:v>
                </c:pt>
                <c:pt idx="273">
                  <c:v>103234.29999999965</c:v>
                </c:pt>
                <c:pt idx="274">
                  <c:v>103972.99999999965</c:v>
                </c:pt>
                <c:pt idx="275">
                  <c:v>108116.99999999965</c:v>
                </c:pt>
                <c:pt idx="276">
                  <c:v>109806.99999999965</c:v>
                </c:pt>
                <c:pt idx="277">
                  <c:v>108690.99999999965</c:v>
                </c:pt>
                <c:pt idx="278">
                  <c:v>100101.99999999968</c:v>
                </c:pt>
                <c:pt idx="279">
                  <c:v>83733.999999999724</c:v>
                </c:pt>
                <c:pt idx="280">
                  <c:v>90462.999999999694</c:v>
                </c:pt>
                <c:pt idx="281">
                  <c:v>92390.999999999694</c:v>
                </c:pt>
                <c:pt idx="282">
                  <c:v>93946.999999999694</c:v>
                </c:pt>
                <c:pt idx="283">
                  <c:v>98173.999999999665</c:v>
                </c:pt>
                <c:pt idx="284">
                  <c:v>99086.999999999665</c:v>
                </c:pt>
                <c:pt idx="285">
                  <c:v>99221.999999999665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05-48A6-AC6F-D4A2ACE99499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VAMI!$E$2:$E$287</c:f>
              <c:numCache>
                <c:formatCode>0.00</c:formatCode>
                <c:ptCount val="286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  <c:pt idx="228">
                  <c:v>36131.046875753891</c:v>
                </c:pt>
                <c:pt idx="229">
                  <c:v>35193.343508791339</c:v>
                </c:pt>
                <c:pt idx="230">
                  <c:v>35181.593090730647</c:v>
                </c:pt>
                <c:pt idx="231">
                  <c:v>35912.828608649295</c:v>
                </c:pt>
                <c:pt idx="232">
                  <c:v>36281.563435193828</c:v>
                </c:pt>
                <c:pt idx="233">
                  <c:v>36414.951568507233</c:v>
                </c:pt>
                <c:pt idx="234">
                  <c:v>36564.150104088578</c:v>
                </c:pt>
                <c:pt idx="235">
                  <c:v>37251.320083270861</c:v>
                </c:pt>
                <c:pt idx="236">
                  <c:v>37410.547956651135</c:v>
                </c:pt>
                <c:pt idx="237">
                  <c:v>37652.514189350593</c:v>
                </c:pt>
                <c:pt idx="238">
                  <c:v>37428.582524180434</c:v>
                </c:pt>
                <c:pt idx="239">
                  <c:v>37715.27036552802</c:v>
                </c:pt>
                <c:pt idx="240">
                  <c:v>38094.817106537506</c:v>
                </c:pt>
                <c:pt idx="241">
                  <c:v>38552.79509318545</c:v>
                </c:pt>
                <c:pt idx="242">
                  <c:v>38899.529512554756</c:v>
                </c:pt>
                <c:pt idx="243">
                  <c:v>39052.052527957982</c:v>
                </c:pt>
                <c:pt idx="244">
                  <c:v>39260.753368315869</c:v>
                </c:pt>
                <c:pt idx="245">
                  <c:v>39336.845710008849</c:v>
                </c:pt>
                <c:pt idx="246">
                  <c:v>39454.708816755832</c:v>
                </c:pt>
                <c:pt idx="247">
                  <c:v>39876.155771591155</c:v>
                </c:pt>
                <c:pt idx="248">
                  <c:v>40072.355979415275</c:v>
                </c:pt>
                <c:pt idx="249">
                  <c:v>40331.382971837818</c:v>
                </c:pt>
                <c:pt idx="250">
                  <c:v>40745.57785343338</c:v>
                </c:pt>
                <c:pt idx="251">
                  <c:v>40931.966432756642</c:v>
                </c:pt>
                <c:pt idx="252">
                  <c:v>41367.352666703526</c:v>
                </c:pt>
                <c:pt idx="253">
                  <c:v>42324.923478123725</c:v>
                </c:pt>
                <c:pt idx="254">
                  <c:v>41563.067441633291</c:v>
                </c:pt>
                <c:pt idx="255">
                  <c:v>41349.050375577935</c:v>
                </c:pt>
                <c:pt idx="256">
                  <c:v>41507.383875625601</c:v>
                </c:pt>
                <c:pt idx="257">
                  <c:v>41872.441180243266</c:v>
                </c:pt>
                <c:pt idx="258">
                  <c:v>41705.208077132615</c:v>
                </c:pt>
                <c:pt idx="259">
                  <c:v>41894.841701804144</c:v>
                </c:pt>
                <c:pt idx="260">
                  <c:v>42034.511042568622</c:v>
                </c:pt>
                <c:pt idx="261">
                  <c:v>41923.158620640948</c:v>
                </c:pt>
                <c:pt idx="262">
                  <c:v>40580.777798829535</c:v>
                </c:pt>
                <c:pt idx="263">
                  <c:v>40430.767266406736</c:v>
                </c:pt>
                <c:pt idx="264">
                  <c:v>39404.341476445603</c:v>
                </c:pt>
                <c:pt idx="265">
                  <c:v>40783.565183929037</c:v>
                </c:pt>
                <c:pt idx="266">
                  <c:v>41315.846765604736</c:v>
                </c:pt>
                <c:pt idx="267">
                  <c:v>41557.662955409593</c:v>
                </c:pt>
                <c:pt idx="268">
                  <c:v>42108.626348473728</c:v>
                </c:pt>
                <c:pt idx="269">
                  <c:v>41310.93359631046</c:v>
                </c:pt>
                <c:pt idx="270">
                  <c:v>42255.159416162496</c:v>
                </c:pt>
                <c:pt idx="271">
                  <c:v>42439.941653908107</c:v>
                </c:pt>
                <c:pt idx="272">
                  <c:v>42108.502783736993</c:v>
                </c:pt>
                <c:pt idx="273">
                  <c:v>42022.72826231498</c:v>
                </c:pt>
                <c:pt idx="274">
                  <c:v>42270.607950272832</c:v>
                </c:pt>
                <c:pt idx="275">
                  <c:v>42714.993815879112</c:v>
                </c:pt>
                <c:pt idx="276">
                  <c:v>43521.73621399999</c:v>
                </c:pt>
                <c:pt idx="277">
                  <c:v>43327.830779858232</c:v>
                </c:pt>
                <c:pt idx="278">
                  <c:v>42339.918941532684</c:v>
                </c:pt>
                <c:pt idx="279">
                  <c:v>38496.143603406606</c:v>
                </c:pt>
                <c:pt idx="280">
                  <c:v>40236.785339808899</c:v>
                </c:pt>
                <c:pt idx="281">
                  <c:v>41193.764805703264</c:v>
                </c:pt>
                <c:pt idx="282">
                  <c:v>42025.196615032284</c:v>
                </c:pt>
                <c:pt idx="283">
                  <c:v>43273.609396568652</c:v>
                </c:pt>
                <c:pt idx="284">
                  <c:v>44297.422674952941</c:v>
                </c:pt>
                <c:pt idx="285">
                  <c:v>43885.693204057148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05-48A6-AC6F-D4A2ACE99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26656"/>
        <c:axId val="148332928"/>
      </c:lineChart>
      <c:dateAx>
        <c:axId val="148326656"/>
        <c:scaling>
          <c:orientation val="minMax"/>
          <c:max val="4407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48332928"/>
        <c:crossesAt val="1000"/>
        <c:auto val="1"/>
        <c:lblOffset val="100"/>
        <c:baseTimeUnit val="months"/>
        <c:majorUnit val="24"/>
        <c:minorUnit val="12"/>
      </c:dateAx>
      <c:valAx>
        <c:axId val="148332928"/>
        <c:scaling>
          <c:logBase val="2"/>
          <c:orientation val="minMax"/>
          <c:max val="16000"/>
          <c:min val="10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8326656"/>
        <c:crossesAt val="1"/>
        <c:crossBetween val="between"/>
        <c:majorUnit val="2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VAMI!$C$2:$C$287</c:f>
              <c:numCache>
                <c:formatCode>0.00</c:formatCode>
                <c:ptCount val="286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  <c:pt idx="244">
                  <c:v>47076.90728000825</c:v>
                </c:pt>
                <c:pt idx="245">
                  <c:v>47739.398295512925</c:v>
                </c:pt>
                <c:pt idx="246">
                  <c:v>48037.375500564776</c:v>
                </c:pt>
                <c:pt idx="247">
                  <c:v>49025.156586918623</c:v>
                </c:pt>
                <c:pt idx="248">
                  <c:v>49175.274668857222</c:v>
                </c:pt>
                <c:pt idx="249">
                  <c:v>50189.649861382124</c:v>
                </c:pt>
                <c:pt idx="250">
                  <c:v>51360.817332375031</c:v>
                </c:pt>
                <c:pt idx="251">
                  <c:v>52936.030393264235</c:v>
                </c:pt>
                <c:pt idx="252">
                  <c:v>53524.591847212294</c:v>
                </c:pt>
                <c:pt idx="253">
                  <c:v>56589.074853681137</c:v>
                </c:pt>
                <c:pt idx="254">
                  <c:v>54503.439778211374</c:v>
                </c:pt>
                <c:pt idx="255">
                  <c:v>53118.287298490657</c:v>
                </c:pt>
                <c:pt idx="256">
                  <c:v>53322.106992504421</c:v>
                </c:pt>
                <c:pt idx="257">
                  <c:v>54606.222404764419</c:v>
                </c:pt>
                <c:pt idx="258">
                  <c:v>54942.293870007255</c:v>
                </c:pt>
                <c:pt idx="259">
                  <c:v>56986.959646781048</c:v>
                </c:pt>
                <c:pt idx="260">
                  <c:v>58843.823801211693</c:v>
                </c:pt>
                <c:pt idx="261">
                  <c:v>59178.765787041862</c:v>
                </c:pt>
                <c:pt idx="262">
                  <c:v>55133.894650374845</c:v>
                </c:pt>
                <c:pt idx="263">
                  <c:v>56257.418626142382</c:v>
                </c:pt>
                <c:pt idx="264">
                  <c:v>51177.944347469005</c:v>
                </c:pt>
                <c:pt idx="265">
                  <c:v>55279.084094876336</c:v>
                </c:pt>
                <c:pt idx="266">
                  <c:v>57054.009651915047</c:v>
                </c:pt>
                <c:pt idx="267">
                  <c:v>58162.645035424655</c:v>
                </c:pt>
                <c:pt idx="268">
                  <c:v>60517.609610843079</c:v>
                </c:pt>
                <c:pt idx="269">
                  <c:v>56671.834890645929</c:v>
                </c:pt>
                <c:pt idx="270">
                  <c:v>60665.879453742753</c:v>
                </c:pt>
                <c:pt idx="271">
                  <c:v>61537.837560324529</c:v>
                </c:pt>
                <c:pt idx="272">
                  <c:v>60562.994147243102</c:v>
                </c:pt>
                <c:pt idx="273">
                  <c:v>61696.170037991651</c:v>
                </c:pt>
                <c:pt idx="274">
                  <c:v>63032.446863127698</c:v>
                </c:pt>
                <c:pt idx="275">
                  <c:v>65320.464113358743</c:v>
                </c:pt>
                <c:pt idx="276">
                  <c:v>67292.021768148756</c:v>
                </c:pt>
                <c:pt idx="277">
                  <c:v>67265.633021870904</c:v>
                </c:pt>
                <c:pt idx="278">
                  <c:v>61728.411541226065</c:v>
                </c:pt>
                <c:pt idx="279">
                  <c:v>54104.117465858973</c:v>
                </c:pt>
                <c:pt idx="280">
                  <c:v>61039.942499229968</c:v>
                </c:pt>
                <c:pt idx="281">
                  <c:v>63947.119827497765</c:v>
                </c:pt>
                <c:pt idx="282">
                  <c:v>65218.913646164976</c:v>
                </c:pt>
                <c:pt idx="283">
                  <c:v>68896.293253927593</c:v>
                </c:pt>
                <c:pt idx="284">
                  <c:v>73848.547078755597</c:v>
                </c:pt>
                <c:pt idx="285">
                  <c:v>71042.509497895138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62-4E4D-953A-664FACEBA8A2}"/>
            </c:ext>
          </c:extLst>
        </c:ser>
        <c:ser>
          <c:idx val="2"/>
          <c:order val="1"/>
          <c:tx>
            <c:strRef>
              <c:f>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VAMI!$D$2:$D$287</c:f>
              <c:numCache>
                <c:formatCode>0.00</c:formatCode>
                <c:ptCount val="286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  <c:pt idx="228">
                  <c:v>39350.722486123595</c:v>
                </c:pt>
                <c:pt idx="229">
                  <c:v>41327.790368095753</c:v>
                </c:pt>
                <c:pt idx="230">
                  <c:v>42559.228518763499</c:v>
                </c:pt>
                <c:pt idx="231">
                  <c:v>42559.13314105742</c:v>
                </c:pt>
                <c:pt idx="232">
                  <c:v>42346.075933094624</c:v>
                </c:pt>
                <c:pt idx="233">
                  <c:v>42681.942304781543</c:v>
                </c:pt>
                <c:pt idx="234">
                  <c:v>45301.95545031756</c:v>
                </c:pt>
                <c:pt idx="235">
                  <c:v>46317.935362943288</c:v>
                </c:pt>
                <c:pt idx="236">
                  <c:v>45878.327075035311</c:v>
                </c:pt>
                <c:pt idx="237">
                  <c:v>45139.726265983561</c:v>
                </c:pt>
                <c:pt idx="238">
                  <c:v>43298.571615179993</c:v>
                </c:pt>
                <c:pt idx="239">
                  <c:v>40086.246327439971</c:v>
                </c:pt>
                <c:pt idx="240">
                  <c:v>39872.728818373907</c:v>
                </c:pt>
                <c:pt idx="241">
                  <c:v>40029.554648315461</c:v>
                </c:pt>
                <c:pt idx="242">
                  <c:v>40653.299964959078</c:v>
                </c:pt>
                <c:pt idx="243">
                  <c:v>40429.054537387041</c:v>
                </c:pt>
                <c:pt idx="244">
                  <c:v>41053.007196869963</c:v>
                </c:pt>
                <c:pt idx="245">
                  <c:v>41864.874671620782</c:v>
                </c:pt>
                <c:pt idx="246">
                  <c:v>42031.47049615068</c:v>
                </c:pt>
                <c:pt idx="247">
                  <c:v>41771.786030483541</c:v>
                </c:pt>
                <c:pt idx="248">
                  <c:v>43206.474072814657</c:v>
                </c:pt>
                <c:pt idx="249">
                  <c:v>42273.240540501305</c:v>
                </c:pt>
                <c:pt idx="250">
                  <c:v>42241.334624388073</c:v>
                </c:pt>
                <c:pt idx="251">
                  <c:v>42544.158841202334</c:v>
                </c:pt>
                <c:pt idx="252">
                  <c:v>43274.478377252002</c:v>
                </c:pt>
                <c:pt idx="253">
                  <c:v>41877.049843145141</c:v>
                </c:pt>
                <c:pt idx="254">
                  <c:v>40619.498935294512</c:v>
                </c:pt>
                <c:pt idx="255">
                  <c:v>41849.158084400966</c:v>
                </c:pt>
                <c:pt idx="256">
                  <c:v>41035.656748076362</c:v>
                </c:pt>
                <c:pt idx="257">
                  <c:v>41903.805363129868</c:v>
                </c:pt>
                <c:pt idx="258">
                  <c:v>41978.340967005519</c:v>
                </c:pt>
                <c:pt idx="259">
                  <c:v>41360.562977277281</c:v>
                </c:pt>
                <c:pt idx="260">
                  <c:v>42012.70596919299</c:v>
                </c:pt>
                <c:pt idx="261">
                  <c:v>40768.221807075766</c:v>
                </c:pt>
                <c:pt idx="262">
                  <c:v>39526.275521311713</c:v>
                </c:pt>
                <c:pt idx="263">
                  <c:v>40274.281401554632</c:v>
                </c:pt>
                <c:pt idx="264">
                  <c:v>42477.829866906599</c:v>
                </c:pt>
                <c:pt idx="265">
                  <c:v>42763.009208095464</c:v>
                </c:pt>
                <c:pt idx="266">
                  <c:v>42240.384994184009</c:v>
                </c:pt>
                <c:pt idx="267">
                  <c:v>44460.23475356264</c:v>
                </c:pt>
                <c:pt idx="268">
                  <c:v>43664.204124878408</c:v>
                </c:pt>
                <c:pt idx="269">
                  <c:v>46521.388450589126</c:v>
                </c:pt>
                <c:pt idx="270">
                  <c:v>47142.463191462411</c:v>
                </c:pt>
                <c:pt idx="271">
                  <c:v>47217.977453539614</c:v>
                </c:pt>
                <c:pt idx="272">
                  <c:v>52175.669147178131</c:v>
                </c:pt>
                <c:pt idx="273">
                  <c:v>50874.178144820646</c:v>
                </c:pt>
                <c:pt idx="274">
                  <c:v>50437.140908120127</c:v>
                </c:pt>
                <c:pt idx="275">
                  <c:v>50176.552427673603</c:v>
                </c:pt>
                <c:pt idx="276">
                  <c:v>48776.158890964594</c:v>
                </c:pt>
                <c:pt idx="277">
                  <c:v>52115.000632395633</c:v>
                </c:pt>
                <c:pt idx="278">
                  <c:v>55606.985794942062</c:v>
                </c:pt>
                <c:pt idx="279">
                  <c:v>58972.533294076413</c:v>
                </c:pt>
                <c:pt idx="280">
                  <c:v>60165.625460041905</c:v>
                </c:pt>
                <c:pt idx="281">
                  <c:v>59042.490768060059</c:v>
                </c:pt>
                <c:pt idx="282">
                  <c:v>59119.00027576596</c:v>
                </c:pt>
                <c:pt idx="283">
                  <c:v>61617.23267806082</c:v>
                </c:pt>
                <c:pt idx="284">
                  <c:v>58960.673283667791</c:v>
                </c:pt>
                <c:pt idx="285">
                  <c:v>59187.506349874435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62-4E4D-953A-664FACEBA8A2}"/>
            </c:ext>
          </c:extLst>
        </c:ser>
        <c:ser>
          <c:idx val="0"/>
          <c:order val="2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VAMI!$B$2:$B$287</c:f>
              <c:numCache>
                <c:formatCode>0.00</c:formatCode>
                <c:ptCount val="286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  <c:pt idx="244">
                  <c:v>93366.609999999724</c:v>
                </c:pt>
                <c:pt idx="245">
                  <c:v>92794.729999999719</c:v>
                </c:pt>
                <c:pt idx="246">
                  <c:v>89995.539999999732</c:v>
                </c:pt>
                <c:pt idx="247">
                  <c:v>91199.489999999743</c:v>
                </c:pt>
                <c:pt idx="248">
                  <c:v>94510.369999999719</c:v>
                </c:pt>
                <c:pt idx="249">
                  <c:v>94630.759999999718</c:v>
                </c:pt>
                <c:pt idx="250">
                  <c:v>97881.439999999711</c:v>
                </c:pt>
                <c:pt idx="251">
                  <c:v>98242.619999999704</c:v>
                </c:pt>
                <c:pt idx="252">
                  <c:v>98586.609999999695</c:v>
                </c:pt>
                <c:pt idx="253">
                  <c:v>98462.249999999694</c:v>
                </c:pt>
                <c:pt idx="254">
                  <c:v>92430.779999999708</c:v>
                </c:pt>
                <c:pt idx="255">
                  <c:v>94544.899999999689</c:v>
                </c:pt>
                <c:pt idx="256">
                  <c:v>95104.519999999698</c:v>
                </c:pt>
                <c:pt idx="257">
                  <c:v>96659.029999999693</c:v>
                </c:pt>
                <c:pt idx="258">
                  <c:v>97280.829999999696</c:v>
                </c:pt>
                <c:pt idx="259">
                  <c:v>96659.029999999693</c:v>
                </c:pt>
                <c:pt idx="260">
                  <c:v>100327.64999999967</c:v>
                </c:pt>
                <c:pt idx="261">
                  <c:v>101167.08999999968</c:v>
                </c:pt>
                <c:pt idx="262">
                  <c:v>97405.189999999697</c:v>
                </c:pt>
                <c:pt idx="263">
                  <c:v>99674.759999999689</c:v>
                </c:pt>
                <c:pt idx="264">
                  <c:v>96456.939999999697</c:v>
                </c:pt>
                <c:pt idx="265">
                  <c:v>99733.199999999677</c:v>
                </c:pt>
                <c:pt idx="266">
                  <c:v>101788.88999999968</c:v>
                </c:pt>
                <c:pt idx="267">
                  <c:v>103105.81999999967</c:v>
                </c:pt>
                <c:pt idx="268">
                  <c:v>105257.86999999966</c:v>
                </c:pt>
                <c:pt idx="269">
                  <c:v>99187.149999999674</c:v>
                </c:pt>
                <c:pt idx="270">
                  <c:v>103523.37999999966</c:v>
                </c:pt>
                <c:pt idx="271">
                  <c:v>104968.78999999964</c:v>
                </c:pt>
                <c:pt idx="272">
                  <c:v>100504.07999999967</c:v>
                </c:pt>
                <c:pt idx="273">
                  <c:v>103234.29999999965</c:v>
                </c:pt>
                <c:pt idx="274">
                  <c:v>103972.99999999965</c:v>
                </c:pt>
                <c:pt idx="275">
                  <c:v>108116.99999999965</c:v>
                </c:pt>
                <c:pt idx="276">
                  <c:v>109806.99999999965</c:v>
                </c:pt>
                <c:pt idx="277">
                  <c:v>108690.99999999965</c:v>
                </c:pt>
                <c:pt idx="278">
                  <c:v>100101.99999999968</c:v>
                </c:pt>
                <c:pt idx="279">
                  <c:v>83733.999999999724</c:v>
                </c:pt>
                <c:pt idx="280">
                  <c:v>90462.999999999694</c:v>
                </c:pt>
                <c:pt idx="281">
                  <c:v>92390.999999999694</c:v>
                </c:pt>
                <c:pt idx="282">
                  <c:v>93946.999999999694</c:v>
                </c:pt>
                <c:pt idx="283">
                  <c:v>98173.999999999665</c:v>
                </c:pt>
                <c:pt idx="284">
                  <c:v>99086.999999999665</c:v>
                </c:pt>
                <c:pt idx="285">
                  <c:v>99221.999999999665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62-4E4D-953A-664FACEBA8A2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VAMI!$E$2:$E$287</c:f>
              <c:numCache>
                <c:formatCode>0.00</c:formatCode>
                <c:ptCount val="286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  <c:pt idx="228">
                  <c:v>36131.046875753891</c:v>
                </c:pt>
                <c:pt idx="229">
                  <c:v>35193.343508791339</c:v>
                </c:pt>
                <c:pt idx="230">
                  <c:v>35181.593090730647</c:v>
                </c:pt>
                <c:pt idx="231">
                  <c:v>35912.828608649295</c:v>
                </c:pt>
                <c:pt idx="232">
                  <c:v>36281.563435193828</c:v>
                </c:pt>
                <c:pt idx="233">
                  <c:v>36414.951568507233</c:v>
                </c:pt>
                <c:pt idx="234">
                  <c:v>36564.150104088578</c:v>
                </c:pt>
                <c:pt idx="235">
                  <c:v>37251.320083270861</c:v>
                </c:pt>
                <c:pt idx="236">
                  <c:v>37410.547956651135</c:v>
                </c:pt>
                <c:pt idx="237">
                  <c:v>37652.514189350593</c:v>
                </c:pt>
                <c:pt idx="238">
                  <c:v>37428.582524180434</c:v>
                </c:pt>
                <c:pt idx="239">
                  <c:v>37715.27036552802</c:v>
                </c:pt>
                <c:pt idx="240">
                  <c:v>38094.817106537506</c:v>
                </c:pt>
                <c:pt idx="241">
                  <c:v>38552.79509318545</c:v>
                </c:pt>
                <c:pt idx="242">
                  <c:v>38899.529512554756</c:v>
                </c:pt>
                <c:pt idx="243">
                  <c:v>39052.052527957982</c:v>
                </c:pt>
                <c:pt idx="244">
                  <c:v>39260.753368315869</c:v>
                </c:pt>
                <c:pt idx="245">
                  <c:v>39336.845710008849</c:v>
                </c:pt>
                <c:pt idx="246">
                  <c:v>39454.708816755832</c:v>
                </c:pt>
                <c:pt idx="247">
                  <c:v>39876.155771591155</c:v>
                </c:pt>
                <c:pt idx="248">
                  <c:v>40072.355979415275</c:v>
                </c:pt>
                <c:pt idx="249">
                  <c:v>40331.382971837818</c:v>
                </c:pt>
                <c:pt idx="250">
                  <c:v>40745.57785343338</c:v>
                </c:pt>
                <c:pt idx="251">
                  <c:v>40931.966432756642</c:v>
                </c:pt>
                <c:pt idx="252">
                  <c:v>41367.352666703526</c:v>
                </c:pt>
                <c:pt idx="253">
                  <c:v>42324.923478123725</c:v>
                </c:pt>
                <c:pt idx="254">
                  <c:v>41563.067441633291</c:v>
                </c:pt>
                <c:pt idx="255">
                  <c:v>41349.050375577935</c:v>
                </c:pt>
                <c:pt idx="256">
                  <c:v>41507.383875625601</c:v>
                </c:pt>
                <c:pt idx="257">
                  <c:v>41872.441180243266</c:v>
                </c:pt>
                <c:pt idx="258">
                  <c:v>41705.208077132615</c:v>
                </c:pt>
                <c:pt idx="259">
                  <c:v>41894.841701804144</c:v>
                </c:pt>
                <c:pt idx="260">
                  <c:v>42034.511042568622</c:v>
                </c:pt>
                <c:pt idx="261">
                  <c:v>41923.158620640948</c:v>
                </c:pt>
                <c:pt idx="262">
                  <c:v>40580.777798829535</c:v>
                </c:pt>
                <c:pt idx="263">
                  <c:v>40430.767266406736</c:v>
                </c:pt>
                <c:pt idx="264">
                  <c:v>39404.341476445603</c:v>
                </c:pt>
                <c:pt idx="265">
                  <c:v>40783.565183929037</c:v>
                </c:pt>
                <c:pt idx="266">
                  <c:v>41315.846765604736</c:v>
                </c:pt>
                <c:pt idx="267">
                  <c:v>41557.662955409593</c:v>
                </c:pt>
                <c:pt idx="268">
                  <c:v>42108.626348473728</c:v>
                </c:pt>
                <c:pt idx="269">
                  <c:v>41310.93359631046</c:v>
                </c:pt>
                <c:pt idx="270">
                  <c:v>42255.159416162496</c:v>
                </c:pt>
                <c:pt idx="271">
                  <c:v>42439.941653908107</c:v>
                </c:pt>
                <c:pt idx="272">
                  <c:v>42108.502783736993</c:v>
                </c:pt>
                <c:pt idx="273">
                  <c:v>42022.72826231498</c:v>
                </c:pt>
                <c:pt idx="274">
                  <c:v>42270.607950272832</c:v>
                </c:pt>
                <c:pt idx="275">
                  <c:v>42714.993815879112</c:v>
                </c:pt>
                <c:pt idx="276">
                  <c:v>43521.73621399999</c:v>
                </c:pt>
                <c:pt idx="277">
                  <c:v>43327.830779858232</c:v>
                </c:pt>
                <c:pt idx="278">
                  <c:v>42339.918941532684</c:v>
                </c:pt>
                <c:pt idx="279">
                  <c:v>38496.143603406606</c:v>
                </c:pt>
                <c:pt idx="280">
                  <c:v>40236.785339808899</c:v>
                </c:pt>
                <c:pt idx="281">
                  <c:v>41193.764805703264</c:v>
                </c:pt>
                <c:pt idx="282">
                  <c:v>42025.196615032284</c:v>
                </c:pt>
                <c:pt idx="283">
                  <c:v>43273.609396568652</c:v>
                </c:pt>
                <c:pt idx="284">
                  <c:v>44297.422674952941</c:v>
                </c:pt>
                <c:pt idx="285">
                  <c:v>43885.693204057148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62-4E4D-953A-664FACEBA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26656"/>
        <c:axId val="148332928"/>
      </c:lineChart>
      <c:dateAx>
        <c:axId val="148326656"/>
        <c:scaling>
          <c:orientation val="minMax"/>
          <c:max val="4407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48332928"/>
        <c:crossesAt val="1000"/>
        <c:auto val="1"/>
        <c:lblOffset val="100"/>
        <c:baseTimeUnit val="months"/>
        <c:majorUnit val="24"/>
        <c:minorUnit val="12"/>
      </c:dateAx>
      <c:valAx>
        <c:axId val="148332928"/>
        <c:scaling>
          <c:logBase val="2"/>
          <c:orientation val="minMax"/>
          <c:max val="16000"/>
          <c:min val="10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8326656"/>
        <c:crossesAt val="1"/>
        <c:crossBetween val="between"/>
        <c:majorUnit val="2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VAMI!$C$2:$C$287</c:f>
              <c:numCache>
                <c:formatCode>0.00</c:formatCode>
                <c:ptCount val="286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  <c:pt idx="244">
                  <c:v>47076.90728000825</c:v>
                </c:pt>
                <c:pt idx="245">
                  <c:v>47739.398295512925</c:v>
                </c:pt>
                <c:pt idx="246">
                  <c:v>48037.375500564776</c:v>
                </c:pt>
                <c:pt idx="247">
                  <c:v>49025.156586918623</c:v>
                </c:pt>
                <c:pt idx="248">
                  <c:v>49175.274668857222</c:v>
                </c:pt>
                <c:pt idx="249">
                  <c:v>50189.649861382124</c:v>
                </c:pt>
                <c:pt idx="250">
                  <c:v>51360.817332375031</c:v>
                </c:pt>
                <c:pt idx="251">
                  <c:v>52936.030393264235</c:v>
                </c:pt>
                <c:pt idx="252">
                  <c:v>53524.591847212294</c:v>
                </c:pt>
                <c:pt idx="253">
                  <c:v>56589.074853681137</c:v>
                </c:pt>
                <c:pt idx="254">
                  <c:v>54503.439778211374</c:v>
                </c:pt>
                <c:pt idx="255">
                  <c:v>53118.287298490657</c:v>
                </c:pt>
                <c:pt idx="256">
                  <c:v>53322.106992504421</c:v>
                </c:pt>
                <c:pt idx="257">
                  <c:v>54606.222404764419</c:v>
                </c:pt>
                <c:pt idx="258">
                  <c:v>54942.293870007255</c:v>
                </c:pt>
                <c:pt idx="259">
                  <c:v>56986.959646781048</c:v>
                </c:pt>
                <c:pt idx="260">
                  <c:v>58843.823801211693</c:v>
                </c:pt>
                <c:pt idx="261">
                  <c:v>59178.765787041862</c:v>
                </c:pt>
                <c:pt idx="262">
                  <c:v>55133.894650374845</c:v>
                </c:pt>
                <c:pt idx="263">
                  <c:v>56257.418626142382</c:v>
                </c:pt>
                <c:pt idx="264">
                  <c:v>51177.944347469005</c:v>
                </c:pt>
                <c:pt idx="265">
                  <c:v>55279.084094876336</c:v>
                </c:pt>
                <c:pt idx="266">
                  <c:v>57054.009651915047</c:v>
                </c:pt>
                <c:pt idx="267">
                  <c:v>58162.645035424655</c:v>
                </c:pt>
                <c:pt idx="268">
                  <c:v>60517.609610843079</c:v>
                </c:pt>
                <c:pt idx="269">
                  <c:v>56671.834890645929</c:v>
                </c:pt>
                <c:pt idx="270">
                  <c:v>60665.879453742753</c:v>
                </c:pt>
                <c:pt idx="271">
                  <c:v>61537.837560324529</c:v>
                </c:pt>
                <c:pt idx="272">
                  <c:v>60562.994147243102</c:v>
                </c:pt>
                <c:pt idx="273">
                  <c:v>61696.170037991651</c:v>
                </c:pt>
                <c:pt idx="274">
                  <c:v>63032.446863127698</c:v>
                </c:pt>
                <c:pt idx="275">
                  <c:v>65320.464113358743</c:v>
                </c:pt>
                <c:pt idx="276">
                  <c:v>67292.021768148756</c:v>
                </c:pt>
                <c:pt idx="277">
                  <c:v>67265.633021870904</c:v>
                </c:pt>
                <c:pt idx="278">
                  <c:v>61728.411541226065</c:v>
                </c:pt>
                <c:pt idx="279">
                  <c:v>54104.117465858973</c:v>
                </c:pt>
                <c:pt idx="280">
                  <c:v>61039.942499229968</c:v>
                </c:pt>
                <c:pt idx="281">
                  <c:v>63947.119827497765</c:v>
                </c:pt>
                <c:pt idx="282">
                  <c:v>65218.913646164976</c:v>
                </c:pt>
                <c:pt idx="283">
                  <c:v>68896.293253927593</c:v>
                </c:pt>
                <c:pt idx="284">
                  <c:v>73848.547078755597</c:v>
                </c:pt>
                <c:pt idx="285">
                  <c:v>71042.509497895138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EA-4DF1-BC13-BDC4AA452588}"/>
            </c:ext>
          </c:extLst>
        </c:ser>
        <c:ser>
          <c:idx val="2"/>
          <c:order val="1"/>
          <c:tx>
            <c:strRef>
              <c:f>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VAMI!$D$2:$D$287</c:f>
              <c:numCache>
                <c:formatCode>0.00</c:formatCode>
                <c:ptCount val="286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  <c:pt idx="228">
                  <c:v>39350.722486123595</c:v>
                </c:pt>
                <c:pt idx="229">
                  <c:v>41327.790368095753</c:v>
                </c:pt>
                <c:pt idx="230">
                  <c:v>42559.228518763499</c:v>
                </c:pt>
                <c:pt idx="231">
                  <c:v>42559.13314105742</c:v>
                </c:pt>
                <c:pt idx="232">
                  <c:v>42346.075933094624</c:v>
                </c:pt>
                <c:pt idx="233">
                  <c:v>42681.942304781543</c:v>
                </c:pt>
                <c:pt idx="234">
                  <c:v>45301.95545031756</c:v>
                </c:pt>
                <c:pt idx="235">
                  <c:v>46317.935362943288</c:v>
                </c:pt>
                <c:pt idx="236">
                  <c:v>45878.327075035311</c:v>
                </c:pt>
                <c:pt idx="237">
                  <c:v>45139.726265983561</c:v>
                </c:pt>
                <c:pt idx="238">
                  <c:v>43298.571615179993</c:v>
                </c:pt>
                <c:pt idx="239">
                  <c:v>40086.246327439971</c:v>
                </c:pt>
                <c:pt idx="240">
                  <c:v>39872.728818373907</c:v>
                </c:pt>
                <c:pt idx="241">
                  <c:v>40029.554648315461</c:v>
                </c:pt>
                <c:pt idx="242">
                  <c:v>40653.299964959078</c:v>
                </c:pt>
                <c:pt idx="243">
                  <c:v>40429.054537387041</c:v>
                </c:pt>
                <c:pt idx="244">
                  <c:v>41053.007196869963</c:v>
                </c:pt>
                <c:pt idx="245">
                  <c:v>41864.874671620782</c:v>
                </c:pt>
                <c:pt idx="246">
                  <c:v>42031.47049615068</c:v>
                </c:pt>
                <c:pt idx="247">
                  <c:v>41771.786030483541</c:v>
                </c:pt>
                <c:pt idx="248">
                  <c:v>43206.474072814657</c:v>
                </c:pt>
                <c:pt idx="249">
                  <c:v>42273.240540501305</c:v>
                </c:pt>
                <c:pt idx="250">
                  <c:v>42241.334624388073</c:v>
                </c:pt>
                <c:pt idx="251">
                  <c:v>42544.158841202334</c:v>
                </c:pt>
                <c:pt idx="252">
                  <c:v>43274.478377252002</c:v>
                </c:pt>
                <c:pt idx="253">
                  <c:v>41877.049843145141</c:v>
                </c:pt>
                <c:pt idx="254">
                  <c:v>40619.498935294512</c:v>
                </c:pt>
                <c:pt idx="255">
                  <c:v>41849.158084400966</c:v>
                </c:pt>
                <c:pt idx="256">
                  <c:v>41035.656748076362</c:v>
                </c:pt>
                <c:pt idx="257">
                  <c:v>41903.805363129868</c:v>
                </c:pt>
                <c:pt idx="258">
                  <c:v>41978.340967005519</c:v>
                </c:pt>
                <c:pt idx="259">
                  <c:v>41360.562977277281</c:v>
                </c:pt>
                <c:pt idx="260">
                  <c:v>42012.70596919299</c:v>
                </c:pt>
                <c:pt idx="261">
                  <c:v>40768.221807075766</c:v>
                </c:pt>
                <c:pt idx="262">
                  <c:v>39526.275521311713</c:v>
                </c:pt>
                <c:pt idx="263">
                  <c:v>40274.281401554632</c:v>
                </c:pt>
                <c:pt idx="264">
                  <c:v>42477.829866906599</c:v>
                </c:pt>
                <c:pt idx="265">
                  <c:v>42763.009208095464</c:v>
                </c:pt>
                <c:pt idx="266">
                  <c:v>42240.384994184009</c:v>
                </c:pt>
                <c:pt idx="267">
                  <c:v>44460.23475356264</c:v>
                </c:pt>
                <c:pt idx="268">
                  <c:v>43664.204124878408</c:v>
                </c:pt>
                <c:pt idx="269">
                  <c:v>46521.388450589126</c:v>
                </c:pt>
                <c:pt idx="270">
                  <c:v>47142.463191462411</c:v>
                </c:pt>
                <c:pt idx="271">
                  <c:v>47217.977453539614</c:v>
                </c:pt>
                <c:pt idx="272">
                  <c:v>52175.669147178131</c:v>
                </c:pt>
                <c:pt idx="273">
                  <c:v>50874.178144820646</c:v>
                </c:pt>
                <c:pt idx="274">
                  <c:v>50437.140908120127</c:v>
                </c:pt>
                <c:pt idx="275">
                  <c:v>50176.552427673603</c:v>
                </c:pt>
                <c:pt idx="276">
                  <c:v>48776.158890964594</c:v>
                </c:pt>
                <c:pt idx="277">
                  <c:v>52115.000632395633</c:v>
                </c:pt>
                <c:pt idx="278">
                  <c:v>55606.985794942062</c:v>
                </c:pt>
                <c:pt idx="279">
                  <c:v>58972.533294076413</c:v>
                </c:pt>
                <c:pt idx="280">
                  <c:v>60165.625460041905</c:v>
                </c:pt>
                <c:pt idx="281">
                  <c:v>59042.490768060059</c:v>
                </c:pt>
                <c:pt idx="282">
                  <c:v>59119.00027576596</c:v>
                </c:pt>
                <c:pt idx="283">
                  <c:v>61617.23267806082</c:v>
                </c:pt>
                <c:pt idx="284">
                  <c:v>58960.673283667791</c:v>
                </c:pt>
                <c:pt idx="285">
                  <c:v>59187.506349874435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EA-4DF1-BC13-BDC4AA452588}"/>
            </c:ext>
          </c:extLst>
        </c:ser>
        <c:ser>
          <c:idx val="0"/>
          <c:order val="2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VAMI!$B$2:$B$287</c:f>
              <c:numCache>
                <c:formatCode>0.00</c:formatCode>
                <c:ptCount val="286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  <c:pt idx="244">
                  <c:v>93366.609999999724</c:v>
                </c:pt>
                <c:pt idx="245">
                  <c:v>92794.729999999719</c:v>
                </c:pt>
                <c:pt idx="246">
                  <c:v>89995.539999999732</c:v>
                </c:pt>
                <c:pt idx="247">
                  <c:v>91199.489999999743</c:v>
                </c:pt>
                <c:pt idx="248">
                  <c:v>94510.369999999719</c:v>
                </c:pt>
                <c:pt idx="249">
                  <c:v>94630.759999999718</c:v>
                </c:pt>
                <c:pt idx="250">
                  <c:v>97881.439999999711</c:v>
                </c:pt>
                <c:pt idx="251">
                  <c:v>98242.619999999704</c:v>
                </c:pt>
                <c:pt idx="252">
                  <c:v>98586.609999999695</c:v>
                </c:pt>
                <c:pt idx="253">
                  <c:v>98462.249999999694</c:v>
                </c:pt>
                <c:pt idx="254">
                  <c:v>92430.779999999708</c:v>
                </c:pt>
                <c:pt idx="255">
                  <c:v>94544.899999999689</c:v>
                </c:pt>
                <c:pt idx="256">
                  <c:v>95104.519999999698</c:v>
                </c:pt>
                <c:pt idx="257">
                  <c:v>96659.029999999693</c:v>
                </c:pt>
                <c:pt idx="258">
                  <c:v>97280.829999999696</c:v>
                </c:pt>
                <c:pt idx="259">
                  <c:v>96659.029999999693</c:v>
                </c:pt>
                <c:pt idx="260">
                  <c:v>100327.64999999967</c:v>
                </c:pt>
                <c:pt idx="261">
                  <c:v>101167.08999999968</c:v>
                </c:pt>
                <c:pt idx="262">
                  <c:v>97405.189999999697</c:v>
                </c:pt>
                <c:pt idx="263">
                  <c:v>99674.759999999689</c:v>
                </c:pt>
                <c:pt idx="264">
                  <c:v>96456.939999999697</c:v>
                </c:pt>
                <c:pt idx="265">
                  <c:v>99733.199999999677</c:v>
                </c:pt>
                <c:pt idx="266">
                  <c:v>101788.88999999968</c:v>
                </c:pt>
                <c:pt idx="267">
                  <c:v>103105.81999999967</c:v>
                </c:pt>
                <c:pt idx="268">
                  <c:v>105257.86999999966</c:v>
                </c:pt>
                <c:pt idx="269">
                  <c:v>99187.149999999674</c:v>
                </c:pt>
                <c:pt idx="270">
                  <c:v>103523.37999999966</c:v>
                </c:pt>
                <c:pt idx="271">
                  <c:v>104968.78999999964</c:v>
                </c:pt>
                <c:pt idx="272">
                  <c:v>100504.07999999967</c:v>
                </c:pt>
                <c:pt idx="273">
                  <c:v>103234.29999999965</c:v>
                </c:pt>
                <c:pt idx="274">
                  <c:v>103972.99999999965</c:v>
                </c:pt>
                <c:pt idx="275">
                  <c:v>108116.99999999965</c:v>
                </c:pt>
                <c:pt idx="276">
                  <c:v>109806.99999999965</c:v>
                </c:pt>
                <c:pt idx="277">
                  <c:v>108690.99999999965</c:v>
                </c:pt>
                <c:pt idx="278">
                  <c:v>100101.99999999968</c:v>
                </c:pt>
                <c:pt idx="279">
                  <c:v>83733.999999999724</c:v>
                </c:pt>
                <c:pt idx="280">
                  <c:v>90462.999999999694</c:v>
                </c:pt>
                <c:pt idx="281">
                  <c:v>92390.999999999694</c:v>
                </c:pt>
                <c:pt idx="282">
                  <c:v>93946.999999999694</c:v>
                </c:pt>
                <c:pt idx="283">
                  <c:v>98173.999999999665</c:v>
                </c:pt>
                <c:pt idx="284">
                  <c:v>99086.999999999665</c:v>
                </c:pt>
                <c:pt idx="285">
                  <c:v>99221.999999999665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EA-4DF1-BC13-BDC4AA452588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VAMI!$E$2:$E$287</c:f>
              <c:numCache>
                <c:formatCode>0.00</c:formatCode>
                <c:ptCount val="286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  <c:pt idx="228">
                  <c:v>36131.046875753891</c:v>
                </c:pt>
                <c:pt idx="229">
                  <c:v>35193.343508791339</c:v>
                </c:pt>
                <c:pt idx="230">
                  <c:v>35181.593090730647</c:v>
                </c:pt>
                <c:pt idx="231">
                  <c:v>35912.828608649295</c:v>
                </c:pt>
                <c:pt idx="232">
                  <c:v>36281.563435193828</c:v>
                </c:pt>
                <c:pt idx="233">
                  <c:v>36414.951568507233</c:v>
                </c:pt>
                <c:pt idx="234">
                  <c:v>36564.150104088578</c:v>
                </c:pt>
                <c:pt idx="235">
                  <c:v>37251.320083270861</c:v>
                </c:pt>
                <c:pt idx="236">
                  <c:v>37410.547956651135</c:v>
                </c:pt>
                <c:pt idx="237">
                  <c:v>37652.514189350593</c:v>
                </c:pt>
                <c:pt idx="238">
                  <c:v>37428.582524180434</c:v>
                </c:pt>
                <c:pt idx="239">
                  <c:v>37715.27036552802</c:v>
                </c:pt>
                <c:pt idx="240">
                  <c:v>38094.817106537506</c:v>
                </c:pt>
                <c:pt idx="241">
                  <c:v>38552.79509318545</c:v>
                </c:pt>
                <c:pt idx="242">
                  <c:v>38899.529512554756</c:v>
                </c:pt>
                <c:pt idx="243">
                  <c:v>39052.052527957982</c:v>
                </c:pt>
                <c:pt idx="244">
                  <c:v>39260.753368315869</c:v>
                </c:pt>
                <c:pt idx="245">
                  <c:v>39336.845710008849</c:v>
                </c:pt>
                <c:pt idx="246">
                  <c:v>39454.708816755832</c:v>
                </c:pt>
                <c:pt idx="247">
                  <c:v>39876.155771591155</c:v>
                </c:pt>
                <c:pt idx="248">
                  <c:v>40072.355979415275</c:v>
                </c:pt>
                <c:pt idx="249">
                  <c:v>40331.382971837818</c:v>
                </c:pt>
                <c:pt idx="250">
                  <c:v>40745.57785343338</c:v>
                </c:pt>
                <c:pt idx="251">
                  <c:v>40931.966432756642</c:v>
                </c:pt>
                <c:pt idx="252">
                  <c:v>41367.352666703526</c:v>
                </c:pt>
                <c:pt idx="253">
                  <c:v>42324.923478123725</c:v>
                </c:pt>
                <c:pt idx="254">
                  <c:v>41563.067441633291</c:v>
                </c:pt>
                <c:pt idx="255">
                  <c:v>41349.050375577935</c:v>
                </c:pt>
                <c:pt idx="256">
                  <c:v>41507.383875625601</c:v>
                </c:pt>
                <c:pt idx="257">
                  <c:v>41872.441180243266</c:v>
                </c:pt>
                <c:pt idx="258">
                  <c:v>41705.208077132615</c:v>
                </c:pt>
                <c:pt idx="259">
                  <c:v>41894.841701804144</c:v>
                </c:pt>
                <c:pt idx="260">
                  <c:v>42034.511042568622</c:v>
                </c:pt>
                <c:pt idx="261">
                  <c:v>41923.158620640948</c:v>
                </c:pt>
                <c:pt idx="262">
                  <c:v>40580.777798829535</c:v>
                </c:pt>
                <c:pt idx="263">
                  <c:v>40430.767266406736</c:v>
                </c:pt>
                <c:pt idx="264">
                  <c:v>39404.341476445603</c:v>
                </c:pt>
                <c:pt idx="265">
                  <c:v>40783.565183929037</c:v>
                </c:pt>
                <c:pt idx="266">
                  <c:v>41315.846765604736</c:v>
                </c:pt>
                <c:pt idx="267">
                  <c:v>41557.662955409593</c:v>
                </c:pt>
                <c:pt idx="268">
                  <c:v>42108.626348473728</c:v>
                </c:pt>
                <c:pt idx="269">
                  <c:v>41310.93359631046</c:v>
                </c:pt>
                <c:pt idx="270">
                  <c:v>42255.159416162496</c:v>
                </c:pt>
                <c:pt idx="271">
                  <c:v>42439.941653908107</c:v>
                </c:pt>
                <c:pt idx="272">
                  <c:v>42108.502783736993</c:v>
                </c:pt>
                <c:pt idx="273">
                  <c:v>42022.72826231498</c:v>
                </c:pt>
                <c:pt idx="274">
                  <c:v>42270.607950272832</c:v>
                </c:pt>
                <c:pt idx="275">
                  <c:v>42714.993815879112</c:v>
                </c:pt>
                <c:pt idx="276">
                  <c:v>43521.73621399999</c:v>
                </c:pt>
                <c:pt idx="277">
                  <c:v>43327.830779858232</c:v>
                </c:pt>
                <c:pt idx="278">
                  <c:v>42339.918941532684</c:v>
                </c:pt>
                <c:pt idx="279">
                  <c:v>38496.143603406606</c:v>
                </c:pt>
                <c:pt idx="280">
                  <c:v>40236.785339808899</c:v>
                </c:pt>
                <c:pt idx="281">
                  <c:v>41193.764805703264</c:v>
                </c:pt>
                <c:pt idx="282">
                  <c:v>42025.196615032284</c:v>
                </c:pt>
                <c:pt idx="283">
                  <c:v>43273.609396568652</c:v>
                </c:pt>
                <c:pt idx="284">
                  <c:v>44297.422674952941</c:v>
                </c:pt>
                <c:pt idx="285">
                  <c:v>43885.693204057148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EA-4DF1-BC13-BDC4AA452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26656"/>
        <c:axId val="148332928"/>
      </c:lineChart>
      <c:dateAx>
        <c:axId val="148326656"/>
        <c:scaling>
          <c:orientation val="minMax"/>
          <c:max val="4407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48332928"/>
        <c:crossesAt val="1000"/>
        <c:auto val="1"/>
        <c:lblOffset val="100"/>
        <c:baseTimeUnit val="months"/>
        <c:majorUnit val="24"/>
        <c:minorUnit val="12"/>
      </c:dateAx>
      <c:valAx>
        <c:axId val="148332928"/>
        <c:scaling>
          <c:logBase val="2"/>
          <c:orientation val="minMax"/>
          <c:max val="16000"/>
          <c:min val="10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8326656"/>
        <c:crossesAt val="1"/>
        <c:crossBetween val="between"/>
        <c:majorUnit val="2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[2]VAMI!$C$1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[2]VAMI!$A$3:$A$287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[2]VAMI!$C$2:$C$287</c:f>
              <c:numCache>
                <c:formatCode>0.00</c:formatCode>
                <c:ptCount val="286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  <c:pt idx="244">
                  <c:v>47076.90728000825</c:v>
                </c:pt>
                <c:pt idx="245">
                  <c:v>47739.398295512925</c:v>
                </c:pt>
                <c:pt idx="246">
                  <c:v>48037.375500564776</c:v>
                </c:pt>
                <c:pt idx="247">
                  <c:v>49025.156586918623</c:v>
                </c:pt>
                <c:pt idx="248">
                  <c:v>49175.274668857222</c:v>
                </c:pt>
                <c:pt idx="249">
                  <c:v>50189.649861382124</c:v>
                </c:pt>
                <c:pt idx="250">
                  <c:v>51360.817332375031</c:v>
                </c:pt>
                <c:pt idx="251">
                  <c:v>52936.030393264235</c:v>
                </c:pt>
                <c:pt idx="252">
                  <c:v>53524.591847212294</c:v>
                </c:pt>
                <c:pt idx="253">
                  <c:v>56589.074853681137</c:v>
                </c:pt>
                <c:pt idx="254">
                  <c:v>54503.439778211374</c:v>
                </c:pt>
                <c:pt idx="255">
                  <c:v>53118.287298490657</c:v>
                </c:pt>
                <c:pt idx="256">
                  <c:v>53322.106992504421</c:v>
                </c:pt>
                <c:pt idx="257">
                  <c:v>54606.222404764419</c:v>
                </c:pt>
                <c:pt idx="258">
                  <c:v>54942.293870007255</c:v>
                </c:pt>
                <c:pt idx="259">
                  <c:v>56986.959646781048</c:v>
                </c:pt>
                <c:pt idx="260">
                  <c:v>58843.823801211693</c:v>
                </c:pt>
                <c:pt idx="261">
                  <c:v>59178.765787041862</c:v>
                </c:pt>
                <c:pt idx="262">
                  <c:v>55133.894650374845</c:v>
                </c:pt>
                <c:pt idx="263">
                  <c:v>56257.418626142382</c:v>
                </c:pt>
                <c:pt idx="264">
                  <c:v>51177.944347469005</c:v>
                </c:pt>
                <c:pt idx="265">
                  <c:v>55279.084094876336</c:v>
                </c:pt>
                <c:pt idx="266">
                  <c:v>57054.009651915047</c:v>
                </c:pt>
                <c:pt idx="267">
                  <c:v>58162.645035424655</c:v>
                </c:pt>
                <c:pt idx="268">
                  <c:v>60517.609610843079</c:v>
                </c:pt>
                <c:pt idx="269">
                  <c:v>56671.834890645929</c:v>
                </c:pt>
                <c:pt idx="270">
                  <c:v>60665.879453742753</c:v>
                </c:pt>
                <c:pt idx="271">
                  <c:v>61537.837560324529</c:v>
                </c:pt>
                <c:pt idx="272">
                  <c:v>60562.994147243102</c:v>
                </c:pt>
                <c:pt idx="273">
                  <c:v>61696.170037991651</c:v>
                </c:pt>
                <c:pt idx="274">
                  <c:v>63032.446863127698</c:v>
                </c:pt>
                <c:pt idx="275">
                  <c:v>65320.464113358743</c:v>
                </c:pt>
                <c:pt idx="276">
                  <c:v>67292.021768148756</c:v>
                </c:pt>
                <c:pt idx="277">
                  <c:v>67265.633021870904</c:v>
                </c:pt>
                <c:pt idx="278">
                  <c:v>61728.411541226065</c:v>
                </c:pt>
                <c:pt idx="279">
                  <c:v>54104.117465858973</c:v>
                </c:pt>
                <c:pt idx="280">
                  <c:v>61039.942499229968</c:v>
                </c:pt>
                <c:pt idx="281">
                  <c:v>63947.119827497765</c:v>
                </c:pt>
                <c:pt idx="282">
                  <c:v>65218.913646164976</c:v>
                </c:pt>
                <c:pt idx="283">
                  <c:v>68896.293253927593</c:v>
                </c:pt>
                <c:pt idx="284">
                  <c:v>73848.547078755597</c:v>
                </c:pt>
                <c:pt idx="285">
                  <c:v>71042.509497895138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D-499E-BDD2-C63E3783DF79}"/>
            </c:ext>
          </c:extLst>
        </c:ser>
        <c:ser>
          <c:idx val="2"/>
          <c:order val="1"/>
          <c:tx>
            <c:strRef>
              <c:f>[2]VAMI!$D$1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[2]VAMI!$A$3:$A$287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[2]VAMI!$D$2:$D$287</c:f>
              <c:numCache>
                <c:formatCode>0.00</c:formatCode>
                <c:ptCount val="286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  <c:pt idx="228">
                  <c:v>39350.722486123595</c:v>
                </c:pt>
                <c:pt idx="229">
                  <c:v>41327.790368095753</c:v>
                </c:pt>
                <c:pt idx="230">
                  <c:v>42559.228518763499</c:v>
                </c:pt>
                <c:pt idx="231">
                  <c:v>42559.13314105742</c:v>
                </c:pt>
                <c:pt idx="232">
                  <c:v>42346.075933094624</c:v>
                </c:pt>
                <c:pt idx="233">
                  <c:v>42681.942304781543</c:v>
                </c:pt>
                <c:pt idx="234">
                  <c:v>45301.95545031756</c:v>
                </c:pt>
                <c:pt idx="235">
                  <c:v>46317.935362943288</c:v>
                </c:pt>
                <c:pt idx="236">
                  <c:v>45878.327075035311</c:v>
                </c:pt>
                <c:pt idx="237">
                  <c:v>45139.726265983561</c:v>
                </c:pt>
                <c:pt idx="238">
                  <c:v>43298.571615179993</c:v>
                </c:pt>
                <c:pt idx="239">
                  <c:v>40086.246327439971</c:v>
                </c:pt>
                <c:pt idx="240">
                  <c:v>39872.728818373907</c:v>
                </c:pt>
                <c:pt idx="241">
                  <c:v>40029.554648315461</c:v>
                </c:pt>
                <c:pt idx="242">
                  <c:v>40653.299964959078</c:v>
                </c:pt>
                <c:pt idx="243">
                  <c:v>40429.054537387041</c:v>
                </c:pt>
                <c:pt idx="244">
                  <c:v>41053.007196869963</c:v>
                </c:pt>
                <c:pt idx="245">
                  <c:v>41864.874671620782</c:v>
                </c:pt>
                <c:pt idx="246">
                  <c:v>42031.47049615068</c:v>
                </c:pt>
                <c:pt idx="247">
                  <c:v>41771.786030483541</c:v>
                </c:pt>
                <c:pt idx="248">
                  <c:v>43206.474072814657</c:v>
                </c:pt>
                <c:pt idx="249">
                  <c:v>42273.240540501305</c:v>
                </c:pt>
                <c:pt idx="250">
                  <c:v>42241.334624388073</c:v>
                </c:pt>
                <c:pt idx="251">
                  <c:v>42544.158841202334</c:v>
                </c:pt>
                <c:pt idx="252">
                  <c:v>43274.478377252002</c:v>
                </c:pt>
                <c:pt idx="253">
                  <c:v>41877.049843145141</c:v>
                </c:pt>
                <c:pt idx="254">
                  <c:v>40619.498935294512</c:v>
                </c:pt>
                <c:pt idx="255">
                  <c:v>41849.158084400966</c:v>
                </c:pt>
                <c:pt idx="256">
                  <c:v>41035.656748076362</c:v>
                </c:pt>
                <c:pt idx="257">
                  <c:v>41903.805363129868</c:v>
                </c:pt>
                <c:pt idx="258">
                  <c:v>41978.340967005519</c:v>
                </c:pt>
                <c:pt idx="259">
                  <c:v>41360.562977277281</c:v>
                </c:pt>
                <c:pt idx="260">
                  <c:v>42012.70596919299</c:v>
                </c:pt>
                <c:pt idx="261">
                  <c:v>40768.221807075766</c:v>
                </c:pt>
                <c:pt idx="262">
                  <c:v>39526.275521311713</c:v>
                </c:pt>
                <c:pt idx="263">
                  <c:v>40274.281401554632</c:v>
                </c:pt>
                <c:pt idx="264">
                  <c:v>42477.829866906599</c:v>
                </c:pt>
                <c:pt idx="265">
                  <c:v>42763.009208095464</c:v>
                </c:pt>
                <c:pt idx="266">
                  <c:v>42240.384994184009</c:v>
                </c:pt>
                <c:pt idx="267">
                  <c:v>44460.23475356264</c:v>
                </c:pt>
                <c:pt idx="268">
                  <c:v>43664.204124878408</c:v>
                </c:pt>
                <c:pt idx="269">
                  <c:v>46521.388450589126</c:v>
                </c:pt>
                <c:pt idx="270">
                  <c:v>47142.463191462411</c:v>
                </c:pt>
                <c:pt idx="271">
                  <c:v>47217.977453539614</c:v>
                </c:pt>
                <c:pt idx="272">
                  <c:v>52175.669147178131</c:v>
                </c:pt>
                <c:pt idx="273">
                  <c:v>50874.178144820646</c:v>
                </c:pt>
                <c:pt idx="274">
                  <c:v>50437.140908120127</c:v>
                </c:pt>
                <c:pt idx="275">
                  <c:v>50176.552427673603</c:v>
                </c:pt>
                <c:pt idx="276">
                  <c:v>48776.158890964594</c:v>
                </c:pt>
                <c:pt idx="277">
                  <c:v>52115.000632395633</c:v>
                </c:pt>
                <c:pt idx="278">
                  <c:v>55606.985794942062</c:v>
                </c:pt>
                <c:pt idx="279">
                  <c:v>58972.533294076413</c:v>
                </c:pt>
                <c:pt idx="280">
                  <c:v>60165.625460041905</c:v>
                </c:pt>
                <c:pt idx="281">
                  <c:v>59042.490768060059</c:v>
                </c:pt>
                <c:pt idx="282">
                  <c:v>59119.00027576596</c:v>
                </c:pt>
                <c:pt idx="283">
                  <c:v>61617.23267806082</c:v>
                </c:pt>
                <c:pt idx="284">
                  <c:v>58960.673283667791</c:v>
                </c:pt>
                <c:pt idx="285">
                  <c:v>59187.506349874435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FD-499E-BDD2-C63E3783DF79}"/>
            </c:ext>
          </c:extLst>
        </c:ser>
        <c:ser>
          <c:idx val="0"/>
          <c:order val="2"/>
          <c:tx>
            <c:strRef>
              <c:f>[2]VAMI!$B$1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[2]VAMI!$A$3:$A$287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[2]VAMI!$B$2:$B$287</c:f>
              <c:numCache>
                <c:formatCode>0.00</c:formatCode>
                <c:ptCount val="286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  <c:pt idx="244">
                  <c:v>93366.609999999724</c:v>
                </c:pt>
                <c:pt idx="245">
                  <c:v>92794.729999999719</c:v>
                </c:pt>
                <c:pt idx="246">
                  <c:v>89995.539999999732</c:v>
                </c:pt>
                <c:pt idx="247">
                  <c:v>91199.489999999743</c:v>
                </c:pt>
                <c:pt idx="248">
                  <c:v>94510.369999999719</c:v>
                </c:pt>
                <c:pt idx="249">
                  <c:v>94630.759999999718</c:v>
                </c:pt>
                <c:pt idx="250">
                  <c:v>97881.439999999711</c:v>
                </c:pt>
                <c:pt idx="251">
                  <c:v>98242.619999999704</c:v>
                </c:pt>
                <c:pt idx="252">
                  <c:v>98586.609999999695</c:v>
                </c:pt>
                <c:pt idx="253">
                  <c:v>98462.249999999694</c:v>
                </c:pt>
                <c:pt idx="254">
                  <c:v>92430.779999999708</c:v>
                </c:pt>
                <c:pt idx="255">
                  <c:v>94544.899999999689</c:v>
                </c:pt>
                <c:pt idx="256">
                  <c:v>95104.519999999698</c:v>
                </c:pt>
                <c:pt idx="257">
                  <c:v>96659.029999999693</c:v>
                </c:pt>
                <c:pt idx="258">
                  <c:v>97280.829999999696</c:v>
                </c:pt>
                <c:pt idx="259">
                  <c:v>96659.029999999693</c:v>
                </c:pt>
                <c:pt idx="260">
                  <c:v>100327.64999999967</c:v>
                </c:pt>
                <c:pt idx="261">
                  <c:v>101167.08999999968</c:v>
                </c:pt>
                <c:pt idx="262">
                  <c:v>97405.189999999697</c:v>
                </c:pt>
                <c:pt idx="263">
                  <c:v>99674.759999999689</c:v>
                </c:pt>
                <c:pt idx="264">
                  <c:v>96456.939999999697</c:v>
                </c:pt>
                <c:pt idx="265">
                  <c:v>99733.199999999677</c:v>
                </c:pt>
                <c:pt idx="266">
                  <c:v>101788.88999999968</c:v>
                </c:pt>
                <c:pt idx="267">
                  <c:v>103105.81999999967</c:v>
                </c:pt>
                <c:pt idx="268">
                  <c:v>105257.86999999966</c:v>
                </c:pt>
                <c:pt idx="269">
                  <c:v>99187.149999999674</c:v>
                </c:pt>
                <c:pt idx="270">
                  <c:v>103523.37999999966</c:v>
                </c:pt>
                <c:pt idx="271">
                  <c:v>104968.78999999964</c:v>
                </c:pt>
                <c:pt idx="272">
                  <c:v>100504.07999999967</c:v>
                </c:pt>
                <c:pt idx="273">
                  <c:v>103234.29999999965</c:v>
                </c:pt>
                <c:pt idx="274">
                  <c:v>103972.99999999965</c:v>
                </c:pt>
                <c:pt idx="275">
                  <c:v>108116.99999999965</c:v>
                </c:pt>
                <c:pt idx="276">
                  <c:v>109806.99999999965</c:v>
                </c:pt>
                <c:pt idx="277">
                  <c:v>108690.99999999965</c:v>
                </c:pt>
                <c:pt idx="278">
                  <c:v>100101.99999999968</c:v>
                </c:pt>
                <c:pt idx="279">
                  <c:v>83733.999999999724</c:v>
                </c:pt>
                <c:pt idx="280">
                  <c:v>90462.999999999694</c:v>
                </c:pt>
                <c:pt idx="281">
                  <c:v>92390.999999999694</c:v>
                </c:pt>
                <c:pt idx="282">
                  <c:v>93946.999999999694</c:v>
                </c:pt>
                <c:pt idx="283">
                  <c:v>98173.999999999665</c:v>
                </c:pt>
                <c:pt idx="284">
                  <c:v>99086.999999999665</c:v>
                </c:pt>
                <c:pt idx="285">
                  <c:v>99221.999999999665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FD-499E-BDD2-C63E3783DF79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[2]VAMI!$A$3:$A$287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[2]VAMI!$E$2:$E$287</c:f>
              <c:numCache>
                <c:formatCode>0.00</c:formatCode>
                <c:ptCount val="286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  <c:pt idx="228">
                  <c:v>36131.046875753891</c:v>
                </c:pt>
                <c:pt idx="229">
                  <c:v>35193.343508791339</c:v>
                </c:pt>
                <c:pt idx="230">
                  <c:v>35181.593090730647</c:v>
                </c:pt>
                <c:pt idx="231">
                  <c:v>35912.828608649295</c:v>
                </c:pt>
                <c:pt idx="232">
                  <c:v>36281.563435193828</c:v>
                </c:pt>
                <c:pt idx="233">
                  <c:v>36414.951568507233</c:v>
                </c:pt>
                <c:pt idx="234">
                  <c:v>36564.150104088578</c:v>
                </c:pt>
                <c:pt idx="235">
                  <c:v>37251.320083270861</c:v>
                </c:pt>
                <c:pt idx="236">
                  <c:v>37410.547956651135</c:v>
                </c:pt>
                <c:pt idx="237">
                  <c:v>37652.514189350593</c:v>
                </c:pt>
                <c:pt idx="238">
                  <c:v>37428.582524180434</c:v>
                </c:pt>
                <c:pt idx="239">
                  <c:v>37715.27036552802</c:v>
                </c:pt>
                <c:pt idx="240">
                  <c:v>38094.817106537506</c:v>
                </c:pt>
                <c:pt idx="241">
                  <c:v>38552.79509318545</c:v>
                </c:pt>
                <c:pt idx="242">
                  <c:v>38899.529512554756</c:v>
                </c:pt>
                <c:pt idx="243">
                  <c:v>39052.052527957982</c:v>
                </c:pt>
                <c:pt idx="244">
                  <c:v>39260.753368315869</c:v>
                </c:pt>
                <c:pt idx="245">
                  <c:v>39336.845710008849</c:v>
                </c:pt>
                <c:pt idx="246">
                  <c:v>39454.708816755832</c:v>
                </c:pt>
                <c:pt idx="247">
                  <c:v>39876.155771591155</c:v>
                </c:pt>
                <c:pt idx="248">
                  <c:v>40072.355979415275</c:v>
                </c:pt>
                <c:pt idx="249">
                  <c:v>40331.382971837818</c:v>
                </c:pt>
                <c:pt idx="250">
                  <c:v>40745.57785343338</c:v>
                </c:pt>
                <c:pt idx="251">
                  <c:v>40931.966432756642</c:v>
                </c:pt>
                <c:pt idx="252">
                  <c:v>41367.352666703526</c:v>
                </c:pt>
                <c:pt idx="253">
                  <c:v>42324.923478123725</c:v>
                </c:pt>
                <c:pt idx="254">
                  <c:v>41563.067441633291</c:v>
                </c:pt>
                <c:pt idx="255">
                  <c:v>41349.050375577935</c:v>
                </c:pt>
                <c:pt idx="256">
                  <c:v>41507.383875625601</c:v>
                </c:pt>
                <c:pt idx="257">
                  <c:v>41872.441180243266</c:v>
                </c:pt>
                <c:pt idx="258">
                  <c:v>41705.208077132615</c:v>
                </c:pt>
                <c:pt idx="259">
                  <c:v>41894.841701804144</c:v>
                </c:pt>
                <c:pt idx="260">
                  <c:v>42034.511042568622</c:v>
                </c:pt>
                <c:pt idx="261">
                  <c:v>41923.158620640948</c:v>
                </c:pt>
                <c:pt idx="262">
                  <c:v>40580.777798829535</c:v>
                </c:pt>
                <c:pt idx="263">
                  <c:v>40430.767266406736</c:v>
                </c:pt>
                <c:pt idx="264">
                  <c:v>39404.341476445603</c:v>
                </c:pt>
                <c:pt idx="265">
                  <c:v>40783.565183929037</c:v>
                </c:pt>
                <c:pt idx="266">
                  <c:v>41315.846765604736</c:v>
                </c:pt>
                <c:pt idx="267">
                  <c:v>41557.662955409593</c:v>
                </c:pt>
                <c:pt idx="268">
                  <c:v>42108.626348473728</c:v>
                </c:pt>
                <c:pt idx="269">
                  <c:v>41310.93359631046</c:v>
                </c:pt>
                <c:pt idx="270">
                  <c:v>42255.159416162496</c:v>
                </c:pt>
                <c:pt idx="271">
                  <c:v>42439.941653908107</c:v>
                </c:pt>
                <c:pt idx="272">
                  <c:v>42108.502783736993</c:v>
                </c:pt>
                <c:pt idx="273">
                  <c:v>42022.72826231498</c:v>
                </c:pt>
                <c:pt idx="274">
                  <c:v>42270.607950272832</c:v>
                </c:pt>
                <c:pt idx="275">
                  <c:v>42714.993815879112</c:v>
                </c:pt>
                <c:pt idx="276">
                  <c:v>43521.73621399999</c:v>
                </c:pt>
                <c:pt idx="277">
                  <c:v>43327.830779858232</c:v>
                </c:pt>
                <c:pt idx="278">
                  <c:v>42339.918941532684</c:v>
                </c:pt>
                <c:pt idx="279">
                  <c:v>38496.143603406606</c:v>
                </c:pt>
                <c:pt idx="280">
                  <c:v>40236.785339808899</c:v>
                </c:pt>
                <c:pt idx="281">
                  <c:v>41193.764805703264</c:v>
                </c:pt>
                <c:pt idx="282">
                  <c:v>42025.196615032284</c:v>
                </c:pt>
                <c:pt idx="283">
                  <c:v>43273.609396568652</c:v>
                </c:pt>
                <c:pt idx="284">
                  <c:v>44297.422674952941</c:v>
                </c:pt>
                <c:pt idx="285">
                  <c:v>43885.693204057148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FD-499E-BDD2-C63E3783D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26656"/>
        <c:axId val="148332928"/>
      </c:lineChart>
      <c:dateAx>
        <c:axId val="148326656"/>
        <c:scaling>
          <c:orientation val="minMax"/>
          <c:max val="4407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48332928"/>
        <c:crossesAt val="1000"/>
        <c:auto val="1"/>
        <c:lblOffset val="100"/>
        <c:baseTimeUnit val="months"/>
        <c:majorUnit val="24"/>
        <c:minorUnit val="12"/>
      </c:dateAx>
      <c:valAx>
        <c:axId val="148332928"/>
        <c:scaling>
          <c:logBase val="2"/>
          <c:orientation val="minMax"/>
          <c:max val="16000"/>
          <c:min val="10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8326656"/>
        <c:crossesAt val="1"/>
        <c:crossBetween val="between"/>
        <c:majorUnit val="2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725943597709627E-2"/>
          <c:y val="4.2414355628058731E-2"/>
          <c:w val="0.9529478458049887"/>
          <c:h val="0.88938903470399533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accent6">
                <a:lumMod val="50000"/>
              </a:schemeClr>
            </a:solidFill>
            <a:ln w="25400">
              <a:noFill/>
            </a:ln>
          </c:spPr>
          <c:val>
            <c:numRef>
              <c:f>'Page 6 - Worst 5'!$H$2:$H$70</c:f>
              <c:numCache>
                <c:formatCode>General</c:formatCode>
                <c:ptCount val="69"/>
                <c:pt idx="9" formatCode="0.00%">
                  <c:v>0</c:v>
                </c:pt>
                <c:pt idx="10" formatCode="0.00%">
                  <c:v>-2.1899999999999979E-2</c:v>
                </c:pt>
                <c:pt idx="11" formatCode="0.00%">
                  <c:v>-0.23258274000000007</c:v>
                </c:pt>
                <c:pt idx="12" formatCode="0.00%">
                  <c:v>-0.29581792222400011</c:v>
                </c:pt>
                <c:pt idx="13" formatCode="0.00%">
                  <c:v>#N/A</c:v>
                </c:pt>
                <c:pt idx="14" formatCode="0.00%">
                  <c:v>0</c:v>
                </c:pt>
                <c:pt idx="15" formatCode="0.00%">
                  <c:v>-1.0649999999999977E-2</c:v>
                </c:pt>
                <c:pt idx="16" formatCode="0.00%">
                  <c:v>-0.15369022299999996</c:v>
                </c:pt>
                <c:pt idx="17" formatCode="0.00%">
                  <c:v>#N/A</c:v>
                </c:pt>
                <c:pt idx="18" formatCode="0.00%">
                  <c:v>0</c:v>
                </c:pt>
                <c:pt idx="19" formatCode="0.00%">
                  <c:v>-5.2799999999999951E-2</c:v>
                </c:pt>
                <c:pt idx="20" formatCode="0.00%">
                  <c:v>-5.677823999999998E-2</c:v>
                </c:pt>
                <c:pt idx="21" formatCode="0.00%">
                  <c:v>-0.13110411468799998</c:v>
                </c:pt>
                <c:pt idx="22" formatCode="0.00%">
                  <c:v>-0.12684652484997117</c:v>
                </c:pt>
                <c:pt idx="23" formatCode="0.00%">
                  <c:v>-9.5849576482145149E-2</c:v>
                </c:pt>
                <c:pt idx="24" formatCode="0.00%">
                  <c:v>-0.17830809510697349</c:v>
                </c:pt>
                <c:pt idx="25" formatCode="0.00%">
                  <c:v>-0.2304033618771914</c:v>
                </c:pt>
                <c:pt idx="26" formatCode="0.00%">
                  <c:v>-0.17060570309504919</c:v>
                </c:pt>
                <c:pt idx="27" formatCode="0.00%">
                  <c:v>-0.165048761305786</c:v>
                </c:pt>
                <c:pt idx="28" formatCode="0.00%">
                  <c:v>-0.1853380764060554</c:v>
                </c:pt>
                <c:pt idx="29" formatCode="0.00%">
                  <c:v>-0.19332176325727607</c:v>
                </c:pt>
                <c:pt idx="30" formatCode="0.00%">
                  <c:v>-0.24381982087737061</c:v>
                </c:pt>
                <c:pt idx="31" formatCode="0.00%">
                  <c:v>-0.30491917935047902</c:v>
                </c:pt>
                <c:pt idx="32" formatCode="0.00%">
                  <c:v>-0.29164313567607314</c:v>
                </c:pt>
                <c:pt idx="33" formatCode="0.00%">
                  <c:v>-0.23731216418242798</c:v>
                </c:pt>
                <c:pt idx="34" formatCode="0.00%">
                  <c:v>-0.23060051122723338</c:v>
                </c:pt>
                <c:pt idx="35" formatCode="0.00%">
                  <c:v>-0.24183374376331573</c:v>
                </c:pt>
                <c:pt idx="36" formatCode="0.00%">
                  <c:v>-0.25646635250868371</c:v>
                </c:pt>
                <c:pt idx="37" formatCode="0.00%">
                  <c:v>-0.22850948736301019</c:v>
                </c:pt>
                <c:pt idx="38" formatCode="0.00%">
                  <c:v>-0.2752618124288117</c:v>
                </c:pt>
                <c:pt idx="39" formatCode="0.00%">
                  <c:v>-0.28062487501683847</c:v>
                </c:pt>
                <c:pt idx="40" formatCode="0.00%">
                  <c:v>-0.33184438391563958</c:v>
                </c:pt>
                <c:pt idx="41" formatCode="0.00%">
                  <c:v>-0.38396052197021968</c:v>
                </c:pt>
                <c:pt idx="42" formatCode="0.00%">
                  <c:v>-0.37989466141522316</c:v>
                </c:pt>
                <c:pt idx="43" formatCode="0.00%">
                  <c:v>-0.44730011171938838</c:v>
                </c:pt>
                <c:pt idx="44" formatCode="0.00%">
                  <c:v>#N/A</c:v>
                </c:pt>
                <c:pt idx="45" formatCode="0.00%">
                  <c:v>0</c:v>
                </c:pt>
                <c:pt idx="46" formatCode="0.00%">
                  <c:v>-4.1799999999999955E-2</c:v>
                </c:pt>
                <c:pt idx="47" formatCode="0.00%">
                  <c:v>-4.8411579999999961E-2</c:v>
                </c:pt>
                <c:pt idx="48" formatCode="0.00%">
                  <c:v>-0.10550688519999994</c:v>
                </c:pt>
                <c:pt idx="49" formatCode="0.00%">
                  <c:v>-0.13457791143099995</c:v>
                </c:pt>
                <c:pt idx="50" formatCode="0.00%">
                  <c:v>-0.13829922641184669</c:v>
                </c:pt>
                <c:pt idx="51" formatCode="0.00%">
                  <c:v>-9.633439873810358E-2</c:v>
                </c:pt>
                <c:pt idx="52" formatCode="0.00%">
                  <c:v>-8.458674592169893E-2</c:v>
                </c:pt>
                <c:pt idx="53" formatCode="0.00%">
                  <c:v>-0.16175608324049973</c:v>
                </c:pt>
                <c:pt idx="54" formatCode="0.00%">
                  <c:v>-0.16879733214127954</c:v>
                </c:pt>
                <c:pt idx="55" formatCode="0.00%">
                  <c:v>-0.15674489345732809</c:v>
                </c:pt>
                <c:pt idx="56" formatCode="0.00%">
                  <c:v>-0.23187892345028013</c:v>
                </c:pt>
                <c:pt idx="57" formatCode="0.00%">
                  <c:v>-0.36084645220297806</c:v>
                </c:pt>
                <c:pt idx="58" formatCode="0.00%">
                  <c:v>-0.40673767693480423</c:v>
                </c:pt>
                <c:pt idx="59" formatCode="0.00%">
                  <c:v>-0.40044909631031317</c:v>
                </c:pt>
                <c:pt idx="60" formatCode="0.00%">
                  <c:v>-0.45099123749135378</c:v>
                </c:pt>
                <c:pt idx="61" formatCode="0.00%">
                  <c:v>-0.50946067069852463</c:v>
                </c:pt>
                <c:pt idx="62" formatCode="0.00%">
                  <c:v>#N/A</c:v>
                </c:pt>
                <c:pt idx="63" formatCode="0.00%">
                  <c:v>0</c:v>
                </c:pt>
                <c:pt idx="64" formatCode="0.00%">
                  <c:v>-3.9215267403869801E-4</c:v>
                </c:pt>
                <c:pt idx="65" formatCode="0.00%">
                  <c:v>-8.2678601128850351E-2</c:v>
                </c:pt>
                <c:pt idx="66" formatCode="0.00%">
                  <c:v>-0.19598020620821932</c:v>
                </c:pt>
                <c:pt idx="67" formatCode="0.00%">
                  <c:v>#N/A</c:v>
                </c:pt>
                <c:pt idx="68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CC-4475-BB5C-0578D8F030A3}"/>
            </c:ext>
          </c:extLst>
        </c:ser>
        <c:ser>
          <c:idx val="1"/>
          <c:order val="1"/>
          <c:spPr>
            <a:solidFill>
              <a:srgbClr val="080499"/>
            </a:solidFill>
            <a:ln w="25400">
              <a:noFill/>
            </a:ln>
          </c:spPr>
          <c:val>
            <c:numRef>
              <c:f>'Page 6 - Worst 5'!$L$2:$L$70</c:f>
              <c:numCache>
                <c:formatCode>General</c:formatCode>
                <c:ptCount val="69"/>
                <c:pt idx="9" formatCode="0.00%">
                  <c:v>0</c:v>
                </c:pt>
                <c:pt idx="10" formatCode="0.00%">
                  <c:v>-7.4999999999999997E-3</c:v>
                </c:pt>
                <c:pt idx="11" formatCode="0.00%">
                  <c:v>-1.1966249999999946E-2</c:v>
                </c:pt>
                <c:pt idx="12" formatCode="0.00%">
                  <c:v>8.4564647375000052E-2</c:v>
                </c:pt>
                <c:pt idx="13" formatCode="0.00%">
                  <c:v>#N/A</c:v>
                </c:pt>
                <c:pt idx="14" formatCode="0.00%">
                  <c:v>0</c:v>
                </c:pt>
                <c:pt idx="15" formatCode="0.00%">
                  <c:v>1.6000000000000228E-3</c:v>
                </c:pt>
                <c:pt idx="16" formatCode="0.00%">
                  <c:v>5.7088639999999941E-2</c:v>
                </c:pt>
                <c:pt idx="17" formatCode="0.00%">
                  <c:v>#N/A</c:v>
                </c:pt>
                <c:pt idx="18" formatCode="0.00%">
                  <c:v>0</c:v>
                </c:pt>
                <c:pt idx="19" formatCode="0.00%">
                  <c:v>-2.8378689954671132E-2</c:v>
                </c:pt>
                <c:pt idx="20" formatCode="0.00%">
                  <c:v>-8.4762884980616494E-3</c:v>
                </c:pt>
                <c:pt idx="21" formatCode="0.00%">
                  <c:v>5.9676303710693671E-2</c:v>
                </c:pt>
                <c:pt idx="22" formatCode="0.00%">
                  <c:v>0.1637925092048306</c:v>
                </c:pt>
                <c:pt idx="23" formatCode="0.00%">
                  <c:v>0.17119202858073232</c:v>
                </c:pt>
                <c:pt idx="24" formatCode="0.00%">
                  <c:v>0.17276083127527</c:v>
                </c:pt>
                <c:pt idx="25" formatCode="0.00%">
                  <c:v>0.23323342120213034</c:v>
                </c:pt>
                <c:pt idx="26" formatCode="0.00%">
                  <c:v>0.18148194807263029</c:v>
                </c:pt>
                <c:pt idx="27" formatCode="0.00%">
                  <c:v>0.18737208909848482</c:v>
                </c:pt>
                <c:pt idx="28" formatCode="0.00%">
                  <c:v>0.17725331171871811</c:v>
                </c:pt>
                <c:pt idx="29" formatCode="0.00%">
                  <c:v>0.17159611412326489</c:v>
                </c:pt>
                <c:pt idx="30" formatCode="0.00%">
                  <c:v>0.19557027166433319</c:v>
                </c:pt>
                <c:pt idx="31" formatCode="0.00%">
                  <c:v>0.22570554524213027</c:v>
                </c:pt>
                <c:pt idx="32" formatCode="0.00%">
                  <c:v>0.27274585634045845</c:v>
                </c:pt>
                <c:pt idx="33" formatCode="0.00%">
                  <c:v>0.18413227383688718</c:v>
                </c:pt>
                <c:pt idx="34" formatCode="0.00%">
                  <c:v>0.20835601362481337</c:v>
                </c:pt>
                <c:pt idx="35" formatCode="0.00%">
                  <c:v>0.20233276206730125</c:v>
                </c:pt>
                <c:pt idx="36" formatCode="0.00%">
                  <c:v>0.16780721791857878</c:v>
                </c:pt>
                <c:pt idx="37" formatCode="0.00%">
                  <c:v>0.17024836999023046</c:v>
                </c:pt>
                <c:pt idx="38" formatCode="0.00%">
                  <c:v>0.15013679484101589</c:v>
                </c:pt>
                <c:pt idx="39" formatCode="0.00%">
                  <c:v>0.18365687908096676</c:v>
                </c:pt>
                <c:pt idx="40" formatCode="0.00%">
                  <c:v>0.26998618978234024</c:v>
                </c:pt>
                <c:pt idx="41" formatCode="0.00%">
                  <c:v>0.31545294423857173</c:v>
                </c:pt>
                <c:pt idx="42" formatCode="0.00%">
                  <c:v>0.34393859801332471</c:v>
                </c:pt>
                <c:pt idx="43" formatCode="0.00%">
                  <c:v>0.38951469326341792</c:v>
                </c:pt>
                <c:pt idx="44" formatCode="0.00%">
                  <c:v>#N/A</c:v>
                </c:pt>
                <c:pt idx="45" formatCode="0.00%">
                  <c:v>0</c:v>
                </c:pt>
                <c:pt idx="46" formatCode="0.00%">
                  <c:v>-1.1500457971518473E-3</c:v>
                </c:pt>
                <c:pt idx="47" formatCode="0.00%">
                  <c:v>5.8269839889062494E-3</c:v>
                </c:pt>
                <c:pt idx="48" formatCode="0.00%">
                  <c:v>2.426993199506728E-2</c:v>
                </c:pt>
                <c:pt idx="49" formatCode="0.00%">
                  <c:v>7.313088774836661E-2</c:v>
                </c:pt>
                <c:pt idx="50" formatCode="0.00%">
                  <c:v>7.053912714210446E-2</c:v>
                </c:pt>
                <c:pt idx="51" formatCode="0.00%">
                  <c:v>5.5058922257416043E-2</c:v>
                </c:pt>
                <c:pt idx="52" formatCode="0.00%">
                  <c:v>6.7979347787153532E-2</c:v>
                </c:pt>
                <c:pt idx="53" formatCode="0.00%">
                  <c:v>9.1691526759353104E-2</c:v>
                </c:pt>
                <c:pt idx="54" formatCode="0.00%">
                  <c:v>6.7674886274670831E-2</c:v>
                </c:pt>
                <c:pt idx="55" formatCode="0.00%">
                  <c:v>4.7278523438419824E-2</c:v>
                </c:pt>
                <c:pt idx="56" formatCode="0.00%">
                  <c:v>4.6829506670010235E-2</c:v>
                </c:pt>
                <c:pt idx="57" formatCode="0.00%">
                  <c:v>9.8269430529047214E-2</c:v>
                </c:pt>
                <c:pt idx="58" formatCode="0.00%">
                  <c:v>0.12416784784088213</c:v>
                </c:pt>
                <c:pt idx="59" formatCode="0.00%">
                  <c:v>0.14246240284095893</c:v>
                </c:pt>
                <c:pt idx="60" formatCode="0.00%">
                  <c:v>0.14432882866748242</c:v>
                </c:pt>
                <c:pt idx="61" formatCode="0.00%">
                  <c:v>0.14475609818500038</c:v>
                </c:pt>
                <c:pt idx="62" formatCode="0.00%">
                  <c:v>#N/A</c:v>
                </c:pt>
                <c:pt idx="63" formatCode="0.00%">
                  <c:v>0</c:v>
                </c:pt>
                <c:pt idx="64" formatCode="0.00%">
                  <c:v>1.3951611938578027E-3</c:v>
                </c:pt>
                <c:pt idx="65" formatCode="0.00%">
                  <c:v>-1.1805042806329198E-2</c:v>
                </c:pt>
                <c:pt idx="66" formatCode="0.00%">
                  <c:v>-2.2353026890834828E-2</c:v>
                </c:pt>
                <c:pt idx="67" formatCode="0.00%">
                  <c:v>#N/A</c:v>
                </c:pt>
                <c:pt idx="68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CC-4475-BB5C-0578D8F03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04672"/>
        <c:axId val="129069440"/>
      </c:areaChart>
      <c:catAx>
        <c:axId val="1290046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9069440"/>
        <c:crosses val="autoZero"/>
        <c:auto val="1"/>
        <c:lblAlgn val="ctr"/>
        <c:lblOffset val="100"/>
        <c:tickMarkSkip val="1"/>
        <c:noMultiLvlLbl val="0"/>
      </c:catAx>
      <c:valAx>
        <c:axId val="129069440"/>
        <c:scaling>
          <c:orientation val="minMax"/>
          <c:max val="0.4"/>
          <c:min val="-0.5"/>
        </c:scaling>
        <c:delete val="0"/>
        <c:axPos val="l"/>
        <c:majorGridlines>
          <c:spPr>
            <a:ln w="190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noFill/>
            <a:prstDash val="solid"/>
          </a:ln>
        </c:spPr>
        <c:txPr>
          <a:bodyPr rot="0" vert="horz"/>
          <a:lstStyle/>
          <a:p>
            <a:pPr>
              <a:defRPr sz="600" b="0">
                <a:latin typeface="+mn-lt"/>
              </a:defRPr>
            </a:pPr>
            <a:endParaRPr lang="en-US"/>
          </a:p>
        </c:txPr>
        <c:crossAx val="129004672"/>
        <c:crosses val="autoZero"/>
        <c:crossBetween val="midCat"/>
        <c:majorUnit val="0.1"/>
      </c:valAx>
      <c:spPr>
        <a:solidFill>
          <a:srgbClr val="FFFFFF"/>
        </a:solidFill>
        <a:ln w="12700">
          <a:noFill/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425" b="1" i="0" u="none" strike="noStrike" baseline="0">
          <a:solidFill>
            <a:schemeClr val="tx1">
              <a:lumMod val="75000"/>
              <a:lumOff val="25000"/>
            </a:schemeClr>
          </a:solidFill>
          <a:latin typeface="Franklin Gothic Medium Cond" pitchFamily="34" charset="0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725943597709627E-2"/>
          <c:y val="4.2414355628058731E-2"/>
          <c:w val="0.9529478458049887"/>
          <c:h val="0.88938903470399533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accent6">
                <a:lumMod val="50000"/>
              </a:schemeClr>
            </a:solidFill>
            <a:ln w="25400">
              <a:noFill/>
            </a:ln>
          </c:spPr>
          <c:val>
            <c:numRef>
              <c:f>'Page 6 - Worst 5'!$H$2:$H$70</c:f>
              <c:numCache>
                <c:formatCode>General</c:formatCode>
                <c:ptCount val="69"/>
                <c:pt idx="9" formatCode="0.00%">
                  <c:v>0</c:v>
                </c:pt>
                <c:pt idx="10" formatCode="0.00%">
                  <c:v>-2.1899999999999979E-2</c:v>
                </c:pt>
                <c:pt idx="11" formatCode="0.00%">
                  <c:v>-0.23258274000000007</c:v>
                </c:pt>
                <c:pt idx="12" formatCode="0.00%">
                  <c:v>-0.29581792222400011</c:v>
                </c:pt>
                <c:pt idx="13" formatCode="0.00%">
                  <c:v>#N/A</c:v>
                </c:pt>
                <c:pt idx="14" formatCode="0.00%">
                  <c:v>0</c:v>
                </c:pt>
                <c:pt idx="15" formatCode="0.00%">
                  <c:v>-1.0649999999999977E-2</c:v>
                </c:pt>
                <c:pt idx="16" formatCode="0.00%">
                  <c:v>-0.15369022299999996</c:v>
                </c:pt>
                <c:pt idx="17" formatCode="0.00%">
                  <c:v>#N/A</c:v>
                </c:pt>
                <c:pt idx="18" formatCode="0.00%">
                  <c:v>0</c:v>
                </c:pt>
                <c:pt idx="19" formatCode="0.00%">
                  <c:v>-5.2799999999999951E-2</c:v>
                </c:pt>
                <c:pt idx="20" formatCode="0.00%">
                  <c:v>-5.677823999999998E-2</c:v>
                </c:pt>
                <c:pt idx="21" formatCode="0.00%">
                  <c:v>-0.13110411468799998</c:v>
                </c:pt>
                <c:pt idx="22" formatCode="0.00%">
                  <c:v>-0.12684652484997117</c:v>
                </c:pt>
                <c:pt idx="23" formatCode="0.00%">
                  <c:v>-9.5849576482145149E-2</c:v>
                </c:pt>
                <c:pt idx="24" formatCode="0.00%">
                  <c:v>-0.17830809510697349</c:v>
                </c:pt>
                <c:pt idx="25" formatCode="0.00%">
                  <c:v>-0.2304033618771914</c:v>
                </c:pt>
                <c:pt idx="26" formatCode="0.00%">
                  <c:v>-0.17060570309504919</c:v>
                </c:pt>
                <c:pt idx="27" formatCode="0.00%">
                  <c:v>-0.165048761305786</c:v>
                </c:pt>
                <c:pt idx="28" formatCode="0.00%">
                  <c:v>-0.1853380764060554</c:v>
                </c:pt>
                <c:pt idx="29" formatCode="0.00%">
                  <c:v>-0.19332176325727607</c:v>
                </c:pt>
                <c:pt idx="30" formatCode="0.00%">
                  <c:v>-0.24381982087737061</c:v>
                </c:pt>
                <c:pt idx="31" formatCode="0.00%">
                  <c:v>-0.30491917935047902</c:v>
                </c:pt>
                <c:pt idx="32" formatCode="0.00%">
                  <c:v>-0.29164313567607314</c:v>
                </c:pt>
                <c:pt idx="33" formatCode="0.00%">
                  <c:v>-0.23731216418242798</c:v>
                </c:pt>
                <c:pt idx="34" formatCode="0.00%">
                  <c:v>-0.23060051122723338</c:v>
                </c:pt>
                <c:pt idx="35" formatCode="0.00%">
                  <c:v>-0.24183374376331573</c:v>
                </c:pt>
                <c:pt idx="36" formatCode="0.00%">
                  <c:v>-0.25646635250868371</c:v>
                </c:pt>
                <c:pt idx="37" formatCode="0.00%">
                  <c:v>-0.22850948736301019</c:v>
                </c:pt>
                <c:pt idx="38" formatCode="0.00%">
                  <c:v>-0.2752618124288117</c:v>
                </c:pt>
                <c:pt idx="39" formatCode="0.00%">
                  <c:v>-0.28062487501683847</c:v>
                </c:pt>
                <c:pt idx="40" formatCode="0.00%">
                  <c:v>-0.33184438391563958</c:v>
                </c:pt>
                <c:pt idx="41" formatCode="0.00%">
                  <c:v>-0.38396052197021968</c:v>
                </c:pt>
                <c:pt idx="42" formatCode="0.00%">
                  <c:v>-0.37989466141522316</c:v>
                </c:pt>
                <c:pt idx="43" formatCode="0.00%">
                  <c:v>-0.44730011171938838</c:v>
                </c:pt>
                <c:pt idx="44" formatCode="0.00%">
                  <c:v>#N/A</c:v>
                </c:pt>
                <c:pt idx="45" formatCode="0.00%">
                  <c:v>0</c:v>
                </c:pt>
                <c:pt idx="46" formatCode="0.00%">
                  <c:v>-4.1799999999999955E-2</c:v>
                </c:pt>
                <c:pt idx="47" formatCode="0.00%">
                  <c:v>-4.8411579999999961E-2</c:v>
                </c:pt>
                <c:pt idx="48" formatCode="0.00%">
                  <c:v>-0.10550688519999994</c:v>
                </c:pt>
                <c:pt idx="49" formatCode="0.00%">
                  <c:v>-0.13457791143099995</c:v>
                </c:pt>
                <c:pt idx="50" formatCode="0.00%">
                  <c:v>-0.13829922641184669</c:v>
                </c:pt>
                <c:pt idx="51" formatCode="0.00%">
                  <c:v>-9.633439873810358E-2</c:v>
                </c:pt>
                <c:pt idx="52" formatCode="0.00%">
                  <c:v>-8.458674592169893E-2</c:v>
                </c:pt>
                <c:pt idx="53" formatCode="0.00%">
                  <c:v>-0.16175608324049973</c:v>
                </c:pt>
                <c:pt idx="54" formatCode="0.00%">
                  <c:v>-0.16879733214127954</c:v>
                </c:pt>
                <c:pt idx="55" formatCode="0.00%">
                  <c:v>-0.15674489345732809</c:v>
                </c:pt>
                <c:pt idx="56" formatCode="0.00%">
                  <c:v>-0.23187892345028013</c:v>
                </c:pt>
                <c:pt idx="57" formatCode="0.00%">
                  <c:v>-0.36084645220297806</c:v>
                </c:pt>
                <c:pt idx="58" formatCode="0.00%">
                  <c:v>-0.40673767693480423</c:v>
                </c:pt>
                <c:pt idx="59" formatCode="0.00%">
                  <c:v>-0.40044909631031317</c:v>
                </c:pt>
                <c:pt idx="60" formatCode="0.00%">
                  <c:v>-0.45099123749135378</c:v>
                </c:pt>
                <c:pt idx="61" formatCode="0.00%">
                  <c:v>-0.50946067069852463</c:v>
                </c:pt>
                <c:pt idx="62" formatCode="0.00%">
                  <c:v>#N/A</c:v>
                </c:pt>
                <c:pt idx="63" formatCode="0.00%">
                  <c:v>0</c:v>
                </c:pt>
                <c:pt idx="64" formatCode="0.00%">
                  <c:v>-3.9215267403869801E-4</c:v>
                </c:pt>
                <c:pt idx="65" formatCode="0.00%">
                  <c:v>-8.2678601128850351E-2</c:v>
                </c:pt>
                <c:pt idx="66" formatCode="0.00%">
                  <c:v>-0.19598020620821932</c:v>
                </c:pt>
                <c:pt idx="67" formatCode="0.00%">
                  <c:v>#N/A</c:v>
                </c:pt>
                <c:pt idx="68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27-4F37-AA7C-C2FC8F646585}"/>
            </c:ext>
          </c:extLst>
        </c:ser>
        <c:ser>
          <c:idx val="1"/>
          <c:order val="1"/>
          <c:spPr>
            <a:solidFill>
              <a:srgbClr val="080499"/>
            </a:solidFill>
            <a:ln w="25400">
              <a:noFill/>
            </a:ln>
          </c:spPr>
          <c:val>
            <c:numRef>
              <c:f>'Page 6 - Worst 5'!$L$2:$L$70</c:f>
              <c:numCache>
                <c:formatCode>General</c:formatCode>
                <c:ptCount val="69"/>
                <c:pt idx="9" formatCode="0.00%">
                  <c:v>0</c:v>
                </c:pt>
                <c:pt idx="10" formatCode="0.00%">
                  <c:v>-7.4999999999999997E-3</c:v>
                </c:pt>
                <c:pt idx="11" formatCode="0.00%">
                  <c:v>-1.1966249999999946E-2</c:v>
                </c:pt>
                <c:pt idx="12" formatCode="0.00%">
                  <c:v>8.4564647375000052E-2</c:v>
                </c:pt>
                <c:pt idx="13" formatCode="0.00%">
                  <c:v>#N/A</c:v>
                </c:pt>
                <c:pt idx="14" formatCode="0.00%">
                  <c:v>0</c:v>
                </c:pt>
                <c:pt idx="15" formatCode="0.00%">
                  <c:v>1.6000000000000228E-3</c:v>
                </c:pt>
                <c:pt idx="16" formatCode="0.00%">
                  <c:v>5.7088639999999941E-2</c:v>
                </c:pt>
                <c:pt idx="17" formatCode="0.00%">
                  <c:v>#N/A</c:v>
                </c:pt>
                <c:pt idx="18" formatCode="0.00%">
                  <c:v>0</c:v>
                </c:pt>
                <c:pt idx="19" formatCode="0.00%">
                  <c:v>-2.8378689954671132E-2</c:v>
                </c:pt>
                <c:pt idx="20" formatCode="0.00%">
                  <c:v>-8.4762884980616494E-3</c:v>
                </c:pt>
                <c:pt idx="21" formatCode="0.00%">
                  <c:v>5.9676303710693671E-2</c:v>
                </c:pt>
                <c:pt idx="22" formatCode="0.00%">
                  <c:v>0.1637925092048306</c:v>
                </c:pt>
                <c:pt idx="23" formatCode="0.00%">
                  <c:v>0.17119202858073232</c:v>
                </c:pt>
                <c:pt idx="24" formatCode="0.00%">
                  <c:v>0.17276083127527</c:v>
                </c:pt>
                <c:pt idx="25" formatCode="0.00%">
                  <c:v>0.23323342120213034</c:v>
                </c:pt>
                <c:pt idx="26" formatCode="0.00%">
                  <c:v>0.18148194807263029</c:v>
                </c:pt>
                <c:pt idx="27" formatCode="0.00%">
                  <c:v>0.18737208909848482</c:v>
                </c:pt>
                <c:pt idx="28" formatCode="0.00%">
                  <c:v>0.17725331171871811</c:v>
                </c:pt>
                <c:pt idx="29" formatCode="0.00%">
                  <c:v>0.17159611412326489</c:v>
                </c:pt>
                <c:pt idx="30" formatCode="0.00%">
                  <c:v>0.19557027166433319</c:v>
                </c:pt>
                <c:pt idx="31" formatCode="0.00%">
                  <c:v>0.22570554524213027</c:v>
                </c:pt>
                <c:pt idx="32" formatCode="0.00%">
                  <c:v>0.27274585634045845</c:v>
                </c:pt>
                <c:pt idx="33" formatCode="0.00%">
                  <c:v>0.18413227383688718</c:v>
                </c:pt>
                <c:pt idx="34" formatCode="0.00%">
                  <c:v>0.20835601362481337</c:v>
                </c:pt>
                <c:pt idx="35" formatCode="0.00%">
                  <c:v>0.20233276206730125</c:v>
                </c:pt>
                <c:pt idx="36" formatCode="0.00%">
                  <c:v>0.16780721791857878</c:v>
                </c:pt>
                <c:pt idx="37" formatCode="0.00%">
                  <c:v>0.17024836999023046</c:v>
                </c:pt>
                <c:pt idx="38" formatCode="0.00%">
                  <c:v>0.15013679484101589</c:v>
                </c:pt>
                <c:pt idx="39" formatCode="0.00%">
                  <c:v>0.18365687908096676</c:v>
                </c:pt>
                <c:pt idx="40" formatCode="0.00%">
                  <c:v>0.26998618978234024</c:v>
                </c:pt>
                <c:pt idx="41" formatCode="0.00%">
                  <c:v>0.31545294423857173</c:v>
                </c:pt>
                <c:pt idx="42" formatCode="0.00%">
                  <c:v>0.34393859801332471</c:v>
                </c:pt>
                <c:pt idx="43" formatCode="0.00%">
                  <c:v>0.38951469326341792</c:v>
                </c:pt>
                <c:pt idx="44" formatCode="0.00%">
                  <c:v>#N/A</c:v>
                </c:pt>
                <c:pt idx="45" formatCode="0.00%">
                  <c:v>0</c:v>
                </c:pt>
                <c:pt idx="46" formatCode="0.00%">
                  <c:v>-1.1500457971518473E-3</c:v>
                </c:pt>
                <c:pt idx="47" formatCode="0.00%">
                  <c:v>5.8269839889062494E-3</c:v>
                </c:pt>
                <c:pt idx="48" formatCode="0.00%">
                  <c:v>2.426993199506728E-2</c:v>
                </c:pt>
                <c:pt idx="49" formatCode="0.00%">
                  <c:v>7.313088774836661E-2</c:v>
                </c:pt>
                <c:pt idx="50" formatCode="0.00%">
                  <c:v>7.053912714210446E-2</c:v>
                </c:pt>
                <c:pt idx="51" formatCode="0.00%">
                  <c:v>5.5058922257416043E-2</c:v>
                </c:pt>
                <c:pt idx="52" formatCode="0.00%">
                  <c:v>6.7979347787153532E-2</c:v>
                </c:pt>
                <c:pt idx="53" formatCode="0.00%">
                  <c:v>9.1691526759353104E-2</c:v>
                </c:pt>
                <c:pt idx="54" formatCode="0.00%">
                  <c:v>6.7674886274670831E-2</c:v>
                </c:pt>
                <c:pt idx="55" formatCode="0.00%">
                  <c:v>4.7278523438419824E-2</c:v>
                </c:pt>
                <c:pt idx="56" formatCode="0.00%">
                  <c:v>4.6829506670010235E-2</c:v>
                </c:pt>
                <c:pt idx="57" formatCode="0.00%">
                  <c:v>9.8269430529047214E-2</c:v>
                </c:pt>
                <c:pt idx="58" formatCode="0.00%">
                  <c:v>0.12416784784088213</c:v>
                </c:pt>
                <c:pt idx="59" formatCode="0.00%">
                  <c:v>0.14246240284095893</c:v>
                </c:pt>
                <c:pt idx="60" formatCode="0.00%">
                  <c:v>0.14432882866748242</c:v>
                </c:pt>
                <c:pt idx="61" formatCode="0.00%">
                  <c:v>0.14475609818500038</c:v>
                </c:pt>
                <c:pt idx="62" formatCode="0.00%">
                  <c:v>#N/A</c:v>
                </c:pt>
                <c:pt idx="63" formatCode="0.00%">
                  <c:v>0</c:v>
                </c:pt>
                <c:pt idx="64" formatCode="0.00%">
                  <c:v>1.3951611938578027E-3</c:v>
                </c:pt>
                <c:pt idx="65" formatCode="0.00%">
                  <c:v>-1.1805042806329198E-2</c:v>
                </c:pt>
                <c:pt idx="66" formatCode="0.00%">
                  <c:v>-2.2353026890834828E-2</c:v>
                </c:pt>
                <c:pt idx="67" formatCode="0.00%">
                  <c:v>#N/A</c:v>
                </c:pt>
                <c:pt idx="68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27-4F37-AA7C-C2FC8F646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04672"/>
        <c:axId val="129069440"/>
      </c:areaChart>
      <c:catAx>
        <c:axId val="1290046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9069440"/>
        <c:crosses val="autoZero"/>
        <c:auto val="1"/>
        <c:lblAlgn val="ctr"/>
        <c:lblOffset val="100"/>
        <c:tickMarkSkip val="1"/>
        <c:noMultiLvlLbl val="0"/>
      </c:catAx>
      <c:valAx>
        <c:axId val="129069440"/>
        <c:scaling>
          <c:orientation val="minMax"/>
          <c:max val="0.4"/>
          <c:min val="-0.5"/>
        </c:scaling>
        <c:delete val="0"/>
        <c:axPos val="l"/>
        <c:majorGridlines>
          <c:spPr>
            <a:ln w="190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noFill/>
            <a:prstDash val="solid"/>
          </a:ln>
        </c:spPr>
        <c:txPr>
          <a:bodyPr rot="0" vert="horz"/>
          <a:lstStyle/>
          <a:p>
            <a:pPr>
              <a:defRPr sz="600" b="0">
                <a:latin typeface="+mn-lt"/>
              </a:defRPr>
            </a:pPr>
            <a:endParaRPr lang="en-US"/>
          </a:p>
        </c:txPr>
        <c:crossAx val="129004672"/>
        <c:crosses val="autoZero"/>
        <c:crossBetween val="midCat"/>
        <c:majorUnit val="0.1"/>
      </c:valAx>
      <c:spPr>
        <a:solidFill>
          <a:srgbClr val="FFFFFF"/>
        </a:solidFill>
        <a:ln w="12700">
          <a:noFill/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425" b="1" i="0" u="none" strike="noStrike" baseline="0">
          <a:solidFill>
            <a:schemeClr val="tx1">
              <a:lumMod val="75000"/>
              <a:lumOff val="25000"/>
            </a:schemeClr>
          </a:solidFill>
          <a:latin typeface="Franklin Gothic Medium Cond" pitchFamily="34" charset="0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725943597709627E-2"/>
          <c:y val="4.2414355628058731E-2"/>
          <c:w val="0.9529478458049887"/>
          <c:h val="0.88938903470399533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accent6">
                <a:lumMod val="50000"/>
              </a:schemeClr>
            </a:solidFill>
            <a:ln w="25400">
              <a:noFill/>
            </a:ln>
          </c:spPr>
          <c:val>
            <c:numRef>
              <c:f>'Page 6 - Worst 5'!$H$2:$H$70</c:f>
              <c:numCache>
                <c:formatCode>General</c:formatCode>
                <c:ptCount val="69"/>
                <c:pt idx="9" formatCode="0.00%">
                  <c:v>0</c:v>
                </c:pt>
                <c:pt idx="10" formatCode="0.00%">
                  <c:v>-2.1899999999999979E-2</c:v>
                </c:pt>
                <c:pt idx="11" formatCode="0.00%">
                  <c:v>-0.23258274000000007</c:v>
                </c:pt>
                <c:pt idx="12" formatCode="0.00%">
                  <c:v>-0.29581792222400011</c:v>
                </c:pt>
                <c:pt idx="13" formatCode="0.00%">
                  <c:v>#N/A</c:v>
                </c:pt>
                <c:pt idx="14" formatCode="0.00%">
                  <c:v>0</c:v>
                </c:pt>
                <c:pt idx="15" formatCode="0.00%">
                  <c:v>-1.0649999999999977E-2</c:v>
                </c:pt>
                <c:pt idx="16" formatCode="0.00%">
                  <c:v>-0.15369022299999996</c:v>
                </c:pt>
                <c:pt idx="17" formatCode="0.00%">
                  <c:v>#N/A</c:v>
                </c:pt>
                <c:pt idx="18" formatCode="0.00%">
                  <c:v>0</c:v>
                </c:pt>
                <c:pt idx="19" formatCode="0.00%">
                  <c:v>-5.2799999999999951E-2</c:v>
                </c:pt>
                <c:pt idx="20" formatCode="0.00%">
                  <c:v>-5.677823999999998E-2</c:v>
                </c:pt>
                <c:pt idx="21" formatCode="0.00%">
                  <c:v>-0.13110411468799998</c:v>
                </c:pt>
                <c:pt idx="22" formatCode="0.00%">
                  <c:v>-0.12684652484997117</c:v>
                </c:pt>
                <c:pt idx="23" formatCode="0.00%">
                  <c:v>-9.5849576482145149E-2</c:v>
                </c:pt>
                <c:pt idx="24" formatCode="0.00%">
                  <c:v>-0.17830809510697349</c:v>
                </c:pt>
                <c:pt idx="25" formatCode="0.00%">
                  <c:v>-0.2304033618771914</c:v>
                </c:pt>
                <c:pt idx="26" formatCode="0.00%">
                  <c:v>-0.17060570309504919</c:v>
                </c:pt>
                <c:pt idx="27" formatCode="0.00%">
                  <c:v>-0.165048761305786</c:v>
                </c:pt>
                <c:pt idx="28" formatCode="0.00%">
                  <c:v>-0.1853380764060554</c:v>
                </c:pt>
                <c:pt idx="29" formatCode="0.00%">
                  <c:v>-0.19332176325727607</c:v>
                </c:pt>
                <c:pt idx="30" formatCode="0.00%">
                  <c:v>-0.24381982087737061</c:v>
                </c:pt>
                <c:pt idx="31" formatCode="0.00%">
                  <c:v>-0.30491917935047902</c:v>
                </c:pt>
                <c:pt idx="32" formatCode="0.00%">
                  <c:v>-0.29164313567607314</c:v>
                </c:pt>
                <c:pt idx="33" formatCode="0.00%">
                  <c:v>-0.23731216418242798</c:v>
                </c:pt>
                <c:pt idx="34" formatCode="0.00%">
                  <c:v>-0.23060051122723338</c:v>
                </c:pt>
                <c:pt idx="35" formatCode="0.00%">
                  <c:v>-0.24183374376331573</c:v>
                </c:pt>
                <c:pt idx="36" formatCode="0.00%">
                  <c:v>-0.25646635250868371</c:v>
                </c:pt>
                <c:pt idx="37" formatCode="0.00%">
                  <c:v>-0.22850948736301019</c:v>
                </c:pt>
                <c:pt idx="38" formatCode="0.00%">
                  <c:v>-0.2752618124288117</c:v>
                </c:pt>
                <c:pt idx="39" formatCode="0.00%">
                  <c:v>-0.28062487501683847</c:v>
                </c:pt>
                <c:pt idx="40" formatCode="0.00%">
                  <c:v>-0.33184438391563958</c:v>
                </c:pt>
                <c:pt idx="41" formatCode="0.00%">
                  <c:v>-0.38396052197021968</c:v>
                </c:pt>
                <c:pt idx="42" formatCode="0.00%">
                  <c:v>-0.37989466141522316</c:v>
                </c:pt>
                <c:pt idx="43" formatCode="0.00%">
                  <c:v>-0.44730011171938838</c:v>
                </c:pt>
                <c:pt idx="44" formatCode="0.00%">
                  <c:v>#N/A</c:v>
                </c:pt>
                <c:pt idx="45" formatCode="0.00%">
                  <c:v>0</c:v>
                </c:pt>
                <c:pt idx="46" formatCode="0.00%">
                  <c:v>-4.1799999999999955E-2</c:v>
                </c:pt>
                <c:pt idx="47" formatCode="0.00%">
                  <c:v>-4.8411579999999961E-2</c:v>
                </c:pt>
                <c:pt idx="48" formatCode="0.00%">
                  <c:v>-0.10550688519999994</c:v>
                </c:pt>
                <c:pt idx="49" formatCode="0.00%">
                  <c:v>-0.13457791143099995</c:v>
                </c:pt>
                <c:pt idx="50" formatCode="0.00%">
                  <c:v>-0.13829922641184669</c:v>
                </c:pt>
                <c:pt idx="51" formatCode="0.00%">
                  <c:v>-9.633439873810358E-2</c:v>
                </c:pt>
                <c:pt idx="52" formatCode="0.00%">
                  <c:v>-8.458674592169893E-2</c:v>
                </c:pt>
                <c:pt idx="53" formatCode="0.00%">
                  <c:v>-0.16175608324049973</c:v>
                </c:pt>
                <c:pt idx="54" formatCode="0.00%">
                  <c:v>-0.16879733214127954</c:v>
                </c:pt>
                <c:pt idx="55" formatCode="0.00%">
                  <c:v>-0.15674489345732809</c:v>
                </c:pt>
                <c:pt idx="56" formatCode="0.00%">
                  <c:v>-0.23187892345028013</c:v>
                </c:pt>
                <c:pt idx="57" formatCode="0.00%">
                  <c:v>-0.36084645220297806</c:v>
                </c:pt>
                <c:pt idx="58" formatCode="0.00%">
                  <c:v>-0.40673767693480423</c:v>
                </c:pt>
                <c:pt idx="59" formatCode="0.00%">
                  <c:v>-0.40044909631031317</c:v>
                </c:pt>
                <c:pt idx="60" formatCode="0.00%">
                  <c:v>-0.45099123749135378</c:v>
                </c:pt>
                <c:pt idx="61" formatCode="0.00%">
                  <c:v>-0.50946067069852463</c:v>
                </c:pt>
                <c:pt idx="62" formatCode="0.00%">
                  <c:v>#N/A</c:v>
                </c:pt>
                <c:pt idx="63" formatCode="0.00%">
                  <c:v>0</c:v>
                </c:pt>
                <c:pt idx="64" formatCode="0.00%">
                  <c:v>-3.9215267403869801E-4</c:v>
                </c:pt>
                <c:pt idx="65" formatCode="0.00%">
                  <c:v>-8.2678601128850351E-2</c:v>
                </c:pt>
                <c:pt idx="66" formatCode="0.00%">
                  <c:v>-0.19598020620821932</c:v>
                </c:pt>
                <c:pt idx="67" formatCode="0.00%">
                  <c:v>#N/A</c:v>
                </c:pt>
                <c:pt idx="68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CF-4338-BB26-F8EE444F51CF}"/>
            </c:ext>
          </c:extLst>
        </c:ser>
        <c:ser>
          <c:idx val="1"/>
          <c:order val="1"/>
          <c:spPr>
            <a:solidFill>
              <a:srgbClr val="080499"/>
            </a:solidFill>
            <a:ln w="25400">
              <a:noFill/>
            </a:ln>
          </c:spPr>
          <c:val>
            <c:numRef>
              <c:f>'Page 6 - Worst 5'!$L$2:$L$70</c:f>
              <c:numCache>
                <c:formatCode>General</c:formatCode>
                <c:ptCount val="69"/>
                <c:pt idx="9" formatCode="0.00%">
                  <c:v>0</c:v>
                </c:pt>
                <c:pt idx="10" formatCode="0.00%">
                  <c:v>-7.4999999999999997E-3</c:v>
                </c:pt>
                <c:pt idx="11" formatCode="0.00%">
                  <c:v>-1.1966249999999946E-2</c:v>
                </c:pt>
                <c:pt idx="12" formatCode="0.00%">
                  <c:v>8.4564647375000052E-2</c:v>
                </c:pt>
                <c:pt idx="13" formatCode="0.00%">
                  <c:v>#N/A</c:v>
                </c:pt>
                <c:pt idx="14" formatCode="0.00%">
                  <c:v>0</c:v>
                </c:pt>
                <c:pt idx="15" formatCode="0.00%">
                  <c:v>1.6000000000000228E-3</c:v>
                </c:pt>
                <c:pt idx="16" formatCode="0.00%">
                  <c:v>5.7088639999999941E-2</c:v>
                </c:pt>
                <c:pt idx="17" formatCode="0.00%">
                  <c:v>#N/A</c:v>
                </c:pt>
                <c:pt idx="18" formatCode="0.00%">
                  <c:v>0</c:v>
                </c:pt>
                <c:pt idx="19" formatCode="0.00%">
                  <c:v>-2.8378689954671132E-2</c:v>
                </c:pt>
                <c:pt idx="20" formatCode="0.00%">
                  <c:v>-8.4762884980616494E-3</c:v>
                </c:pt>
                <c:pt idx="21" formatCode="0.00%">
                  <c:v>5.9676303710693671E-2</c:v>
                </c:pt>
                <c:pt idx="22" formatCode="0.00%">
                  <c:v>0.1637925092048306</c:v>
                </c:pt>
                <c:pt idx="23" formatCode="0.00%">
                  <c:v>0.17119202858073232</c:v>
                </c:pt>
                <c:pt idx="24" formatCode="0.00%">
                  <c:v>0.17276083127527</c:v>
                </c:pt>
                <c:pt idx="25" formatCode="0.00%">
                  <c:v>0.23323342120213034</c:v>
                </c:pt>
                <c:pt idx="26" formatCode="0.00%">
                  <c:v>0.18148194807263029</c:v>
                </c:pt>
                <c:pt idx="27" formatCode="0.00%">
                  <c:v>0.18737208909848482</c:v>
                </c:pt>
                <c:pt idx="28" formatCode="0.00%">
                  <c:v>0.17725331171871811</c:v>
                </c:pt>
                <c:pt idx="29" formatCode="0.00%">
                  <c:v>0.17159611412326489</c:v>
                </c:pt>
                <c:pt idx="30" formatCode="0.00%">
                  <c:v>0.19557027166433319</c:v>
                </c:pt>
                <c:pt idx="31" formatCode="0.00%">
                  <c:v>0.22570554524213027</c:v>
                </c:pt>
                <c:pt idx="32" formatCode="0.00%">
                  <c:v>0.27274585634045845</c:v>
                </c:pt>
                <c:pt idx="33" formatCode="0.00%">
                  <c:v>0.18413227383688718</c:v>
                </c:pt>
                <c:pt idx="34" formatCode="0.00%">
                  <c:v>0.20835601362481337</c:v>
                </c:pt>
                <c:pt idx="35" formatCode="0.00%">
                  <c:v>0.20233276206730125</c:v>
                </c:pt>
                <c:pt idx="36" formatCode="0.00%">
                  <c:v>0.16780721791857878</c:v>
                </c:pt>
                <c:pt idx="37" formatCode="0.00%">
                  <c:v>0.17024836999023046</c:v>
                </c:pt>
                <c:pt idx="38" formatCode="0.00%">
                  <c:v>0.15013679484101589</c:v>
                </c:pt>
                <c:pt idx="39" formatCode="0.00%">
                  <c:v>0.18365687908096676</c:v>
                </c:pt>
                <c:pt idx="40" formatCode="0.00%">
                  <c:v>0.26998618978234024</c:v>
                </c:pt>
                <c:pt idx="41" formatCode="0.00%">
                  <c:v>0.31545294423857173</c:v>
                </c:pt>
                <c:pt idx="42" formatCode="0.00%">
                  <c:v>0.34393859801332471</c:v>
                </c:pt>
                <c:pt idx="43" formatCode="0.00%">
                  <c:v>0.38951469326341792</c:v>
                </c:pt>
                <c:pt idx="44" formatCode="0.00%">
                  <c:v>#N/A</c:v>
                </c:pt>
                <c:pt idx="45" formatCode="0.00%">
                  <c:v>0</c:v>
                </c:pt>
                <c:pt idx="46" formatCode="0.00%">
                  <c:v>-1.1500457971518473E-3</c:v>
                </c:pt>
                <c:pt idx="47" formatCode="0.00%">
                  <c:v>5.8269839889062494E-3</c:v>
                </c:pt>
                <c:pt idx="48" formatCode="0.00%">
                  <c:v>2.426993199506728E-2</c:v>
                </c:pt>
                <c:pt idx="49" formatCode="0.00%">
                  <c:v>7.313088774836661E-2</c:v>
                </c:pt>
                <c:pt idx="50" formatCode="0.00%">
                  <c:v>7.053912714210446E-2</c:v>
                </c:pt>
                <c:pt idx="51" formatCode="0.00%">
                  <c:v>5.5058922257416043E-2</c:v>
                </c:pt>
                <c:pt idx="52" formatCode="0.00%">
                  <c:v>6.7979347787153532E-2</c:v>
                </c:pt>
                <c:pt idx="53" formatCode="0.00%">
                  <c:v>9.1691526759353104E-2</c:v>
                </c:pt>
                <c:pt idx="54" formatCode="0.00%">
                  <c:v>6.7674886274670831E-2</c:v>
                </c:pt>
                <c:pt idx="55" formatCode="0.00%">
                  <c:v>4.7278523438419824E-2</c:v>
                </c:pt>
                <c:pt idx="56" formatCode="0.00%">
                  <c:v>4.6829506670010235E-2</c:v>
                </c:pt>
                <c:pt idx="57" formatCode="0.00%">
                  <c:v>9.8269430529047214E-2</c:v>
                </c:pt>
                <c:pt idx="58" formatCode="0.00%">
                  <c:v>0.12416784784088213</c:v>
                </c:pt>
                <c:pt idx="59" formatCode="0.00%">
                  <c:v>0.14246240284095893</c:v>
                </c:pt>
                <c:pt idx="60" formatCode="0.00%">
                  <c:v>0.14432882866748242</c:v>
                </c:pt>
                <c:pt idx="61" formatCode="0.00%">
                  <c:v>0.14475609818500038</c:v>
                </c:pt>
                <c:pt idx="62" formatCode="0.00%">
                  <c:v>#N/A</c:v>
                </c:pt>
                <c:pt idx="63" formatCode="0.00%">
                  <c:v>0</c:v>
                </c:pt>
                <c:pt idx="64" formatCode="0.00%">
                  <c:v>1.3951611938578027E-3</c:v>
                </c:pt>
                <c:pt idx="65" formatCode="0.00%">
                  <c:v>-1.1805042806329198E-2</c:v>
                </c:pt>
                <c:pt idx="66" formatCode="0.00%">
                  <c:v>-2.2353026890834828E-2</c:v>
                </c:pt>
                <c:pt idx="67" formatCode="0.00%">
                  <c:v>#N/A</c:v>
                </c:pt>
                <c:pt idx="68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CF-4338-BB26-F8EE444F5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04672"/>
        <c:axId val="129069440"/>
      </c:areaChart>
      <c:catAx>
        <c:axId val="1290046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9069440"/>
        <c:crosses val="autoZero"/>
        <c:auto val="1"/>
        <c:lblAlgn val="ctr"/>
        <c:lblOffset val="100"/>
        <c:tickMarkSkip val="1"/>
        <c:noMultiLvlLbl val="0"/>
      </c:catAx>
      <c:valAx>
        <c:axId val="129069440"/>
        <c:scaling>
          <c:orientation val="minMax"/>
          <c:max val="0.4"/>
          <c:min val="-0.5"/>
        </c:scaling>
        <c:delete val="0"/>
        <c:axPos val="l"/>
        <c:majorGridlines>
          <c:spPr>
            <a:ln w="190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noFill/>
            <a:prstDash val="solid"/>
          </a:ln>
        </c:spPr>
        <c:txPr>
          <a:bodyPr rot="0" vert="horz"/>
          <a:lstStyle/>
          <a:p>
            <a:pPr>
              <a:defRPr sz="600" b="0">
                <a:latin typeface="+mn-lt"/>
              </a:defRPr>
            </a:pPr>
            <a:endParaRPr lang="en-US"/>
          </a:p>
        </c:txPr>
        <c:crossAx val="129004672"/>
        <c:crosses val="autoZero"/>
        <c:crossBetween val="midCat"/>
        <c:majorUnit val="0.1"/>
      </c:valAx>
      <c:spPr>
        <a:solidFill>
          <a:srgbClr val="FFFFFF"/>
        </a:solidFill>
        <a:ln w="12700">
          <a:noFill/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425" b="1" i="0" u="none" strike="noStrike" baseline="0">
          <a:solidFill>
            <a:schemeClr val="tx1">
              <a:lumMod val="75000"/>
              <a:lumOff val="25000"/>
            </a:schemeClr>
          </a:solidFill>
          <a:latin typeface="Franklin Gothic Medium Cond" pitchFamily="34" charset="0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725943597709627E-2"/>
          <c:y val="4.2414355628058731E-2"/>
          <c:w val="0.9529478458049887"/>
          <c:h val="0.88938903470399533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accent6">
                <a:lumMod val="50000"/>
              </a:schemeClr>
            </a:solidFill>
            <a:ln w="25400">
              <a:noFill/>
            </a:ln>
          </c:spPr>
          <c:val>
            <c:numRef>
              <c:f>'[2]Page 6 - Worst 5'!$H$2:$H$70</c:f>
              <c:numCache>
                <c:formatCode>General</c:formatCode>
                <c:ptCount val="69"/>
                <c:pt idx="9" formatCode="0.00%">
                  <c:v>0</c:v>
                </c:pt>
                <c:pt idx="10" formatCode="0.00%">
                  <c:v>-2.1899999999999979E-2</c:v>
                </c:pt>
                <c:pt idx="11" formatCode="0.00%">
                  <c:v>-0.23258274000000007</c:v>
                </c:pt>
                <c:pt idx="12" formatCode="0.00%">
                  <c:v>-0.29581792222400011</c:v>
                </c:pt>
                <c:pt idx="13" formatCode="0.00%">
                  <c:v>#N/A</c:v>
                </c:pt>
                <c:pt idx="14" formatCode="0.00%">
                  <c:v>0</c:v>
                </c:pt>
                <c:pt idx="15" formatCode="0.00%">
                  <c:v>-1.0649999999999977E-2</c:v>
                </c:pt>
                <c:pt idx="16" formatCode="0.00%">
                  <c:v>-0.15369022299999996</c:v>
                </c:pt>
                <c:pt idx="17" formatCode="0.00%">
                  <c:v>#N/A</c:v>
                </c:pt>
                <c:pt idx="18" formatCode="0.00%">
                  <c:v>0</c:v>
                </c:pt>
                <c:pt idx="19" formatCode="0.00%">
                  <c:v>-5.2799999999999951E-2</c:v>
                </c:pt>
                <c:pt idx="20" formatCode="0.00%">
                  <c:v>-5.677823999999998E-2</c:v>
                </c:pt>
                <c:pt idx="21" formatCode="0.00%">
                  <c:v>-0.13110411468799998</c:v>
                </c:pt>
                <c:pt idx="22" formatCode="0.00%">
                  <c:v>-0.12684652484997117</c:v>
                </c:pt>
                <c:pt idx="23" formatCode="0.00%">
                  <c:v>-9.5849576482145149E-2</c:v>
                </c:pt>
                <c:pt idx="24" formatCode="0.00%">
                  <c:v>-0.17830809510697349</c:v>
                </c:pt>
                <c:pt idx="25" formatCode="0.00%">
                  <c:v>-0.2304033618771914</c:v>
                </c:pt>
                <c:pt idx="26" formatCode="0.00%">
                  <c:v>-0.17060570309504919</c:v>
                </c:pt>
                <c:pt idx="27" formatCode="0.00%">
                  <c:v>-0.165048761305786</c:v>
                </c:pt>
                <c:pt idx="28" formatCode="0.00%">
                  <c:v>-0.1853380764060554</c:v>
                </c:pt>
                <c:pt idx="29" formatCode="0.00%">
                  <c:v>-0.19332176325727607</c:v>
                </c:pt>
                <c:pt idx="30" formatCode="0.00%">
                  <c:v>-0.24381982087737061</c:v>
                </c:pt>
                <c:pt idx="31" formatCode="0.00%">
                  <c:v>-0.30491917935047902</c:v>
                </c:pt>
                <c:pt idx="32" formatCode="0.00%">
                  <c:v>-0.29164313567607314</c:v>
                </c:pt>
                <c:pt idx="33" formatCode="0.00%">
                  <c:v>-0.23731216418242798</c:v>
                </c:pt>
                <c:pt idx="34" formatCode="0.00%">
                  <c:v>-0.23060051122723338</c:v>
                </c:pt>
                <c:pt idx="35" formatCode="0.00%">
                  <c:v>-0.24183374376331573</c:v>
                </c:pt>
                <c:pt idx="36" formatCode="0.00%">
                  <c:v>-0.25646635250868371</c:v>
                </c:pt>
                <c:pt idx="37" formatCode="0.00%">
                  <c:v>-0.22850948736301019</c:v>
                </c:pt>
                <c:pt idx="38" formatCode="0.00%">
                  <c:v>-0.2752618124288117</c:v>
                </c:pt>
                <c:pt idx="39" formatCode="0.00%">
                  <c:v>-0.28062487501683847</c:v>
                </c:pt>
                <c:pt idx="40" formatCode="0.00%">
                  <c:v>-0.33184438391563958</c:v>
                </c:pt>
                <c:pt idx="41" formatCode="0.00%">
                  <c:v>-0.38396052197021968</c:v>
                </c:pt>
                <c:pt idx="42" formatCode="0.00%">
                  <c:v>-0.37989466141522316</c:v>
                </c:pt>
                <c:pt idx="43" formatCode="0.00%">
                  <c:v>-0.44730011171938838</c:v>
                </c:pt>
                <c:pt idx="44" formatCode="0.00%">
                  <c:v>#N/A</c:v>
                </c:pt>
                <c:pt idx="45" formatCode="0.00%">
                  <c:v>0</c:v>
                </c:pt>
                <c:pt idx="46" formatCode="0.00%">
                  <c:v>-4.1799999999999955E-2</c:v>
                </c:pt>
                <c:pt idx="47" formatCode="0.00%">
                  <c:v>-4.8411579999999961E-2</c:v>
                </c:pt>
                <c:pt idx="48" formatCode="0.00%">
                  <c:v>-0.10550688519999994</c:v>
                </c:pt>
                <c:pt idx="49" formatCode="0.00%">
                  <c:v>-0.13457791143099995</c:v>
                </c:pt>
                <c:pt idx="50" formatCode="0.00%">
                  <c:v>-0.13829922641184669</c:v>
                </c:pt>
                <c:pt idx="51" formatCode="0.00%">
                  <c:v>-9.633439873810358E-2</c:v>
                </c:pt>
                <c:pt idx="52" formatCode="0.00%">
                  <c:v>-8.458674592169893E-2</c:v>
                </c:pt>
                <c:pt idx="53" formatCode="0.00%">
                  <c:v>-0.16175608324049973</c:v>
                </c:pt>
                <c:pt idx="54" formatCode="0.00%">
                  <c:v>-0.16879733214127954</c:v>
                </c:pt>
                <c:pt idx="55" formatCode="0.00%">
                  <c:v>-0.15674489345732809</c:v>
                </c:pt>
                <c:pt idx="56" formatCode="0.00%">
                  <c:v>-0.23187892345028013</c:v>
                </c:pt>
                <c:pt idx="57" formatCode="0.00%">
                  <c:v>-0.36084645220297806</c:v>
                </c:pt>
                <c:pt idx="58" formatCode="0.00%">
                  <c:v>-0.40673767693480423</c:v>
                </c:pt>
                <c:pt idx="59" formatCode="0.00%">
                  <c:v>-0.40044909631031317</c:v>
                </c:pt>
                <c:pt idx="60" formatCode="0.00%">
                  <c:v>-0.45099123749135378</c:v>
                </c:pt>
                <c:pt idx="61" formatCode="0.00%">
                  <c:v>-0.50946067069852463</c:v>
                </c:pt>
                <c:pt idx="62" formatCode="0.00%">
                  <c:v>#N/A</c:v>
                </c:pt>
                <c:pt idx="63" formatCode="0.00%">
                  <c:v>0</c:v>
                </c:pt>
                <c:pt idx="64" formatCode="0.00%">
                  <c:v>-3.9215267403869801E-4</c:v>
                </c:pt>
                <c:pt idx="65" formatCode="0.00%">
                  <c:v>-8.2678601128850351E-2</c:v>
                </c:pt>
                <c:pt idx="66" formatCode="0.00%">
                  <c:v>-0.19598020620821932</c:v>
                </c:pt>
                <c:pt idx="67" formatCode="0.00%">
                  <c:v>#N/A</c:v>
                </c:pt>
                <c:pt idx="68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CE-4EA1-8B87-747C3646C240}"/>
            </c:ext>
          </c:extLst>
        </c:ser>
        <c:ser>
          <c:idx val="1"/>
          <c:order val="1"/>
          <c:spPr>
            <a:solidFill>
              <a:srgbClr val="080499"/>
            </a:solidFill>
            <a:ln w="25400">
              <a:noFill/>
            </a:ln>
          </c:spPr>
          <c:val>
            <c:numRef>
              <c:f>'[2]Page 6 - Worst 5'!$L$2:$L$70</c:f>
              <c:numCache>
                <c:formatCode>General</c:formatCode>
                <c:ptCount val="69"/>
                <c:pt idx="9" formatCode="0.00%">
                  <c:v>0</c:v>
                </c:pt>
                <c:pt idx="10" formatCode="0.00%">
                  <c:v>-7.4999999999999997E-3</c:v>
                </c:pt>
                <c:pt idx="11" formatCode="0.00%">
                  <c:v>-1.1966249999999946E-2</c:v>
                </c:pt>
                <c:pt idx="12" formatCode="0.00%">
                  <c:v>8.4564647375000052E-2</c:v>
                </c:pt>
                <c:pt idx="13" formatCode="0.00%">
                  <c:v>#N/A</c:v>
                </c:pt>
                <c:pt idx="14" formatCode="0.00%">
                  <c:v>0</c:v>
                </c:pt>
                <c:pt idx="15" formatCode="0.00%">
                  <c:v>1.6000000000000228E-3</c:v>
                </c:pt>
                <c:pt idx="16" formatCode="0.00%">
                  <c:v>5.7088639999999941E-2</c:v>
                </c:pt>
                <c:pt idx="17" formatCode="0.00%">
                  <c:v>#N/A</c:v>
                </c:pt>
                <c:pt idx="18" formatCode="0.00%">
                  <c:v>0</c:v>
                </c:pt>
                <c:pt idx="19" formatCode="0.00%">
                  <c:v>-2.8378689954671132E-2</c:v>
                </c:pt>
                <c:pt idx="20" formatCode="0.00%">
                  <c:v>-8.4762884980616494E-3</c:v>
                </c:pt>
                <c:pt idx="21" formatCode="0.00%">
                  <c:v>5.9676303710693671E-2</c:v>
                </c:pt>
                <c:pt idx="22" formatCode="0.00%">
                  <c:v>0.1637925092048306</c:v>
                </c:pt>
                <c:pt idx="23" formatCode="0.00%">
                  <c:v>0.17119202858073232</c:v>
                </c:pt>
                <c:pt idx="24" formatCode="0.00%">
                  <c:v>0.17276083127527</c:v>
                </c:pt>
                <c:pt idx="25" formatCode="0.00%">
                  <c:v>0.23323342120213034</c:v>
                </c:pt>
                <c:pt idx="26" formatCode="0.00%">
                  <c:v>0.18148194807263029</c:v>
                </c:pt>
                <c:pt idx="27" formatCode="0.00%">
                  <c:v>0.18737208909848482</c:v>
                </c:pt>
                <c:pt idx="28" formatCode="0.00%">
                  <c:v>0.17725331171871811</c:v>
                </c:pt>
                <c:pt idx="29" formatCode="0.00%">
                  <c:v>0.17159611412326489</c:v>
                </c:pt>
                <c:pt idx="30" formatCode="0.00%">
                  <c:v>0.19557027166433319</c:v>
                </c:pt>
                <c:pt idx="31" formatCode="0.00%">
                  <c:v>0.22570554524213027</c:v>
                </c:pt>
                <c:pt idx="32" formatCode="0.00%">
                  <c:v>0.27274585634045845</c:v>
                </c:pt>
                <c:pt idx="33" formatCode="0.00%">
                  <c:v>0.18413227383688718</c:v>
                </c:pt>
                <c:pt idx="34" formatCode="0.00%">
                  <c:v>0.20835601362481337</c:v>
                </c:pt>
                <c:pt idx="35" formatCode="0.00%">
                  <c:v>0.20233276206730125</c:v>
                </c:pt>
                <c:pt idx="36" formatCode="0.00%">
                  <c:v>0.16780721791857878</c:v>
                </c:pt>
                <c:pt idx="37" formatCode="0.00%">
                  <c:v>0.17024836999023046</c:v>
                </c:pt>
                <c:pt idx="38" formatCode="0.00%">
                  <c:v>0.15013679484101589</c:v>
                </c:pt>
                <c:pt idx="39" formatCode="0.00%">
                  <c:v>0.18365687908096676</c:v>
                </c:pt>
                <c:pt idx="40" formatCode="0.00%">
                  <c:v>0.26998618978234024</c:v>
                </c:pt>
                <c:pt idx="41" formatCode="0.00%">
                  <c:v>0.31545294423857173</c:v>
                </c:pt>
                <c:pt idx="42" formatCode="0.00%">
                  <c:v>0.34393859801332471</c:v>
                </c:pt>
                <c:pt idx="43" formatCode="0.00%">
                  <c:v>0.38951469326341792</c:v>
                </c:pt>
                <c:pt idx="44" formatCode="0.00%">
                  <c:v>#N/A</c:v>
                </c:pt>
                <c:pt idx="45" formatCode="0.00%">
                  <c:v>0</c:v>
                </c:pt>
                <c:pt idx="46" formatCode="0.00%">
                  <c:v>-1.1500457971518473E-3</c:v>
                </c:pt>
                <c:pt idx="47" formatCode="0.00%">
                  <c:v>5.8269839889062494E-3</c:v>
                </c:pt>
                <c:pt idx="48" formatCode="0.00%">
                  <c:v>2.426993199506728E-2</c:v>
                </c:pt>
                <c:pt idx="49" formatCode="0.00%">
                  <c:v>7.313088774836661E-2</c:v>
                </c:pt>
                <c:pt idx="50" formatCode="0.00%">
                  <c:v>7.053912714210446E-2</c:v>
                </c:pt>
                <c:pt idx="51" formatCode="0.00%">
                  <c:v>5.5058922257416043E-2</c:v>
                </c:pt>
                <c:pt idx="52" formatCode="0.00%">
                  <c:v>6.7979347787153532E-2</c:v>
                </c:pt>
                <c:pt idx="53" formatCode="0.00%">
                  <c:v>9.1691526759353104E-2</c:v>
                </c:pt>
                <c:pt idx="54" formatCode="0.00%">
                  <c:v>6.7674886274670831E-2</c:v>
                </c:pt>
                <c:pt idx="55" formatCode="0.00%">
                  <c:v>4.7278523438419824E-2</c:v>
                </c:pt>
                <c:pt idx="56" formatCode="0.00%">
                  <c:v>4.6829506670010235E-2</c:v>
                </c:pt>
                <c:pt idx="57" formatCode="0.00%">
                  <c:v>9.8269430529047214E-2</c:v>
                </c:pt>
                <c:pt idx="58" formatCode="0.00%">
                  <c:v>0.12416784784088213</c:v>
                </c:pt>
                <c:pt idx="59" formatCode="0.00%">
                  <c:v>0.14246240284095893</c:v>
                </c:pt>
                <c:pt idx="60" formatCode="0.00%">
                  <c:v>0.14432882866748242</c:v>
                </c:pt>
                <c:pt idx="61" formatCode="0.00%">
                  <c:v>0.14475609818500038</c:v>
                </c:pt>
                <c:pt idx="62" formatCode="0.00%">
                  <c:v>#N/A</c:v>
                </c:pt>
                <c:pt idx="63" formatCode="0.00%">
                  <c:v>0</c:v>
                </c:pt>
                <c:pt idx="64" formatCode="0.00%">
                  <c:v>1.3951611938578027E-3</c:v>
                </c:pt>
                <c:pt idx="65" formatCode="0.00%">
                  <c:v>-1.1805042806329198E-2</c:v>
                </c:pt>
                <c:pt idx="66" formatCode="0.00%">
                  <c:v>-2.2353026890834828E-2</c:v>
                </c:pt>
                <c:pt idx="67" formatCode="0.00%">
                  <c:v>#N/A</c:v>
                </c:pt>
                <c:pt idx="68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CE-4EA1-8B87-747C3646C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04672"/>
        <c:axId val="129069440"/>
      </c:areaChart>
      <c:catAx>
        <c:axId val="1290046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9069440"/>
        <c:crosses val="autoZero"/>
        <c:auto val="1"/>
        <c:lblAlgn val="ctr"/>
        <c:lblOffset val="100"/>
        <c:tickMarkSkip val="1"/>
        <c:noMultiLvlLbl val="0"/>
      </c:catAx>
      <c:valAx>
        <c:axId val="129069440"/>
        <c:scaling>
          <c:orientation val="minMax"/>
          <c:max val="0.4"/>
          <c:min val="-0.5"/>
        </c:scaling>
        <c:delete val="0"/>
        <c:axPos val="l"/>
        <c:majorGridlines>
          <c:spPr>
            <a:ln w="190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noFill/>
            <a:prstDash val="solid"/>
          </a:ln>
        </c:spPr>
        <c:txPr>
          <a:bodyPr rot="0" vert="horz"/>
          <a:lstStyle/>
          <a:p>
            <a:pPr>
              <a:defRPr sz="600" b="0">
                <a:latin typeface="+mn-lt"/>
              </a:defRPr>
            </a:pPr>
            <a:endParaRPr lang="en-US"/>
          </a:p>
        </c:txPr>
        <c:crossAx val="129004672"/>
        <c:crosses val="autoZero"/>
        <c:crossBetween val="midCat"/>
        <c:majorUnit val="0.1"/>
      </c:valAx>
      <c:spPr>
        <a:solidFill>
          <a:srgbClr val="FFFFFF"/>
        </a:solidFill>
        <a:ln w="12700">
          <a:noFill/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425" b="1" i="0" u="none" strike="noStrike" baseline="0">
          <a:solidFill>
            <a:schemeClr val="tx1">
              <a:lumMod val="75000"/>
              <a:lumOff val="25000"/>
            </a:schemeClr>
          </a:solidFill>
          <a:latin typeface="Franklin Gothic Medium Cond" pitchFamily="34" charset="0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VAMI!$A$3:$A$284</c:f>
              <c:numCache>
                <c:formatCode>m/d/yyyy</c:formatCode>
                <c:ptCount val="282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</c:numCache>
            </c:numRef>
          </c:cat>
          <c:val>
            <c:numRef>
              <c:f>VAMI!$C$2:$C$284</c:f>
              <c:numCache>
                <c:formatCode>0.00</c:formatCode>
                <c:ptCount val="283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  <c:pt idx="244">
                  <c:v>47076.90728000825</c:v>
                </c:pt>
                <c:pt idx="245">
                  <c:v>47739.398295512925</c:v>
                </c:pt>
                <c:pt idx="246">
                  <c:v>48037.375500564776</c:v>
                </c:pt>
                <c:pt idx="247">
                  <c:v>49025.156586918623</c:v>
                </c:pt>
                <c:pt idx="248">
                  <c:v>49175.274668857222</c:v>
                </c:pt>
                <c:pt idx="249">
                  <c:v>50189.649861382124</c:v>
                </c:pt>
                <c:pt idx="250">
                  <c:v>51360.817332375031</c:v>
                </c:pt>
                <c:pt idx="251">
                  <c:v>52936.030393264235</c:v>
                </c:pt>
                <c:pt idx="252">
                  <c:v>53524.591847212294</c:v>
                </c:pt>
                <c:pt idx="253">
                  <c:v>56589.074853681137</c:v>
                </c:pt>
                <c:pt idx="254">
                  <c:v>54503.439778211374</c:v>
                </c:pt>
                <c:pt idx="255">
                  <c:v>53118.287298490657</c:v>
                </c:pt>
                <c:pt idx="256">
                  <c:v>53322.106992504421</c:v>
                </c:pt>
                <c:pt idx="257">
                  <c:v>54606.222404764419</c:v>
                </c:pt>
                <c:pt idx="258">
                  <c:v>54942.293870007255</c:v>
                </c:pt>
                <c:pt idx="259">
                  <c:v>56986.959646781048</c:v>
                </c:pt>
                <c:pt idx="260">
                  <c:v>58843.823801211693</c:v>
                </c:pt>
                <c:pt idx="261">
                  <c:v>59178.765787041862</c:v>
                </c:pt>
                <c:pt idx="262">
                  <c:v>55133.894650374845</c:v>
                </c:pt>
                <c:pt idx="263">
                  <c:v>56257.418626142382</c:v>
                </c:pt>
                <c:pt idx="264">
                  <c:v>51177.944347469005</c:v>
                </c:pt>
                <c:pt idx="265">
                  <c:v>55279.084094876336</c:v>
                </c:pt>
                <c:pt idx="266">
                  <c:v>57054.009651915047</c:v>
                </c:pt>
                <c:pt idx="267">
                  <c:v>58162.645035424655</c:v>
                </c:pt>
                <c:pt idx="268">
                  <c:v>60517.609610843079</c:v>
                </c:pt>
                <c:pt idx="269">
                  <c:v>56671.834890645929</c:v>
                </c:pt>
                <c:pt idx="270">
                  <c:v>60665.879453742753</c:v>
                </c:pt>
                <c:pt idx="271">
                  <c:v>61537.837560324529</c:v>
                </c:pt>
                <c:pt idx="272">
                  <c:v>60562.994147243102</c:v>
                </c:pt>
                <c:pt idx="273">
                  <c:v>61696.170037991651</c:v>
                </c:pt>
                <c:pt idx="274">
                  <c:v>63032.446863127698</c:v>
                </c:pt>
                <c:pt idx="275">
                  <c:v>65320.464113358743</c:v>
                </c:pt>
                <c:pt idx="276">
                  <c:v>67292.021768148756</c:v>
                </c:pt>
                <c:pt idx="277">
                  <c:v>67265.633021870904</c:v>
                </c:pt>
                <c:pt idx="278">
                  <c:v>61728.411541226065</c:v>
                </c:pt>
                <c:pt idx="279">
                  <c:v>54104.117465858973</c:v>
                </c:pt>
                <c:pt idx="280">
                  <c:v>61039.942499229968</c:v>
                </c:pt>
                <c:pt idx="281">
                  <c:v>63947.119827497765</c:v>
                </c:pt>
                <c:pt idx="282">
                  <c:v>65218.913646164976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EA-4E9F-829B-F38B42319F1D}"/>
            </c:ext>
          </c:extLst>
        </c:ser>
        <c:ser>
          <c:idx val="2"/>
          <c:order val="1"/>
          <c:tx>
            <c:strRef>
              <c:f>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VAMI!$A$3:$A$284</c:f>
              <c:numCache>
                <c:formatCode>m/d/yyyy</c:formatCode>
                <c:ptCount val="282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</c:numCache>
            </c:numRef>
          </c:cat>
          <c:val>
            <c:numRef>
              <c:f>VAMI!$D$2:$D$284</c:f>
              <c:numCache>
                <c:formatCode>0.00</c:formatCode>
                <c:ptCount val="283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  <c:pt idx="228">
                  <c:v>39350.722486123595</c:v>
                </c:pt>
                <c:pt idx="229">
                  <c:v>41327.790368095753</c:v>
                </c:pt>
                <c:pt idx="230">
                  <c:v>42559.228518763499</c:v>
                </c:pt>
                <c:pt idx="231">
                  <c:v>42559.13314105742</c:v>
                </c:pt>
                <c:pt idx="232">
                  <c:v>42346.075933094624</c:v>
                </c:pt>
                <c:pt idx="233">
                  <c:v>42681.942304781543</c:v>
                </c:pt>
                <c:pt idx="234">
                  <c:v>45301.95545031756</c:v>
                </c:pt>
                <c:pt idx="235">
                  <c:v>46317.935362943288</c:v>
                </c:pt>
                <c:pt idx="236">
                  <c:v>45878.327075035311</c:v>
                </c:pt>
                <c:pt idx="237">
                  <c:v>45139.726265983561</c:v>
                </c:pt>
                <c:pt idx="238">
                  <c:v>43298.571615179993</c:v>
                </c:pt>
                <c:pt idx="239">
                  <c:v>40086.246327439971</c:v>
                </c:pt>
                <c:pt idx="240">
                  <c:v>39872.728818373907</c:v>
                </c:pt>
                <c:pt idx="241">
                  <c:v>40029.554648315461</c:v>
                </c:pt>
                <c:pt idx="242">
                  <c:v>40653.299964959078</c:v>
                </c:pt>
                <c:pt idx="243">
                  <c:v>40429.054537387041</c:v>
                </c:pt>
                <c:pt idx="244">
                  <c:v>41053.007196869963</c:v>
                </c:pt>
                <c:pt idx="245">
                  <c:v>41864.874671620782</c:v>
                </c:pt>
                <c:pt idx="246">
                  <c:v>42031.47049615068</c:v>
                </c:pt>
                <c:pt idx="247">
                  <c:v>41771.786030483541</c:v>
                </c:pt>
                <c:pt idx="248">
                  <c:v>43206.474072814657</c:v>
                </c:pt>
                <c:pt idx="249">
                  <c:v>42273.240540501305</c:v>
                </c:pt>
                <c:pt idx="250">
                  <c:v>42241.334624388073</c:v>
                </c:pt>
                <c:pt idx="251">
                  <c:v>42544.158841202334</c:v>
                </c:pt>
                <c:pt idx="252">
                  <c:v>43274.478377252002</c:v>
                </c:pt>
                <c:pt idx="253">
                  <c:v>41877.049843145141</c:v>
                </c:pt>
                <c:pt idx="254">
                  <c:v>40619.498935294512</c:v>
                </c:pt>
                <c:pt idx="255">
                  <c:v>41849.158084400966</c:v>
                </c:pt>
                <c:pt idx="256">
                  <c:v>41035.656748076362</c:v>
                </c:pt>
                <c:pt idx="257">
                  <c:v>41903.805363129868</c:v>
                </c:pt>
                <c:pt idx="258">
                  <c:v>41978.340967005519</c:v>
                </c:pt>
                <c:pt idx="259">
                  <c:v>41360.562977277281</c:v>
                </c:pt>
                <c:pt idx="260">
                  <c:v>42012.70596919299</c:v>
                </c:pt>
                <c:pt idx="261">
                  <c:v>40768.221807075766</c:v>
                </c:pt>
                <c:pt idx="262">
                  <c:v>39526.275521311713</c:v>
                </c:pt>
                <c:pt idx="263">
                  <c:v>40274.281401554632</c:v>
                </c:pt>
                <c:pt idx="264">
                  <c:v>42477.829866906599</c:v>
                </c:pt>
                <c:pt idx="265">
                  <c:v>42763.009208095464</c:v>
                </c:pt>
                <c:pt idx="266">
                  <c:v>42240.384994184009</c:v>
                </c:pt>
                <c:pt idx="267">
                  <c:v>44460.23475356264</c:v>
                </c:pt>
                <c:pt idx="268">
                  <c:v>43664.204124878408</c:v>
                </c:pt>
                <c:pt idx="269">
                  <c:v>46521.388450589126</c:v>
                </c:pt>
                <c:pt idx="270">
                  <c:v>47142.463191462411</c:v>
                </c:pt>
                <c:pt idx="271">
                  <c:v>47217.977453539614</c:v>
                </c:pt>
                <c:pt idx="272">
                  <c:v>52175.669147178131</c:v>
                </c:pt>
                <c:pt idx="273">
                  <c:v>50874.178144820646</c:v>
                </c:pt>
                <c:pt idx="274">
                  <c:v>50437.140908120127</c:v>
                </c:pt>
                <c:pt idx="275">
                  <c:v>50176.552427673603</c:v>
                </c:pt>
                <c:pt idx="276">
                  <c:v>48776.158890964594</c:v>
                </c:pt>
                <c:pt idx="277">
                  <c:v>52115.000632395633</c:v>
                </c:pt>
                <c:pt idx="278">
                  <c:v>55606.985794942062</c:v>
                </c:pt>
                <c:pt idx="279">
                  <c:v>58972.533294076413</c:v>
                </c:pt>
                <c:pt idx="280">
                  <c:v>60165.625460041905</c:v>
                </c:pt>
                <c:pt idx="281">
                  <c:v>59042.490768060059</c:v>
                </c:pt>
                <c:pt idx="282">
                  <c:v>59119.00027576596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EA-4E9F-829B-F38B42319F1D}"/>
            </c:ext>
          </c:extLst>
        </c:ser>
        <c:ser>
          <c:idx val="0"/>
          <c:order val="2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VAMI!$A$3:$A$284</c:f>
              <c:numCache>
                <c:formatCode>m/d/yyyy</c:formatCode>
                <c:ptCount val="282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</c:numCache>
            </c:numRef>
          </c:cat>
          <c:val>
            <c:numRef>
              <c:f>VAMI!$B$2:$B$284</c:f>
              <c:numCache>
                <c:formatCode>0.00</c:formatCode>
                <c:ptCount val="283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  <c:pt idx="244">
                  <c:v>93366.609999999724</c:v>
                </c:pt>
                <c:pt idx="245">
                  <c:v>92794.729999999719</c:v>
                </c:pt>
                <c:pt idx="246">
                  <c:v>89995.539999999732</c:v>
                </c:pt>
                <c:pt idx="247">
                  <c:v>91199.489999999743</c:v>
                </c:pt>
                <c:pt idx="248">
                  <c:v>94510.369999999719</c:v>
                </c:pt>
                <c:pt idx="249">
                  <c:v>94630.759999999718</c:v>
                </c:pt>
                <c:pt idx="250">
                  <c:v>97881.439999999711</c:v>
                </c:pt>
                <c:pt idx="251">
                  <c:v>98242.619999999704</c:v>
                </c:pt>
                <c:pt idx="252">
                  <c:v>98586.609999999695</c:v>
                </c:pt>
                <c:pt idx="253">
                  <c:v>98462.249999999694</c:v>
                </c:pt>
                <c:pt idx="254">
                  <c:v>92430.779999999708</c:v>
                </c:pt>
                <c:pt idx="255">
                  <c:v>94544.899999999689</c:v>
                </c:pt>
                <c:pt idx="256">
                  <c:v>95104.519999999698</c:v>
                </c:pt>
                <c:pt idx="257">
                  <c:v>96659.029999999693</c:v>
                </c:pt>
                <c:pt idx="258">
                  <c:v>97280.829999999696</c:v>
                </c:pt>
                <c:pt idx="259">
                  <c:v>96659.029999999693</c:v>
                </c:pt>
                <c:pt idx="260">
                  <c:v>100327.64999999967</c:v>
                </c:pt>
                <c:pt idx="261">
                  <c:v>101167.08999999968</c:v>
                </c:pt>
                <c:pt idx="262">
                  <c:v>97405.189999999697</c:v>
                </c:pt>
                <c:pt idx="263">
                  <c:v>99674.759999999689</c:v>
                </c:pt>
                <c:pt idx="264">
                  <c:v>96456.939999999697</c:v>
                </c:pt>
                <c:pt idx="265">
                  <c:v>99733.199999999677</c:v>
                </c:pt>
                <c:pt idx="266">
                  <c:v>101788.88999999968</c:v>
                </c:pt>
                <c:pt idx="267">
                  <c:v>103105.81999999967</c:v>
                </c:pt>
                <c:pt idx="268">
                  <c:v>105257.86999999966</c:v>
                </c:pt>
                <c:pt idx="269">
                  <c:v>99187.149999999674</c:v>
                </c:pt>
                <c:pt idx="270">
                  <c:v>103523.37999999966</c:v>
                </c:pt>
                <c:pt idx="271">
                  <c:v>104968.78999999964</c:v>
                </c:pt>
                <c:pt idx="272">
                  <c:v>100504.07999999967</c:v>
                </c:pt>
                <c:pt idx="273">
                  <c:v>103234.29999999965</c:v>
                </c:pt>
                <c:pt idx="274">
                  <c:v>103972.99999999965</c:v>
                </c:pt>
                <c:pt idx="275">
                  <c:v>108116.99999999965</c:v>
                </c:pt>
                <c:pt idx="276">
                  <c:v>109806.99999999965</c:v>
                </c:pt>
                <c:pt idx="277">
                  <c:v>108690.99999999965</c:v>
                </c:pt>
                <c:pt idx="278">
                  <c:v>100101.99999999968</c:v>
                </c:pt>
                <c:pt idx="279">
                  <c:v>83733.999999999724</c:v>
                </c:pt>
                <c:pt idx="280">
                  <c:v>90462.999999999694</c:v>
                </c:pt>
                <c:pt idx="281">
                  <c:v>92390.999999999694</c:v>
                </c:pt>
                <c:pt idx="282">
                  <c:v>93946.999999999694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EA-4E9F-829B-F38B42319F1D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VAMI!$A$3:$A$284</c:f>
              <c:numCache>
                <c:formatCode>m/d/yyyy</c:formatCode>
                <c:ptCount val="282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</c:numCache>
            </c:numRef>
          </c:cat>
          <c:val>
            <c:numRef>
              <c:f>VAMI!$E$2:$E$284</c:f>
              <c:numCache>
                <c:formatCode>0.00</c:formatCode>
                <c:ptCount val="283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  <c:pt idx="228">
                  <c:v>36131.046875753891</c:v>
                </c:pt>
                <c:pt idx="229">
                  <c:v>35193.343508791339</c:v>
                </c:pt>
                <c:pt idx="230">
                  <c:v>35181.593090730647</c:v>
                </c:pt>
                <c:pt idx="231">
                  <c:v>35912.828608649295</c:v>
                </c:pt>
                <c:pt idx="232">
                  <c:v>36281.563435193828</c:v>
                </c:pt>
                <c:pt idx="233">
                  <c:v>36414.951568507233</c:v>
                </c:pt>
                <c:pt idx="234">
                  <c:v>36564.150104088578</c:v>
                </c:pt>
                <c:pt idx="235">
                  <c:v>37251.320083270861</c:v>
                </c:pt>
                <c:pt idx="236">
                  <c:v>37410.547956651135</c:v>
                </c:pt>
                <c:pt idx="237">
                  <c:v>37652.514189350593</c:v>
                </c:pt>
                <c:pt idx="238">
                  <c:v>37428.582524180434</c:v>
                </c:pt>
                <c:pt idx="239">
                  <c:v>37715.27036552802</c:v>
                </c:pt>
                <c:pt idx="240">
                  <c:v>38094.817106537506</c:v>
                </c:pt>
                <c:pt idx="241">
                  <c:v>38552.79509318545</c:v>
                </c:pt>
                <c:pt idx="242">
                  <c:v>38899.529512554756</c:v>
                </c:pt>
                <c:pt idx="243">
                  <c:v>39052.052527957982</c:v>
                </c:pt>
                <c:pt idx="244">
                  <c:v>39260.753368315869</c:v>
                </c:pt>
                <c:pt idx="245">
                  <c:v>39336.845710008849</c:v>
                </c:pt>
                <c:pt idx="246">
                  <c:v>39454.708816755832</c:v>
                </c:pt>
                <c:pt idx="247">
                  <c:v>39876.155771591155</c:v>
                </c:pt>
                <c:pt idx="248">
                  <c:v>40072.355979415275</c:v>
                </c:pt>
                <c:pt idx="249">
                  <c:v>40331.382971837818</c:v>
                </c:pt>
                <c:pt idx="250">
                  <c:v>40745.57785343338</c:v>
                </c:pt>
                <c:pt idx="251">
                  <c:v>40931.966432756642</c:v>
                </c:pt>
                <c:pt idx="252">
                  <c:v>41367.352666703526</c:v>
                </c:pt>
                <c:pt idx="253">
                  <c:v>42324.923478123725</c:v>
                </c:pt>
                <c:pt idx="254">
                  <c:v>41563.067441633291</c:v>
                </c:pt>
                <c:pt idx="255">
                  <c:v>41349.050375577935</c:v>
                </c:pt>
                <c:pt idx="256">
                  <c:v>41507.383875625601</c:v>
                </c:pt>
                <c:pt idx="257">
                  <c:v>41872.441180243266</c:v>
                </c:pt>
                <c:pt idx="258">
                  <c:v>41705.208077132615</c:v>
                </c:pt>
                <c:pt idx="259">
                  <c:v>41894.841701804144</c:v>
                </c:pt>
                <c:pt idx="260">
                  <c:v>42034.511042568622</c:v>
                </c:pt>
                <c:pt idx="261">
                  <c:v>41923.158620640948</c:v>
                </c:pt>
                <c:pt idx="262">
                  <c:v>40580.777798829535</c:v>
                </c:pt>
                <c:pt idx="263">
                  <c:v>40430.767266406736</c:v>
                </c:pt>
                <c:pt idx="264">
                  <c:v>39404.341476445603</c:v>
                </c:pt>
                <c:pt idx="265">
                  <c:v>40783.565183929037</c:v>
                </c:pt>
                <c:pt idx="266">
                  <c:v>41315.846765604736</c:v>
                </c:pt>
                <c:pt idx="267">
                  <c:v>41557.662955409593</c:v>
                </c:pt>
                <c:pt idx="268">
                  <c:v>42108.626348473728</c:v>
                </c:pt>
                <c:pt idx="269">
                  <c:v>41310.93359631046</c:v>
                </c:pt>
                <c:pt idx="270">
                  <c:v>42255.159416162496</c:v>
                </c:pt>
                <c:pt idx="271">
                  <c:v>42439.941653908107</c:v>
                </c:pt>
                <c:pt idx="272">
                  <c:v>42108.502783736993</c:v>
                </c:pt>
                <c:pt idx="273">
                  <c:v>42022.72826231498</c:v>
                </c:pt>
                <c:pt idx="274">
                  <c:v>42270.607950272832</c:v>
                </c:pt>
                <c:pt idx="275">
                  <c:v>42714.993815879112</c:v>
                </c:pt>
                <c:pt idx="276">
                  <c:v>43521.73621399999</c:v>
                </c:pt>
                <c:pt idx="277">
                  <c:v>43327.830779858232</c:v>
                </c:pt>
                <c:pt idx="278">
                  <c:v>42339.918941532684</c:v>
                </c:pt>
                <c:pt idx="279">
                  <c:v>38496.143603406606</c:v>
                </c:pt>
                <c:pt idx="280">
                  <c:v>40236.785339808899</c:v>
                </c:pt>
                <c:pt idx="281">
                  <c:v>41193.764805703264</c:v>
                </c:pt>
                <c:pt idx="282">
                  <c:v>42025.196615032284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EA-4E9F-829B-F38B42319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26656"/>
        <c:axId val="148332928"/>
      </c:lineChart>
      <c:dateAx>
        <c:axId val="14832665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48332928"/>
        <c:crossesAt val="1000"/>
        <c:auto val="1"/>
        <c:lblOffset val="100"/>
        <c:baseTimeUnit val="months"/>
        <c:majorUnit val="24"/>
        <c:minorUnit val="12"/>
      </c:dateAx>
      <c:valAx>
        <c:axId val="148332928"/>
        <c:scaling>
          <c:logBase val="2"/>
          <c:orientation val="minMax"/>
          <c:max val="16000"/>
          <c:min val="10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8326656"/>
        <c:crossesAt val="1"/>
        <c:crossBetween val="between"/>
        <c:majorUnit val="2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139267429200894E-2"/>
          <c:y val="9.0547258360916386E-2"/>
          <c:w val="0.87306272019653541"/>
          <c:h val="0.7656875798749806"/>
        </c:manualLayout>
      </c:layout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VAMI!$C$2:$C$229</c:f>
              <c:numCache>
                <c:formatCode>0.00</c:formatCode>
                <c:ptCount val="228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DE-4E52-BAC1-E7F62D36B948}"/>
            </c:ext>
          </c:extLst>
        </c:ser>
        <c:ser>
          <c:idx val="2"/>
          <c:order val="1"/>
          <c:tx>
            <c:strRef>
              <c:f>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VAMI!$D$2:$D$229</c:f>
              <c:numCache>
                <c:formatCode>0.00</c:formatCode>
                <c:ptCount val="228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DE-4E52-BAC1-E7F62D36B948}"/>
            </c:ext>
          </c:extLst>
        </c:ser>
        <c:ser>
          <c:idx val="0"/>
          <c:order val="2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VAMI!$B$2:$B$229</c:f>
              <c:numCache>
                <c:formatCode>0.00</c:formatCode>
                <c:ptCount val="228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DE-4E52-BAC1-E7F62D36B948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VAMI!$E$2:$E$229</c:f>
              <c:numCache>
                <c:formatCode>0.00</c:formatCode>
                <c:ptCount val="228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DE-4E52-BAC1-E7F62D36B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002688"/>
        <c:axId val="150078208"/>
      </c:lineChart>
      <c:dateAx>
        <c:axId val="1500026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50078208"/>
        <c:crossesAt val="1000"/>
        <c:auto val="1"/>
        <c:lblOffset val="100"/>
        <c:baseTimeUnit val="months"/>
        <c:majorUnit val="24"/>
        <c:minorUnit val="12"/>
      </c:dateAx>
      <c:valAx>
        <c:axId val="150078208"/>
        <c:scaling>
          <c:logBase val="10"/>
          <c:orientation val="minMax"/>
          <c:max val="8000"/>
          <c:min val="8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50002688"/>
        <c:crossesAt val="1"/>
        <c:crossBetween val="between"/>
        <c:majorUnit val="10"/>
        <c:minorUnit val="10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83005249343832"/>
          <c:y val="2.067865654190745E-2"/>
          <c:w val="0.72741163697015077"/>
          <c:h val="0.75993683174598747"/>
        </c:manualLayout>
      </c:layout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VAMI!$A$3:$A$245</c:f>
              <c:numCache>
                <c:formatCode>m/d/yyyy</c:formatCode>
                <c:ptCount val="243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</c:numCache>
            </c:numRef>
          </c:cat>
          <c:val>
            <c:numRef>
              <c:f>VAMI!$C$2:$C$245</c:f>
              <c:numCache>
                <c:formatCode>0.00</c:formatCode>
                <c:ptCount val="244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B-4482-B12E-532915204048}"/>
            </c:ext>
          </c:extLst>
        </c:ser>
        <c:ser>
          <c:idx val="0"/>
          <c:order val="1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VAMI!$A$3:$A$245</c:f>
              <c:numCache>
                <c:formatCode>m/d/yyyy</c:formatCode>
                <c:ptCount val="243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</c:numCache>
            </c:numRef>
          </c:cat>
          <c:val>
            <c:numRef>
              <c:f>VAMI!$B$2:$B$245</c:f>
              <c:numCache>
                <c:formatCode>0.00</c:formatCode>
                <c:ptCount val="244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DB-4482-B12E-532915204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42336"/>
        <c:axId val="151835776"/>
      </c:lineChart>
      <c:dateAx>
        <c:axId val="150142336"/>
        <c:scaling>
          <c:orientation val="minMax"/>
          <c:max val="4282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51835776"/>
        <c:crossesAt val="1000"/>
        <c:auto val="1"/>
        <c:lblOffset val="100"/>
        <c:baseTimeUnit val="months"/>
        <c:majorUnit val="24"/>
        <c:minorUnit val="12"/>
      </c:dateAx>
      <c:valAx>
        <c:axId val="151835776"/>
        <c:scaling>
          <c:logBase val="10"/>
          <c:orientation val="minMax"/>
          <c:max val="10000"/>
          <c:min val="9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50142336"/>
        <c:crossesAt val="1"/>
        <c:crossBetween val="between"/>
        <c:majorUnit val="10"/>
        <c:minorUnit val="10"/>
      </c:valAx>
      <c:spPr>
        <a:noFill/>
        <a:ln w="6350"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7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83005249343832"/>
          <c:y val="3.7898363479758827E-2"/>
          <c:w val="0.73745190573097741"/>
          <c:h val="0.83811739560637544"/>
        </c:manualLayout>
      </c:layout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VAMI!$A$2:$A$278</c:f>
              <c:numCache>
                <c:formatCode>m/d/yyyy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VAMI!$C$2:$C$278</c:f>
              <c:numCache>
                <c:formatCode>0.00</c:formatCode>
                <c:ptCount val="277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  <c:pt idx="244">
                  <c:v>47076.90728000825</c:v>
                </c:pt>
                <c:pt idx="245">
                  <c:v>47739.398295512925</c:v>
                </c:pt>
                <c:pt idx="246">
                  <c:v>48037.375500564776</c:v>
                </c:pt>
                <c:pt idx="247">
                  <c:v>49025.156586918623</c:v>
                </c:pt>
                <c:pt idx="248">
                  <c:v>49175.274668857222</c:v>
                </c:pt>
                <c:pt idx="249">
                  <c:v>50189.649861382124</c:v>
                </c:pt>
                <c:pt idx="250">
                  <c:v>51360.817332375031</c:v>
                </c:pt>
                <c:pt idx="251">
                  <c:v>52936.030393264235</c:v>
                </c:pt>
                <c:pt idx="252">
                  <c:v>53524.591847212294</c:v>
                </c:pt>
                <c:pt idx="253">
                  <c:v>56589.074853681137</c:v>
                </c:pt>
                <c:pt idx="254">
                  <c:v>54503.439778211374</c:v>
                </c:pt>
                <c:pt idx="255">
                  <c:v>53118.287298490657</c:v>
                </c:pt>
                <c:pt idx="256">
                  <c:v>53322.106992504421</c:v>
                </c:pt>
                <c:pt idx="257">
                  <c:v>54606.222404764419</c:v>
                </c:pt>
                <c:pt idx="258">
                  <c:v>54942.293870007255</c:v>
                </c:pt>
                <c:pt idx="259">
                  <c:v>56986.959646781048</c:v>
                </c:pt>
                <c:pt idx="260">
                  <c:v>58843.823801211693</c:v>
                </c:pt>
                <c:pt idx="261">
                  <c:v>59178.765787041862</c:v>
                </c:pt>
                <c:pt idx="262">
                  <c:v>55133.894650374845</c:v>
                </c:pt>
                <c:pt idx="263">
                  <c:v>56257.418626142382</c:v>
                </c:pt>
                <c:pt idx="264">
                  <c:v>51177.944347469005</c:v>
                </c:pt>
                <c:pt idx="265">
                  <c:v>55279.084094876336</c:v>
                </c:pt>
                <c:pt idx="266">
                  <c:v>57054.009651915047</c:v>
                </c:pt>
                <c:pt idx="267">
                  <c:v>58162.645035424655</c:v>
                </c:pt>
                <c:pt idx="268">
                  <c:v>60517.609610843079</c:v>
                </c:pt>
                <c:pt idx="269">
                  <c:v>56671.834890645929</c:v>
                </c:pt>
                <c:pt idx="270">
                  <c:v>60665.879453742753</c:v>
                </c:pt>
                <c:pt idx="271">
                  <c:v>61537.837560324529</c:v>
                </c:pt>
                <c:pt idx="272">
                  <c:v>60562.994147243102</c:v>
                </c:pt>
                <c:pt idx="273">
                  <c:v>61696.170037991651</c:v>
                </c:pt>
                <c:pt idx="274">
                  <c:v>63032.446863127698</c:v>
                </c:pt>
                <c:pt idx="275">
                  <c:v>65320.464113358743</c:v>
                </c:pt>
                <c:pt idx="276">
                  <c:v>67292.021768148756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3D-447F-8F10-173A5563D461}"/>
            </c:ext>
          </c:extLst>
        </c:ser>
        <c:ser>
          <c:idx val="2"/>
          <c:order val="1"/>
          <c:tx>
            <c:strRef>
              <c:f>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VAMI!$A$2:$A$278</c:f>
              <c:numCache>
                <c:formatCode>m/d/yyyy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VAMI!$D$2:$D$278</c:f>
              <c:numCache>
                <c:formatCode>0.00</c:formatCode>
                <c:ptCount val="277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  <c:pt idx="228">
                  <c:v>39350.722486123595</c:v>
                </c:pt>
                <c:pt idx="229">
                  <c:v>41327.790368095753</c:v>
                </c:pt>
                <c:pt idx="230">
                  <c:v>42559.228518763499</c:v>
                </c:pt>
                <c:pt idx="231">
                  <c:v>42559.13314105742</c:v>
                </c:pt>
                <c:pt idx="232">
                  <c:v>42346.075933094624</c:v>
                </c:pt>
                <c:pt idx="233">
                  <c:v>42681.942304781543</c:v>
                </c:pt>
                <c:pt idx="234">
                  <c:v>45301.95545031756</c:v>
                </c:pt>
                <c:pt idx="235">
                  <c:v>46317.935362943288</c:v>
                </c:pt>
                <c:pt idx="236">
                  <c:v>45878.327075035311</c:v>
                </c:pt>
                <c:pt idx="237">
                  <c:v>45139.726265983561</c:v>
                </c:pt>
                <c:pt idx="238">
                  <c:v>43298.571615179993</c:v>
                </c:pt>
                <c:pt idx="239">
                  <c:v>40086.246327439971</c:v>
                </c:pt>
                <c:pt idx="240">
                  <c:v>39872.728818373907</c:v>
                </c:pt>
                <c:pt idx="241">
                  <c:v>40029.554648315461</c:v>
                </c:pt>
                <c:pt idx="242">
                  <c:v>40653.299964959078</c:v>
                </c:pt>
                <c:pt idx="243">
                  <c:v>40429.054537387041</c:v>
                </c:pt>
                <c:pt idx="244">
                  <c:v>41053.007196869963</c:v>
                </c:pt>
                <c:pt idx="245">
                  <c:v>41864.874671620782</c:v>
                </c:pt>
                <c:pt idx="246">
                  <c:v>42031.47049615068</c:v>
                </c:pt>
                <c:pt idx="247">
                  <c:v>41771.786030483541</c:v>
                </c:pt>
                <c:pt idx="248">
                  <c:v>43206.474072814657</c:v>
                </c:pt>
                <c:pt idx="249">
                  <c:v>42273.240540501305</c:v>
                </c:pt>
                <c:pt idx="250">
                  <c:v>42241.334624388073</c:v>
                </c:pt>
                <c:pt idx="251">
                  <c:v>42544.158841202334</c:v>
                </c:pt>
                <c:pt idx="252">
                  <c:v>43274.478377252002</c:v>
                </c:pt>
                <c:pt idx="253">
                  <c:v>41877.049843145141</c:v>
                </c:pt>
                <c:pt idx="254">
                  <c:v>40619.498935294512</c:v>
                </c:pt>
                <c:pt idx="255">
                  <c:v>41849.158084400966</c:v>
                </c:pt>
                <c:pt idx="256">
                  <c:v>41035.656748076362</c:v>
                </c:pt>
                <c:pt idx="257">
                  <c:v>41903.805363129868</c:v>
                </c:pt>
                <c:pt idx="258">
                  <c:v>41978.340967005519</c:v>
                </c:pt>
                <c:pt idx="259">
                  <c:v>41360.562977277281</c:v>
                </c:pt>
                <c:pt idx="260">
                  <c:v>42012.70596919299</c:v>
                </c:pt>
                <c:pt idx="261">
                  <c:v>40768.221807075766</c:v>
                </c:pt>
                <c:pt idx="262">
                  <c:v>39526.275521311713</c:v>
                </c:pt>
                <c:pt idx="263">
                  <c:v>40274.281401554632</c:v>
                </c:pt>
                <c:pt idx="264">
                  <c:v>42477.829866906599</c:v>
                </c:pt>
                <c:pt idx="265">
                  <c:v>42763.009208095464</c:v>
                </c:pt>
                <c:pt idx="266">
                  <c:v>42240.384994184009</c:v>
                </c:pt>
                <c:pt idx="267">
                  <c:v>44460.23475356264</c:v>
                </c:pt>
                <c:pt idx="268">
                  <c:v>43664.204124878408</c:v>
                </c:pt>
                <c:pt idx="269">
                  <c:v>46521.388450589126</c:v>
                </c:pt>
                <c:pt idx="270">
                  <c:v>47142.463191462411</c:v>
                </c:pt>
                <c:pt idx="271">
                  <c:v>47217.977453539614</c:v>
                </c:pt>
                <c:pt idx="272">
                  <c:v>52175.669147178131</c:v>
                </c:pt>
                <c:pt idx="273">
                  <c:v>50874.178144820646</c:v>
                </c:pt>
                <c:pt idx="274">
                  <c:v>50437.140908120127</c:v>
                </c:pt>
                <c:pt idx="275">
                  <c:v>50176.552427673603</c:v>
                </c:pt>
                <c:pt idx="276">
                  <c:v>48776.158890964594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3D-447F-8F10-173A5563D461}"/>
            </c:ext>
          </c:extLst>
        </c:ser>
        <c:ser>
          <c:idx val="0"/>
          <c:order val="2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VAMI!$A$2:$A$278</c:f>
              <c:numCache>
                <c:formatCode>m/d/yyyy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VAMI!$B$2:$B$278</c:f>
              <c:numCache>
                <c:formatCode>0.00</c:formatCode>
                <c:ptCount val="277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  <c:pt idx="244">
                  <c:v>93366.609999999724</c:v>
                </c:pt>
                <c:pt idx="245">
                  <c:v>92794.729999999719</c:v>
                </c:pt>
                <c:pt idx="246">
                  <c:v>89995.539999999732</c:v>
                </c:pt>
                <c:pt idx="247">
                  <c:v>91199.489999999743</c:v>
                </c:pt>
                <c:pt idx="248">
                  <c:v>94510.369999999719</c:v>
                </c:pt>
                <c:pt idx="249">
                  <c:v>94630.759999999718</c:v>
                </c:pt>
                <c:pt idx="250">
                  <c:v>97881.439999999711</c:v>
                </c:pt>
                <c:pt idx="251">
                  <c:v>98242.619999999704</c:v>
                </c:pt>
                <c:pt idx="252">
                  <c:v>98586.609999999695</c:v>
                </c:pt>
                <c:pt idx="253">
                  <c:v>98462.249999999694</c:v>
                </c:pt>
                <c:pt idx="254">
                  <c:v>92430.779999999708</c:v>
                </c:pt>
                <c:pt idx="255">
                  <c:v>94544.899999999689</c:v>
                </c:pt>
                <c:pt idx="256">
                  <c:v>95104.519999999698</c:v>
                </c:pt>
                <c:pt idx="257">
                  <c:v>96659.029999999693</c:v>
                </c:pt>
                <c:pt idx="258">
                  <c:v>97280.829999999696</c:v>
                </c:pt>
                <c:pt idx="259">
                  <c:v>96659.029999999693</c:v>
                </c:pt>
                <c:pt idx="260">
                  <c:v>100327.64999999967</c:v>
                </c:pt>
                <c:pt idx="261">
                  <c:v>101167.08999999968</c:v>
                </c:pt>
                <c:pt idx="262">
                  <c:v>97405.189999999697</c:v>
                </c:pt>
                <c:pt idx="263">
                  <c:v>99674.759999999689</c:v>
                </c:pt>
                <c:pt idx="264">
                  <c:v>96456.939999999697</c:v>
                </c:pt>
                <c:pt idx="265">
                  <c:v>99733.199999999677</c:v>
                </c:pt>
                <c:pt idx="266">
                  <c:v>101788.88999999968</c:v>
                </c:pt>
                <c:pt idx="267">
                  <c:v>103105.81999999967</c:v>
                </c:pt>
                <c:pt idx="268">
                  <c:v>105257.86999999966</c:v>
                </c:pt>
                <c:pt idx="269">
                  <c:v>99187.149999999674</c:v>
                </c:pt>
                <c:pt idx="270">
                  <c:v>103523.37999999966</c:v>
                </c:pt>
                <c:pt idx="271">
                  <c:v>104968.78999999964</c:v>
                </c:pt>
                <c:pt idx="272">
                  <c:v>100504.07999999967</c:v>
                </c:pt>
                <c:pt idx="273">
                  <c:v>103234.29999999965</c:v>
                </c:pt>
                <c:pt idx="274">
                  <c:v>103972.99999999965</c:v>
                </c:pt>
                <c:pt idx="275">
                  <c:v>108116.99999999965</c:v>
                </c:pt>
                <c:pt idx="276">
                  <c:v>109806.99999999965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3D-447F-8F10-173A5563D461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VAMI!$A$2:$A$278</c:f>
              <c:numCache>
                <c:formatCode>m/d/yyyy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VAMI!$E$2:$E$278</c:f>
              <c:numCache>
                <c:formatCode>0.00</c:formatCode>
                <c:ptCount val="277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  <c:pt idx="228">
                  <c:v>36131.046875753891</c:v>
                </c:pt>
                <c:pt idx="229">
                  <c:v>35193.343508791339</c:v>
                </c:pt>
                <c:pt idx="230">
                  <c:v>35181.593090730647</c:v>
                </c:pt>
                <c:pt idx="231">
                  <c:v>35912.828608649295</c:v>
                </c:pt>
                <c:pt idx="232">
                  <c:v>36281.563435193828</c:v>
                </c:pt>
                <c:pt idx="233">
                  <c:v>36414.951568507233</c:v>
                </c:pt>
                <c:pt idx="234">
                  <c:v>36564.150104088578</c:v>
                </c:pt>
                <c:pt idx="235">
                  <c:v>37251.320083270861</c:v>
                </c:pt>
                <c:pt idx="236">
                  <c:v>37410.547956651135</c:v>
                </c:pt>
                <c:pt idx="237">
                  <c:v>37652.514189350593</c:v>
                </c:pt>
                <c:pt idx="238">
                  <c:v>37428.582524180434</c:v>
                </c:pt>
                <c:pt idx="239">
                  <c:v>37715.27036552802</c:v>
                </c:pt>
                <c:pt idx="240">
                  <c:v>38094.817106537506</c:v>
                </c:pt>
                <c:pt idx="241">
                  <c:v>38552.79509318545</c:v>
                </c:pt>
                <c:pt idx="242">
                  <c:v>38899.529512554756</c:v>
                </c:pt>
                <c:pt idx="243">
                  <c:v>39052.052527957982</c:v>
                </c:pt>
                <c:pt idx="244">
                  <c:v>39260.753368315869</c:v>
                </c:pt>
                <c:pt idx="245">
                  <c:v>39336.845710008849</c:v>
                </c:pt>
                <c:pt idx="246">
                  <c:v>39454.708816755832</c:v>
                </c:pt>
                <c:pt idx="247">
                  <c:v>39876.155771591155</c:v>
                </c:pt>
                <c:pt idx="248">
                  <c:v>40072.355979415275</c:v>
                </c:pt>
                <c:pt idx="249">
                  <c:v>40331.382971837818</c:v>
                </c:pt>
                <c:pt idx="250">
                  <c:v>40745.57785343338</c:v>
                </c:pt>
                <c:pt idx="251">
                  <c:v>40931.966432756642</c:v>
                </c:pt>
                <c:pt idx="252">
                  <c:v>41367.352666703526</c:v>
                </c:pt>
                <c:pt idx="253">
                  <c:v>42324.923478123725</c:v>
                </c:pt>
                <c:pt idx="254">
                  <c:v>41563.067441633291</c:v>
                </c:pt>
                <c:pt idx="255">
                  <c:v>41349.050375577935</c:v>
                </c:pt>
                <c:pt idx="256">
                  <c:v>41507.383875625601</c:v>
                </c:pt>
                <c:pt idx="257">
                  <c:v>41872.441180243266</c:v>
                </c:pt>
                <c:pt idx="258">
                  <c:v>41705.208077132615</c:v>
                </c:pt>
                <c:pt idx="259">
                  <c:v>41894.841701804144</c:v>
                </c:pt>
                <c:pt idx="260">
                  <c:v>42034.511042568622</c:v>
                </c:pt>
                <c:pt idx="261">
                  <c:v>41923.158620640948</c:v>
                </c:pt>
                <c:pt idx="262">
                  <c:v>40580.777798829535</c:v>
                </c:pt>
                <c:pt idx="263">
                  <c:v>40430.767266406736</c:v>
                </c:pt>
                <c:pt idx="264">
                  <c:v>39404.341476445603</c:v>
                </c:pt>
                <c:pt idx="265">
                  <c:v>40783.565183929037</c:v>
                </c:pt>
                <c:pt idx="266">
                  <c:v>41315.846765604736</c:v>
                </c:pt>
                <c:pt idx="267">
                  <c:v>41557.662955409593</c:v>
                </c:pt>
                <c:pt idx="268">
                  <c:v>42108.626348473728</c:v>
                </c:pt>
                <c:pt idx="269">
                  <c:v>41310.93359631046</c:v>
                </c:pt>
                <c:pt idx="270">
                  <c:v>42255.159416162496</c:v>
                </c:pt>
                <c:pt idx="271">
                  <c:v>42439.941653908107</c:v>
                </c:pt>
                <c:pt idx="272">
                  <c:v>42108.502783736993</c:v>
                </c:pt>
                <c:pt idx="273">
                  <c:v>42022.72826231498</c:v>
                </c:pt>
                <c:pt idx="274">
                  <c:v>42270.607950272832</c:v>
                </c:pt>
                <c:pt idx="275">
                  <c:v>42714.993815879112</c:v>
                </c:pt>
                <c:pt idx="276">
                  <c:v>43521.73621399999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3D-447F-8F10-173A5563D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936768"/>
        <c:axId val="149954944"/>
      </c:lineChart>
      <c:dateAx>
        <c:axId val="149936768"/>
        <c:scaling>
          <c:orientation val="minMax"/>
          <c:max val="43830"/>
          <c:min val="35431"/>
        </c:scaling>
        <c:delete val="0"/>
        <c:axPos val="t"/>
        <c:numFmt formatCode="m/d/yyyy" sourceLinked="1"/>
        <c:majorTickMark val="none"/>
        <c:minorTickMark val="none"/>
        <c:tickLblPos val="low"/>
        <c:spPr>
          <a:ln w="635">
            <a:solidFill>
              <a:schemeClr val="bg1">
                <a:lumMod val="50000"/>
              </a:schemeClr>
            </a:solidFill>
          </a:ln>
        </c:spPr>
        <c:crossAx val="149954944"/>
        <c:crosses val="max"/>
        <c:auto val="1"/>
        <c:lblOffset val="100"/>
        <c:baseTimeUnit val="months"/>
        <c:majorUnit val="30"/>
        <c:minorUnit val="12"/>
      </c:dateAx>
      <c:valAx>
        <c:axId val="149954944"/>
        <c:scaling>
          <c:orientation val="minMax"/>
          <c:max val="12000"/>
          <c:min val="0"/>
        </c:scaling>
        <c:delete val="0"/>
        <c:axPos val="l"/>
        <c:majorGridlines>
          <c:spPr>
            <a:ln w="635">
              <a:solidFill>
                <a:schemeClr val="bg1">
                  <a:lumMod val="50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9936768"/>
        <c:crossesAt val="1"/>
        <c:crossBetween val="between"/>
      </c:valAx>
      <c:spPr>
        <a:noFill/>
        <a:ln w="6350"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7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VAMI!$C$2:$C$287</c:f>
              <c:numCache>
                <c:formatCode>0.00</c:formatCode>
                <c:ptCount val="286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  <c:pt idx="244">
                  <c:v>47076.90728000825</c:v>
                </c:pt>
                <c:pt idx="245">
                  <c:v>47739.398295512925</c:v>
                </c:pt>
                <c:pt idx="246">
                  <c:v>48037.375500564776</c:v>
                </c:pt>
                <c:pt idx="247">
                  <c:v>49025.156586918623</c:v>
                </c:pt>
                <c:pt idx="248">
                  <c:v>49175.274668857222</c:v>
                </c:pt>
                <c:pt idx="249">
                  <c:v>50189.649861382124</c:v>
                </c:pt>
                <c:pt idx="250">
                  <c:v>51360.817332375031</c:v>
                </c:pt>
                <c:pt idx="251">
                  <c:v>52936.030393264235</c:v>
                </c:pt>
                <c:pt idx="252">
                  <c:v>53524.591847212294</c:v>
                </c:pt>
                <c:pt idx="253">
                  <c:v>56589.074853681137</c:v>
                </c:pt>
                <c:pt idx="254">
                  <c:v>54503.439778211374</c:v>
                </c:pt>
                <c:pt idx="255">
                  <c:v>53118.287298490657</c:v>
                </c:pt>
                <c:pt idx="256">
                  <c:v>53322.106992504421</c:v>
                </c:pt>
                <c:pt idx="257">
                  <c:v>54606.222404764419</c:v>
                </c:pt>
                <c:pt idx="258">
                  <c:v>54942.293870007255</c:v>
                </c:pt>
                <c:pt idx="259">
                  <c:v>56986.959646781048</c:v>
                </c:pt>
                <c:pt idx="260">
                  <c:v>58843.823801211693</c:v>
                </c:pt>
                <c:pt idx="261">
                  <c:v>59178.765787041862</c:v>
                </c:pt>
                <c:pt idx="262">
                  <c:v>55133.894650374845</c:v>
                </c:pt>
                <c:pt idx="263">
                  <c:v>56257.418626142382</c:v>
                </c:pt>
                <c:pt idx="264">
                  <c:v>51177.944347469005</c:v>
                </c:pt>
                <c:pt idx="265">
                  <c:v>55279.084094876336</c:v>
                </c:pt>
                <c:pt idx="266">
                  <c:v>57054.009651915047</c:v>
                </c:pt>
                <c:pt idx="267">
                  <c:v>58162.645035424655</c:v>
                </c:pt>
                <c:pt idx="268">
                  <c:v>60517.609610843079</c:v>
                </c:pt>
                <c:pt idx="269">
                  <c:v>56671.834890645929</c:v>
                </c:pt>
                <c:pt idx="270">
                  <c:v>60665.879453742753</c:v>
                </c:pt>
                <c:pt idx="271">
                  <c:v>61537.837560324529</c:v>
                </c:pt>
                <c:pt idx="272">
                  <c:v>60562.994147243102</c:v>
                </c:pt>
                <c:pt idx="273">
                  <c:v>61696.170037991651</c:v>
                </c:pt>
                <c:pt idx="274">
                  <c:v>63032.446863127698</c:v>
                </c:pt>
                <c:pt idx="275">
                  <c:v>65320.464113358743</c:v>
                </c:pt>
                <c:pt idx="276">
                  <c:v>67292.021768148756</c:v>
                </c:pt>
                <c:pt idx="277">
                  <c:v>67265.633021870904</c:v>
                </c:pt>
                <c:pt idx="278">
                  <c:v>61728.411541226065</c:v>
                </c:pt>
                <c:pt idx="279">
                  <c:v>54104.117465858973</c:v>
                </c:pt>
                <c:pt idx="280">
                  <c:v>61039.942499229968</c:v>
                </c:pt>
                <c:pt idx="281">
                  <c:v>63947.119827497765</c:v>
                </c:pt>
                <c:pt idx="282">
                  <c:v>65218.913646164976</c:v>
                </c:pt>
                <c:pt idx="283">
                  <c:v>68896.293253927593</c:v>
                </c:pt>
                <c:pt idx="284">
                  <c:v>73848.547078755597</c:v>
                </c:pt>
                <c:pt idx="285">
                  <c:v>71042.509497895138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56-412A-98DE-A04112A005C3}"/>
            </c:ext>
          </c:extLst>
        </c:ser>
        <c:ser>
          <c:idx val="2"/>
          <c:order val="1"/>
          <c:tx>
            <c:strRef>
              <c:f>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VAMI!$D$2:$D$287</c:f>
              <c:numCache>
                <c:formatCode>0.00</c:formatCode>
                <c:ptCount val="286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  <c:pt idx="228">
                  <c:v>39350.722486123595</c:v>
                </c:pt>
                <c:pt idx="229">
                  <c:v>41327.790368095753</c:v>
                </c:pt>
                <c:pt idx="230">
                  <c:v>42559.228518763499</c:v>
                </c:pt>
                <c:pt idx="231">
                  <c:v>42559.13314105742</c:v>
                </c:pt>
                <c:pt idx="232">
                  <c:v>42346.075933094624</c:v>
                </c:pt>
                <c:pt idx="233">
                  <c:v>42681.942304781543</c:v>
                </c:pt>
                <c:pt idx="234">
                  <c:v>45301.95545031756</c:v>
                </c:pt>
                <c:pt idx="235">
                  <c:v>46317.935362943288</c:v>
                </c:pt>
                <c:pt idx="236">
                  <c:v>45878.327075035311</c:v>
                </c:pt>
                <c:pt idx="237">
                  <c:v>45139.726265983561</c:v>
                </c:pt>
                <c:pt idx="238">
                  <c:v>43298.571615179993</c:v>
                </c:pt>
                <c:pt idx="239">
                  <c:v>40086.246327439971</c:v>
                </c:pt>
                <c:pt idx="240">
                  <c:v>39872.728818373907</c:v>
                </c:pt>
                <c:pt idx="241">
                  <c:v>40029.554648315461</c:v>
                </c:pt>
                <c:pt idx="242">
                  <c:v>40653.299964959078</c:v>
                </c:pt>
                <c:pt idx="243">
                  <c:v>40429.054537387041</c:v>
                </c:pt>
                <c:pt idx="244">
                  <c:v>41053.007196869963</c:v>
                </c:pt>
                <c:pt idx="245">
                  <c:v>41864.874671620782</c:v>
                </c:pt>
                <c:pt idx="246">
                  <c:v>42031.47049615068</c:v>
                </c:pt>
                <c:pt idx="247">
                  <c:v>41771.786030483541</c:v>
                </c:pt>
                <c:pt idx="248">
                  <c:v>43206.474072814657</c:v>
                </c:pt>
                <c:pt idx="249">
                  <c:v>42273.240540501305</c:v>
                </c:pt>
                <c:pt idx="250">
                  <c:v>42241.334624388073</c:v>
                </c:pt>
                <c:pt idx="251">
                  <c:v>42544.158841202334</c:v>
                </c:pt>
                <c:pt idx="252">
                  <c:v>43274.478377252002</c:v>
                </c:pt>
                <c:pt idx="253">
                  <c:v>41877.049843145141</c:v>
                </c:pt>
                <c:pt idx="254">
                  <c:v>40619.498935294512</c:v>
                </c:pt>
                <c:pt idx="255">
                  <c:v>41849.158084400966</c:v>
                </c:pt>
                <c:pt idx="256">
                  <c:v>41035.656748076362</c:v>
                </c:pt>
                <c:pt idx="257">
                  <c:v>41903.805363129868</c:v>
                </c:pt>
                <c:pt idx="258">
                  <c:v>41978.340967005519</c:v>
                </c:pt>
                <c:pt idx="259">
                  <c:v>41360.562977277281</c:v>
                </c:pt>
                <c:pt idx="260">
                  <c:v>42012.70596919299</c:v>
                </c:pt>
                <c:pt idx="261">
                  <c:v>40768.221807075766</c:v>
                </c:pt>
                <c:pt idx="262">
                  <c:v>39526.275521311713</c:v>
                </c:pt>
                <c:pt idx="263">
                  <c:v>40274.281401554632</c:v>
                </c:pt>
                <c:pt idx="264">
                  <c:v>42477.829866906599</c:v>
                </c:pt>
                <c:pt idx="265">
                  <c:v>42763.009208095464</c:v>
                </c:pt>
                <c:pt idx="266">
                  <c:v>42240.384994184009</c:v>
                </c:pt>
                <c:pt idx="267">
                  <c:v>44460.23475356264</c:v>
                </c:pt>
                <c:pt idx="268">
                  <c:v>43664.204124878408</c:v>
                </c:pt>
                <c:pt idx="269">
                  <c:v>46521.388450589126</c:v>
                </c:pt>
                <c:pt idx="270">
                  <c:v>47142.463191462411</c:v>
                </c:pt>
                <c:pt idx="271">
                  <c:v>47217.977453539614</c:v>
                </c:pt>
                <c:pt idx="272">
                  <c:v>52175.669147178131</c:v>
                </c:pt>
                <c:pt idx="273">
                  <c:v>50874.178144820646</c:v>
                </c:pt>
                <c:pt idx="274">
                  <c:v>50437.140908120127</c:v>
                </c:pt>
                <c:pt idx="275">
                  <c:v>50176.552427673603</c:v>
                </c:pt>
                <c:pt idx="276">
                  <c:v>48776.158890964594</c:v>
                </c:pt>
                <c:pt idx="277">
                  <c:v>52115.000632395633</c:v>
                </c:pt>
                <c:pt idx="278">
                  <c:v>55606.985794942062</c:v>
                </c:pt>
                <c:pt idx="279">
                  <c:v>58972.533294076413</c:v>
                </c:pt>
                <c:pt idx="280">
                  <c:v>60165.625460041905</c:v>
                </c:pt>
                <c:pt idx="281">
                  <c:v>59042.490768060059</c:v>
                </c:pt>
                <c:pt idx="282">
                  <c:v>59119.00027576596</c:v>
                </c:pt>
                <c:pt idx="283">
                  <c:v>61617.23267806082</c:v>
                </c:pt>
                <c:pt idx="284">
                  <c:v>58960.673283667791</c:v>
                </c:pt>
                <c:pt idx="285">
                  <c:v>59187.506349874435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56-412A-98DE-A04112A005C3}"/>
            </c:ext>
          </c:extLst>
        </c:ser>
        <c:ser>
          <c:idx val="0"/>
          <c:order val="2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VAMI!$B$2:$B$287</c:f>
              <c:numCache>
                <c:formatCode>0.00</c:formatCode>
                <c:ptCount val="286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  <c:pt idx="244">
                  <c:v>93366.609999999724</c:v>
                </c:pt>
                <c:pt idx="245">
                  <c:v>92794.729999999719</c:v>
                </c:pt>
                <c:pt idx="246">
                  <c:v>89995.539999999732</c:v>
                </c:pt>
                <c:pt idx="247">
                  <c:v>91199.489999999743</c:v>
                </c:pt>
                <c:pt idx="248">
                  <c:v>94510.369999999719</c:v>
                </c:pt>
                <c:pt idx="249">
                  <c:v>94630.759999999718</c:v>
                </c:pt>
                <c:pt idx="250">
                  <c:v>97881.439999999711</c:v>
                </c:pt>
                <c:pt idx="251">
                  <c:v>98242.619999999704</c:v>
                </c:pt>
                <c:pt idx="252">
                  <c:v>98586.609999999695</c:v>
                </c:pt>
                <c:pt idx="253">
                  <c:v>98462.249999999694</c:v>
                </c:pt>
                <c:pt idx="254">
                  <c:v>92430.779999999708</c:v>
                </c:pt>
                <c:pt idx="255">
                  <c:v>94544.899999999689</c:v>
                </c:pt>
                <c:pt idx="256">
                  <c:v>95104.519999999698</c:v>
                </c:pt>
                <c:pt idx="257">
                  <c:v>96659.029999999693</c:v>
                </c:pt>
                <c:pt idx="258">
                  <c:v>97280.829999999696</c:v>
                </c:pt>
                <c:pt idx="259">
                  <c:v>96659.029999999693</c:v>
                </c:pt>
                <c:pt idx="260">
                  <c:v>100327.64999999967</c:v>
                </c:pt>
                <c:pt idx="261">
                  <c:v>101167.08999999968</c:v>
                </c:pt>
                <c:pt idx="262">
                  <c:v>97405.189999999697</c:v>
                </c:pt>
                <c:pt idx="263">
                  <c:v>99674.759999999689</c:v>
                </c:pt>
                <c:pt idx="264">
                  <c:v>96456.939999999697</c:v>
                </c:pt>
                <c:pt idx="265">
                  <c:v>99733.199999999677</c:v>
                </c:pt>
                <c:pt idx="266">
                  <c:v>101788.88999999968</c:v>
                </c:pt>
                <c:pt idx="267">
                  <c:v>103105.81999999967</c:v>
                </c:pt>
                <c:pt idx="268">
                  <c:v>105257.86999999966</c:v>
                </c:pt>
                <c:pt idx="269">
                  <c:v>99187.149999999674</c:v>
                </c:pt>
                <c:pt idx="270">
                  <c:v>103523.37999999966</c:v>
                </c:pt>
                <c:pt idx="271">
                  <c:v>104968.78999999964</c:v>
                </c:pt>
                <c:pt idx="272">
                  <c:v>100504.07999999967</c:v>
                </c:pt>
                <c:pt idx="273">
                  <c:v>103234.29999999965</c:v>
                </c:pt>
                <c:pt idx="274">
                  <c:v>103972.99999999965</c:v>
                </c:pt>
                <c:pt idx="275">
                  <c:v>108116.99999999965</c:v>
                </c:pt>
                <c:pt idx="276">
                  <c:v>109806.99999999965</c:v>
                </c:pt>
                <c:pt idx="277">
                  <c:v>108690.99999999965</c:v>
                </c:pt>
                <c:pt idx="278">
                  <c:v>100101.99999999968</c:v>
                </c:pt>
                <c:pt idx="279">
                  <c:v>83733.999999999724</c:v>
                </c:pt>
                <c:pt idx="280">
                  <c:v>90462.999999999694</c:v>
                </c:pt>
                <c:pt idx="281">
                  <c:v>92390.999999999694</c:v>
                </c:pt>
                <c:pt idx="282">
                  <c:v>93946.999999999694</c:v>
                </c:pt>
                <c:pt idx="283">
                  <c:v>98173.999999999665</c:v>
                </c:pt>
                <c:pt idx="284">
                  <c:v>99086.999999999665</c:v>
                </c:pt>
                <c:pt idx="285">
                  <c:v>99221.999999999665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56-412A-98DE-A04112A005C3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VAMI!$E$2:$E$287</c:f>
              <c:numCache>
                <c:formatCode>0.00</c:formatCode>
                <c:ptCount val="286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  <c:pt idx="228">
                  <c:v>36131.046875753891</c:v>
                </c:pt>
                <c:pt idx="229">
                  <c:v>35193.343508791339</c:v>
                </c:pt>
                <c:pt idx="230">
                  <c:v>35181.593090730647</c:v>
                </c:pt>
                <c:pt idx="231">
                  <c:v>35912.828608649295</c:v>
                </c:pt>
                <c:pt idx="232">
                  <c:v>36281.563435193828</c:v>
                </c:pt>
                <c:pt idx="233">
                  <c:v>36414.951568507233</c:v>
                </c:pt>
                <c:pt idx="234">
                  <c:v>36564.150104088578</c:v>
                </c:pt>
                <c:pt idx="235">
                  <c:v>37251.320083270861</c:v>
                </c:pt>
                <c:pt idx="236">
                  <c:v>37410.547956651135</c:v>
                </c:pt>
                <c:pt idx="237">
                  <c:v>37652.514189350593</c:v>
                </c:pt>
                <c:pt idx="238">
                  <c:v>37428.582524180434</c:v>
                </c:pt>
                <c:pt idx="239">
                  <c:v>37715.27036552802</c:v>
                </c:pt>
                <c:pt idx="240">
                  <c:v>38094.817106537506</c:v>
                </c:pt>
                <c:pt idx="241">
                  <c:v>38552.79509318545</c:v>
                </c:pt>
                <c:pt idx="242">
                  <c:v>38899.529512554756</c:v>
                </c:pt>
                <c:pt idx="243">
                  <c:v>39052.052527957982</c:v>
                </c:pt>
                <c:pt idx="244">
                  <c:v>39260.753368315869</c:v>
                </c:pt>
                <c:pt idx="245">
                  <c:v>39336.845710008849</c:v>
                </c:pt>
                <c:pt idx="246">
                  <c:v>39454.708816755832</c:v>
                </c:pt>
                <c:pt idx="247">
                  <c:v>39876.155771591155</c:v>
                </c:pt>
                <c:pt idx="248">
                  <c:v>40072.355979415275</c:v>
                </c:pt>
                <c:pt idx="249">
                  <c:v>40331.382971837818</c:v>
                </c:pt>
                <c:pt idx="250">
                  <c:v>40745.57785343338</c:v>
                </c:pt>
                <c:pt idx="251">
                  <c:v>40931.966432756642</c:v>
                </c:pt>
                <c:pt idx="252">
                  <c:v>41367.352666703526</c:v>
                </c:pt>
                <c:pt idx="253">
                  <c:v>42324.923478123725</c:v>
                </c:pt>
                <c:pt idx="254">
                  <c:v>41563.067441633291</c:v>
                </c:pt>
                <c:pt idx="255">
                  <c:v>41349.050375577935</c:v>
                </c:pt>
                <c:pt idx="256">
                  <c:v>41507.383875625601</c:v>
                </c:pt>
                <c:pt idx="257">
                  <c:v>41872.441180243266</c:v>
                </c:pt>
                <c:pt idx="258">
                  <c:v>41705.208077132615</c:v>
                </c:pt>
                <c:pt idx="259">
                  <c:v>41894.841701804144</c:v>
                </c:pt>
                <c:pt idx="260">
                  <c:v>42034.511042568622</c:v>
                </c:pt>
                <c:pt idx="261">
                  <c:v>41923.158620640948</c:v>
                </c:pt>
                <c:pt idx="262">
                  <c:v>40580.777798829535</c:v>
                </c:pt>
                <c:pt idx="263">
                  <c:v>40430.767266406736</c:v>
                </c:pt>
                <c:pt idx="264">
                  <c:v>39404.341476445603</c:v>
                </c:pt>
                <c:pt idx="265">
                  <c:v>40783.565183929037</c:v>
                </c:pt>
                <c:pt idx="266">
                  <c:v>41315.846765604736</c:v>
                </c:pt>
                <c:pt idx="267">
                  <c:v>41557.662955409593</c:v>
                </c:pt>
                <c:pt idx="268">
                  <c:v>42108.626348473728</c:v>
                </c:pt>
                <c:pt idx="269">
                  <c:v>41310.93359631046</c:v>
                </c:pt>
                <c:pt idx="270">
                  <c:v>42255.159416162496</c:v>
                </c:pt>
                <c:pt idx="271">
                  <c:v>42439.941653908107</c:v>
                </c:pt>
                <c:pt idx="272">
                  <c:v>42108.502783736993</c:v>
                </c:pt>
                <c:pt idx="273">
                  <c:v>42022.72826231498</c:v>
                </c:pt>
                <c:pt idx="274">
                  <c:v>42270.607950272832</c:v>
                </c:pt>
                <c:pt idx="275">
                  <c:v>42714.993815879112</c:v>
                </c:pt>
                <c:pt idx="276">
                  <c:v>43521.73621399999</c:v>
                </c:pt>
                <c:pt idx="277">
                  <c:v>43327.830779858232</c:v>
                </c:pt>
                <c:pt idx="278">
                  <c:v>42339.918941532684</c:v>
                </c:pt>
                <c:pt idx="279">
                  <c:v>38496.143603406606</c:v>
                </c:pt>
                <c:pt idx="280">
                  <c:v>40236.785339808899</c:v>
                </c:pt>
                <c:pt idx="281">
                  <c:v>41193.764805703264</c:v>
                </c:pt>
                <c:pt idx="282">
                  <c:v>42025.196615032284</c:v>
                </c:pt>
                <c:pt idx="283">
                  <c:v>43273.609396568652</c:v>
                </c:pt>
                <c:pt idx="284">
                  <c:v>44297.422674952941</c:v>
                </c:pt>
                <c:pt idx="285">
                  <c:v>43885.693204057148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56-412A-98DE-A04112A0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26656"/>
        <c:axId val="148332928"/>
      </c:lineChart>
      <c:dateAx>
        <c:axId val="14832665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48332928"/>
        <c:crossesAt val="1000"/>
        <c:auto val="1"/>
        <c:lblOffset val="100"/>
        <c:baseTimeUnit val="months"/>
        <c:majorUnit val="24"/>
        <c:minorUnit val="12"/>
      </c:dateAx>
      <c:valAx>
        <c:axId val="148332928"/>
        <c:scaling>
          <c:logBase val="2"/>
          <c:orientation val="minMax"/>
          <c:max val="16000"/>
          <c:min val="10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8326656"/>
        <c:crossesAt val="1"/>
        <c:crossBetween val="between"/>
        <c:majorUnit val="2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139267429200894E-2"/>
          <c:y val="9.0547258360916386E-2"/>
          <c:w val="0.87306272019653541"/>
          <c:h val="0.7656875798749806"/>
        </c:manualLayout>
      </c:layout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VAMI!$C$2:$C$229</c:f>
              <c:numCache>
                <c:formatCode>0.00</c:formatCode>
                <c:ptCount val="228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D-4871-9C8D-EFD8A5629E14}"/>
            </c:ext>
          </c:extLst>
        </c:ser>
        <c:ser>
          <c:idx val="2"/>
          <c:order val="1"/>
          <c:tx>
            <c:strRef>
              <c:f>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VAMI!$D$2:$D$229</c:f>
              <c:numCache>
                <c:formatCode>0.00</c:formatCode>
                <c:ptCount val="228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CD-4871-9C8D-EFD8A5629E14}"/>
            </c:ext>
          </c:extLst>
        </c:ser>
        <c:ser>
          <c:idx val="0"/>
          <c:order val="2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VAMI!$B$2:$B$229</c:f>
              <c:numCache>
                <c:formatCode>0.00</c:formatCode>
                <c:ptCount val="228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CD-4871-9C8D-EFD8A5629E14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VAMI!$E$2:$E$229</c:f>
              <c:numCache>
                <c:formatCode>0.00</c:formatCode>
                <c:ptCount val="228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CD-4871-9C8D-EFD8A5629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002688"/>
        <c:axId val="150078208"/>
      </c:lineChart>
      <c:dateAx>
        <c:axId val="1500026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50078208"/>
        <c:crossesAt val="1000"/>
        <c:auto val="1"/>
        <c:lblOffset val="100"/>
        <c:baseTimeUnit val="months"/>
        <c:majorUnit val="24"/>
        <c:minorUnit val="12"/>
      </c:dateAx>
      <c:valAx>
        <c:axId val="150078208"/>
        <c:scaling>
          <c:logBase val="10"/>
          <c:orientation val="minMax"/>
          <c:max val="8000"/>
          <c:min val="8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50002688"/>
        <c:crossesAt val="1"/>
        <c:crossBetween val="between"/>
        <c:majorUnit val="10"/>
        <c:minorUnit val="10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83005249343832"/>
          <c:y val="2.067865654190745E-2"/>
          <c:w val="0.72741163697015077"/>
          <c:h val="0.75993683174598747"/>
        </c:manualLayout>
      </c:layout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VAMI!$A$3:$A$245</c:f>
              <c:numCache>
                <c:formatCode>m/d/yyyy</c:formatCode>
                <c:ptCount val="243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</c:numCache>
            </c:numRef>
          </c:cat>
          <c:val>
            <c:numRef>
              <c:f>VAMI!$C$2:$C$245</c:f>
              <c:numCache>
                <c:formatCode>0.00</c:formatCode>
                <c:ptCount val="244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AA-4F05-A7D6-B8809E2DBC04}"/>
            </c:ext>
          </c:extLst>
        </c:ser>
        <c:ser>
          <c:idx val="0"/>
          <c:order val="1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VAMI!$A$3:$A$245</c:f>
              <c:numCache>
                <c:formatCode>m/d/yyyy</c:formatCode>
                <c:ptCount val="243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</c:numCache>
            </c:numRef>
          </c:cat>
          <c:val>
            <c:numRef>
              <c:f>VAMI!$B$2:$B$245</c:f>
              <c:numCache>
                <c:formatCode>0.00</c:formatCode>
                <c:ptCount val="244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AA-4F05-A7D6-B8809E2DB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42336"/>
        <c:axId val="151835776"/>
      </c:lineChart>
      <c:dateAx>
        <c:axId val="150142336"/>
        <c:scaling>
          <c:orientation val="minMax"/>
          <c:max val="4282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51835776"/>
        <c:crossesAt val="1000"/>
        <c:auto val="1"/>
        <c:lblOffset val="100"/>
        <c:baseTimeUnit val="months"/>
        <c:majorUnit val="24"/>
        <c:minorUnit val="12"/>
      </c:dateAx>
      <c:valAx>
        <c:axId val="151835776"/>
        <c:scaling>
          <c:logBase val="10"/>
          <c:orientation val="minMax"/>
          <c:max val="10000"/>
          <c:min val="9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50142336"/>
        <c:crossesAt val="1"/>
        <c:crossBetween val="between"/>
        <c:majorUnit val="10"/>
        <c:minorUnit val="10"/>
      </c:valAx>
      <c:spPr>
        <a:noFill/>
        <a:ln w="6350"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7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83005249343832"/>
          <c:y val="3.7898363479758827E-2"/>
          <c:w val="0.73745190573097741"/>
          <c:h val="0.83811739560637544"/>
        </c:manualLayout>
      </c:layout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VAMI!$A$2:$A$278</c:f>
              <c:numCache>
                <c:formatCode>m/d/yyyy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VAMI!$C$2:$C$278</c:f>
              <c:numCache>
                <c:formatCode>0.00</c:formatCode>
                <c:ptCount val="277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  <c:pt idx="244">
                  <c:v>47076.90728000825</c:v>
                </c:pt>
                <c:pt idx="245">
                  <c:v>47739.398295512925</c:v>
                </c:pt>
                <c:pt idx="246">
                  <c:v>48037.375500564776</c:v>
                </c:pt>
                <c:pt idx="247">
                  <c:v>49025.156586918623</c:v>
                </c:pt>
                <c:pt idx="248">
                  <c:v>49175.274668857222</c:v>
                </c:pt>
                <c:pt idx="249">
                  <c:v>50189.649861382124</c:v>
                </c:pt>
                <c:pt idx="250">
                  <c:v>51360.817332375031</c:v>
                </c:pt>
                <c:pt idx="251">
                  <c:v>52936.030393264235</c:v>
                </c:pt>
                <c:pt idx="252">
                  <c:v>53524.591847212294</c:v>
                </c:pt>
                <c:pt idx="253">
                  <c:v>56589.074853681137</c:v>
                </c:pt>
                <c:pt idx="254">
                  <c:v>54503.439778211374</c:v>
                </c:pt>
                <c:pt idx="255">
                  <c:v>53118.287298490657</c:v>
                </c:pt>
                <c:pt idx="256">
                  <c:v>53322.106992504421</c:v>
                </c:pt>
                <c:pt idx="257">
                  <c:v>54606.222404764419</c:v>
                </c:pt>
                <c:pt idx="258">
                  <c:v>54942.293870007255</c:v>
                </c:pt>
                <c:pt idx="259">
                  <c:v>56986.959646781048</c:v>
                </c:pt>
                <c:pt idx="260">
                  <c:v>58843.823801211693</c:v>
                </c:pt>
                <c:pt idx="261">
                  <c:v>59178.765787041862</c:v>
                </c:pt>
                <c:pt idx="262">
                  <c:v>55133.894650374845</c:v>
                </c:pt>
                <c:pt idx="263">
                  <c:v>56257.418626142382</c:v>
                </c:pt>
                <c:pt idx="264">
                  <c:v>51177.944347469005</c:v>
                </c:pt>
                <c:pt idx="265">
                  <c:v>55279.084094876336</c:v>
                </c:pt>
                <c:pt idx="266">
                  <c:v>57054.009651915047</c:v>
                </c:pt>
                <c:pt idx="267">
                  <c:v>58162.645035424655</c:v>
                </c:pt>
                <c:pt idx="268">
                  <c:v>60517.609610843079</c:v>
                </c:pt>
                <c:pt idx="269">
                  <c:v>56671.834890645929</c:v>
                </c:pt>
                <c:pt idx="270">
                  <c:v>60665.879453742753</c:v>
                </c:pt>
                <c:pt idx="271">
                  <c:v>61537.837560324529</c:v>
                </c:pt>
                <c:pt idx="272">
                  <c:v>60562.994147243102</c:v>
                </c:pt>
                <c:pt idx="273">
                  <c:v>61696.170037991651</c:v>
                </c:pt>
                <c:pt idx="274">
                  <c:v>63032.446863127698</c:v>
                </c:pt>
                <c:pt idx="275">
                  <c:v>65320.464113358743</c:v>
                </c:pt>
                <c:pt idx="276">
                  <c:v>67292.021768148756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6F-487A-8800-5CDC841279FD}"/>
            </c:ext>
          </c:extLst>
        </c:ser>
        <c:ser>
          <c:idx val="2"/>
          <c:order val="1"/>
          <c:tx>
            <c:strRef>
              <c:f>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VAMI!$A$2:$A$278</c:f>
              <c:numCache>
                <c:formatCode>m/d/yyyy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VAMI!$D$2:$D$278</c:f>
              <c:numCache>
                <c:formatCode>0.00</c:formatCode>
                <c:ptCount val="277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  <c:pt idx="228">
                  <c:v>39350.722486123595</c:v>
                </c:pt>
                <c:pt idx="229">
                  <c:v>41327.790368095753</c:v>
                </c:pt>
                <c:pt idx="230">
                  <c:v>42559.228518763499</c:v>
                </c:pt>
                <c:pt idx="231">
                  <c:v>42559.13314105742</c:v>
                </c:pt>
                <c:pt idx="232">
                  <c:v>42346.075933094624</c:v>
                </c:pt>
                <c:pt idx="233">
                  <c:v>42681.942304781543</c:v>
                </c:pt>
                <c:pt idx="234">
                  <c:v>45301.95545031756</c:v>
                </c:pt>
                <c:pt idx="235">
                  <c:v>46317.935362943288</c:v>
                </c:pt>
                <c:pt idx="236">
                  <c:v>45878.327075035311</c:v>
                </c:pt>
                <c:pt idx="237">
                  <c:v>45139.726265983561</c:v>
                </c:pt>
                <c:pt idx="238">
                  <c:v>43298.571615179993</c:v>
                </c:pt>
                <c:pt idx="239">
                  <c:v>40086.246327439971</c:v>
                </c:pt>
                <c:pt idx="240">
                  <c:v>39872.728818373907</c:v>
                </c:pt>
                <c:pt idx="241">
                  <c:v>40029.554648315461</c:v>
                </c:pt>
                <c:pt idx="242">
                  <c:v>40653.299964959078</c:v>
                </c:pt>
                <c:pt idx="243">
                  <c:v>40429.054537387041</c:v>
                </c:pt>
                <c:pt idx="244">
                  <c:v>41053.007196869963</c:v>
                </c:pt>
                <c:pt idx="245">
                  <c:v>41864.874671620782</c:v>
                </c:pt>
                <c:pt idx="246">
                  <c:v>42031.47049615068</c:v>
                </c:pt>
                <c:pt idx="247">
                  <c:v>41771.786030483541</c:v>
                </c:pt>
                <c:pt idx="248">
                  <c:v>43206.474072814657</c:v>
                </c:pt>
                <c:pt idx="249">
                  <c:v>42273.240540501305</c:v>
                </c:pt>
                <c:pt idx="250">
                  <c:v>42241.334624388073</c:v>
                </c:pt>
                <c:pt idx="251">
                  <c:v>42544.158841202334</c:v>
                </c:pt>
                <c:pt idx="252">
                  <c:v>43274.478377252002</c:v>
                </c:pt>
                <c:pt idx="253">
                  <c:v>41877.049843145141</c:v>
                </c:pt>
                <c:pt idx="254">
                  <c:v>40619.498935294512</c:v>
                </c:pt>
                <c:pt idx="255">
                  <c:v>41849.158084400966</c:v>
                </c:pt>
                <c:pt idx="256">
                  <c:v>41035.656748076362</c:v>
                </c:pt>
                <c:pt idx="257">
                  <c:v>41903.805363129868</c:v>
                </c:pt>
                <c:pt idx="258">
                  <c:v>41978.340967005519</c:v>
                </c:pt>
                <c:pt idx="259">
                  <c:v>41360.562977277281</c:v>
                </c:pt>
                <c:pt idx="260">
                  <c:v>42012.70596919299</c:v>
                </c:pt>
                <c:pt idx="261">
                  <c:v>40768.221807075766</c:v>
                </c:pt>
                <c:pt idx="262">
                  <c:v>39526.275521311713</c:v>
                </c:pt>
                <c:pt idx="263">
                  <c:v>40274.281401554632</c:v>
                </c:pt>
                <c:pt idx="264">
                  <c:v>42477.829866906599</c:v>
                </c:pt>
                <c:pt idx="265">
                  <c:v>42763.009208095464</c:v>
                </c:pt>
                <c:pt idx="266">
                  <c:v>42240.384994184009</c:v>
                </c:pt>
                <c:pt idx="267">
                  <c:v>44460.23475356264</c:v>
                </c:pt>
                <c:pt idx="268">
                  <c:v>43664.204124878408</c:v>
                </c:pt>
                <c:pt idx="269">
                  <c:v>46521.388450589126</c:v>
                </c:pt>
                <c:pt idx="270">
                  <c:v>47142.463191462411</c:v>
                </c:pt>
                <c:pt idx="271">
                  <c:v>47217.977453539614</c:v>
                </c:pt>
                <c:pt idx="272">
                  <c:v>52175.669147178131</c:v>
                </c:pt>
                <c:pt idx="273">
                  <c:v>50874.178144820646</c:v>
                </c:pt>
                <c:pt idx="274">
                  <c:v>50437.140908120127</c:v>
                </c:pt>
                <c:pt idx="275">
                  <c:v>50176.552427673603</c:v>
                </c:pt>
                <c:pt idx="276">
                  <c:v>48776.158890964594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6F-487A-8800-5CDC841279FD}"/>
            </c:ext>
          </c:extLst>
        </c:ser>
        <c:ser>
          <c:idx val="0"/>
          <c:order val="2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VAMI!$A$2:$A$278</c:f>
              <c:numCache>
                <c:formatCode>m/d/yyyy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VAMI!$B$2:$B$278</c:f>
              <c:numCache>
                <c:formatCode>0.00</c:formatCode>
                <c:ptCount val="277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  <c:pt idx="244">
                  <c:v>93366.609999999724</c:v>
                </c:pt>
                <c:pt idx="245">
                  <c:v>92794.729999999719</c:v>
                </c:pt>
                <c:pt idx="246">
                  <c:v>89995.539999999732</c:v>
                </c:pt>
                <c:pt idx="247">
                  <c:v>91199.489999999743</c:v>
                </c:pt>
                <c:pt idx="248">
                  <c:v>94510.369999999719</c:v>
                </c:pt>
                <c:pt idx="249">
                  <c:v>94630.759999999718</c:v>
                </c:pt>
                <c:pt idx="250">
                  <c:v>97881.439999999711</c:v>
                </c:pt>
                <c:pt idx="251">
                  <c:v>98242.619999999704</c:v>
                </c:pt>
                <c:pt idx="252">
                  <c:v>98586.609999999695</c:v>
                </c:pt>
                <c:pt idx="253">
                  <c:v>98462.249999999694</c:v>
                </c:pt>
                <c:pt idx="254">
                  <c:v>92430.779999999708</c:v>
                </c:pt>
                <c:pt idx="255">
                  <c:v>94544.899999999689</c:v>
                </c:pt>
                <c:pt idx="256">
                  <c:v>95104.519999999698</c:v>
                </c:pt>
                <c:pt idx="257">
                  <c:v>96659.029999999693</c:v>
                </c:pt>
                <c:pt idx="258">
                  <c:v>97280.829999999696</c:v>
                </c:pt>
                <c:pt idx="259">
                  <c:v>96659.029999999693</c:v>
                </c:pt>
                <c:pt idx="260">
                  <c:v>100327.64999999967</c:v>
                </c:pt>
                <c:pt idx="261">
                  <c:v>101167.08999999968</c:v>
                </c:pt>
                <c:pt idx="262">
                  <c:v>97405.189999999697</c:v>
                </c:pt>
                <c:pt idx="263">
                  <c:v>99674.759999999689</c:v>
                </c:pt>
                <c:pt idx="264">
                  <c:v>96456.939999999697</c:v>
                </c:pt>
                <c:pt idx="265">
                  <c:v>99733.199999999677</c:v>
                </c:pt>
                <c:pt idx="266">
                  <c:v>101788.88999999968</c:v>
                </c:pt>
                <c:pt idx="267">
                  <c:v>103105.81999999967</c:v>
                </c:pt>
                <c:pt idx="268">
                  <c:v>105257.86999999966</c:v>
                </c:pt>
                <c:pt idx="269">
                  <c:v>99187.149999999674</c:v>
                </c:pt>
                <c:pt idx="270">
                  <c:v>103523.37999999966</c:v>
                </c:pt>
                <c:pt idx="271">
                  <c:v>104968.78999999964</c:v>
                </c:pt>
                <c:pt idx="272">
                  <c:v>100504.07999999967</c:v>
                </c:pt>
                <c:pt idx="273">
                  <c:v>103234.29999999965</c:v>
                </c:pt>
                <c:pt idx="274">
                  <c:v>103972.99999999965</c:v>
                </c:pt>
                <c:pt idx="275">
                  <c:v>108116.99999999965</c:v>
                </c:pt>
                <c:pt idx="276">
                  <c:v>109806.99999999965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6F-487A-8800-5CDC841279FD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VAMI!$A$2:$A$278</c:f>
              <c:numCache>
                <c:formatCode>m/d/yyyy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VAMI!$E$2:$E$278</c:f>
              <c:numCache>
                <c:formatCode>0.00</c:formatCode>
                <c:ptCount val="277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  <c:pt idx="228">
                  <c:v>36131.046875753891</c:v>
                </c:pt>
                <c:pt idx="229">
                  <c:v>35193.343508791339</c:v>
                </c:pt>
                <c:pt idx="230">
                  <c:v>35181.593090730647</c:v>
                </c:pt>
                <c:pt idx="231">
                  <c:v>35912.828608649295</c:v>
                </c:pt>
                <c:pt idx="232">
                  <c:v>36281.563435193828</c:v>
                </c:pt>
                <c:pt idx="233">
                  <c:v>36414.951568507233</c:v>
                </c:pt>
                <c:pt idx="234">
                  <c:v>36564.150104088578</c:v>
                </c:pt>
                <c:pt idx="235">
                  <c:v>37251.320083270861</c:v>
                </c:pt>
                <c:pt idx="236">
                  <c:v>37410.547956651135</c:v>
                </c:pt>
                <c:pt idx="237">
                  <c:v>37652.514189350593</c:v>
                </c:pt>
                <c:pt idx="238">
                  <c:v>37428.582524180434</c:v>
                </c:pt>
                <c:pt idx="239">
                  <c:v>37715.27036552802</c:v>
                </c:pt>
                <c:pt idx="240">
                  <c:v>38094.817106537506</c:v>
                </c:pt>
                <c:pt idx="241">
                  <c:v>38552.79509318545</c:v>
                </c:pt>
                <c:pt idx="242">
                  <c:v>38899.529512554756</c:v>
                </c:pt>
                <c:pt idx="243">
                  <c:v>39052.052527957982</c:v>
                </c:pt>
                <c:pt idx="244">
                  <c:v>39260.753368315869</c:v>
                </c:pt>
                <c:pt idx="245">
                  <c:v>39336.845710008849</c:v>
                </c:pt>
                <c:pt idx="246">
                  <c:v>39454.708816755832</c:v>
                </c:pt>
                <c:pt idx="247">
                  <c:v>39876.155771591155</c:v>
                </c:pt>
                <c:pt idx="248">
                  <c:v>40072.355979415275</c:v>
                </c:pt>
                <c:pt idx="249">
                  <c:v>40331.382971837818</c:v>
                </c:pt>
                <c:pt idx="250">
                  <c:v>40745.57785343338</c:v>
                </c:pt>
                <c:pt idx="251">
                  <c:v>40931.966432756642</c:v>
                </c:pt>
                <c:pt idx="252">
                  <c:v>41367.352666703526</c:v>
                </c:pt>
                <c:pt idx="253">
                  <c:v>42324.923478123725</c:v>
                </c:pt>
                <c:pt idx="254">
                  <c:v>41563.067441633291</c:v>
                </c:pt>
                <c:pt idx="255">
                  <c:v>41349.050375577935</c:v>
                </c:pt>
                <c:pt idx="256">
                  <c:v>41507.383875625601</c:v>
                </c:pt>
                <c:pt idx="257">
                  <c:v>41872.441180243266</c:v>
                </c:pt>
                <c:pt idx="258">
                  <c:v>41705.208077132615</c:v>
                </c:pt>
                <c:pt idx="259">
                  <c:v>41894.841701804144</c:v>
                </c:pt>
                <c:pt idx="260">
                  <c:v>42034.511042568622</c:v>
                </c:pt>
                <c:pt idx="261">
                  <c:v>41923.158620640948</c:v>
                </c:pt>
                <c:pt idx="262">
                  <c:v>40580.777798829535</c:v>
                </c:pt>
                <c:pt idx="263">
                  <c:v>40430.767266406736</c:v>
                </c:pt>
                <c:pt idx="264">
                  <c:v>39404.341476445603</c:v>
                </c:pt>
                <c:pt idx="265">
                  <c:v>40783.565183929037</c:v>
                </c:pt>
                <c:pt idx="266">
                  <c:v>41315.846765604736</c:v>
                </c:pt>
                <c:pt idx="267">
                  <c:v>41557.662955409593</c:v>
                </c:pt>
                <c:pt idx="268">
                  <c:v>42108.626348473728</c:v>
                </c:pt>
                <c:pt idx="269">
                  <c:v>41310.93359631046</c:v>
                </c:pt>
                <c:pt idx="270">
                  <c:v>42255.159416162496</c:v>
                </c:pt>
                <c:pt idx="271">
                  <c:v>42439.941653908107</c:v>
                </c:pt>
                <c:pt idx="272">
                  <c:v>42108.502783736993</c:v>
                </c:pt>
                <c:pt idx="273">
                  <c:v>42022.72826231498</c:v>
                </c:pt>
                <c:pt idx="274">
                  <c:v>42270.607950272832</c:v>
                </c:pt>
                <c:pt idx="275">
                  <c:v>42714.993815879112</c:v>
                </c:pt>
                <c:pt idx="276">
                  <c:v>43521.73621399999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6F-487A-8800-5CDC84127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936768"/>
        <c:axId val="149954944"/>
      </c:lineChart>
      <c:dateAx>
        <c:axId val="149936768"/>
        <c:scaling>
          <c:orientation val="minMax"/>
          <c:max val="43830"/>
          <c:min val="35431"/>
        </c:scaling>
        <c:delete val="0"/>
        <c:axPos val="t"/>
        <c:numFmt formatCode="m/d/yyyy" sourceLinked="1"/>
        <c:majorTickMark val="none"/>
        <c:minorTickMark val="none"/>
        <c:tickLblPos val="low"/>
        <c:spPr>
          <a:ln w="635">
            <a:solidFill>
              <a:schemeClr val="bg1">
                <a:lumMod val="50000"/>
              </a:schemeClr>
            </a:solidFill>
          </a:ln>
        </c:spPr>
        <c:crossAx val="149954944"/>
        <c:crosses val="max"/>
        <c:auto val="1"/>
        <c:lblOffset val="100"/>
        <c:baseTimeUnit val="months"/>
        <c:majorUnit val="30"/>
        <c:minorUnit val="12"/>
      </c:dateAx>
      <c:valAx>
        <c:axId val="149954944"/>
        <c:scaling>
          <c:orientation val="minMax"/>
          <c:max val="12000"/>
          <c:min val="0"/>
        </c:scaling>
        <c:delete val="0"/>
        <c:axPos val="l"/>
        <c:majorGridlines>
          <c:spPr>
            <a:ln w="635">
              <a:solidFill>
                <a:schemeClr val="bg1">
                  <a:lumMod val="50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9936768"/>
        <c:crossesAt val="1"/>
        <c:crossBetween val="between"/>
      </c:valAx>
      <c:spPr>
        <a:noFill/>
        <a:ln w="6350"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7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VAMI!$A$3:$A$290</c:f>
              <c:numCache>
                <c:formatCode>m/d/yyyy</c:formatCode>
                <c:ptCount val="28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  <c:pt idx="285">
                  <c:v>44135</c:v>
                </c:pt>
                <c:pt idx="286">
                  <c:v>44165</c:v>
                </c:pt>
                <c:pt idx="287">
                  <c:v>44196</c:v>
                </c:pt>
              </c:numCache>
            </c:numRef>
          </c:cat>
          <c:val>
            <c:numRef>
              <c:f>VAMI!$C$2:$C$290</c:f>
              <c:numCache>
                <c:formatCode>0.00</c:formatCode>
                <c:ptCount val="289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  <c:pt idx="244">
                  <c:v>47076.90728000825</c:v>
                </c:pt>
                <c:pt idx="245">
                  <c:v>47739.398295512925</c:v>
                </c:pt>
                <c:pt idx="246">
                  <c:v>48037.375500564776</c:v>
                </c:pt>
                <c:pt idx="247">
                  <c:v>49025.156586918623</c:v>
                </c:pt>
                <c:pt idx="248">
                  <c:v>49175.274668857222</c:v>
                </c:pt>
                <c:pt idx="249">
                  <c:v>50189.649861382124</c:v>
                </c:pt>
                <c:pt idx="250">
                  <c:v>51360.817332375031</c:v>
                </c:pt>
                <c:pt idx="251">
                  <c:v>52936.030393264235</c:v>
                </c:pt>
                <c:pt idx="252">
                  <c:v>53524.591847212294</c:v>
                </c:pt>
                <c:pt idx="253">
                  <c:v>56589.074853681137</c:v>
                </c:pt>
                <c:pt idx="254">
                  <c:v>54503.439778211374</c:v>
                </c:pt>
                <c:pt idx="255">
                  <c:v>53118.287298490657</c:v>
                </c:pt>
                <c:pt idx="256">
                  <c:v>53322.106992504421</c:v>
                </c:pt>
                <c:pt idx="257">
                  <c:v>54606.222404764419</c:v>
                </c:pt>
                <c:pt idx="258">
                  <c:v>54942.293870007255</c:v>
                </c:pt>
                <c:pt idx="259">
                  <c:v>56986.959646781048</c:v>
                </c:pt>
                <c:pt idx="260">
                  <c:v>58843.823801211693</c:v>
                </c:pt>
                <c:pt idx="261">
                  <c:v>59178.765787041862</c:v>
                </c:pt>
                <c:pt idx="262">
                  <c:v>55133.894650374845</c:v>
                </c:pt>
                <c:pt idx="263">
                  <c:v>56257.418626142382</c:v>
                </c:pt>
                <c:pt idx="264">
                  <c:v>51177.944347469005</c:v>
                </c:pt>
                <c:pt idx="265">
                  <c:v>55279.084094876336</c:v>
                </c:pt>
                <c:pt idx="266">
                  <c:v>57054.009651915047</c:v>
                </c:pt>
                <c:pt idx="267">
                  <c:v>58162.645035424655</c:v>
                </c:pt>
                <c:pt idx="268">
                  <c:v>60517.609610843079</c:v>
                </c:pt>
                <c:pt idx="269">
                  <c:v>56671.834890645929</c:v>
                </c:pt>
                <c:pt idx="270">
                  <c:v>60665.879453742753</c:v>
                </c:pt>
                <c:pt idx="271">
                  <c:v>61537.837560324529</c:v>
                </c:pt>
                <c:pt idx="272">
                  <c:v>60562.994147243102</c:v>
                </c:pt>
                <c:pt idx="273">
                  <c:v>61696.170037991651</c:v>
                </c:pt>
                <c:pt idx="274">
                  <c:v>63032.446863127698</c:v>
                </c:pt>
                <c:pt idx="275">
                  <c:v>65320.464113358743</c:v>
                </c:pt>
                <c:pt idx="276">
                  <c:v>67292.021768148756</c:v>
                </c:pt>
                <c:pt idx="277">
                  <c:v>67265.633021870904</c:v>
                </c:pt>
                <c:pt idx="278">
                  <c:v>61728.411541226065</c:v>
                </c:pt>
                <c:pt idx="279">
                  <c:v>54104.117465858973</c:v>
                </c:pt>
                <c:pt idx="280">
                  <c:v>61039.942499229968</c:v>
                </c:pt>
                <c:pt idx="281">
                  <c:v>63947.119827497765</c:v>
                </c:pt>
                <c:pt idx="282">
                  <c:v>65218.913646164976</c:v>
                </c:pt>
                <c:pt idx="283">
                  <c:v>68896.293253927593</c:v>
                </c:pt>
                <c:pt idx="284">
                  <c:v>73848.547078755597</c:v>
                </c:pt>
                <c:pt idx="285">
                  <c:v>71042.509497895138</c:v>
                </c:pt>
                <c:pt idx="286">
                  <c:v>69153.301160283474</c:v>
                </c:pt>
                <c:pt idx="287">
                  <c:v>76723.072184002551</c:v>
                </c:pt>
                <c:pt idx="288">
                  <c:v>79672.964370058631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A6-4CD3-BE04-9E7C01D89EEF}"/>
            </c:ext>
          </c:extLst>
        </c:ser>
        <c:ser>
          <c:idx val="2"/>
          <c:order val="1"/>
          <c:tx>
            <c:strRef>
              <c:f>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VAMI!$A$3:$A$290</c:f>
              <c:numCache>
                <c:formatCode>m/d/yyyy</c:formatCode>
                <c:ptCount val="28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  <c:pt idx="285">
                  <c:v>44135</c:v>
                </c:pt>
                <c:pt idx="286">
                  <c:v>44165</c:v>
                </c:pt>
                <c:pt idx="287">
                  <c:v>44196</c:v>
                </c:pt>
              </c:numCache>
            </c:numRef>
          </c:cat>
          <c:val>
            <c:numRef>
              <c:f>VAMI!$D$2:$D$290</c:f>
              <c:numCache>
                <c:formatCode>0.00</c:formatCode>
                <c:ptCount val="289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  <c:pt idx="228">
                  <c:v>39350.722486123595</c:v>
                </c:pt>
                <c:pt idx="229">
                  <c:v>41327.790368095753</c:v>
                </c:pt>
                <c:pt idx="230">
                  <c:v>42559.228518763499</c:v>
                </c:pt>
                <c:pt idx="231">
                  <c:v>42559.13314105742</c:v>
                </c:pt>
                <c:pt idx="232">
                  <c:v>42346.075933094624</c:v>
                </c:pt>
                <c:pt idx="233">
                  <c:v>42681.942304781543</c:v>
                </c:pt>
                <c:pt idx="234">
                  <c:v>45301.95545031756</c:v>
                </c:pt>
                <c:pt idx="235">
                  <c:v>46317.935362943288</c:v>
                </c:pt>
                <c:pt idx="236">
                  <c:v>45878.327075035311</c:v>
                </c:pt>
                <c:pt idx="237">
                  <c:v>45139.726265983561</c:v>
                </c:pt>
                <c:pt idx="238">
                  <c:v>43298.571615179993</c:v>
                </c:pt>
                <c:pt idx="239">
                  <c:v>40086.246327439971</c:v>
                </c:pt>
                <c:pt idx="240">
                  <c:v>39872.728818373907</c:v>
                </c:pt>
                <c:pt idx="241">
                  <c:v>40029.554648315461</c:v>
                </c:pt>
                <c:pt idx="242">
                  <c:v>40653.299964959078</c:v>
                </c:pt>
                <c:pt idx="243">
                  <c:v>40429.054537387041</c:v>
                </c:pt>
                <c:pt idx="244">
                  <c:v>41053.007196869963</c:v>
                </c:pt>
                <c:pt idx="245">
                  <c:v>41864.874671620782</c:v>
                </c:pt>
                <c:pt idx="246">
                  <c:v>42031.47049615068</c:v>
                </c:pt>
                <c:pt idx="247">
                  <c:v>41771.786030483541</c:v>
                </c:pt>
                <c:pt idx="248">
                  <c:v>43206.474072814657</c:v>
                </c:pt>
                <c:pt idx="249">
                  <c:v>42273.240540501305</c:v>
                </c:pt>
                <c:pt idx="250">
                  <c:v>42241.334624388073</c:v>
                </c:pt>
                <c:pt idx="251">
                  <c:v>42544.158841202334</c:v>
                </c:pt>
                <c:pt idx="252">
                  <c:v>43274.478377252002</c:v>
                </c:pt>
                <c:pt idx="253">
                  <c:v>41877.049843145141</c:v>
                </c:pt>
                <c:pt idx="254">
                  <c:v>40619.498935294512</c:v>
                </c:pt>
                <c:pt idx="255">
                  <c:v>41849.158084400966</c:v>
                </c:pt>
                <c:pt idx="256">
                  <c:v>41035.656748076362</c:v>
                </c:pt>
                <c:pt idx="257">
                  <c:v>41903.805363129868</c:v>
                </c:pt>
                <c:pt idx="258">
                  <c:v>41978.340967005519</c:v>
                </c:pt>
                <c:pt idx="259">
                  <c:v>41360.562977277281</c:v>
                </c:pt>
                <c:pt idx="260">
                  <c:v>42012.70596919299</c:v>
                </c:pt>
                <c:pt idx="261">
                  <c:v>40768.221807075766</c:v>
                </c:pt>
                <c:pt idx="262">
                  <c:v>39526.275521311713</c:v>
                </c:pt>
                <c:pt idx="263">
                  <c:v>40274.281401554632</c:v>
                </c:pt>
                <c:pt idx="264">
                  <c:v>42477.829866906599</c:v>
                </c:pt>
                <c:pt idx="265">
                  <c:v>42763.009208095464</c:v>
                </c:pt>
                <c:pt idx="266">
                  <c:v>42240.384994184009</c:v>
                </c:pt>
                <c:pt idx="267">
                  <c:v>44460.23475356264</c:v>
                </c:pt>
                <c:pt idx="268">
                  <c:v>43664.204124878408</c:v>
                </c:pt>
                <c:pt idx="269">
                  <c:v>46521.388450589126</c:v>
                </c:pt>
                <c:pt idx="270">
                  <c:v>47142.463191462411</c:v>
                </c:pt>
                <c:pt idx="271">
                  <c:v>47217.977453539614</c:v>
                </c:pt>
                <c:pt idx="272">
                  <c:v>52175.669147178131</c:v>
                </c:pt>
                <c:pt idx="273">
                  <c:v>50874.178144820646</c:v>
                </c:pt>
                <c:pt idx="274">
                  <c:v>50437.140908120127</c:v>
                </c:pt>
                <c:pt idx="275">
                  <c:v>50176.552427673603</c:v>
                </c:pt>
                <c:pt idx="276">
                  <c:v>48776.158890964594</c:v>
                </c:pt>
                <c:pt idx="277">
                  <c:v>52115.000632395633</c:v>
                </c:pt>
                <c:pt idx="278">
                  <c:v>55606.985794942062</c:v>
                </c:pt>
                <c:pt idx="279">
                  <c:v>58972.533294076413</c:v>
                </c:pt>
                <c:pt idx="280">
                  <c:v>60165.625460041905</c:v>
                </c:pt>
                <c:pt idx="281">
                  <c:v>59042.490768060059</c:v>
                </c:pt>
                <c:pt idx="282">
                  <c:v>59119.00027576596</c:v>
                </c:pt>
                <c:pt idx="283">
                  <c:v>61617.23267806082</c:v>
                </c:pt>
                <c:pt idx="284">
                  <c:v>58960.673283667791</c:v>
                </c:pt>
                <c:pt idx="285">
                  <c:v>59187.506349874435</c:v>
                </c:pt>
                <c:pt idx="286">
                  <c:v>57406.265485918295</c:v>
                </c:pt>
                <c:pt idx="287">
                  <c:v>58095.390146653568</c:v>
                </c:pt>
                <c:pt idx="288">
                  <c:v>57410.951434086717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A6-4CD3-BE04-9E7C01D89EEF}"/>
            </c:ext>
          </c:extLst>
        </c:ser>
        <c:ser>
          <c:idx val="0"/>
          <c:order val="2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VAMI!$A$3:$A$290</c:f>
              <c:numCache>
                <c:formatCode>m/d/yyyy</c:formatCode>
                <c:ptCount val="28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  <c:pt idx="285">
                  <c:v>44135</c:v>
                </c:pt>
                <c:pt idx="286">
                  <c:v>44165</c:v>
                </c:pt>
                <c:pt idx="287">
                  <c:v>44196</c:v>
                </c:pt>
              </c:numCache>
            </c:numRef>
          </c:cat>
          <c:val>
            <c:numRef>
              <c:f>VAMI!$B$2:$B$290</c:f>
              <c:numCache>
                <c:formatCode>0.00</c:formatCode>
                <c:ptCount val="289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  <c:pt idx="244">
                  <c:v>93366.609999999724</c:v>
                </c:pt>
                <c:pt idx="245">
                  <c:v>92794.729999999719</c:v>
                </c:pt>
                <c:pt idx="246">
                  <c:v>89995.539999999732</c:v>
                </c:pt>
                <c:pt idx="247">
                  <c:v>91199.489999999743</c:v>
                </c:pt>
                <c:pt idx="248">
                  <c:v>94510.369999999719</c:v>
                </c:pt>
                <c:pt idx="249">
                  <c:v>94630.759999999718</c:v>
                </c:pt>
                <c:pt idx="250">
                  <c:v>97881.439999999711</c:v>
                </c:pt>
                <c:pt idx="251">
                  <c:v>98242.619999999704</c:v>
                </c:pt>
                <c:pt idx="252">
                  <c:v>98586.609999999695</c:v>
                </c:pt>
                <c:pt idx="253">
                  <c:v>98462.249999999694</c:v>
                </c:pt>
                <c:pt idx="254">
                  <c:v>92430.779999999708</c:v>
                </c:pt>
                <c:pt idx="255">
                  <c:v>94544.899999999689</c:v>
                </c:pt>
                <c:pt idx="256">
                  <c:v>95104.519999999698</c:v>
                </c:pt>
                <c:pt idx="257">
                  <c:v>96659.029999999693</c:v>
                </c:pt>
                <c:pt idx="258">
                  <c:v>97280.829999999696</c:v>
                </c:pt>
                <c:pt idx="259">
                  <c:v>96659.029999999693</c:v>
                </c:pt>
                <c:pt idx="260">
                  <c:v>100327.64999999967</c:v>
                </c:pt>
                <c:pt idx="261">
                  <c:v>101167.08999999968</c:v>
                </c:pt>
                <c:pt idx="262">
                  <c:v>97405.189999999697</c:v>
                </c:pt>
                <c:pt idx="263">
                  <c:v>99674.759999999689</c:v>
                </c:pt>
                <c:pt idx="264">
                  <c:v>96456.939999999697</c:v>
                </c:pt>
                <c:pt idx="265">
                  <c:v>99733.199999999677</c:v>
                </c:pt>
                <c:pt idx="266">
                  <c:v>101788.88999999968</c:v>
                </c:pt>
                <c:pt idx="267">
                  <c:v>103105.81999999967</c:v>
                </c:pt>
                <c:pt idx="268">
                  <c:v>105257.86999999966</c:v>
                </c:pt>
                <c:pt idx="269">
                  <c:v>99187.149999999674</c:v>
                </c:pt>
                <c:pt idx="270">
                  <c:v>103523.37999999966</c:v>
                </c:pt>
                <c:pt idx="271">
                  <c:v>104968.78999999964</c:v>
                </c:pt>
                <c:pt idx="272">
                  <c:v>100504.07999999967</c:v>
                </c:pt>
                <c:pt idx="273">
                  <c:v>103234.29999999965</c:v>
                </c:pt>
                <c:pt idx="274">
                  <c:v>103972.99999999965</c:v>
                </c:pt>
                <c:pt idx="275">
                  <c:v>108116.99999999965</c:v>
                </c:pt>
                <c:pt idx="276">
                  <c:v>109806.99999999965</c:v>
                </c:pt>
                <c:pt idx="277">
                  <c:v>108690.99999999965</c:v>
                </c:pt>
                <c:pt idx="278">
                  <c:v>100101.99999999968</c:v>
                </c:pt>
                <c:pt idx="279">
                  <c:v>83733.999999999724</c:v>
                </c:pt>
                <c:pt idx="280">
                  <c:v>90462.999999999694</c:v>
                </c:pt>
                <c:pt idx="281">
                  <c:v>92390.999999999694</c:v>
                </c:pt>
                <c:pt idx="282">
                  <c:v>93946.999999999694</c:v>
                </c:pt>
                <c:pt idx="283">
                  <c:v>98173.999999999665</c:v>
                </c:pt>
                <c:pt idx="284">
                  <c:v>99086.999999999665</c:v>
                </c:pt>
                <c:pt idx="285">
                  <c:v>99221.999999999665</c:v>
                </c:pt>
                <c:pt idx="286">
                  <c:v>95298.99999999968</c:v>
                </c:pt>
                <c:pt idx="287">
                  <c:v>103685.99999999965</c:v>
                </c:pt>
                <c:pt idx="288">
                  <c:v>109264.99999999964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A6-4CD3-BE04-9E7C01D89EEF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VAMI!$A$3:$A$290</c:f>
              <c:numCache>
                <c:formatCode>m/d/yyyy</c:formatCode>
                <c:ptCount val="28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  <c:pt idx="285">
                  <c:v>44135</c:v>
                </c:pt>
                <c:pt idx="286">
                  <c:v>44165</c:v>
                </c:pt>
                <c:pt idx="287">
                  <c:v>44196</c:v>
                </c:pt>
              </c:numCache>
            </c:numRef>
          </c:cat>
          <c:val>
            <c:numRef>
              <c:f>VAMI!$E$2:$E$290</c:f>
              <c:numCache>
                <c:formatCode>0.00</c:formatCode>
                <c:ptCount val="289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  <c:pt idx="228">
                  <c:v>36131.046875753891</c:v>
                </c:pt>
                <c:pt idx="229">
                  <c:v>35193.343508791339</c:v>
                </c:pt>
                <c:pt idx="230">
                  <c:v>35181.593090730647</c:v>
                </c:pt>
                <c:pt idx="231">
                  <c:v>35912.828608649295</c:v>
                </c:pt>
                <c:pt idx="232">
                  <c:v>36281.563435193828</c:v>
                </c:pt>
                <c:pt idx="233">
                  <c:v>36414.951568507233</c:v>
                </c:pt>
                <c:pt idx="234">
                  <c:v>36564.150104088578</c:v>
                </c:pt>
                <c:pt idx="235">
                  <c:v>37251.320083270861</c:v>
                </c:pt>
                <c:pt idx="236">
                  <c:v>37410.547956651135</c:v>
                </c:pt>
                <c:pt idx="237">
                  <c:v>37652.514189350593</c:v>
                </c:pt>
                <c:pt idx="238">
                  <c:v>37428.582524180434</c:v>
                </c:pt>
                <c:pt idx="239">
                  <c:v>37715.27036552802</c:v>
                </c:pt>
                <c:pt idx="240">
                  <c:v>38094.817106537506</c:v>
                </c:pt>
                <c:pt idx="241">
                  <c:v>38552.79509318545</c:v>
                </c:pt>
                <c:pt idx="242">
                  <c:v>38899.529512554756</c:v>
                </c:pt>
                <c:pt idx="243">
                  <c:v>39052.052527957982</c:v>
                </c:pt>
                <c:pt idx="244">
                  <c:v>39260.753368315869</c:v>
                </c:pt>
                <c:pt idx="245">
                  <c:v>39336.845710008849</c:v>
                </c:pt>
                <c:pt idx="246">
                  <c:v>39454.708816755832</c:v>
                </c:pt>
                <c:pt idx="247">
                  <c:v>39876.155771591155</c:v>
                </c:pt>
                <c:pt idx="248">
                  <c:v>40072.355979415275</c:v>
                </c:pt>
                <c:pt idx="249">
                  <c:v>40331.382971837818</c:v>
                </c:pt>
                <c:pt idx="250">
                  <c:v>40745.57785343338</c:v>
                </c:pt>
                <c:pt idx="251">
                  <c:v>40931.966432756642</c:v>
                </c:pt>
                <c:pt idx="252">
                  <c:v>41367.352666703526</c:v>
                </c:pt>
                <c:pt idx="253">
                  <c:v>42324.923478123725</c:v>
                </c:pt>
                <c:pt idx="254">
                  <c:v>41563.067441633291</c:v>
                </c:pt>
                <c:pt idx="255">
                  <c:v>41349.050375577935</c:v>
                </c:pt>
                <c:pt idx="256">
                  <c:v>41507.383875625601</c:v>
                </c:pt>
                <c:pt idx="257">
                  <c:v>41872.441180243266</c:v>
                </c:pt>
                <c:pt idx="258">
                  <c:v>41705.208077132615</c:v>
                </c:pt>
                <c:pt idx="259">
                  <c:v>41894.841701804144</c:v>
                </c:pt>
                <c:pt idx="260">
                  <c:v>42034.511042568622</c:v>
                </c:pt>
                <c:pt idx="261">
                  <c:v>41923.158620640948</c:v>
                </c:pt>
                <c:pt idx="262">
                  <c:v>40580.777798829535</c:v>
                </c:pt>
                <c:pt idx="263">
                  <c:v>40430.767266406736</c:v>
                </c:pt>
                <c:pt idx="264">
                  <c:v>39404.341476445603</c:v>
                </c:pt>
                <c:pt idx="265">
                  <c:v>40783.565183929037</c:v>
                </c:pt>
                <c:pt idx="266">
                  <c:v>41315.846765604736</c:v>
                </c:pt>
                <c:pt idx="267">
                  <c:v>41557.662955409593</c:v>
                </c:pt>
                <c:pt idx="268">
                  <c:v>42108.626348473728</c:v>
                </c:pt>
                <c:pt idx="269">
                  <c:v>41310.93359631046</c:v>
                </c:pt>
                <c:pt idx="270">
                  <c:v>42255.159416162496</c:v>
                </c:pt>
                <c:pt idx="271">
                  <c:v>42439.941653908107</c:v>
                </c:pt>
                <c:pt idx="272">
                  <c:v>42108.502783736993</c:v>
                </c:pt>
                <c:pt idx="273">
                  <c:v>42022.72826231498</c:v>
                </c:pt>
                <c:pt idx="274">
                  <c:v>42270.607950272832</c:v>
                </c:pt>
                <c:pt idx="275">
                  <c:v>42714.993815879112</c:v>
                </c:pt>
                <c:pt idx="276">
                  <c:v>43521.73621399999</c:v>
                </c:pt>
                <c:pt idx="277">
                  <c:v>43327.830779858232</c:v>
                </c:pt>
                <c:pt idx="278">
                  <c:v>42339.918941532684</c:v>
                </c:pt>
                <c:pt idx="279">
                  <c:v>38496.143603406606</c:v>
                </c:pt>
                <c:pt idx="280">
                  <c:v>40236.785339808899</c:v>
                </c:pt>
                <c:pt idx="281">
                  <c:v>41193.764805703264</c:v>
                </c:pt>
                <c:pt idx="282">
                  <c:v>42025.196615032284</c:v>
                </c:pt>
                <c:pt idx="283">
                  <c:v>43273.609396568652</c:v>
                </c:pt>
                <c:pt idx="284">
                  <c:v>44297.422674952941</c:v>
                </c:pt>
                <c:pt idx="285">
                  <c:v>43885.693204057148</c:v>
                </c:pt>
                <c:pt idx="286">
                  <c:v>43947.637383393121</c:v>
                </c:pt>
                <c:pt idx="287">
                  <c:v>46496.533714932608</c:v>
                </c:pt>
                <c:pt idx="288">
                  <c:v>48574.627805360811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A6-4CD3-BE04-9E7C01D89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26656"/>
        <c:axId val="148332928"/>
      </c:lineChart>
      <c:dateAx>
        <c:axId val="148326656"/>
        <c:scaling>
          <c:orientation val="minMax"/>
          <c:max val="44196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48332928"/>
        <c:crossesAt val="1000"/>
        <c:auto val="1"/>
        <c:lblOffset val="100"/>
        <c:baseTimeUnit val="months"/>
        <c:majorUnit val="24"/>
        <c:minorUnit val="12"/>
      </c:dateAx>
      <c:valAx>
        <c:axId val="148332928"/>
        <c:scaling>
          <c:logBase val="2"/>
          <c:orientation val="minMax"/>
          <c:max val="16000"/>
          <c:min val="10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8326656"/>
        <c:crossesAt val="1"/>
        <c:crossBetween val="between"/>
        <c:majorUnit val="2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139267429200894E-2"/>
          <c:y val="9.0547258360916386E-2"/>
          <c:w val="0.87306272019653541"/>
          <c:h val="0.7656875798749806"/>
        </c:manualLayout>
      </c:layout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VAMI!$C$2:$C$229</c:f>
              <c:numCache>
                <c:formatCode>0.00</c:formatCode>
                <c:ptCount val="228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E7-41D0-B8B5-84BF4C3AE794}"/>
            </c:ext>
          </c:extLst>
        </c:ser>
        <c:ser>
          <c:idx val="2"/>
          <c:order val="1"/>
          <c:tx>
            <c:strRef>
              <c:f>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VAMI!$D$2:$D$229</c:f>
              <c:numCache>
                <c:formatCode>0.00</c:formatCode>
                <c:ptCount val="228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E7-41D0-B8B5-84BF4C3AE794}"/>
            </c:ext>
          </c:extLst>
        </c:ser>
        <c:ser>
          <c:idx val="0"/>
          <c:order val="2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VAMI!$B$2:$B$229</c:f>
              <c:numCache>
                <c:formatCode>0.00</c:formatCode>
                <c:ptCount val="228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E7-41D0-B8B5-84BF4C3AE794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VAMI!$E$2:$E$229</c:f>
              <c:numCache>
                <c:formatCode>0.00</c:formatCode>
                <c:ptCount val="228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E7-41D0-B8B5-84BF4C3AE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002688"/>
        <c:axId val="150078208"/>
      </c:lineChart>
      <c:dateAx>
        <c:axId val="1500026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50078208"/>
        <c:crossesAt val="1000"/>
        <c:auto val="1"/>
        <c:lblOffset val="100"/>
        <c:baseTimeUnit val="months"/>
        <c:majorUnit val="24"/>
        <c:minorUnit val="12"/>
      </c:dateAx>
      <c:valAx>
        <c:axId val="150078208"/>
        <c:scaling>
          <c:logBase val="10"/>
          <c:orientation val="minMax"/>
          <c:max val="8000"/>
          <c:min val="8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50002688"/>
        <c:crossesAt val="1"/>
        <c:crossBetween val="between"/>
        <c:majorUnit val="10"/>
        <c:minorUnit val="10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83005249343832"/>
          <c:y val="2.067865654190745E-2"/>
          <c:w val="0.72741163697015077"/>
          <c:h val="0.75993683174598747"/>
        </c:manualLayout>
      </c:layout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VAMI!$A$3:$A$245</c:f>
              <c:numCache>
                <c:formatCode>m/d/yyyy</c:formatCode>
                <c:ptCount val="243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</c:numCache>
            </c:numRef>
          </c:cat>
          <c:val>
            <c:numRef>
              <c:f>VAMI!$C$2:$C$245</c:f>
              <c:numCache>
                <c:formatCode>0.00</c:formatCode>
                <c:ptCount val="244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43-4769-B086-E34CAD859D41}"/>
            </c:ext>
          </c:extLst>
        </c:ser>
        <c:ser>
          <c:idx val="0"/>
          <c:order val="1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VAMI!$A$3:$A$245</c:f>
              <c:numCache>
                <c:formatCode>m/d/yyyy</c:formatCode>
                <c:ptCount val="243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</c:numCache>
            </c:numRef>
          </c:cat>
          <c:val>
            <c:numRef>
              <c:f>VAMI!$B$2:$B$245</c:f>
              <c:numCache>
                <c:formatCode>0.00</c:formatCode>
                <c:ptCount val="244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43-4769-B086-E34CAD859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42336"/>
        <c:axId val="151835776"/>
      </c:lineChart>
      <c:dateAx>
        <c:axId val="150142336"/>
        <c:scaling>
          <c:orientation val="minMax"/>
          <c:max val="4282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51835776"/>
        <c:crossesAt val="1000"/>
        <c:auto val="1"/>
        <c:lblOffset val="100"/>
        <c:baseTimeUnit val="months"/>
        <c:majorUnit val="24"/>
        <c:minorUnit val="12"/>
      </c:dateAx>
      <c:valAx>
        <c:axId val="151835776"/>
        <c:scaling>
          <c:logBase val="10"/>
          <c:orientation val="minMax"/>
          <c:max val="10000"/>
          <c:min val="9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50142336"/>
        <c:crossesAt val="1"/>
        <c:crossBetween val="between"/>
        <c:majorUnit val="10"/>
        <c:minorUnit val="10"/>
      </c:valAx>
      <c:spPr>
        <a:noFill/>
        <a:ln w="6350"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7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83005249343832"/>
          <c:y val="3.7898363479758827E-2"/>
          <c:w val="0.73745190573097741"/>
          <c:h val="0.83811739560637544"/>
        </c:manualLayout>
      </c:layout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VAMI!$A$2:$A$278</c:f>
              <c:numCache>
                <c:formatCode>m/d/yyyy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VAMI!$C$2:$C$278</c:f>
              <c:numCache>
                <c:formatCode>0.00</c:formatCode>
                <c:ptCount val="277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  <c:pt idx="244">
                  <c:v>47076.90728000825</c:v>
                </c:pt>
                <c:pt idx="245">
                  <c:v>47739.398295512925</c:v>
                </c:pt>
                <c:pt idx="246">
                  <c:v>48037.375500564776</c:v>
                </c:pt>
                <c:pt idx="247">
                  <c:v>49025.156586918623</c:v>
                </c:pt>
                <c:pt idx="248">
                  <c:v>49175.274668857222</c:v>
                </c:pt>
                <c:pt idx="249">
                  <c:v>50189.649861382124</c:v>
                </c:pt>
                <c:pt idx="250">
                  <c:v>51360.817332375031</c:v>
                </c:pt>
                <c:pt idx="251">
                  <c:v>52936.030393264235</c:v>
                </c:pt>
                <c:pt idx="252">
                  <c:v>53524.591847212294</c:v>
                </c:pt>
                <c:pt idx="253">
                  <c:v>56589.074853681137</c:v>
                </c:pt>
                <c:pt idx="254">
                  <c:v>54503.439778211374</c:v>
                </c:pt>
                <c:pt idx="255">
                  <c:v>53118.287298490657</c:v>
                </c:pt>
                <c:pt idx="256">
                  <c:v>53322.106992504421</c:v>
                </c:pt>
                <c:pt idx="257">
                  <c:v>54606.222404764419</c:v>
                </c:pt>
                <c:pt idx="258">
                  <c:v>54942.293870007255</c:v>
                </c:pt>
                <c:pt idx="259">
                  <c:v>56986.959646781048</c:v>
                </c:pt>
                <c:pt idx="260">
                  <c:v>58843.823801211693</c:v>
                </c:pt>
                <c:pt idx="261">
                  <c:v>59178.765787041862</c:v>
                </c:pt>
                <c:pt idx="262">
                  <c:v>55133.894650374845</c:v>
                </c:pt>
                <c:pt idx="263">
                  <c:v>56257.418626142382</c:v>
                </c:pt>
                <c:pt idx="264">
                  <c:v>51177.944347469005</c:v>
                </c:pt>
                <c:pt idx="265">
                  <c:v>55279.084094876336</c:v>
                </c:pt>
                <c:pt idx="266">
                  <c:v>57054.009651915047</c:v>
                </c:pt>
                <c:pt idx="267">
                  <c:v>58162.645035424655</c:v>
                </c:pt>
                <c:pt idx="268">
                  <c:v>60517.609610843079</c:v>
                </c:pt>
                <c:pt idx="269">
                  <c:v>56671.834890645929</c:v>
                </c:pt>
                <c:pt idx="270">
                  <c:v>60665.879453742753</c:v>
                </c:pt>
                <c:pt idx="271">
                  <c:v>61537.837560324529</c:v>
                </c:pt>
                <c:pt idx="272">
                  <c:v>60562.994147243102</c:v>
                </c:pt>
                <c:pt idx="273">
                  <c:v>61696.170037991651</c:v>
                </c:pt>
                <c:pt idx="274">
                  <c:v>63032.446863127698</c:v>
                </c:pt>
                <c:pt idx="275">
                  <c:v>65320.464113358743</c:v>
                </c:pt>
                <c:pt idx="276">
                  <c:v>67292.021768148756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0B-4B97-A8B1-D0A1939CEE3F}"/>
            </c:ext>
          </c:extLst>
        </c:ser>
        <c:ser>
          <c:idx val="2"/>
          <c:order val="1"/>
          <c:tx>
            <c:strRef>
              <c:f>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VAMI!$A$2:$A$278</c:f>
              <c:numCache>
                <c:formatCode>m/d/yyyy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VAMI!$D$2:$D$278</c:f>
              <c:numCache>
                <c:formatCode>0.00</c:formatCode>
                <c:ptCount val="277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  <c:pt idx="228">
                  <c:v>39350.722486123595</c:v>
                </c:pt>
                <c:pt idx="229">
                  <c:v>41327.790368095753</c:v>
                </c:pt>
                <c:pt idx="230">
                  <c:v>42559.228518763499</c:v>
                </c:pt>
                <c:pt idx="231">
                  <c:v>42559.13314105742</c:v>
                </c:pt>
                <c:pt idx="232">
                  <c:v>42346.075933094624</c:v>
                </c:pt>
                <c:pt idx="233">
                  <c:v>42681.942304781543</c:v>
                </c:pt>
                <c:pt idx="234">
                  <c:v>45301.95545031756</c:v>
                </c:pt>
                <c:pt idx="235">
                  <c:v>46317.935362943288</c:v>
                </c:pt>
                <c:pt idx="236">
                  <c:v>45878.327075035311</c:v>
                </c:pt>
                <c:pt idx="237">
                  <c:v>45139.726265983561</c:v>
                </c:pt>
                <c:pt idx="238">
                  <c:v>43298.571615179993</c:v>
                </c:pt>
                <c:pt idx="239">
                  <c:v>40086.246327439971</c:v>
                </c:pt>
                <c:pt idx="240">
                  <c:v>39872.728818373907</c:v>
                </c:pt>
                <c:pt idx="241">
                  <c:v>40029.554648315461</c:v>
                </c:pt>
                <c:pt idx="242">
                  <c:v>40653.299964959078</c:v>
                </c:pt>
                <c:pt idx="243">
                  <c:v>40429.054537387041</c:v>
                </c:pt>
                <c:pt idx="244">
                  <c:v>41053.007196869963</c:v>
                </c:pt>
                <c:pt idx="245">
                  <c:v>41864.874671620782</c:v>
                </c:pt>
                <c:pt idx="246">
                  <c:v>42031.47049615068</c:v>
                </c:pt>
                <c:pt idx="247">
                  <c:v>41771.786030483541</c:v>
                </c:pt>
                <c:pt idx="248">
                  <c:v>43206.474072814657</c:v>
                </c:pt>
                <c:pt idx="249">
                  <c:v>42273.240540501305</c:v>
                </c:pt>
                <c:pt idx="250">
                  <c:v>42241.334624388073</c:v>
                </c:pt>
                <c:pt idx="251">
                  <c:v>42544.158841202334</c:v>
                </c:pt>
                <c:pt idx="252">
                  <c:v>43274.478377252002</c:v>
                </c:pt>
                <c:pt idx="253">
                  <c:v>41877.049843145141</c:v>
                </c:pt>
                <c:pt idx="254">
                  <c:v>40619.498935294512</c:v>
                </c:pt>
                <c:pt idx="255">
                  <c:v>41849.158084400966</c:v>
                </c:pt>
                <c:pt idx="256">
                  <c:v>41035.656748076362</c:v>
                </c:pt>
                <c:pt idx="257">
                  <c:v>41903.805363129868</c:v>
                </c:pt>
                <c:pt idx="258">
                  <c:v>41978.340967005519</c:v>
                </c:pt>
                <c:pt idx="259">
                  <c:v>41360.562977277281</c:v>
                </c:pt>
                <c:pt idx="260">
                  <c:v>42012.70596919299</c:v>
                </c:pt>
                <c:pt idx="261">
                  <c:v>40768.221807075766</c:v>
                </c:pt>
                <c:pt idx="262">
                  <c:v>39526.275521311713</c:v>
                </c:pt>
                <c:pt idx="263">
                  <c:v>40274.281401554632</c:v>
                </c:pt>
                <c:pt idx="264">
                  <c:v>42477.829866906599</c:v>
                </c:pt>
                <c:pt idx="265">
                  <c:v>42763.009208095464</c:v>
                </c:pt>
                <c:pt idx="266">
                  <c:v>42240.384994184009</c:v>
                </c:pt>
                <c:pt idx="267">
                  <c:v>44460.23475356264</c:v>
                </c:pt>
                <c:pt idx="268">
                  <c:v>43664.204124878408</c:v>
                </c:pt>
                <c:pt idx="269">
                  <c:v>46521.388450589126</c:v>
                </c:pt>
                <c:pt idx="270">
                  <c:v>47142.463191462411</c:v>
                </c:pt>
                <c:pt idx="271">
                  <c:v>47217.977453539614</c:v>
                </c:pt>
                <c:pt idx="272">
                  <c:v>52175.669147178131</c:v>
                </c:pt>
                <c:pt idx="273">
                  <c:v>50874.178144820646</c:v>
                </c:pt>
                <c:pt idx="274">
                  <c:v>50437.140908120127</c:v>
                </c:pt>
                <c:pt idx="275">
                  <c:v>50176.552427673603</c:v>
                </c:pt>
                <c:pt idx="276">
                  <c:v>48776.158890964594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0B-4B97-A8B1-D0A1939CEE3F}"/>
            </c:ext>
          </c:extLst>
        </c:ser>
        <c:ser>
          <c:idx val="0"/>
          <c:order val="2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VAMI!$A$2:$A$278</c:f>
              <c:numCache>
                <c:formatCode>m/d/yyyy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VAMI!$B$2:$B$278</c:f>
              <c:numCache>
                <c:formatCode>0.00</c:formatCode>
                <c:ptCount val="277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  <c:pt idx="244">
                  <c:v>93366.609999999724</c:v>
                </c:pt>
                <c:pt idx="245">
                  <c:v>92794.729999999719</c:v>
                </c:pt>
                <c:pt idx="246">
                  <c:v>89995.539999999732</c:v>
                </c:pt>
                <c:pt idx="247">
                  <c:v>91199.489999999743</c:v>
                </c:pt>
                <c:pt idx="248">
                  <c:v>94510.369999999719</c:v>
                </c:pt>
                <c:pt idx="249">
                  <c:v>94630.759999999718</c:v>
                </c:pt>
                <c:pt idx="250">
                  <c:v>97881.439999999711</c:v>
                </c:pt>
                <c:pt idx="251">
                  <c:v>98242.619999999704</c:v>
                </c:pt>
                <c:pt idx="252">
                  <c:v>98586.609999999695</c:v>
                </c:pt>
                <c:pt idx="253">
                  <c:v>98462.249999999694</c:v>
                </c:pt>
                <c:pt idx="254">
                  <c:v>92430.779999999708</c:v>
                </c:pt>
                <c:pt idx="255">
                  <c:v>94544.899999999689</c:v>
                </c:pt>
                <c:pt idx="256">
                  <c:v>95104.519999999698</c:v>
                </c:pt>
                <c:pt idx="257">
                  <c:v>96659.029999999693</c:v>
                </c:pt>
                <c:pt idx="258">
                  <c:v>97280.829999999696</c:v>
                </c:pt>
                <c:pt idx="259">
                  <c:v>96659.029999999693</c:v>
                </c:pt>
                <c:pt idx="260">
                  <c:v>100327.64999999967</c:v>
                </c:pt>
                <c:pt idx="261">
                  <c:v>101167.08999999968</c:v>
                </c:pt>
                <c:pt idx="262">
                  <c:v>97405.189999999697</c:v>
                </c:pt>
                <c:pt idx="263">
                  <c:v>99674.759999999689</c:v>
                </c:pt>
                <c:pt idx="264">
                  <c:v>96456.939999999697</c:v>
                </c:pt>
                <c:pt idx="265">
                  <c:v>99733.199999999677</c:v>
                </c:pt>
                <c:pt idx="266">
                  <c:v>101788.88999999968</c:v>
                </c:pt>
                <c:pt idx="267">
                  <c:v>103105.81999999967</c:v>
                </c:pt>
                <c:pt idx="268">
                  <c:v>105257.86999999966</c:v>
                </c:pt>
                <c:pt idx="269">
                  <c:v>99187.149999999674</c:v>
                </c:pt>
                <c:pt idx="270">
                  <c:v>103523.37999999966</c:v>
                </c:pt>
                <c:pt idx="271">
                  <c:v>104968.78999999964</c:v>
                </c:pt>
                <c:pt idx="272">
                  <c:v>100504.07999999967</c:v>
                </c:pt>
                <c:pt idx="273">
                  <c:v>103234.29999999965</c:v>
                </c:pt>
                <c:pt idx="274">
                  <c:v>103972.99999999965</c:v>
                </c:pt>
                <c:pt idx="275">
                  <c:v>108116.99999999965</c:v>
                </c:pt>
                <c:pt idx="276">
                  <c:v>109806.99999999965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0B-4B97-A8B1-D0A1939CEE3F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VAMI!$A$2:$A$278</c:f>
              <c:numCache>
                <c:formatCode>m/d/yyyy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VAMI!$E$2:$E$278</c:f>
              <c:numCache>
                <c:formatCode>0.00</c:formatCode>
                <c:ptCount val="277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  <c:pt idx="228">
                  <c:v>36131.046875753891</c:v>
                </c:pt>
                <c:pt idx="229">
                  <c:v>35193.343508791339</c:v>
                </c:pt>
                <c:pt idx="230">
                  <c:v>35181.593090730647</c:v>
                </c:pt>
                <c:pt idx="231">
                  <c:v>35912.828608649295</c:v>
                </c:pt>
                <c:pt idx="232">
                  <c:v>36281.563435193828</c:v>
                </c:pt>
                <c:pt idx="233">
                  <c:v>36414.951568507233</c:v>
                </c:pt>
                <c:pt idx="234">
                  <c:v>36564.150104088578</c:v>
                </c:pt>
                <c:pt idx="235">
                  <c:v>37251.320083270861</c:v>
                </c:pt>
                <c:pt idx="236">
                  <c:v>37410.547956651135</c:v>
                </c:pt>
                <c:pt idx="237">
                  <c:v>37652.514189350593</c:v>
                </c:pt>
                <c:pt idx="238">
                  <c:v>37428.582524180434</c:v>
                </c:pt>
                <c:pt idx="239">
                  <c:v>37715.27036552802</c:v>
                </c:pt>
                <c:pt idx="240">
                  <c:v>38094.817106537506</c:v>
                </c:pt>
                <c:pt idx="241">
                  <c:v>38552.79509318545</c:v>
                </c:pt>
                <c:pt idx="242">
                  <c:v>38899.529512554756</c:v>
                </c:pt>
                <c:pt idx="243">
                  <c:v>39052.052527957982</c:v>
                </c:pt>
                <c:pt idx="244">
                  <c:v>39260.753368315869</c:v>
                </c:pt>
                <c:pt idx="245">
                  <c:v>39336.845710008849</c:v>
                </c:pt>
                <c:pt idx="246">
                  <c:v>39454.708816755832</c:v>
                </c:pt>
                <c:pt idx="247">
                  <c:v>39876.155771591155</c:v>
                </c:pt>
                <c:pt idx="248">
                  <c:v>40072.355979415275</c:v>
                </c:pt>
                <c:pt idx="249">
                  <c:v>40331.382971837818</c:v>
                </c:pt>
                <c:pt idx="250">
                  <c:v>40745.57785343338</c:v>
                </c:pt>
                <c:pt idx="251">
                  <c:v>40931.966432756642</c:v>
                </c:pt>
                <c:pt idx="252">
                  <c:v>41367.352666703526</c:v>
                </c:pt>
                <c:pt idx="253">
                  <c:v>42324.923478123725</c:v>
                </c:pt>
                <c:pt idx="254">
                  <c:v>41563.067441633291</c:v>
                </c:pt>
                <c:pt idx="255">
                  <c:v>41349.050375577935</c:v>
                </c:pt>
                <c:pt idx="256">
                  <c:v>41507.383875625601</c:v>
                </c:pt>
                <c:pt idx="257">
                  <c:v>41872.441180243266</c:v>
                </c:pt>
                <c:pt idx="258">
                  <c:v>41705.208077132615</c:v>
                </c:pt>
                <c:pt idx="259">
                  <c:v>41894.841701804144</c:v>
                </c:pt>
                <c:pt idx="260">
                  <c:v>42034.511042568622</c:v>
                </c:pt>
                <c:pt idx="261">
                  <c:v>41923.158620640948</c:v>
                </c:pt>
                <c:pt idx="262">
                  <c:v>40580.777798829535</c:v>
                </c:pt>
                <c:pt idx="263">
                  <c:v>40430.767266406736</c:v>
                </c:pt>
                <c:pt idx="264">
                  <c:v>39404.341476445603</c:v>
                </c:pt>
                <c:pt idx="265">
                  <c:v>40783.565183929037</c:v>
                </c:pt>
                <c:pt idx="266">
                  <c:v>41315.846765604736</c:v>
                </c:pt>
                <c:pt idx="267">
                  <c:v>41557.662955409593</c:v>
                </c:pt>
                <c:pt idx="268">
                  <c:v>42108.626348473728</c:v>
                </c:pt>
                <c:pt idx="269">
                  <c:v>41310.93359631046</c:v>
                </c:pt>
                <c:pt idx="270">
                  <c:v>42255.159416162496</c:v>
                </c:pt>
                <c:pt idx="271">
                  <c:v>42439.941653908107</c:v>
                </c:pt>
                <c:pt idx="272">
                  <c:v>42108.502783736993</c:v>
                </c:pt>
                <c:pt idx="273">
                  <c:v>42022.72826231498</c:v>
                </c:pt>
                <c:pt idx="274">
                  <c:v>42270.607950272832</c:v>
                </c:pt>
                <c:pt idx="275">
                  <c:v>42714.993815879112</c:v>
                </c:pt>
                <c:pt idx="276">
                  <c:v>43521.73621399999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0B-4B97-A8B1-D0A1939CE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936768"/>
        <c:axId val="149954944"/>
      </c:lineChart>
      <c:dateAx>
        <c:axId val="149936768"/>
        <c:scaling>
          <c:orientation val="minMax"/>
          <c:max val="43830"/>
          <c:min val="35431"/>
        </c:scaling>
        <c:delete val="0"/>
        <c:axPos val="t"/>
        <c:numFmt formatCode="m/d/yyyy" sourceLinked="1"/>
        <c:majorTickMark val="none"/>
        <c:minorTickMark val="none"/>
        <c:tickLblPos val="low"/>
        <c:spPr>
          <a:ln w="635">
            <a:solidFill>
              <a:schemeClr val="bg1">
                <a:lumMod val="50000"/>
              </a:schemeClr>
            </a:solidFill>
          </a:ln>
        </c:spPr>
        <c:crossAx val="149954944"/>
        <c:crosses val="max"/>
        <c:auto val="1"/>
        <c:lblOffset val="100"/>
        <c:baseTimeUnit val="months"/>
        <c:majorUnit val="30"/>
        <c:minorUnit val="12"/>
      </c:dateAx>
      <c:valAx>
        <c:axId val="149954944"/>
        <c:scaling>
          <c:orientation val="minMax"/>
          <c:max val="12000"/>
          <c:min val="0"/>
        </c:scaling>
        <c:delete val="0"/>
        <c:axPos val="l"/>
        <c:majorGridlines>
          <c:spPr>
            <a:ln w="635">
              <a:solidFill>
                <a:schemeClr val="bg1">
                  <a:lumMod val="50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9936768"/>
        <c:crossesAt val="1"/>
        <c:crossBetween val="between"/>
      </c:valAx>
      <c:spPr>
        <a:noFill/>
        <a:ln w="6350"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7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[2]VAMI!$C$1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[2]VAMI!$A$3:$A$290</c:f>
              <c:numCache>
                <c:formatCode>m/d/yyyy</c:formatCode>
                <c:ptCount val="28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  <c:pt idx="285">
                  <c:v>44135</c:v>
                </c:pt>
                <c:pt idx="286">
                  <c:v>44165</c:v>
                </c:pt>
                <c:pt idx="287">
                  <c:v>44196</c:v>
                </c:pt>
              </c:numCache>
            </c:numRef>
          </c:cat>
          <c:val>
            <c:numRef>
              <c:f>[2]VAMI!$C$2:$C$290</c:f>
              <c:numCache>
                <c:formatCode>0.00</c:formatCode>
                <c:ptCount val="289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  <c:pt idx="244">
                  <c:v>47076.90728000825</c:v>
                </c:pt>
                <c:pt idx="245">
                  <c:v>47739.398295512925</c:v>
                </c:pt>
                <c:pt idx="246">
                  <c:v>48037.375500564776</c:v>
                </c:pt>
                <c:pt idx="247">
                  <c:v>49025.156586918623</c:v>
                </c:pt>
                <c:pt idx="248">
                  <c:v>49175.274668857222</c:v>
                </c:pt>
                <c:pt idx="249">
                  <c:v>50189.649861382124</c:v>
                </c:pt>
                <c:pt idx="250">
                  <c:v>51360.817332375031</c:v>
                </c:pt>
                <c:pt idx="251">
                  <c:v>52936.030393264235</c:v>
                </c:pt>
                <c:pt idx="252">
                  <c:v>53524.591847212294</c:v>
                </c:pt>
                <c:pt idx="253">
                  <c:v>56589.074853681137</c:v>
                </c:pt>
                <c:pt idx="254">
                  <c:v>54503.439778211374</c:v>
                </c:pt>
                <c:pt idx="255">
                  <c:v>53118.287298490657</c:v>
                </c:pt>
                <c:pt idx="256">
                  <c:v>53322.106992504421</c:v>
                </c:pt>
                <c:pt idx="257">
                  <c:v>54606.222404764419</c:v>
                </c:pt>
                <c:pt idx="258">
                  <c:v>54942.293870007255</c:v>
                </c:pt>
                <c:pt idx="259">
                  <c:v>56986.959646781048</c:v>
                </c:pt>
                <c:pt idx="260">
                  <c:v>58843.823801211693</c:v>
                </c:pt>
                <c:pt idx="261">
                  <c:v>59178.765787041862</c:v>
                </c:pt>
                <c:pt idx="262">
                  <c:v>55133.894650374845</c:v>
                </c:pt>
                <c:pt idx="263">
                  <c:v>56257.418626142382</c:v>
                </c:pt>
                <c:pt idx="264">
                  <c:v>51177.944347469005</c:v>
                </c:pt>
                <c:pt idx="265">
                  <c:v>55279.084094876336</c:v>
                </c:pt>
                <c:pt idx="266">
                  <c:v>57054.009651915047</c:v>
                </c:pt>
                <c:pt idx="267">
                  <c:v>58162.645035424655</c:v>
                </c:pt>
                <c:pt idx="268">
                  <c:v>60517.609610843079</c:v>
                </c:pt>
                <c:pt idx="269">
                  <c:v>56671.834890645929</c:v>
                </c:pt>
                <c:pt idx="270">
                  <c:v>60665.879453742753</c:v>
                </c:pt>
                <c:pt idx="271">
                  <c:v>61537.837560324529</c:v>
                </c:pt>
                <c:pt idx="272">
                  <c:v>60562.994147243102</c:v>
                </c:pt>
                <c:pt idx="273">
                  <c:v>61696.170037991651</c:v>
                </c:pt>
                <c:pt idx="274">
                  <c:v>63032.446863127698</c:v>
                </c:pt>
                <c:pt idx="275">
                  <c:v>65320.464113358743</c:v>
                </c:pt>
                <c:pt idx="276">
                  <c:v>67292.021768148756</c:v>
                </c:pt>
                <c:pt idx="277">
                  <c:v>67265.633021870904</c:v>
                </c:pt>
                <c:pt idx="278">
                  <c:v>61728.411541226065</c:v>
                </c:pt>
                <c:pt idx="279">
                  <c:v>54104.117465858973</c:v>
                </c:pt>
                <c:pt idx="280">
                  <c:v>61039.942499229968</c:v>
                </c:pt>
                <c:pt idx="281">
                  <c:v>63947.119827497765</c:v>
                </c:pt>
                <c:pt idx="282">
                  <c:v>65218.913646164976</c:v>
                </c:pt>
                <c:pt idx="283">
                  <c:v>68896.293253927593</c:v>
                </c:pt>
                <c:pt idx="284">
                  <c:v>73848.547078755597</c:v>
                </c:pt>
                <c:pt idx="285">
                  <c:v>71042.509497895138</c:v>
                </c:pt>
                <c:pt idx="286">
                  <c:v>69153.301160283474</c:v>
                </c:pt>
                <c:pt idx="287">
                  <c:v>76723.072184002551</c:v>
                </c:pt>
                <c:pt idx="288">
                  <c:v>79672.964370058631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D2-4590-A8E2-F2DEBFC45D98}"/>
            </c:ext>
          </c:extLst>
        </c:ser>
        <c:ser>
          <c:idx val="2"/>
          <c:order val="1"/>
          <c:tx>
            <c:strRef>
              <c:f>[2]VAMI!$D$1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[2]VAMI!$A$3:$A$290</c:f>
              <c:numCache>
                <c:formatCode>m/d/yyyy</c:formatCode>
                <c:ptCount val="28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  <c:pt idx="285">
                  <c:v>44135</c:v>
                </c:pt>
                <c:pt idx="286">
                  <c:v>44165</c:v>
                </c:pt>
                <c:pt idx="287">
                  <c:v>44196</c:v>
                </c:pt>
              </c:numCache>
            </c:numRef>
          </c:cat>
          <c:val>
            <c:numRef>
              <c:f>[2]VAMI!$D$2:$D$290</c:f>
              <c:numCache>
                <c:formatCode>0.00</c:formatCode>
                <c:ptCount val="289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  <c:pt idx="228">
                  <c:v>39350.722486123595</c:v>
                </c:pt>
                <c:pt idx="229">
                  <c:v>41327.790368095753</c:v>
                </c:pt>
                <c:pt idx="230">
                  <c:v>42559.228518763499</c:v>
                </c:pt>
                <c:pt idx="231">
                  <c:v>42559.13314105742</c:v>
                </c:pt>
                <c:pt idx="232">
                  <c:v>42346.075933094624</c:v>
                </c:pt>
                <c:pt idx="233">
                  <c:v>42681.942304781543</c:v>
                </c:pt>
                <c:pt idx="234">
                  <c:v>45301.95545031756</c:v>
                </c:pt>
                <c:pt idx="235">
                  <c:v>46317.935362943288</c:v>
                </c:pt>
                <c:pt idx="236">
                  <c:v>45878.327075035311</c:v>
                </c:pt>
                <c:pt idx="237">
                  <c:v>45139.726265983561</c:v>
                </c:pt>
                <c:pt idx="238">
                  <c:v>43298.571615179993</c:v>
                </c:pt>
                <c:pt idx="239">
                  <c:v>40086.246327439971</c:v>
                </c:pt>
                <c:pt idx="240">
                  <c:v>39872.728818373907</c:v>
                </c:pt>
                <c:pt idx="241">
                  <c:v>40029.554648315461</c:v>
                </c:pt>
                <c:pt idx="242">
                  <c:v>40653.299964959078</c:v>
                </c:pt>
                <c:pt idx="243">
                  <c:v>40429.054537387041</c:v>
                </c:pt>
                <c:pt idx="244">
                  <c:v>41053.007196869963</c:v>
                </c:pt>
                <c:pt idx="245">
                  <c:v>41864.874671620782</c:v>
                </c:pt>
                <c:pt idx="246">
                  <c:v>42031.47049615068</c:v>
                </c:pt>
                <c:pt idx="247">
                  <c:v>41771.786030483541</c:v>
                </c:pt>
                <c:pt idx="248">
                  <c:v>43206.474072814657</c:v>
                </c:pt>
                <c:pt idx="249">
                  <c:v>42273.240540501305</c:v>
                </c:pt>
                <c:pt idx="250">
                  <c:v>42241.334624388073</c:v>
                </c:pt>
                <c:pt idx="251">
                  <c:v>42544.158841202334</c:v>
                </c:pt>
                <c:pt idx="252">
                  <c:v>43274.478377252002</c:v>
                </c:pt>
                <c:pt idx="253">
                  <c:v>41877.049843145141</c:v>
                </c:pt>
                <c:pt idx="254">
                  <c:v>40619.498935294512</c:v>
                </c:pt>
                <c:pt idx="255">
                  <c:v>41849.158084400966</c:v>
                </c:pt>
                <c:pt idx="256">
                  <c:v>41035.656748076362</c:v>
                </c:pt>
                <c:pt idx="257">
                  <c:v>41903.805363129868</c:v>
                </c:pt>
                <c:pt idx="258">
                  <c:v>41978.340967005519</c:v>
                </c:pt>
                <c:pt idx="259">
                  <c:v>41360.562977277281</c:v>
                </c:pt>
                <c:pt idx="260">
                  <c:v>42012.70596919299</c:v>
                </c:pt>
                <c:pt idx="261">
                  <c:v>40768.221807075766</c:v>
                </c:pt>
                <c:pt idx="262">
                  <c:v>39526.275521311713</c:v>
                </c:pt>
                <c:pt idx="263">
                  <c:v>40274.281401554632</c:v>
                </c:pt>
                <c:pt idx="264">
                  <c:v>42477.829866906599</c:v>
                </c:pt>
                <c:pt idx="265">
                  <c:v>42763.009208095464</c:v>
                </c:pt>
                <c:pt idx="266">
                  <c:v>42240.384994184009</c:v>
                </c:pt>
                <c:pt idx="267">
                  <c:v>44460.23475356264</c:v>
                </c:pt>
                <c:pt idx="268">
                  <c:v>43664.204124878408</c:v>
                </c:pt>
                <c:pt idx="269">
                  <c:v>46521.388450589126</c:v>
                </c:pt>
                <c:pt idx="270">
                  <c:v>47142.463191462411</c:v>
                </c:pt>
                <c:pt idx="271">
                  <c:v>47217.977453539614</c:v>
                </c:pt>
                <c:pt idx="272">
                  <c:v>52175.669147178131</c:v>
                </c:pt>
                <c:pt idx="273">
                  <c:v>50874.178144820646</c:v>
                </c:pt>
                <c:pt idx="274">
                  <c:v>50437.140908120127</c:v>
                </c:pt>
                <c:pt idx="275">
                  <c:v>50176.552427673603</c:v>
                </c:pt>
                <c:pt idx="276">
                  <c:v>48776.158890964594</c:v>
                </c:pt>
                <c:pt idx="277">
                  <c:v>52115.000632395633</c:v>
                </c:pt>
                <c:pt idx="278">
                  <c:v>55606.985794942062</c:v>
                </c:pt>
                <c:pt idx="279">
                  <c:v>58972.533294076413</c:v>
                </c:pt>
                <c:pt idx="280">
                  <c:v>60165.625460041905</c:v>
                </c:pt>
                <c:pt idx="281">
                  <c:v>59042.490768060059</c:v>
                </c:pt>
                <c:pt idx="282">
                  <c:v>59119.00027576596</c:v>
                </c:pt>
                <c:pt idx="283">
                  <c:v>61617.23267806082</c:v>
                </c:pt>
                <c:pt idx="284">
                  <c:v>58960.673283667791</c:v>
                </c:pt>
                <c:pt idx="285">
                  <c:v>59187.506349874435</c:v>
                </c:pt>
                <c:pt idx="286">
                  <c:v>57406.265485918295</c:v>
                </c:pt>
                <c:pt idx="287">
                  <c:v>58095.390146653568</c:v>
                </c:pt>
                <c:pt idx="288">
                  <c:v>57410.951434086717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D2-4590-A8E2-F2DEBFC45D98}"/>
            </c:ext>
          </c:extLst>
        </c:ser>
        <c:ser>
          <c:idx val="0"/>
          <c:order val="2"/>
          <c:tx>
            <c:strRef>
              <c:f>[2]VAMI!$B$1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[2]VAMI!$A$3:$A$290</c:f>
              <c:numCache>
                <c:formatCode>m/d/yyyy</c:formatCode>
                <c:ptCount val="28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  <c:pt idx="285">
                  <c:v>44135</c:v>
                </c:pt>
                <c:pt idx="286">
                  <c:v>44165</c:v>
                </c:pt>
                <c:pt idx="287">
                  <c:v>44196</c:v>
                </c:pt>
              </c:numCache>
            </c:numRef>
          </c:cat>
          <c:val>
            <c:numRef>
              <c:f>[2]VAMI!$B$2:$B$290</c:f>
              <c:numCache>
                <c:formatCode>0.00</c:formatCode>
                <c:ptCount val="289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  <c:pt idx="244">
                  <c:v>93366.609999999724</c:v>
                </c:pt>
                <c:pt idx="245">
                  <c:v>92794.729999999719</c:v>
                </c:pt>
                <c:pt idx="246">
                  <c:v>89995.539999999732</c:v>
                </c:pt>
                <c:pt idx="247">
                  <c:v>91199.489999999743</c:v>
                </c:pt>
                <c:pt idx="248">
                  <c:v>94510.369999999719</c:v>
                </c:pt>
                <c:pt idx="249">
                  <c:v>94630.759999999718</c:v>
                </c:pt>
                <c:pt idx="250">
                  <c:v>97881.439999999711</c:v>
                </c:pt>
                <c:pt idx="251">
                  <c:v>98242.619999999704</c:v>
                </c:pt>
                <c:pt idx="252">
                  <c:v>98586.609999999695</c:v>
                </c:pt>
                <c:pt idx="253">
                  <c:v>98462.249999999694</c:v>
                </c:pt>
                <c:pt idx="254">
                  <c:v>92430.779999999708</c:v>
                </c:pt>
                <c:pt idx="255">
                  <c:v>94544.899999999689</c:v>
                </c:pt>
                <c:pt idx="256">
                  <c:v>95104.519999999698</c:v>
                </c:pt>
                <c:pt idx="257">
                  <c:v>96659.029999999693</c:v>
                </c:pt>
                <c:pt idx="258">
                  <c:v>97280.829999999696</c:v>
                </c:pt>
                <c:pt idx="259">
                  <c:v>96659.029999999693</c:v>
                </c:pt>
                <c:pt idx="260">
                  <c:v>100327.64999999967</c:v>
                </c:pt>
                <c:pt idx="261">
                  <c:v>101167.08999999968</c:v>
                </c:pt>
                <c:pt idx="262">
                  <c:v>97405.189999999697</c:v>
                </c:pt>
                <c:pt idx="263">
                  <c:v>99674.759999999689</c:v>
                </c:pt>
                <c:pt idx="264">
                  <c:v>96456.939999999697</c:v>
                </c:pt>
                <c:pt idx="265">
                  <c:v>99733.199999999677</c:v>
                </c:pt>
                <c:pt idx="266">
                  <c:v>101788.88999999968</c:v>
                </c:pt>
                <c:pt idx="267">
                  <c:v>103105.81999999967</c:v>
                </c:pt>
                <c:pt idx="268">
                  <c:v>105257.86999999966</c:v>
                </c:pt>
                <c:pt idx="269">
                  <c:v>99187.149999999674</c:v>
                </c:pt>
                <c:pt idx="270">
                  <c:v>103523.37999999966</c:v>
                </c:pt>
                <c:pt idx="271">
                  <c:v>104968.78999999964</c:v>
                </c:pt>
                <c:pt idx="272">
                  <c:v>100504.07999999967</c:v>
                </c:pt>
                <c:pt idx="273">
                  <c:v>103234.29999999965</c:v>
                </c:pt>
                <c:pt idx="274">
                  <c:v>103972.99999999965</c:v>
                </c:pt>
                <c:pt idx="275">
                  <c:v>108116.99999999965</c:v>
                </c:pt>
                <c:pt idx="276">
                  <c:v>109806.99999999965</c:v>
                </c:pt>
                <c:pt idx="277">
                  <c:v>108690.99999999965</c:v>
                </c:pt>
                <c:pt idx="278">
                  <c:v>100101.99999999968</c:v>
                </c:pt>
                <c:pt idx="279">
                  <c:v>83733.999999999724</c:v>
                </c:pt>
                <c:pt idx="280">
                  <c:v>90462.999999999694</c:v>
                </c:pt>
                <c:pt idx="281">
                  <c:v>92390.999999999694</c:v>
                </c:pt>
                <c:pt idx="282">
                  <c:v>93946.999999999694</c:v>
                </c:pt>
                <c:pt idx="283">
                  <c:v>98173.999999999665</c:v>
                </c:pt>
                <c:pt idx="284">
                  <c:v>99086.999999999665</c:v>
                </c:pt>
                <c:pt idx="285">
                  <c:v>99221.999999999665</c:v>
                </c:pt>
                <c:pt idx="286">
                  <c:v>95298.99999999968</c:v>
                </c:pt>
                <c:pt idx="287">
                  <c:v>103685.99999999965</c:v>
                </c:pt>
                <c:pt idx="288">
                  <c:v>109264.99999999964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D2-4590-A8E2-F2DEBFC45D98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[2]VAMI!$A$3:$A$290</c:f>
              <c:numCache>
                <c:formatCode>m/d/yyyy</c:formatCode>
                <c:ptCount val="28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  <c:pt idx="285">
                  <c:v>44135</c:v>
                </c:pt>
                <c:pt idx="286">
                  <c:v>44165</c:v>
                </c:pt>
                <c:pt idx="287">
                  <c:v>44196</c:v>
                </c:pt>
              </c:numCache>
            </c:numRef>
          </c:cat>
          <c:val>
            <c:numRef>
              <c:f>[2]VAMI!$E$2:$E$290</c:f>
              <c:numCache>
                <c:formatCode>0.00</c:formatCode>
                <c:ptCount val="289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  <c:pt idx="228">
                  <c:v>36131.046875753891</c:v>
                </c:pt>
                <c:pt idx="229">
                  <c:v>35193.343508791339</c:v>
                </c:pt>
                <c:pt idx="230">
                  <c:v>35181.593090730647</c:v>
                </c:pt>
                <c:pt idx="231">
                  <c:v>35912.828608649295</c:v>
                </c:pt>
                <c:pt idx="232">
                  <c:v>36281.563435193828</c:v>
                </c:pt>
                <c:pt idx="233">
                  <c:v>36414.951568507233</c:v>
                </c:pt>
                <c:pt idx="234">
                  <c:v>36564.150104088578</c:v>
                </c:pt>
                <c:pt idx="235">
                  <c:v>37251.320083270861</c:v>
                </c:pt>
                <c:pt idx="236">
                  <c:v>37410.547956651135</c:v>
                </c:pt>
                <c:pt idx="237">
                  <c:v>37652.514189350593</c:v>
                </c:pt>
                <c:pt idx="238">
                  <c:v>37428.582524180434</c:v>
                </c:pt>
                <c:pt idx="239">
                  <c:v>37715.27036552802</c:v>
                </c:pt>
                <c:pt idx="240">
                  <c:v>38094.817106537506</c:v>
                </c:pt>
                <c:pt idx="241">
                  <c:v>38552.79509318545</c:v>
                </c:pt>
                <c:pt idx="242">
                  <c:v>38899.529512554756</c:v>
                </c:pt>
                <c:pt idx="243">
                  <c:v>39052.052527957982</c:v>
                </c:pt>
                <c:pt idx="244">
                  <c:v>39260.753368315869</c:v>
                </c:pt>
                <c:pt idx="245">
                  <c:v>39336.845710008849</c:v>
                </c:pt>
                <c:pt idx="246">
                  <c:v>39454.708816755832</c:v>
                </c:pt>
                <c:pt idx="247">
                  <c:v>39876.155771591155</c:v>
                </c:pt>
                <c:pt idx="248">
                  <c:v>40072.355979415275</c:v>
                </c:pt>
                <c:pt idx="249">
                  <c:v>40331.382971837818</c:v>
                </c:pt>
                <c:pt idx="250">
                  <c:v>40745.57785343338</c:v>
                </c:pt>
                <c:pt idx="251">
                  <c:v>40931.966432756642</c:v>
                </c:pt>
                <c:pt idx="252">
                  <c:v>41367.352666703526</c:v>
                </c:pt>
                <c:pt idx="253">
                  <c:v>42324.923478123725</c:v>
                </c:pt>
                <c:pt idx="254">
                  <c:v>41563.067441633291</c:v>
                </c:pt>
                <c:pt idx="255">
                  <c:v>41349.050375577935</c:v>
                </c:pt>
                <c:pt idx="256">
                  <c:v>41507.383875625601</c:v>
                </c:pt>
                <c:pt idx="257">
                  <c:v>41872.441180243266</c:v>
                </c:pt>
                <c:pt idx="258">
                  <c:v>41705.208077132615</c:v>
                </c:pt>
                <c:pt idx="259">
                  <c:v>41894.841701804144</c:v>
                </c:pt>
                <c:pt idx="260">
                  <c:v>42034.511042568622</c:v>
                </c:pt>
                <c:pt idx="261">
                  <c:v>41923.158620640948</c:v>
                </c:pt>
                <c:pt idx="262">
                  <c:v>40580.777798829535</c:v>
                </c:pt>
                <c:pt idx="263">
                  <c:v>40430.767266406736</c:v>
                </c:pt>
                <c:pt idx="264">
                  <c:v>39404.341476445603</c:v>
                </c:pt>
                <c:pt idx="265">
                  <c:v>40783.565183929037</c:v>
                </c:pt>
                <c:pt idx="266">
                  <c:v>41315.846765604736</c:v>
                </c:pt>
                <c:pt idx="267">
                  <c:v>41557.662955409593</c:v>
                </c:pt>
                <c:pt idx="268">
                  <c:v>42108.626348473728</c:v>
                </c:pt>
                <c:pt idx="269">
                  <c:v>41310.93359631046</c:v>
                </c:pt>
                <c:pt idx="270">
                  <c:v>42255.159416162496</c:v>
                </c:pt>
                <c:pt idx="271">
                  <c:v>42439.941653908107</c:v>
                </c:pt>
                <c:pt idx="272">
                  <c:v>42108.502783736993</c:v>
                </c:pt>
                <c:pt idx="273">
                  <c:v>42022.72826231498</c:v>
                </c:pt>
                <c:pt idx="274">
                  <c:v>42270.607950272832</c:v>
                </c:pt>
                <c:pt idx="275">
                  <c:v>42714.993815879112</c:v>
                </c:pt>
                <c:pt idx="276">
                  <c:v>43521.73621399999</c:v>
                </c:pt>
                <c:pt idx="277">
                  <c:v>43327.830779858232</c:v>
                </c:pt>
                <c:pt idx="278">
                  <c:v>42339.918941532684</c:v>
                </c:pt>
                <c:pt idx="279">
                  <c:v>38496.143603406606</c:v>
                </c:pt>
                <c:pt idx="280">
                  <c:v>40236.785339808899</c:v>
                </c:pt>
                <c:pt idx="281">
                  <c:v>41193.764805703264</c:v>
                </c:pt>
                <c:pt idx="282">
                  <c:v>42025.196615032284</c:v>
                </c:pt>
                <c:pt idx="283">
                  <c:v>43273.609396568652</c:v>
                </c:pt>
                <c:pt idx="284">
                  <c:v>44297.422674952941</c:v>
                </c:pt>
                <c:pt idx="285">
                  <c:v>43885.693204057148</c:v>
                </c:pt>
                <c:pt idx="286">
                  <c:v>43947.637383393121</c:v>
                </c:pt>
                <c:pt idx="287">
                  <c:v>46496.533714932608</c:v>
                </c:pt>
                <c:pt idx="288">
                  <c:v>48574.627805360811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D2-4590-A8E2-F2DEBFC45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26656"/>
        <c:axId val="148332928"/>
      </c:lineChart>
      <c:dateAx>
        <c:axId val="148326656"/>
        <c:scaling>
          <c:orientation val="minMax"/>
          <c:max val="44196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48332928"/>
        <c:crossesAt val="1000"/>
        <c:auto val="1"/>
        <c:lblOffset val="100"/>
        <c:baseTimeUnit val="months"/>
        <c:majorUnit val="24"/>
        <c:minorUnit val="12"/>
      </c:dateAx>
      <c:valAx>
        <c:axId val="148332928"/>
        <c:scaling>
          <c:logBase val="2"/>
          <c:orientation val="minMax"/>
          <c:max val="16000"/>
          <c:min val="10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8326656"/>
        <c:crossesAt val="1"/>
        <c:crossBetween val="between"/>
        <c:majorUnit val="2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139267429200894E-2"/>
          <c:y val="9.0547258360916386E-2"/>
          <c:w val="0.87306272019653541"/>
          <c:h val="0.7656875798749806"/>
        </c:manualLayout>
      </c:layout>
      <c:lineChart>
        <c:grouping val="standard"/>
        <c:varyColors val="0"/>
        <c:ser>
          <c:idx val="1"/>
          <c:order val="0"/>
          <c:tx>
            <c:strRef>
              <c:f>[2]VAMI!$C$1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[2]VAMI!$A$3:$A$230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[2]VAMI!$C$2:$C$229</c:f>
              <c:numCache>
                <c:formatCode>0.00</c:formatCode>
                <c:ptCount val="228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6E-408D-8245-4ED9CDE49C6A}"/>
            </c:ext>
          </c:extLst>
        </c:ser>
        <c:ser>
          <c:idx val="2"/>
          <c:order val="1"/>
          <c:tx>
            <c:strRef>
              <c:f>[2]VAMI!$D$1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[2]VAMI!$A$3:$A$230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[2]VAMI!$D$2:$D$229</c:f>
              <c:numCache>
                <c:formatCode>0.00</c:formatCode>
                <c:ptCount val="228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6E-408D-8245-4ED9CDE49C6A}"/>
            </c:ext>
          </c:extLst>
        </c:ser>
        <c:ser>
          <c:idx val="0"/>
          <c:order val="2"/>
          <c:tx>
            <c:strRef>
              <c:f>[2]VAMI!$B$1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[2]VAMI!$A$3:$A$230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[2]VAMI!$B$2:$B$229</c:f>
              <c:numCache>
                <c:formatCode>0.00</c:formatCode>
                <c:ptCount val="228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6E-408D-8245-4ED9CDE49C6A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[2]VAMI!$A$3:$A$230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[2]VAMI!$E$2:$E$229</c:f>
              <c:numCache>
                <c:formatCode>0.00</c:formatCode>
                <c:ptCount val="228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6E-408D-8245-4ED9CDE49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002688"/>
        <c:axId val="150078208"/>
      </c:lineChart>
      <c:dateAx>
        <c:axId val="1500026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50078208"/>
        <c:crossesAt val="1000"/>
        <c:auto val="1"/>
        <c:lblOffset val="100"/>
        <c:baseTimeUnit val="months"/>
        <c:majorUnit val="24"/>
        <c:minorUnit val="12"/>
      </c:dateAx>
      <c:valAx>
        <c:axId val="150078208"/>
        <c:scaling>
          <c:logBase val="10"/>
          <c:orientation val="minMax"/>
          <c:max val="8000"/>
          <c:min val="8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50002688"/>
        <c:crossesAt val="1"/>
        <c:crossBetween val="between"/>
        <c:majorUnit val="10"/>
        <c:minorUnit val="10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83005249343832"/>
          <c:y val="2.067865654190745E-2"/>
          <c:w val="0.72741163697015077"/>
          <c:h val="0.75993683174598747"/>
        </c:manualLayout>
      </c:layout>
      <c:lineChart>
        <c:grouping val="standard"/>
        <c:varyColors val="0"/>
        <c:ser>
          <c:idx val="1"/>
          <c:order val="0"/>
          <c:tx>
            <c:strRef>
              <c:f>[2]VAMI!$C$1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[2]VAMI!$A$3:$A$245</c:f>
              <c:numCache>
                <c:formatCode>m/d/yyyy</c:formatCode>
                <c:ptCount val="243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</c:numCache>
            </c:numRef>
          </c:cat>
          <c:val>
            <c:numRef>
              <c:f>[2]VAMI!$C$2:$C$245</c:f>
              <c:numCache>
                <c:formatCode>0.00</c:formatCode>
                <c:ptCount val="244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F2-4343-B413-C0777FB41F90}"/>
            </c:ext>
          </c:extLst>
        </c:ser>
        <c:ser>
          <c:idx val="0"/>
          <c:order val="1"/>
          <c:tx>
            <c:strRef>
              <c:f>[2]VAMI!$B$1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[2]VAMI!$A$3:$A$245</c:f>
              <c:numCache>
                <c:formatCode>m/d/yyyy</c:formatCode>
                <c:ptCount val="243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</c:numCache>
            </c:numRef>
          </c:cat>
          <c:val>
            <c:numRef>
              <c:f>[2]VAMI!$B$2:$B$245</c:f>
              <c:numCache>
                <c:formatCode>0.00</c:formatCode>
                <c:ptCount val="244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F2-4343-B413-C0777FB41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42336"/>
        <c:axId val="151835776"/>
      </c:lineChart>
      <c:dateAx>
        <c:axId val="150142336"/>
        <c:scaling>
          <c:orientation val="minMax"/>
          <c:max val="4282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51835776"/>
        <c:crossesAt val="1000"/>
        <c:auto val="1"/>
        <c:lblOffset val="100"/>
        <c:baseTimeUnit val="months"/>
        <c:majorUnit val="24"/>
        <c:minorUnit val="12"/>
      </c:dateAx>
      <c:valAx>
        <c:axId val="151835776"/>
        <c:scaling>
          <c:logBase val="10"/>
          <c:orientation val="minMax"/>
          <c:max val="10000"/>
          <c:min val="9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50142336"/>
        <c:crossesAt val="1"/>
        <c:crossBetween val="between"/>
        <c:majorUnit val="10"/>
        <c:minorUnit val="10"/>
      </c:valAx>
      <c:spPr>
        <a:noFill/>
        <a:ln w="6350"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7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83005249343832"/>
          <c:y val="3.7898363479758827E-2"/>
          <c:w val="0.73745190573097741"/>
          <c:h val="0.83811739560637544"/>
        </c:manualLayout>
      </c:layout>
      <c:lineChart>
        <c:grouping val="standard"/>
        <c:varyColors val="0"/>
        <c:ser>
          <c:idx val="1"/>
          <c:order val="0"/>
          <c:tx>
            <c:strRef>
              <c:f>[3]VAMI!$C$1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[3]VAMI!$A$2:$A$278</c:f>
              <c:numCache>
                <c:formatCode>General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[3]VAMI!$C$2:$C$278</c:f>
              <c:numCache>
                <c:formatCode>General</c:formatCode>
                <c:ptCount val="277"/>
                <c:pt idx="0">
                  <c:v>1000</c:v>
                </c:pt>
                <c:pt idx="1">
                  <c:v>1062.48</c:v>
                </c:pt>
                <c:pt idx="2">
                  <c:v>1070.8098431999999</c:v>
                </c:pt>
                <c:pt idx="3">
                  <c:v>1026.8102667429118</c:v>
                </c:pt>
                <c:pt idx="4">
                  <c:v>1088.1108396674638</c:v>
                </c:pt>
                <c:pt idx="5">
                  <c:v>1154.3550275864191</c:v>
                </c:pt>
                <c:pt idx="6">
                  <c:v>1206.0701328222906</c:v>
                </c:pt>
                <c:pt idx="7">
                  <c:v>1302.0371332909604</c:v>
                </c:pt>
                <c:pt idx="8">
                  <c:v>1229.0970130840008</c:v>
                </c:pt>
                <c:pt idx="9">
                  <c:v>1296.4146564906114</c:v>
                </c:pt>
                <c:pt idx="10">
                  <c:v>1253.1144069638249</c:v>
                </c:pt>
                <c:pt idx="11">
                  <c:v>1311.1210728621804</c:v>
                </c:pt>
                <c:pt idx="12">
                  <c:v>1333.6330216832241</c:v>
                </c:pt>
                <c:pt idx="13">
                  <c:v>1348.3830029030405</c:v>
                </c:pt>
                <c:pt idx="14">
                  <c:v>1445.6283850724078</c:v>
                </c:pt>
                <c:pt idx="15">
                  <c:v>1519.6590146719659</c:v>
                </c:pt>
                <c:pt idx="16">
                  <c:v>1534.946784359566</c:v>
                </c:pt>
                <c:pt idx="17">
                  <c:v>1508.561049136425</c:v>
                </c:pt>
                <c:pt idx="18">
                  <c:v>1569.8387989523467</c:v>
                </c:pt>
                <c:pt idx="19">
                  <c:v>1553.1200157435042</c:v>
                </c:pt>
                <c:pt idx="20">
                  <c:v>1328.5699238673083</c:v>
                </c:pt>
                <c:pt idx="21">
                  <c:v>1413.678113190248</c:v>
                </c:pt>
                <c:pt idx="22">
                  <c:v>1528.6666909171429</c:v>
                </c:pt>
                <c:pt idx="23">
                  <c:v>1621.3191790536309</c:v>
                </c:pt>
                <c:pt idx="24">
                  <c:v>1714.7395901507011</c:v>
                </c:pt>
                <c:pt idx="25">
                  <c:v>1786.4499998108035</c:v>
                </c:pt>
                <c:pt idx="26">
                  <c:v>1730.9271338166839</c:v>
                </c:pt>
                <c:pt idx="27">
                  <c:v>1800.1815284406894</c:v>
                </c:pt>
                <c:pt idx="28">
                  <c:v>1869.9025590371973</c:v>
                </c:pt>
                <c:pt idx="29">
                  <c:v>1825.7541596183291</c:v>
                </c:pt>
                <c:pt idx="30">
                  <c:v>1927.0835154771464</c:v>
                </c:pt>
                <c:pt idx="31">
                  <c:v>1866.91996812395</c:v>
                </c:pt>
                <c:pt idx="32">
                  <c:v>1857.6787142817363</c:v>
                </c:pt>
                <c:pt idx="33">
                  <c:v>1806.759740723274</c:v>
                </c:pt>
                <c:pt idx="34">
                  <c:v>1921.0914971162429</c:v>
                </c:pt>
                <c:pt idx="35">
                  <c:v>1960.147287252616</c:v>
                </c:pt>
                <c:pt idx="36">
                  <c:v>2075.5999624717952</c:v>
                </c:pt>
                <c:pt idx="37">
                  <c:v>1971.3218203572121</c:v>
                </c:pt>
                <c:pt idx="38">
                  <c:v>1934.0046982978502</c:v>
                </c:pt>
                <c:pt idx="39">
                  <c:v>2123.2083779323289</c:v>
                </c:pt>
                <c:pt idx="40">
                  <c:v>2059.3210378403451</c:v>
                </c:pt>
                <c:pt idx="41">
                  <c:v>2017.0637701438611</c:v>
                </c:pt>
                <c:pt idx="42">
                  <c:v>2066.7843920779073</c:v>
                </c:pt>
                <c:pt idx="43">
                  <c:v>2034.4805520297296</c:v>
                </c:pt>
                <c:pt idx="44">
                  <c:v>2160.842139116296</c:v>
                </c:pt>
                <c:pt idx="45">
                  <c:v>2046.7712825923468</c:v>
                </c:pt>
                <c:pt idx="46">
                  <c:v>2038.1134400669812</c:v>
                </c:pt>
                <c:pt idx="47">
                  <c:v>1877.4285764521005</c:v>
                </c:pt>
                <c:pt idx="48">
                  <c:v>1886.6092021909512</c:v>
                </c:pt>
                <c:pt idx="49">
                  <c:v>1953.5460966846863</c:v>
                </c:pt>
                <c:pt idx="50">
                  <c:v>1775.4217635889765</c:v>
                </c:pt>
                <c:pt idx="51">
                  <c:v>1662.9487948656149</c:v>
                </c:pt>
                <c:pt idx="52">
                  <c:v>1792.1765457146219</c:v>
                </c:pt>
                <c:pt idx="53">
                  <c:v>1804.1841285709097</c:v>
                </c:pt>
                <c:pt idx="54">
                  <c:v>1760.2702868814938</c:v>
                </c:pt>
                <c:pt idx="55">
                  <c:v>1742.9492272585799</c:v>
                </c:pt>
                <c:pt idx="56">
                  <c:v>1633.8406056321928</c:v>
                </c:pt>
                <c:pt idx="57">
                  <c:v>1501.9079767273934</c:v>
                </c:pt>
                <c:pt idx="58">
                  <c:v>1530.5493618435848</c:v>
                </c:pt>
                <c:pt idx="59">
                  <c:v>1647.9578033906062</c:v>
                </c:pt>
                <c:pt idx="60">
                  <c:v>1662.4598320604434</c:v>
                </c:pt>
                <c:pt idx="61">
                  <c:v>1638.2045431106815</c:v>
                </c:pt>
                <c:pt idx="62">
                  <c:v>1606.6199595195076</c:v>
                </c:pt>
                <c:pt idx="63">
                  <c:v>1667.0449361970363</c:v>
                </c:pt>
                <c:pt idx="64">
                  <c:v>1565.97200171541</c:v>
                </c:pt>
                <c:pt idx="65">
                  <c:v>1554.4307880627673</c:v>
                </c:pt>
                <c:pt idx="66">
                  <c:v>1443.6931387211757</c:v>
                </c:pt>
                <c:pt idx="67">
                  <c:v>1331.1572585578601</c:v>
                </c:pt>
                <c:pt idx="68">
                  <c:v>1339.9029617465853</c:v>
                </c:pt>
                <c:pt idx="69">
                  <c:v>1194.2823078639665</c:v>
                </c:pt>
                <c:pt idx="70">
                  <c:v>1299.4030366021527</c:v>
                </c:pt>
                <c:pt idx="71">
                  <c:v>1375.8858993365554</c:v>
                </c:pt>
                <c:pt idx="72">
                  <c:v>1295.0526027505327</c:v>
                </c:pt>
                <c:pt idx="73">
                  <c:v>1261.1222245584688</c:v>
                </c:pt>
                <c:pt idx="74">
                  <c:v>1242.2053911900919</c:v>
                </c:pt>
                <c:pt idx="75">
                  <c:v>1254.2672055385476</c:v>
                </c:pt>
                <c:pt idx="76">
                  <c:v>1357.5811952587578</c:v>
                </c:pt>
                <c:pt idx="77">
                  <c:v>1429.1121484369419</c:v>
                </c:pt>
                <c:pt idx="78">
                  <c:v>1447.3476194509972</c:v>
                </c:pt>
                <c:pt idx="79">
                  <c:v>1472.8643579819181</c:v>
                </c:pt>
                <c:pt idx="80">
                  <c:v>1501.5852129625655</c:v>
                </c:pt>
                <c:pt idx="81">
                  <c:v>1485.638378000903</c:v>
                </c:pt>
                <c:pt idx="82">
                  <c:v>1569.6809410444141</c:v>
                </c:pt>
                <c:pt idx="83">
                  <c:v>1583.4941333256049</c:v>
                </c:pt>
                <c:pt idx="84">
                  <c:v>1666.5325656771997</c:v>
                </c:pt>
                <c:pt idx="85">
                  <c:v>1697.1301035830331</c:v>
                </c:pt>
                <c:pt idx="86">
                  <c:v>1720.7202120228374</c:v>
                </c:pt>
                <c:pt idx="87">
                  <c:v>1694.7545440234128</c:v>
                </c:pt>
                <c:pt idx="88">
                  <c:v>1668.1468976822453</c:v>
                </c:pt>
                <c:pt idx="89">
                  <c:v>1691.0338731184456</c:v>
                </c:pt>
                <c:pt idx="90">
                  <c:v>1723.9075716118682</c:v>
                </c:pt>
                <c:pt idx="91">
                  <c:v>1666.8462309915153</c:v>
                </c:pt>
                <c:pt idx="92">
                  <c:v>1673.5802897647211</c:v>
                </c:pt>
                <c:pt idx="93">
                  <c:v>1691.7051643028731</c:v>
                </c:pt>
                <c:pt idx="94">
                  <c:v>1717.5544192134209</c:v>
                </c:pt>
                <c:pt idx="95">
                  <c:v>1787.0466710147959</c:v>
                </c:pt>
                <c:pt idx="96">
                  <c:v>1847.8598692294295</c:v>
                </c:pt>
                <c:pt idx="97">
                  <c:v>1802.8275242163083</c:v>
                </c:pt>
                <c:pt idx="98">
                  <c:v>1840.7590153258195</c:v>
                </c:pt>
                <c:pt idx="99">
                  <c:v>1808.1591731643994</c:v>
                </c:pt>
                <c:pt idx="100">
                  <c:v>1773.8583936494706</c:v>
                </c:pt>
                <c:pt idx="101">
                  <c:v>1830.3025677353967</c:v>
                </c:pt>
                <c:pt idx="102">
                  <c:v>1832.901597381581</c:v>
                </c:pt>
                <c:pt idx="103">
                  <c:v>1901.067207788202</c:v>
                </c:pt>
                <c:pt idx="104">
                  <c:v>1883.7294748531735</c:v>
                </c:pt>
                <c:pt idx="105">
                  <c:v>1898.9876835994842</c:v>
                </c:pt>
                <c:pt idx="106">
                  <c:v>1867.3315589138808</c:v>
                </c:pt>
                <c:pt idx="107">
                  <c:v>1937.9540384720037</c:v>
                </c:pt>
                <c:pt idx="108">
                  <c:v>1938.6214698428535</c:v>
                </c:pt>
                <c:pt idx="109">
                  <c:v>1989.9536461563814</c:v>
                </c:pt>
                <c:pt idx="110">
                  <c:v>1995.3549773381437</c:v>
                </c:pt>
                <c:pt idx="111">
                  <c:v>2020.1945528445331</c:v>
                </c:pt>
                <c:pt idx="112">
                  <c:v>2047.3239475141377</c:v>
                </c:pt>
                <c:pt idx="113">
                  <c:v>1988.3929560793117</c:v>
                </c:pt>
                <c:pt idx="114">
                  <c:v>1991.0935913922585</c:v>
                </c:pt>
                <c:pt idx="115">
                  <c:v>2003.3746566639659</c:v>
                </c:pt>
                <c:pt idx="116">
                  <c:v>2051.0409498699714</c:v>
                </c:pt>
                <c:pt idx="117">
                  <c:v>2103.892993482601</c:v>
                </c:pt>
                <c:pt idx="118">
                  <c:v>2172.4557103007087</c:v>
                </c:pt>
                <c:pt idx="119">
                  <c:v>2213.765824614361</c:v>
                </c:pt>
                <c:pt idx="120">
                  <c:v>2244.8178750830616</c:v>
                </c:pt>
                <c:pt idx="121">
                  <c:v>2278.7655823625801</c:v>
                </c:pt>
                <c:pt idx="122">
                  <c:v>2234.195662090267</c:v>
                </c:pt>
                <c:pt idx="123">
                  <c:v>2259.1851405707466</c:v>
                </c:pt>
                <c:pt idx="124">
                  <c:v>2359.2564241278701</c:v>
                </c:pt>
                <c:pt idx="125">
                  <c:v>2441.5829129734548</c:v>
                </c:pt>
                <c:pt idx="126">
                  <c:v>2401.020163565353</c:v>
                </c:pt>
                <c:pt idx="127">
                  <c:v>2326.577013598042</c:v>
                </c:pt>
                <c:pt idx="128">
                  <c:v>2361.4526356895781</c:v>
                </c:pt>
                <c:pt idx="129">
                  <c:v>2449.7681305212054</c:v>
                </c:pt>
                <c:pt idx="130">
                  <c:v>2488.7361022197802</c:v>
                </c:pt>
                <c:pt idx="131">
                  <c:v>2384.6905074887186</c:v>
                </c:pt>
                <c:pt idx="132">
                  <c:v>2368.1464786239649</c:v>
                </c:pt>
                <c:pt idx="133">
                  <c:v>2226.1012638017337</c:v>
                </c:pt>
                <c:pt idx="134">
                  <c:v>2153.7845833661231</c:v>
                </c:pt>
                <c:pt idx="135">
                  <c:v>2144.4847569136064</c:v>
                </c:pt>
                <c:pt idx="136">
                  <c:v>2248.9278124780453</c:v>
                </c:pt>
                <c:pt idx="137">
                  <c:v>2278.0572748619484</c:v>
                </c:pt>
                <c:pt idx="138">
                  <c:v>2086.0088455848968</c:v>
                </c:pt>
                <c:pt idx="139">
                  <c:v>2068.4734380271411</c:v>
                </c:pt>
                <c:pt idx="140">
                  <c:v>2098.3932857661725</c:v>
                </c:pt>
                <c:pt idx="141">
                  <c:v>1911.4111257334205</c:v>
                </c:pt>
                <c:pt idx="142">
                  <c:v>1590.3936411298564</c:v>
                </c:pt>
                <c:pt idx="143">
                  <c:v>1476.27558156804</c:v>
                </c:pt>
                <c:pt idx="144">
                  <c:v>1491.9835966385983</c:v>
                </c:pt>
                <c:pt idx="145">
                  <c:v>1366.2296704188789</c:v>
                </c:pt>
                <c:pt idx="146">
                  <c:v>1220.7565408179516</c:v>
                </c:pt>
                <c:pt idx="147">
                  <c:v>1327.6889541622083</c:v>
                </c:pt>
                <c:pt idx="148">
                  <c:v>1454.7612673517008</c:v>
                </c:pt>
                <c:pt idx="149">
                  <c:v>1536.1302838423567</c:v>
                </c:pt>
                <c:pt idx="150">
                  <c:v>1539.1773518733864</c:v>
                </c:pt>
                <c:pt idx="151">
                  <c:v>1655.5965709902393</c:v>
                </c:pt>
                <c:pt idx="152">
                  <c:v>1715.3705607085851</c:v>
                </c:pt>
                <c:pt idx="153">
                  <c:v>1779.3797847184821</c:v>
                </c:pt>
                <c:pt idx="154">
                  <c:v>1746.3240685197884</c:v>
                </c:pt>
                <c:pt idx="155">
                  <c:v>1851.074698283845</c:v>
                </c:pt>
                <c:pt idx="156">
                  <c:v>1886.8291316185466</c:v>
                </c:pt>
                <c:pt idx="157">
                  <c:v>1818.9529064864405</c:v>
                </c:pt>
                <c:pt idx="158">
                  <c:v>1875.2987925659615</c:v>
                </c:pt>
                <c:pt idx="159">
                  <c:v>1988.4635106734752</c:v>
                </c:pt>
                <c:pt idx="160">
                  <c:v>2019.8567760409348</c:v>
                </c:pt>
                <c:pt idx="161">
                  <c:v>1858.5695965886453</c:v>
                </c:pt>
                <c:pt idx="162">
                  <c:v>1761.2768236325035</c:v>
                </c:pt>
                <c:pt idx="163">
                  <c:v>1884.6771617266675</c:v>
                </c:pt>
                <c:pt idx="164">
                  <c:v>1799.5949190022463</c:v>
                </c:pt>
                <c:pt idx="165">
                  <c:v>1960.1992276701262</c:v>
                </c:pt>
                <c:pt idx="166">
                  <c:v>2034.7832401235923</c:v>
                </c:pt>
                <c:pt idx="167">
                  <c:v>2035.0440993349762</c:v>
                </c:pt>
                <c:pt idx="168">
                  <c:v>2171.0489455552715</c:v>
                </c:pt>
                <c:pt idx="169">
                  <c:v>2222.5062792432445</c:v>
                </c:pt>
                <c:pt idx="170">
                  <c:v>2298.6473441144667</c:v>
                </c:pt>
                <c:pt idx="171">
                  <c:v>2299.5617460279555</c:v>
                </c:pt>
                <c:pt idx="172">
                  <c:v>2367.663957005097</c:v>
                </c:pt>
                <c:pt idx="173">
                  <c:v>2340.862948077382</c:v>
                </c:pt>
                <c:pt idx="174">
                  <c:v>2301.8428695095854</c:v>
                </c:pt>
                <c:pt idx="175">
                  <c:v>2255.035815495256</c:v>
                </c:pt>
                <c:pt idx="176">
                  <c:v>2132.5379854295043</c:v>
                </c:pt>
                <c:pt idx="177">
                  <c:v>1982.6231240993927</c:v>
                </c:pt>
                <c:pt idx="178">
                  <c:v>2199.3101514639002</c:v>
                </c:pt>
                <c:pt idx="179">
                  <c:v>2194.4496760291649</c:v>
                </c:pt>
                <c:pt idx="180">
                  <c:v>2216.8969212102347</c:v>
                </c:pt>
                <c:pt idx="181">
                  <c:v>2316.2480434930399</c:v>
                </c:pt>
                <c:pt idx="182">
                  <c:v>2416.4072413897661</c:v>
                </c:pt>
                <c:pt idx="183">
                  <c:v>2495.9292705781104</c:v>
                </c:pt>
                <c:pt idx="184">
                  <c:v>2480.2625721396184</c:v>
                </c:pt>
                <c:pt idx="185">
                  <c:v>2331.1970553702267</c:v>
                </c:pt>
                <c:pt idx="186">
                  <c:v>2427.247502685002</c:v>
                </c:pt>
                <c:pt idx="187">
                  <c:v>2460.959543249794</c:v>
                </c:pt>
                <c:pt idx="188">
                  <c:v>2516.3872428505006</c:v>
                </c:pt>
                <c:pt idx="189">
                  <c:v>2581.4149670640704</c:v>
                </c:pt>
                <c:pt idx="190">
                  <c:v>2533.7506885462126</c:v>
                </c:pt>
                <c:pt idx="191">
                  <c:v>2548.449229665538</c:v>
                </c:pt>
                <c:pt idx="192">
                  <c:v>2571.6775798591707</c:v>
                </c:pt>
                <c:pt idx="193">
                  <c:v>2704.8776201079763</c:v>
                </c:pt>
                <c:pt idx="194">
                  <c:v>2741.5960633131799</c:v>
                </c:pt>
                <c:pt idx="195">
                  <c:v>2844.4149629544331</c:v>
                </c:pt>
                <c:pt idx="196">
                  <c:v>2899.2171682796911</c:v>
                </c:pt>
                <c:pt idx="197">
                  <c:v>2967.0353663583728</c:v>
                </c:pt>
                <c:pt idx="198">
                  <c:v>2927.1916418306196</c:v>
                </c:pt>
                <c:pt idx="199">
                  <c:v>3076.1394467718574</c:v>
                </c:pt>
                <c:pt idx="200">
                  <c:v>2987.0495265702293</c:v>
                </c:pt>
                <c:pt idx="201">
                  <c:v>3080.7219061987084</c:v>
                </c:pt>
                <c:pt idx="202">
                  <c:v>3222.3359146384696</c:v>
                </c:pt>
                <c:pt idx="203">
                  <c:v>3320.5333793011623</c:v>
                </c:pt>
                <c:pt idx="204">
                  <c:v>3404.5963343848885</c:v>
                </c:pt>
                <c:pt idx="205">
                  <c:v>3286.8854802602318</c:v>
                </c:pt>
                <c:pt idx="206">
                  <c:v>3437.2404409807077</c:v>
                </c:pt>
                <c:pt idx="207">
                  <c:v>3466.1328529554594</c:v>
                </c:pt>
                <c:pt idx="208">
                  <c:v>3491.7545070045062</c:v>
                </c:pt>
                <c:pt idx="209">
                  <c:v>3573.7203014773809</c:v>
                </c:pt>
                <c:pt idx="210">
                  <c:v>3647.5444286051497</c:v>
                </c:pt>
                <c:pt idx="211">
                  <c:v>3597.2415081446989</c:v>
                </c:pt>
                <c:pt idx="212">
                  <c:v>3741.1491546780276</c:v>
                </c:pt>
                <c:pt idx="213">
                  <c:v>3688.6847753924849</c:v>
                </c:pt>
                <c:pt idx="214">
                  <c:v>3778.7812698999237</c:v>
                </c:pt>
                <c:pt idx="215">
                  <c:v>3880.4104585195014</c:v>
                </c:pt>
                <c:pt idx="216">
                  <c:v>3870.6353165334449</c:v>
                </c:pt>
                <c:pt idx="217">
                  <c:v>3754.4419408393642</c:v>
                </c:pt>
                <c:pt idx="218">
                  <c:v>3970.2153508423139</c:v>
                </c:pt>
                <c:pt idx="219">
                  <c:v>3907.4283801764182</c:v>
                </c:pt>
                <c:pt idx="220">
                  <c:v>3944.9131221131265</c:v>
                </c:pt>
                <c:pt idx="221">
                  <c:v>3995.6419434243157</c:v>
                </c:pt>
                <c:pt idx="222">
                  <c:v>3918.2939071193136</c:v>
                </c:pt>
                <c:pt idx="223">
                  <c:v>4000.3868664261518</c:v>
                </c:pt>
                <c:pt idx="224">
                  <c:v>3759.0283253045695</c:v>
                </c:pt>
                <c:pt idx="225">
                  <c:v>3666.0168079373957</c:v>
                </c:pt>
                <c:pt idx="226">
                  <c:v>3975.2603563558278</c:v>
                </c:pt>
                <c:pt idx="227">
                  <c:v>3987.0819856035587</c:v>
                </c:pt>
                <c:pt idx="228">
                  <c:v>3924.198127234818</c:v>
                </c:pt>
                <c:pt idx="229">
                  <c:v>3729.4637193689173</c:v>
                </c:pt>
                <c:pt idx="230">
                  <c:v>3724.4326728114888</c:v>
                </c:pt>
                <c:pt idx="231">
                  <c:v>3977.0907364696745</c:v>
                </c:pt>
                <c:pt idx="232">
                  <c:v>3992.5099172549676</c:v>
                </c:pt>
                <c:pt idx="233">
                  <c:v>4064.2074103490322</c:v>
                </c:pt>
                <c:pt idx="234">
                  <c:v>4074.7377717492463</c:v>
                </c:pt>
                <c:pt idx="235">
                  <c:v>4224.9692786558689</c:v>
                </c:pt>
                <c:pt idx="236">
                  <c:v>4230.9011355231014</c:v>
                </c:pt>
                <c:pt idx="237">
                  <c:v>4231.7007758377149</c:v>
                </c:pt>
                <c:pt idx="238">
                  <c:v>4154.5103219856592</c:v>
                </c:pt>
                <c:pt idx="239">
                  <c:v>4308.3726117603983</c:v>
                </c:pt>
                <c:pt idx="240">
                  <c:v>4393.5319048044539</c:v>
                </c:pt>
                <c:pt idx="241">
                  <c:v>4476.8596309109753</c:v>
                </c:pt>
                <c:pt idx="242">
                  <c:v>4654.6178194159265</c:v>
                </c:pt>
                <c:pt idx="243">
                  <c:v>4660.0451037933653</c:v>
                </c:pt>
                <c:pt idx="244">
                  <c:v>4707.903767009323</c:v>
                </c:pt>
                <c:pt idx="245">
                  <c:v>4774.1580967224454</c:v>
                </c:pt>
                <c:pt idx="246">
                  <c:v>4803.958391562187</c:v>
                </c:pt>
                <c:pt idx="247">
                  <c:v>4902.7421879678805</c:v>
                </c:pt>
                <c:pt idx="248">
                  <c:v>4917.7494818052501</c:v>
                </c:pt>
                <c:pt idx="249">
                  <c:v>5019.1928181159292</c:v>
                </c:pt>
                <c:pt idx="250">
                  <c:v>5136.3156825266642</c:v>
                </c:pt>
                <c:pt idx="251">
                  <c:v>5293.8464845097569</c:v>
                </c:pt>
                <c:pt idx="252">
                  <c:v>5352.7087635710213</c:v>
                </c:pt>
                <c:pt idx="253">
                  <c:v>5659.1727511205163</c:v>
                </c:pt>
                <c:pt idx="254">
                  <c:v>5450.5920551151921</c:v>
                </c:pt>
                <c:pt idx="255">
                  <c:v>5312.0745240409333</c:v>
                </c:pt>
                <c:pt idx="256">
                  <c:v>5332.4574851971311</c:v>
                </c:pt>
                <c:pt idx="257">
                  <c:v>5460.8737263556486</c:v>
                </c:pt>
                <c:pt idx="258">
                  <c:v>5494.4848580539947</c:v>
                </c:pt>
                <c:pt idx="259">
                  <c:v>5698.9544197676732</c:v>
                </c:pt>
                <c:pt idx="260">
                  <c:v>5884.6565592221286</c:v>
                </c:pt>
                <c:pt idx="261">
                  <c:v>5918.1514358915647</c:v>
                </c:pt>
                <c:pt idx="262">
                  <c:v>5513.6446016180889</c:v>
                </c:pt>
                <c:pt idx="263">
                  <c:v>5626.0038567677029</c:v>
                </c:pt>
                <c:pt idx="264">
                  <c:v>5118.0269051366759</c:v>
                </c:pt>
                <c:pt idx="265">
                  <c:v>5528.1641879618655</c:v>
                </c:pt>
                <c:pt idx="266">
                  <c:v>5705.6637551867079</c:v>
                </c:pt>
                <c:pt idx="267">
                  <c:v>5816.5305076137411</c:v>
                </c:pt>
                <c:pt idx="268">
                  <c:v>6052.0397920813439</c:v>
                </c:pt>
                <c:pt idx="269">
                  <c:v>5667.4437385273941</c:v>
                </c:pt>
                <c:pt idx="270">
                  <c:v>6066.8640903280975</c:v>
                </c:pt>
                <c:pt idx="271">
                  <c:v>6154.0577283893426</c:v>
                </c:pt>
                <c:pt idx="272">
                  <c:v>6056.5754846731825</c:v>
                </c:pt>
                <c:pt idx="273">
                  <c:v>6169.8966768846312</c:v>
                </c:pt>
                <c:pt idx="274">
                  <c:v>6303.5349730338494</c:v>
                </c:pt>
                <c:pt idx="275">
                  <c:v>6532.346232595808</c:v>
                </c:pt>
                <c:pt idx="276">
                  <c:v>6729.5120389342474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E4-4577-A98B-4FCFFC4A70E4}"/>
            </c:ext>
          </c:extLst>
        </c:ser>
        <c:ser>
          <c:idx val="2"/>
          <c:order val="1"/>
          <c:tx>
            <c:strRef>
              <c:f>[3]VAMI!$D$1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[3]VAMI!$A$2:$A$278</c:f>
              <c:numCache>
                <c:formatCode>General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[3]VAMI!$D$2:$D$278</c:f>
              <c:numCache>
                <c:formatCode>General</c:formatCode>
                <c:ptCount val="277"/>
                <c:pt idx="0">
                  <c:v>1000</c:v>
                </c:pt>
                <c:pt idx="1">
                  <c:v>992.9</c:v>
                </c:pt>
                <c:pt idx="2">
                  <c:v>993.29715999999996</c:v>
                </c:pt>
                <c:pt idx="3">
                  <c:v>967.86875270399992</c:v>
                </c:pt>
                <c:pt idx="4">
                  <c:v>991.19438964416634</c:v>
                </c:pt>
                <c:pt idx="5">
                  <c:v>1002.295766808181</c:v>
                </c:pt>
                <c:pt idx="6">
                  <c:v>1021.6400751075789</c:v>
                </c:pt>
                <c:pt idx="7">
                  <c:v>1081.6103475163939</c:v>
                </c:pt>
                <c:pt idx="8">
                  <c:v>1051.5415798554382</c:v>
                </c:pt>
                <c:pt idx="9">
                  <c:v>1080.4589733014627</c:v>
                </c:pt>
                <c:pt idx="10">
                  <c:v>1116.8704407017219</c:v>
                </c:pt>
                <c:pt idx="11">
                  <c:v>1131.7248175630548</c:v>
                </c:pt>
                <c:pt idx="12">
                  <c:v>1150.737794498114</c:v>
                </c:pt>
                <c:pt idx="13">
                  <c:v>1174.0977717264257</c:v>
                </c:pt>
                <c:pt idx="14">
                  <c:v>1165.6442677699954</c:v>
                </c:pt>
                <c:pt idx="15">
                  <c:v>1168.0921207323124</c:v>
                </c:pt>
                <c:pt idx="16">
                  <c:v>1172.414061579022</c:v>
                </c:pt>
                <c:pt idx="17">
                  <c:v>1194.8071701551814</c:v>
                </c:pt>
                <c:pt idx="18">
                  <c:v>1222.5266965027818</c:v>
                </c:pt>
                <c:pt idx="19">
                  <c:v>1217.3920843774702</c:v>
                </c:pt>
                <c:pt idx="20">
                  <c:v>1272.296467382894</c:v>
                </c:pt>
                <c:pt idx="21">
                  <c:v>1318.8625180891079</c:v>
                </c:pt>
                <c:pt idx="22">
                  <c:v>1298.9476940659624</c:v>
                </c:pt>
                <c:pt idx="23">
                  <c:v>1308.9495913102703</c:v>
                </c:pt>
                <c:pt idx="24">
                  <c:v>1306.2007971685186</c:v>
                </c:pt>
                <c:pt idx="25">
                  <c:v>1317.9566043430352</c:v>
                </c:pt>
                <c:pt idx="26">
                  <c:v>1253.1131394093579</c:v>
                </c:pt>
                <c:pt idx="27">
                  <c:v>1250.2309791887164</c:v>
                </c:pt>
                <c:pt idx="28">
                  <c:v>1251.9813025595806</c:v>
                </c:pt>
                <c:pt idx="29">
                  <c:v>1232.3251961093952</c:v>
                </c:pt>
                <c:pt idx="30">
                  <c:v>1219.2625490306357</c:v>
                </c:pt>
                <c:pt idx="31">
                  <c:v>1213.4100887952886</c:v>
                </c:pt>
                <c:pt idx="32">
                  <c:v>1208.6777894489869</c:v>
                </c:pt>
                <c:pt idx="33">
                  <c:v>1217.6220050909094</c:v>
                </c:pt>
                <c:pt idx="34">
                  <c:v>1218.3525782939639</c:v>
                </c:pt>
                <c:pt idx="35">
                  <c:v>1210.067780761565</c:v>
                </c:pt>
                <c:pt idx="36">
                  <c:v>1192.0377708282176</c:v>
                </c:pt>
                <c:pt idx="37">
                  <c:v>1209.0839109510612</c:v>
                </c:pt>
                <c:pt idx="38">
                  <c:v>1245.5982450617832</c:v>
                </c:pt>
                <c:pt idx="39">
                  <c:v>1288.1977050428961</c:v>
                </c:pt>
                <c:pt idx="40">
                  <c:v>1277.8921234025529</c:v>
                </c:pt>
                <c:pt idx="41">
                  <c:v>1273.2917117583038</c:v>
                </c:pt>
                <c:pt idx="42">
                  <c:v>1300.9221419034591</c:v>
                </c:pt>
                <c:pt idx="43">
                  <c:v>1323.2980027441986</c:v>
                </c:pt>
                <c:pt idx="44">
                  <c:v>1353.4691972067662</c:v>
                </c:pt>
                <c:pt idx="45">
                  <c:v>1337.0922199205643</c:v>
                </c:pt>
                <c:pt idx="46">
                  <c:v>1357.9508585513252</c:v>
                </c:pt>
                <c:pt idx="47">
                  <c:v>1400.8621056815471</c:v>
                </c:pt>
                <c:pt idx="48">
                  <c:v>1433.7823651650633</c:v>
                </c:pt>
                <c:pt idx="49">
                  <c:v>1436.2197951858439</c:v>
                </c:pt>
                <c:pt idx="50">
                  <c:v>1460.7791536835218</c:v>
                </c:pt>
                <c:pt idx="51">
                  <c:v>1453.4752579151043</c:v>
                </c:pt>
                <c:pt idx="52">
                  <c:v>1413.9407308998134</c:v>
                </c:pt>
                <c:pt idx="53">
                  <c:v>1415.7788538499831</c:v>
                </c:pt>
                <c:pt idx="54">
                  <c:v>1427.954551993093</c:v>
                </c:pt>
                <c:pt idx="55">
                  <c:v>1481.0744613272361</c:v>
                </c:pt>
                <c:pt idx="56">
                  <c:v>1512.7694547996389</c:v>
                </c:pt>
                <c:pt idx="57">
                  <c:v>1524.1152257106362</c:v>
                </c:pt>
                <c:pt idx="58">
                  <c:v>1598.9492832930284</c:v>
                </c:pt>
                <c:pt idx="59">
                  <c:v>1522.9991923366097</c:v>
                </c:pt>
                <c:pt idx="60">
                  <c:v>1494.3668075206815</c:v>
                </c:pt>
                <c:pt idx="61">
                  <c:v>1513.6441393376983</c:v>
                </c:pt>
                <c:pt idx="62">
                  <c:v>1531.2024113540156</c:v>
                </c:pt>
                <c:pt idx="63">
                  <c:v>1469.3418339353134</c:v>
                </c:pt>
                <c:pt idx="64">
                  <c:v>1525.1768236248554</c:v>
                </c:pt>
                <c:pt idx="65">
                  <c:v>1529.9048717780925</c:v>
                </c:pt>
                <c:pt idx="66">
                  <c:v>1557.4431594700982</c:v>
                </c:pt>
                <c:pt idx="67">
                  <c:v>1605.4124087817772</c:v>
                </c:pt>
                <c:pt idx="68">
                  <c:v>1675.5689310455409</c:v>
                </c:pt>
                <c:pt idx="69">
                  <c:v>1745.4401554701399</c:v>
                </c:pt>
                <c:pt idx="70">
                  <c:v>1695.3460230081469</c:v>
                </c:pt>
                <c:pt idx="71">
                  <c:v>1676.5276821527564</c:v>
                </c:pt>
                <c:pt idx="72">
                  <c:v>1745.2653171210193</c:v>
                </c:pt>
                <c:pt idx="73">
                  <c:v>1739.3314150428077</c:v>
                </c:pt>
                <c:pt idx="74">
                  <c:v>1792.0331569186048</c:v>
                </c:pt>
                <c:pt idx="75">
                  <c:v>1769.4535391414304</c:v>
                </c:pt>
                <c:pt idx="76">
                  <c:v>1787.5019652406729</c:v>
                </c:pt>
                <c:pt idx="77">
                  <c:v>1887.9595756871988</c:v>
                </c:pt>
                <c:pt idx="78">
                  <c:v>1859.0737941791847</c:v>
                </c:pt>
                <c:pt idx="79">
                  <c:v>1692.8725969795655</c:v>
                </c:pt>
                <c:pt idx="80">
                  <c:v>1719.7892712715407</c:v>
                </c:pt>
                <c:pt idx="81">
                  <c:v>1809.3902923047879</c:v>
                </c:pt>
                <c:pt idx="82">
                  <c:v>1759.0892421787148</c:v>
                </c:pt>
                <c:pt idx="83">
                  <c:v>1767.5328705411725</c:v>
                </c:pt>
                <c:pt idx="84">
                  <c:v>1788.5665117006124</c:v>
                </c:pt>
                <c:pt idx="85">
                  <c:v>1819.3298557018629</c:v>
                </c:pt>
                <c:pt idx="86">
                  <c:v>1855.5345198303301</c:v>
                </c:pt>
                <c:pt idx="87">
                  <c:v>1883.7386445317511</c:v>
                </c:pt>
                <c:pt idx="88">
                  <c:v>1778.0609065735198</c:v>
                </c:pt>
                <c:pt idx="89">
                  <c:v>1769.3484081313095</c:v>
                </c:pt>
                <c:pt idx="90">
                  <c:v>1785.4494786453045</c:v>
                </c:pt>
                <c:pt idx="91">
                  <c:v>1815.6235748344102</c:v>
                </c:pt>
                <c:pt idx="92">
                  <c:v>1882.9832094607668</c:v>
                </c:pt>
                <c:pt idx="93">
                  <c:v>1898.8002684202372</c:v>
                </c:pt>
                <c:pt idx="94">
                  <c:v>1926.7126323660148</c:v>
                </c:pt>
                <c:pt idx="95">
                  <c:v>1883.7469406642526</c:v>
                </c:pt>
                <c:pt idx="96">
                  <c:v>1926.1312468291983</c:v>
                </c:pt>
                <c:pt idx="97">
                  <c:v>1974.6697542492941</c:v>
                </c:pt>
                <c:pt idx="98">
                  <c:v>1949.1965144194783</c:v>
                </c:pt>
                <c:pt idx="99">
                  <c:v>1936.1368977728678</c:v>
                </c:pt>
                <c:pt idx="100">
                  <c:v>2002.3527796766998</c:v>
                </c:pt>
                <c:pt idx="101">
                  <c:v>2054.4139519482942</c:v>
                </c:pt>
                <c:pt idx="102">
                  <c:v>2085.2301612275187</c:v>
                </c:pt>
                <c:pt idx="103">
                  <c:v>2030.5971310033576</c:v>
                </c:pt>
                <c:pt idx="104">
                  <c:v>2089.6875075155554</c:v>
                </c:pt>
                <c:pt idx="105">
                  <c:v>2029.7134760498589</c:v>
                </c:pt>
                <c:pt idx="106">
                  <c:v>1992.3667480905415</c:v>
                </c:pt>
                <c:pt idx="107">
                  <c:v>2004.7194219287028</c:v>
                </c:pt>
                <c:pt idx="108">
                  <c:v>2051.4293844596414</c:v>
                </c:pt>
                <c:pt idx="109">
                  <c:v>2032.5562341226128</c:v>
                </c:pt>
                <c:pt idx="110">
                  <c:v>2046.9873833848833</c:v>
                </c:pt>
                <c:pt idx="111">
                  <c:v>1977.1851136114587</c:v>
                </c:pt>
                <c:pt idx="112">
                  <c:v>1938.6300038960353</c:v>
                </c:pt>
                <c:pt idx="113">
                  <c:v>1938.823866896425</c:v>
                </c:pt>
                <c:pt idx="114">
                  <c:v>1953.7528106715274</c:v>
                </c:pt>
                <c:pt idx="115">
                  <c:v>1991.2648646364207</c:v>
                </c:pt>
                <c:pt idx="116">
                  <c:v>2046.0246484139223</c:v>
                </c:pt>
                <c:pt idx="117">
                  <c:v>2079.3748501830692</c:v>
                </c:pt>
                <c:pt idx="118">
                  <c:v>2094.5542865894054</c:v>
                </c:pt>
                <c:pt idx="119">
                  <c:v>2135.6075506065577</c:v>
                </c:pt>
                <c:pt idx="120">
                  <c:v>2089.2648667583953</c:v>
                </c:pt>
                <c:pt idx="121">
                  <c:v>2073.1775272843556</c:v>
                </c:pt>
                <c:pt idx="122">
                  <c:v>2134.7508998447011</c:v>
                </c:pt>
                <c:pt idx="123">
                  <c:v>2111.2686399464092</c:v>
                </c:pt>
                <c:pt idx="124">
                  <c:v>2127.736535337991</c:v>
                </c:pt>
                <c:pt idx="125">
                  <c:v>2087.9478621271705</c:v>
                </c:pt>
                <c:pt idx="126">
                  <c:v>2070.4091000853023</c:v>
                </c:pt>
                <c:pt idx="127">
                  <c:v>2125.8960639675884</c:v>
                </c:pt>
                <c:pt idx="128">
                  <c:v>2165.4377307573855</c:v>
                </c:pt>
                <c:pt idx="129">
                  <c:v>2171.5009564035063</c:v>
                </c:pt>
                <c:pt idx="130">
                  <c:v>2202.1191198887959</c:v>
                </c:pt>
                <c:pt idx="131">
                  <c:v>2303.4165994036807</c:v>
                </c:pt>
                <c:pt idx="132">
                  <c:v>2294.2029330060659</c:v>
                </c:pt>
                <c:pt idx="133">
                  <c:v>2354.7698904374261</c:v>
                </c:pt>
                <c:pt idx="134">
                  <c:v>2364.8954009663071</c:v>
                </c:pt>
                <c:pt idx="135">
                  <c:v>2385.4699909547139</c:v>
                </c:pt>
                <c:pt idx="136">
                  <c:v>2339.6689671283834</c:v>
                </c:pt>
                <c:pt idx="137">
                  <c:v>2293.1095546825286</c:v>
                </c:pt>
                <c:pt idx="138">
                  <c:v>2332.3217280675999</c:v>
                </c:pt>
                <c:pt idx="139">
                  <c:v>2330.6891028579525</c:v>
                </c:pt>
                <c:pt idx="140">
                  <c:v>2388.4901926088296</c:v>
                </c:pt>
                <c:pt idx="141">
                  <c:v>2398.044153379265</c:v>
                </c:pt>
                <c:pt idx="142">
                  <c:v>2319.8679139791011</c:v>
                </c:pt>
                <c:pt idx="143">
                  <c:v>2605.2116673985306</c:v>
                </c:pt>
                <c:pt idx="144">
                  <c:v>2845.6727042994148</c:v>
                </c:pt>
                <c:pt idx="145">
                  <c:v>2599.5220153775153</c:v>
                </c:pt>
                <c:pt idx="146">
                  <c:v>2573.2668430222025</c:v>
                </c:pt>
                <c:pt idx="147">
                  <c:v>2696.7836514872683</c:v>
                </c:pt>
                <c:pt idx="148">
                  <c:v>2557.3599367053766</c:v>
                </c:pt>
                <c:pt idx="149">
                  <c:v>2487.2882744396493</c:v>
                </c:pt>
                <c:pt idx="150">
                  <c:v>2503.953105878395</c:v>
                </c:pt>
                <c:pt idx="151">
                  <c:v>2518.9768245136656</c:v>
                </c:pt>
                <c:pt idx="152">
                  <c:v>2566.3335888145225</c:v>
                </c:pt>
                <c:pt idx="153">
                  <c:v>2617.1469938730502</c:v>
                </c:pt>
                <c:pt idx="154">
                  <c:v>2580.5069359588274</c:v>
                </c:pt>
                <c:pt idx="155">
                  <c:v>2625.4077566445112</c:v>
                </c:pt>
                <c:pt idx="156">
                  <c:v>2477.5972999454252</c:v>
                </c:pt>
                <c:pt idx="157">
                  <c:v>2542.0148297440064</c:v>
                </c:pt>
                <c:pt idx="158">
                  <c:v>2548.8782697843153</c:v>
                </c:pt>
                <c:pt idx="159">
                  <c:v>2500.4495826584134</c:v>
                </c:pt>
                <c:pt idx="160">
                  <c:v>2570.2121260145832</c:v>
                </c:pt>
                <c:pt idx="161">
                  <c:v>2680.4742262206087</c:v>
                </c:pt>
                <c:pt idx="162">
                  <c:v>2804.5801828946228</c:v>
                </c:pt>
                <c:pt idx="163">
                  <c:v>2806.8238470409383</c:v>
                </c:pt>
                <c:pt idx="164">
                  <c:v>2997.6878686397222</c:v>
                </c:pt>
                <c:pt idx="165">
                  <c:v>2950.6241691020787</c:v>
                </c:pt>
                <c:pt idx="166">
                  <c:v>2852.9585091047998</c:v>
                </c:pt>
                <c:pt idx="167">
                  <c:v>2815.0141609337061</c:v>
                </c:pt>
                <c:pt idx="168">
                  <c:v>2709.7326313147855</c:v>
                </c:pt>
                <c:pt idx="169">
                  <c:v>2650.9314332152549</c:v>
                </c:pt>
                <c:pt idx="170">
                  <c:v>2681.9473309838731</c:v>
                </c:pt>
                <c:pt idx="171">
                  <c:v>2682.2155257169716</c:v>
                </c:pt>
                <c:pt idx="172">
                  <c:v>2732.3729560478791</c:v>
                </c:pt>
                <c:pt idx="173">
                  <c:v>2826.9130603271356</c:v>
                </c:pt>
                <c:pt idx="174">
                  <c:v>2772.3536382628217</c:v>
                </c:pt>
                <c:pt idx="175">
                  <c:v>2891.8420800719496</c:v>
                </c:pt>
                <c:pt idx="176">
                  <c:v>3146.6133673262884</c:v>
                </c:pt>
                <c:pt idx="177">
                  <c:v>3455.9254613344624</c:v>
                </c:pt>
                <c:pt idx="178">
                  <c:v>3323.9091087114857</c:v>
                </c:pt>
                <c:pt idx="179">
                  <c:v>3414.3194364684382</c:v>
                </c:pt>
                <c:pt idx="180">
                  <c:v>3520.1633389989597</c:v>
                </c:pt>
                <c:pt idx="181">
                  <c:v>3518.4032573294603</c:v>
                </c:pt>
                <c:pt idx="182">
                  <c:v>3445.5723099027405</c:v>
                </c:pt>
                <c:pt idx="183">
                  <c:v>3316.0187910503973</c:v>
                </c:pt>
                <c:pt idx="184">
                  <c:v>3459.6024047028795</c:v>
                </c:pt>
                <c:pt idx="185">
                  <c:v>3716.9968236127738</c:v>
                </c:pt>
                <c:pt idx="186">
                  <c:v>3666.44566681164</c:v>
                </c:pt>
                <c:pt idx="187">
                  <c:v>3787.4383738164242</c:v>
                </c:pt>
                <c:pt idx="188">
                  <c:v>3746.9127832165887</c:v>
                </c:pt>
                <c:pt idx="189">
                  <c:v>3673.4732926655433</c:v>
                </c:pt>
                <c:pt idx="190">
                  <c:v>3669.0651247143446</c:v>
                </c:pt>
                <c:pt idx="191">
                  <c:v>3717.8636908730455</c:v>
                </c:pt>
                <c:pt idx="192">
                  <c:v>3644.993562531934</c:v>
                </c:pt>
                <c:pt idx="193">
                  <c:v>3517.4187878433163</c:v>
                </c:pt>
                <c:pt idx="194">
                  <c:v>3561.7382645701423</c:v>
                </c:pt>
                <c:pt idx="195">
                  <c:v>3558.1765263055722</c:v>
                </c:pt>
                <c:pt idx="196">
                  <c:v>3700.5035873577949</c:v>
                </c:pt>
                <c:pt idx="197">
                  <c:v>3469.5921635066684</c:v>
                </c:pt>
                <c:pt idx="198">
                  <c:v>3359.6060919235069</c:v>
                </c:pt>
                <c:pt idx="199">
                  <c:v>3297.1174186137296</c:v>
                </c:pt>
                <c:pt idx="200">
                  <c:v>3272.3890379741265</c:v>
                </c:pt>
                <c:pt idx="201">
                  <c:v>3284.4968774146309</c:v>
                </c:pt>
                <c:pt idx="202">
                  <c:v>3328.1806858842456</c:v>
                </c:pt>
                <c:pt idx="203">
                  <c:v>3245.9746229429047</c:v>
                </c:pt>
                <c:pt idx="204">
                  <c:v>3183.0027152578123</c:v>
                </c:pt>
                <c:pt idx="205">
                  <c:v>3359.0227654115693</c:v>
                </c:pt>
                <c:pt idx="206">
                  <c:v>3386.9026543644854</c:v>
                </c:pt>
                <c:pt idx="207">
                  <c:v>3409.2562118832911</c:v>
                </c:pt>
                <c:pt idx="208">
                  <c:v>3477.4413361209567</c:v>
                </c:pt>
                <c:pt idx="209">
                  <c:v>3577.5916466012404</c:v>
                </c:pt>
                <c:pt idx="210">
                  <c:v>3569.7209449787179</c:v>
                </c:pt>
                <c:pt idx="211">
                  <c:v>3589.3544101761008</c:v>
                </c:pt>
                <c:pt idx="212">
                  <c:v>3735.0821992292504</c:v>
                </c:pt>
                <c:pt idx="213">
                  <c:v>3665.6096703235862</c:v>
                </c:pt>
                <c:pt idx="214">
                  <c:v>3766.4139362574847</c:v>
                </c:pt>
                <c:pt idx="215">
                  <c:v>3870.7436022918168</c:v>
                </c:pt>
                <c:pt idx="216">
                  <c:v>3981.4468693173626</c:v>
                </c:pt>
                <c:pt idx="217">
                  <c:v>4322.2587213309289</c:v>
                </c:pt>
                <c:pt idx="218">
                  <c:v>4091.0178797397243</c:v>
                </c:pt>
                <c:pt idx="219">
                  <c:v>4138.8827889326794</c:v>
                </c:pt>
                <c:pt idx="220">
                  <c:v>4010.1635341968731</c:v>
                </c:pt>
                <c:pt idx="221">
                  <c:v>3946.4019340031427</c:v>
                </c:pt>
                <c:pt idx="222">
                  <c:v>3795.2547399308223</c:v>
                </c:pt>
                <c:pt idx="223">
                  <c:v>3928.088655828401</c:v>
                </c:pt>
                <c:pt idx="224">
                  <c:v>3927.3030380972355</c:v>
                </c:pt>
                <c:pt idx="225">
                  <c:v>3987.7835048839329</c:v>
                </c:pt>
                <c:pt idx="226">
                  <c:v>3965.8506956070714</c:v>
                </c:pt>
                <c:pt idx="227">
                  <c:v>3933.3307199030933</c:v>
                </c:pt>
                <c:pt idx="228">
                  <c:v>3932.5440537591126</c:v>
                </c:pt>
                <c:pt idx="229">
                  <c:v>4129.95776525782</c:v>
                </c:pt>
                <c:pt idx="230">
                  <c:v>4253.0305066625033</c:v>
                </c:pt>
                <c:pt idx="231">
                  <c:v>4253.0305066625033</c:v>
                </c:pt>
                <c:pt idx="232">
                  <c:v>4231.7653541291911</c:v>
                </c:pt>
                <c:pt idx="233">
                  <c:v>4265.1963004268118</c:v>
                </c:pt>
                <c:pt idx="234">
                  <c:v>4527.0793532730186</c:v>
                </c:pt>
                <c:pt idx="235">
                  <c:v>4628.4859307863344</c:v>
                </c:pt>
                <c:pt idx="236">
                  <c:v>4584.5153144438646</c:v>
                </c:pt>
                <c:pt idx="237">
                  <c:v>4510.704617881318</c:v>
                </c:pt>
                <c:pt idx="238">
                  <c:v>4326.6678694717602</c:v>
                </c:pt>
                <c:pt idx="239">
                  <c:v>4005.6291135569554</c:v>
                </c:pt>
                <c:pt idx="240">
                  <c:v>3984.3992792551035</c:v>
                </c:pt>
                <c:pt idx="241">
                  <c:v>3999.9384364441985</c:v>
                </c:pt>
                <c:pt idx="242">
                  <c:v>4062.3374760527281</c:v>
                </c:pt>
                <c:pt idx="243">
                  <c:v>4039.9946199344381</c:v>
                </c:pt>
                <c:pt idx="244">
                  <c:v>4102.2105370814288</c:v>
                </c:pt>
                <c:pt idx="245">
                  <c:v>4183.4343057156411</c:v>
                </c:pt>
                <c:pt idx="246">
                  <c:v>4200.1680429385033</c:v>
                </c:pt>
                <c:pt idx="247">
                  <c:v>4174.1270010722847</c:v>
                </c:pt>
                <c:pt idx="248">
                  <c:v>4317.299557209064</c:v>
                </c:pt>
                <c:pt idx="249">
                  <c:v>4224.0458867733478</c:v>
                </c:pt>
                <c:pt idx="250">
                  <c:v>4220.6666500639294</c:v>
                </c:pt>
                <c:pt idx="251">
                  <c:v>4251.0554499443897</c:v>
                </c:pt>
                <c:pt idx="252">
                  <c:v>4324.1736036834336</c:v>
                </c:pt>
                <c:pt idx="253">
                  <c:v>4184.5027962844588</c:v>
                </c:pt>
                <c:pt idx="254">
                  <c:v>4058.967712395925</c:v>
                </c:pt>
                <c:pt idx="255">
                  <c:v>4181.9544340815219</c:v>
                </c:pt>
                <c:pt idx="256">
                  <c:v>4100.8245180603408</c:v>
                </c:pt>
                <c:pt idx="257">
                  <c:v>4187.7619978432203</c:v>
                </c:pt>
                <c:pt idx="258">
                  <c:v>4195.2999694393384</c:v>
                </c:pt>
                <c:pt idx="259">
                  <c:v>4133.6290598885798</c:v>
                </c:pt>
                <c:pt idx="260">
                  <c:v>4198.9403990348192</c:v>
                </c:pt>
                <c:pt idx="261">
                  <c:v>4074.6517632233886</c:v>
                </c:pt>
                <c:pt idx="262">
                  <c:v>3950.3748844450752</c:v>
                </c:pt>
                <c:pt idx="263">
                  <c:v>4025.0369697610872</c:v>
                </c:pt>
                <c:pt idx="264">
                  <c:v>4245.2064920070188</c:v>
                </c:pt>
                <c:pt idx="265">
                  <c:v>4273.6493755034662</c:v>
                </c:pt>
                <c:pt idx="266">
                  <c:v>4221.5108531223241</c:v>
                </c:pt>
                <c:pt idx="267">
                  <c:v>4443.562323996558</c:v>
                </c:pt>
                <c:pt idx="268">
                  <c:v>4364.0225583970196</c:v>
                </c:pt>
                <c:pt idx="269">
                  <c:v>4649.429633716185</c:v>
                </c:pt>
                <c:pt idx="270">
                  <c:v>4711.7319908079817</c:v>
                </c:pt>
                <c:pt idx="271">
                  <c:v>4719.2707619932744</c:v>
                </c:pt>
                <c:pt idx="272">
                  <c:v>5214.7941920025678</c:v>
                </c:pt>
                <c:pt idx="273">
                  <c:v>5084.9458166217037</c:v>
                </c:pt>
                <c:pt idx="274">
                  <c:v>5041.2152825987569</c:v>
                </c:pt>
                <c:pt idx="275">
                  <c:v>5015.0009631292432</c:v>
                </c:pt>
                <c:pt idx="276">
                  <c:v>4875.0322862483063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E4-4577-A98B-4FCFFC4A70E4}"/>
            </c:ext>
          </c:extLst>
        </c:ser>
        <c:ser>
          <c:idx val="0"/>
          <c:order val="2"/>
          <c:tx>
            <c:strRef>
              <c:f>[3]VAMI!$B$1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[3]VAMI!$A$2:$A$278</c:f>
              <c:numCache>
                <c:formatCode>General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[3]VAMI!$B$2:$B$278</c:f>
              <c:numCache>
                <c:formatCode>General</c:formatCode>
                <c:ptCount val="277"/>
                <c:pt idx="0">
                  <c:v>1000</c:v>
                </c:pt>
                <c:pt idx="1">
                  <c:v>1094.491</c:v>
                </c:pt>
                <c:pt idx="2">
                  <c:v>1153.536600468</c:v>
                </c:pt>
                <c:pt idx="3">
                  <c:v>1093.4269617542129</c:v>
                </c:pt>
                <c:pt idx="4">
                  <c:v>1067.8768539389023</c:v>
                </c:pt>
                <c:pt idx="5">
                  <c:v>1132.2986609064744</c:v>
                </c:pt>
                <c:pt idx="6">
                  <c:v>1173.5924607710726</c:v>
                </c:pt>
                <c:pt idx="7">
                  <c:v>1306.5417090970627</c:v>
                </c:pt>
                <c:pt idx="8">
                  <c:v>1214.4723279404109</c:v>
                </c:pt>
                <c:pt idx="9">
                  <c:v>1291.4771603658005</c:v>
                </c:pt>
                <c:pt idx="10">
                  <c:v>1227.2920369727806</c:v>
                </c:pt>
                <c:pt idx="11">
                  <c:v>1233.6727282730021</c:v>
                </c:pt>
                <c:pt idx="12">
                  <c:v>1283.8869093318981</c:v>
                </c:pt>
                <c:pt idx="13">
                  <c:v>1312.6267177972927</c:v>
                </c:pt>
                <c:pt idx="14">
                  <c:v>1332.0916593955087</c:v>
                </c:pt>
                <c:pt idx="15">
                  <c:v>1400.1175841658592</c:v>
                </c:pt>
                <c:pt idx="16">
                  <c:v>1341.6332725576672</c:v>
                </c:pt>
                <c:pt idx="17">
                  <c:v>1362.6647157382811</c:v>
                </c:pt>
                <c:pt idx="18">
                  <c:v>1410.2503302765776</c:v>
                </c:pt>
                <c:pt idx="19">
                  <c:v>1339.6546089932624</c:v>
                </c:pt>
                <c:pt idx="20">
                  <c:v>1273.7556591222749</c:v>
                </c:pt>
                <c:pt idx="21">
                  <c:v>1368.7485349126368</c:v>
                </c:pt>
                <c:pt idx="22">
                  <c:v>1400.7375569220801</c:v>
                </c:pt>
                <c:pt idx="23">
                  <c:v>1441.2636959189497</c:v>
                </c:pt>
                <c:pt idx="24">
                  <c:v>1553.8018890873891</c:v>
                </c:pt>
                <c:pt idx="25">
                  <c:v>1542.4591352970513</c:v>
                </c:pt>
                <c:pt idx="26">
                  <c:v>1556.1345779905948</c:v>
                </c:pt>
                <c:pt idx="27">
                  <c:v>1609.8928031218579</c:v>
                </c:pt>
                <c:pt idx="28">
                  <c:v>1714.5744727520537</c:v>
                </c:pt>
                <c:pt idx="29">
                  <c:v>1648.498201721135</c:v>
                </c:pt>
                <c:pt idx="30">
                  <c:v>1838.6623602788784</c:v>
                </c:pt>
                <c:pt idx="31">
                  <c:v>1743.5207764462477</c:v>
                </c:pt>
                <c:pt idx="32">
                  <c:v>1718.6790924234415</c:v>
                </c:pt>
                <c:pt idx="33">
                  <c:v>1738.3803108598913</c:v>
                </c:pt>
                <c:pt idx="34">
                  <c:v>1599.6123641651898</c:v>
                </c:pt>
                <c:pt idx="35">
                  <c:v>1689.2882329126544</c:v>
                </c:pt>
                <c:pt idx="36">
                  <c:v>1817.8954353725276</c:v>
                </c:pt>
                <c:pt idx="37">
                  <c:v>1812.8453218530626</c:v>
                </c:pt>
                <c:pt idx="38">
                  <c:v>1824.8971175527417</c:v>
                </c:pt>
                <c:pt idx="39">
                  <c:v>1909.8479032719395</c:v>
                </c:pt>
                <c:pt idx="40">
                  <c:v>1799.6420398615355</c:v>
                </c:pt>
                <c:pt idx="41">
                  <c:v>1670.9172440343195</c:v>
                </c:pt>
                <c:pt idx="42">
                  <c:v>1642.413066768338</c:v>
                </c:pt>
                <c:pt idx="43">
                  <c:v>1615.622024823213</c:v>
                </c:pt>
                <c:pt idx="44">
                  <c:v>1743.9638072311193</c:v>
                </c:pt>
                <c:pt idx="45">
                  <c:v>1617.66071642002</c:v>
                </c:pt>
                <c:pt idx="46">
                  <c:v>1609.153438712367</c:v>
                </c:pt>
                <c:pt idx="47">
                  <c:v>1627.9692698712306</c:v>
                </c:pt>
                <c:pt idx="48">
                  <c:v>1903.4086465792839</c:v>
                </c:pt>
                <c:pt idx="49">
                  <c:v>2043.5356877318043</c:v>
                </c:pt>
                <c:pt idx="50">
                  <c:v>1952.8844446240214</c:v>
                </c:pt>
                <c:pt idx="51">
                  <c:v>2068.553790279102</c:v>
                </c:pt>
                <c:pt idx="52">
                  <c:v>2028.3535159188179</c:v>
                </c:pt>
                <c:pt idx="53">
                  <c:v>2050.034586650474</c:v>
                </c:pt>
                <c:pt idx="54">
                  <c:v>2025.8728790122116</c:v>
                </c:pt>
                <c:pt idx="55">
                  <c:v>1910.9126966197846</c:v>
                </c:pt>
                <c:pt idx="56">
                  <c:v>1919.3016033579454</c:v>
                </c:pt>
                <c:pt idx="57">
                  <c:v>1695.9371213623544</c:v>
                </c:pt>
                <c:pt idx="58">
                  <c:v>1883.5908679039776</c:v>
                </c:pt>
                <c:pt idx="59">
                  <c:v>1870.2701132861607</c:v>
                </c:pt>
                <c:pt idx="60">
                  <c:v>1965.9718349830137</c:v>
                </c:pt>
                <c:pt idx="61">
                  <c:v>2020.912883883449</c:v>
                </c:pt>
                <c:pt idx="62">
                  <c:v>1846.9951420093232</c:v>
                </c:pt>
                <c:pt idx="63">
                  <c:v>1915.2859403899758</c:v>
                </c:pt>
                <c:pt idx="64">
                  <c:v>1854.2323704681646</c:v>
                </c:pt>
                <c:pt idx="65">
                  <c:v>1974.6870137185176</c:v>
                </c:pt>
                <c:pt idx="66">
                  <c:v>2174.4206810951046</c:v>
                </c:pt>
                <c:pt idx="67">
                  <c:v>2167.8930702104572</c:v>
                </c:pt>
                <c:pt idx="68">
                  <c:v>2203.0129379478667</c:v>
                </c:pt>
                <c:pt idx="69">
                  <c:v>2238.4880552876411</c:v>
                </c:pt>
                <c:pt idx="70">
                  <c:v>2137.1449855606038</c:v>
                </c:pt>
                <c:pt idx="71">
                  <c:v>2179.2360560512197</c:v>
                </c:pt>
                <c:pt idx="72">
                  <c:v>2238.0754295646025</c:v>
                </c:pt>
                <c:pt idx="73">
                  <c:v>2286.0150052658764</c:v>
                </c:pt>
                <c:pt idx="74">
                  <c:v>2409.0689069843334</c:v>
                </c:pt>
                <c:pt idx="75">
                  <c:v>2211.8456627762471</c:v>
                </c:pt>
                <c:pt idx="76">
                  <c:v>2337.2329815533699</c:v>
                </c:pt>
                <c:pt idx="77">
                  <c:v>2643.33337344847</c:v>
                </c:pt>
                <c:pt idx="78">
                  <c:v>2581.5110925102572</c:v>
                </c:pt>
                <c:pt idx="79">
                  <c:v>2730.6759664576848</c:v>
                </c:pt>
                <c:pt idx="80">
                  <c:v>2864.1568690500694</c:v>
                </c:pt>
                <c:pt idx="81">
                  <c:v>2789.8405907688275</c:v>
                </c:pt>
                <c:pt idx="82">
                  <c:v>2723.350319969034</c:v>
                </c:pt>
                <c:pt idx="83">
                  <c:v>2698.1838396622002</c:v>
                </c:pt>
                <c:pt idx="84">
                  <c:v>2835.003345803791</c:v>
                </c:pt>
                <c:pt idx="85">
                  <c:v>2852.7844867886724</c:v>
                </c:pt>
                <c:pt idx="86">
                  <c:v>2995.9828568875168</c:v>
                </c:pt>
                <c:pt idx="87">
                  <c:v>2951.6453065884384</c:v>
                </c:pt>
                <c:pt idx="88">
                  <c:v>2701.1067013199054</c:v>
                </c:pt>
                <c:pt idx="89">
                  <c:v>2638.2492472734898</c:v>
                </c:pt>
                <c:pt idx="90">
                  <c:v>2576.3084314460029</c:v>
                </c:pt>
                <c:pt idx="91">
                  <c:v>2407.9440991425754</c:v>
                </c:pt>
                <c:pt idx="92">
                  <c:v>2333.5988250815485</c:v>
                </c:pt>
                <c:pt idx="93">
                  <c:v>2420.9127587207995</c:v>
                </c:pt>
                <c:pt idx="94">
                  <c:v>2625.3733666713233</c:v>
                </c:pt>
                <c:pt idx="95">
                  <c:v>2924.6501782316541</c:v>
                </c:pt>
                <c:pt idx="96">
                  <c:v>3049.5356654923239</c:v>
                </c:pt>
                <c:pt idx="97">
                  <c:v>2887.4619934784032</c:v>
                </c:pt>
                <c:pt idx="98">
                  <c:v>2916.8217070280916</c:v>
                </c:pt>
                <c:pt idx="99">
                  <c:v>2802.3043699884615</c:v>
                </c:pt>
                <c:pt idx="100">
                  <c:v>2594.3285488653978</c:v>
                </c:pt>
                <c:pt idx="101">
                  <c:v>2810.485409228314</c:v>
                </c:pt>
                <c:pt idx="102">
                  <c:v>2972.2035501607206</c:v>
                </c:pt>
                <c:pt idx="103">
                  <c:v>3093.8112584155465</c:v>
                </c:pt>
                <c:pt idx="104">
                  <c:v>3092.3355104452821</c:v>
                </c:pt>
                <c:pt idx="105">
                  <c:v>3199.9426015377571</c:v>
                </c:pt>
                <c:pt idx="106">
                  <c:v>3142.4044336195066</c:v>
                </c:pt>
                <c:pt idx="107">
                  <c:v>3432.5834862332326</c:v>
                </c:pt>
                <c:pt idx="108">
                  <c:v>3412.9697041928957</c:v>
                </c:pt>
                <c:pt idx="109">
                  <c:v>3656.5977205872973</c:v>
                </c:pt>
                <c:pt idx="110">
                  <c:v>3594.951139615916</c:v>
                </c:pt>
                <c:pt idx="111">
                  <c:v>3698.2161111013829</c:v>
                </c:pt>
                <c:pt idx="112">
                  <c:v>3849.2438606465412</c:v>
                </c:pt>
                <c:pt idx="113">
                  <c:v>3551.235400955286</c:v>
                </c:pt>
                <c:pt idx="114">
                  <c:v>3518.3900247318506</c:v>
                </c:pt>
                <c:pt idx="115">
                  <c:v>3260.319634807794</c:v>
                </c:pt>
                <c:pt idx="116">
                  <c:v>3251.9895181408601</c:v>
                </c:pt>
                <c:pt idx="117">
                  <c:v>3313.4293561070954</c:v>
                </c:pt>
                <c:pt idx="118">
                  <c:v>3518.0965740044744</c:v>
                </c:pt>
                <c:pt idx="119">
                  <c:v>3569.4643020815138</c:v>
                </c:pt>
                <c:pt idx="120">
                  <c:v>3780.1876271548958</c:v>
                </c:pt>
                <c:pt idx="121">
                  <c:v>3915.6166290853471</c:v>
                </c:pt>
                <c:pt idx="122">
                  <c:v>3812.4988651583844</c:v>
                </c:pt>
                <c:pt idx="123">
                  <c:v>3919.9274581808172</c:v>
                </c:pt>
                <c:pt idx="124">
                  <c:v>4206.0900024829334</c:v>
                </c:pt>
                <c:pt idx="125">
                  <c:v>4521.9968042994187</c:v>
                </c:pt>
                <c:pt idx="126">
                  <c:v>4610.9942234048358</c:v>
                </c:pt>
                <c:pt idx="127">
                  <c:v>4297.9215486183175</c:v>
                </c:pt>
                <c:pt idx="128">
                  <c:v>3944.0006028542448</c:v>
                </c:pt>
                <c:pt idx="129">
                  <c:v>4163.7011564362401</c:v>
                </c:pt>
                <c:pt idx="130">
                  <c:v>4528.0791357394446</c:v>
                </c:pt>
                <c:pt idx="131">
                  <c:v>4232.2597258015867</c:v>
                </c:pt>
                <c:pt idx="132">
                  <c:v>4228.2729371398818</c:v>
                </c:pt>
                <c:pt idx="133">
                  <c:v>4277.6887629562352</c:v>
                </c:pt>
                <c:pt idx="134">
                  <c:v>4461.7405996711905</c:v>
                </c:pt>
                <c:pt idx="135">
                  <c:v>4402.9883994547199</c:v>
                </c:pt>
                <c:pt idx="136">
                  <c:v>4432.1141677171127</c:v>
                </c:pt>
                <c:pt idx="137">
                  <c:v>4514.7908254017075</c:v>
                </c:pt>
                <c:pt idx="138">
                  <c:v>4658.9345520843081</c:v>
                </c:pt>
                <c:pt idx="139">
                  <c:v>4503.2422772227546</c:v>
                </c:pt>
                <c:pt idx="140">
                  <c:v>4343.5032671651088</c:v>
                </c:pt>
                <c:pt idx="141">
                  <c:v>4322.6805125023193</c:v>
                </c:pt>
                <c:pt idx="142">
                  <c:v>4404.3834968691253</c:v>
                </c:pt>
                <c:pt idx="143">
                  <c:v>4348.9411174105371</c:v>
                </c:pt>
                <c:pt idx="144">
                  <c:v>4453.7984366924229</c:v>
                </c:pt>
                <c:pt idx="145">
                  <c:v>4294.944807850914</c:v>
                </c:pt>
                <c:pt idx="146">
                  <c:v>4323.8927358558294</c:v>
                </c:pt>
                <c:pt idx="147">
                  <c:v>4316.0059555056287</c:v>
                </c:pt>
                <c:pt idx="148">
                  <c:v>4423.759360190782</c:v>
                </c:pt>
                <c:pt idx="149">
                  <c:v>4376.2039470687314</c:v>
                </c:pt>
                <c:pt idx="150">
                  <c:v>4259.8231793003852</c:v>
                </c:pt>
                <c:pt idx="151">
                  <c:v>4347.0771374819951</c:v>
                </c:pt>
                <c:pt idx="152">
                  <c:v>4428.0110196276346</c:v>
                </c:pt>
                <c:pt idx="153">
                  <c:v>4698.5757769599422</c:v>
                </c:pt>
                <c:pt idx="154">
                  <c:v>4523.2390246911282</c:v>
                </c:pt>
                <c:pt idx="155">
                  <c:v>4743.2674638082035</c:v>
                </c:pt>
                <c:pt idx="156">
                  <c:v>4797.7628636998961</c:v>
                </c:pt>
                <c:pt idx="157">
                  <c:v>4544.2394784562666</c:v>
                </c:pt>
                <c:pt idx="158">
                  <c:v>4735.2611291726544</c:v>
                </c:pt>
                <c:pt idx="159">
                  <c:v>5171.29817973026</c:v>
                </c:pt>
                <c:pt idx="160">
                  <c:v>5340.606482134629</c:v>
                </c:pt>
                <c:pt idx="161">
                  <c:v>4859.5833968952447</c:v>
                </c:pt>
                <c:pt idx="162">
                  <c:v>4692.5157792933833</c:v>
                </c:pt>
                <c:pt idx="163">
                  <c:v>4812.5878730539425</c:v>
                </c:pt>
                <c:pt idx="164">
                  <c:v>4792.4423802173387</c:v>
                </c:pt>
                <c:pt idx="165">
                  <c:v>5191.0537751919155</c:v>
                </c:pt>
                <c:pt idx="166">
                  <c:v>5368.3697900449206</c:v>
                </c:pt>
                <c:pt idx="167">
                  <c:v>5332.4231859307802</c:v>
                </c:pt>
                <c:pt idx="168">
                  <c:v>5776.8753260549247</c:v>
                </c:pt>
                <c:pt idx="169">
                  <c:v>5715.8195307338501</c:v>
                </c:pt>
                <c:pt idx="170">
                  <c:v>5911.7749717059987</c:v>
                </c:pt>
                <c:pt idx="171">
                  <c:v>5812.8827999793011</c:v>
                </c:pt>
                <c:pt idx="172">
                  <c:v>6273.4084398076611</c:v>
                </c:pt>
                <c:pt idx="173">
                  <c:v>5872.6693820811879</c:v>
                </c:pt>
                <c:pt idx="174">
                  <c:v>5703.9475907339956</c:v>
                </c:pt>
                <c:pt idx="175">
                  <c:v>5894.704710010913</c:v>
                </c:pt>
                <c:pt idx="176">
                  <c:v>5535.1689856332177</c:v>
                </c:pt>
                <c:pt idx="177">
                  <c:v>5158.5339471747911</c:v>
                </c:pt>
                <c:pt idx="178">
                  <c:v>5405.8546987381396</c:v>
                </c:pt>
                <c:pt idx="179">
                  <c:v>5352.3637664941261</c:v>
                </c:pt>
                <c:pt idx="180">
                  <c:v>5360.9275485205171</c:v>
                </c:pt>
                <c:pt idx="181">
                  <c:v>5496.3016909757571</c:v>
                </c:pt>
                <c:pt idx="182">
                  <c:v>5545.9827619604866</c:v>
                </c:pt>
                <c:pt idx="183">
                  <c:v>5524.5087167061756</c:v>
                </c:pt>
                <c:pt idx="184">
                  <c:v>5558.9485040461223</c:v>
                </c:pt>
                <c:pt idx="185">
                  <c:v>5510.6245647004489</c:v>
                </c:pt>
                <c:pt idx="186">
                  <c:v>5321.8470989875059</c:v>
                </c:pt>
                <c:pt idx="187">
                  <c:v>5479.5493940718025</c:v>
                </c:pt>
                <c:pt idx="188">
                  <c:v>5541.3148748417798</c:v>
                </c:pt>
                <c:pt idx="189">
                  <c:v>5539.4862409330817</c:v>
                </c:pt>
                <c:pt idx="190">
                  <c:v>5482.0916239907738</c:v>
                </c:pt>
                <c:pt idx="191">
                  <c:v>5653.2041498503977</c:v>
                </c:pt>
                <c:pt idx="192">
                  <c:v>5785.7717871643899</c:v>
                </c:pt>
                <c:pt idx="193">
                  <c:v>5938.3946611379997</c:v>
                </c:pt>
                <c:pt idx="194">
                  <c:v>5863.4877508824047</c:v>
                </c:pt>
                <c:pt idx="195">
                  <c:v>5994.2200737760786</c:v>
                </c:pt>
                <c:pt idx="196">
                  <c:v>6229.3973041506097</c:v>
                </c:pt>
                <c:pt idx="197">
                  <c:v>5891.7515114710386</c:v>
                </c:pt>
                <c:pt idx="198">
                  <c:v>5652.7938536687961</c:v>
                </c:pt>
                <c:pt idx="199">
                  <c:v>5751.0959387840967</c:v>
                </c:pt>
                <c:pt idx="200">
                  <c:v>5523.7436141320841</c:v>
                </c:pt>
                <c:pt idx="201">
                  <c:v>5703.8949883633877</c:v>
                </c:pt>
                <c:pt idx="202">
                  <c:v>5855.9266053832253</c:v>
                </c:pt>
                <c:pt idx="203">
                  <c:v>5989.9394857474199</c:v>
                </c:pt>
                <c:pt idx="204">
                  <c:v>5905.8167756095827</c:v>
                </c:pt>
                <c:pt idx="205">
                  <c:v>5594.1904476277678</c:v>
                </c:pt>
                <c:pt idx="206">
                  <c:v>6008.8989738913097</c:v>
                </c:pt>
                <c:pt idx="207">
                  <c:v>6076.1866246009449</c:v>
                </c:pt>
                <c:pt idx="208">
                  <c:v>6174.0739911232658</c:v>
                </c:pt>
                <c:pt idx="209">
                  <c:v>6350.8871220810543</c:v>
                </c:pt>
                <c:pt idx="210">
                  <c:v>6456.2165850007686</c:v>
                </c:pt>
                <c:pt idx="211">
                  <c:v>6350.057015693601</c:v>
                </c:pt>
                <c:pt idx="212">
                  <c:v>6649.7797068343389</c:v>
                </c:pt>
                <c:pt idx="213">
                  <c:v>6669.5428521230506</c:v>
                </c:pt>
                <c:pt idx="214">
                  <c:v>6881.4475676207039</c:v>
                </c:pt>
                <c:pt idx="215">
                  <c:v>7206.0660937280754</c:v>
                </c:pt>
                <c:pt idx="216">
                  <c:v>7204.7978260955797</c:v>
                </c:pt>
                <c:pt idx="217">
                  <c:v>7204.2934902477527</c:v>
                </c:pt>
                <c:pt idx="218">
                  <c:v>7419.8315428889846</c:v>
                </c:pt>
                <c:pt idx="219">
                  <c:v>7710.362466782346</c:v>
                </c:pt>
                <c:pt idx="220">
                  <c:v>7385.2087711956674</c:v>
                </c:pt>
                <c:pt idx="221">
                  <c:v>7302.0882464758597</c:v>
                </c:pt>
                <c:pt idx="222">
                  <c:v>7060.3234067232906</c:v>
                </c:pt>
                <c:pt idx="223">
                  <c:v>7446.2053825177518</c:v>
                </c:pt>
                <c:pt idx="224">
                  <c:v>6975.2254458681218</c:v>
                </c:pt>
                <c:pt idx="225">
                  <c:v>7084.7504358191427</c:v>
                </c:pt>
                <c:pt idx="226">
                  <c:v>7214.6847588120654</c:v>
                </c:pt>
                <c:pt idx="227">
                  <c:v>7423.9034021328562</c:v>
                </c:pt>
                <c:pt idx="228">
                  <c:v>7331.2753593844445</c:v>
                </c:pt>
                <c:pt idx="229">
                  <c:v>7389.9255622595201</c:v>
                </c:pt>
                <c:pt idx="230">
                  <c:v>7596.680899640417</c:v>
                </c:pt>
                <c:pt idx="231">
                  <c:v>7930.4410749661183</c:v>
                </c:pt>
                <c:pt idx="232">
                  <c:v>7791.6187039488368</c:v>
                </c:pt>
                <c:pt idx="233">
                  <c:v>7921.5751123119999</c:v>
                </c:pt>
                <c:pt idx="234">
                  <c:v>8423.692072381009</c:v>
                </c:pt>
                <c:pt idx="235">
                  <c:v>8724.9569956576433</c:v>
                </c:pt>
                <c:pt idx="236">
                  <c:v>8624.5327406376236</c:v>
                </c:pt>
                <c:pt idx="237">
                  <c:v>8721.9985851395686</c:v>
                </c:pt>
                <c:pt idx="238">
                  <c:v>8352.7963850306114</c:v>
                </c:pt>
                <c:pt idx="239">
                  <c:v>8470.9383371004842</c:v>
                </c:pt>
                <c:pt idx="240">
                  <c:v>8650.0055026084519</c:v>
                </c:pt>
                <c:pt idx="241">
                  <c:v>8722.2416985607342</c:v>
                </c:pt>
                <c:pt idx="242">
                  <c:v>9092.4398029727472</c:v>
                </c:pt>
                <c:pt idx="243">
                  <c:v>9161.6605471927796</c:v>
                </c:pt>
                <c:pt idx="244">
                  <c:v>9336.2268272589918</c:v>
                </c:pt>
                <c:pt idx="245">
                  <c:v>9279.042437942031</c:v>
                </c:pt>
                <c:pt idx="246">
                  <c:v>8999.1401228015093</c:v>
                </c:pt>
                <c:pt idx="247">
                  <c:v>9119.5306193643482</c:v>
                </c:pt>
                <c:pt idx="248">
                  <c:v>9450.6060589697518</c:v>
                </c:pt>
                <c:pt idx="249">
                  <c:v>9462.646131088879</c:v>
                </c:pt>
                <c:pt idx="250">
                  <c:v>9787.6974883379135</c:v>
                </c:pt>
                <c:pt idx="251">
                  <c:v>9823.8140920698806</c:v>
                </c:pt>
                <c:pt idx="252">
                  <c:v>9858.6886320967278</c:v>
                </c:pt>
                <c:pt idx="253">
                  <c:v>9846.2528822562017</c:v>
                </c:pt>
                <c:pt idx="254">
                  <c:v>9243.1039233236988</c:v>
                </c:pt>
                <c:pt idx="255">
                  <c:v>9454.5168178099193</c:v>
                </c:pt>
                <c:pt idx="256">
                  <c:v>9510.4790483062188</c:v>
                </c:pt>
                <c:pt idx="257">
                  <c:v>9665.9297304465945</c:v>
                </c:pt>
                <c:pt idx="258">
                  <c:v>9728.1096898095839</c:v>
                </c:pt>
                <c:pt idx="259">
                  <c:v>9665.9295582942596</c:v>
                </c:pt>
                <c:pt idx="260">
                  <c:v>10032.793148528628</c:v>
                </c:pt>
                <c:pt idx="261">
                  <c:v>10116.736525523052</c:v>
                </c:pt>
                <c:pt idx="262">
                  <c:v>9740.5456778214775</c:v>
                </c:pt>
                <c:pt idx="263">
                  <c:v>9967.5042883329897</c:v>
                </c:pt>
                <c:pt idx="264">
                  <c:v>9645.7213538918786</c:v>
                </c:pt>
                <c:pt idx="265">
                  <c:v>9973.3479253981695</c:v>
                </c:pt>
                <c:pt idx="266">
                  <c:v>10178.917575501684</c:v>
                </c:pt>
                <c:pt idx="267">
                  <c:v>10310.610375310011</c:v>
                </c:pt>
                <c:pt idx="268">
                  <c:v>10525.816528246594</c:v>
                </c:pt>
                <c:pt idx="269">
                  <c:v>9918.7432177249302</c:v>
                </c:pt>
                <c:pt idx="270">
                  <c:v>10352.366866220142</c:v>
                </c:pt>
                <c:pt idx="271">
                  <c:v>10496.907647642995</c:v>
                </c:pt>
                <c:pt idx="272">
                  <c:v>10050.435326830442</c:v>
                </c:pt>
                <c:pt idx="273">
                  <c:v>10323.457412570857</c:v>
                </c:pt>
                <c:pt idx="274">
                  <c:v>10397.334138506696</c:v>
                </c:pt>
                <c:pt idx="275">
                  <c:v>10811.685579394223</c:v>
                </c:pt>
                <c:pt idx="276">
                  <c:v>10980.76953017037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E4-4577-A98B-4FCFFC4A70E4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[3]VAMI!$A$2:$A$278</c:f>
              <c:numCache>
                <c:formatCode>General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[3]VAMI!$E$2:$E$278</c:f>
              <c:numCache>
                <c:formatCode>General</c:formatCode>
                <c:ptCount val="277"/>
                <c:pt idx="0">
                  <c:v>1000</c:v>
                </c:pt>
                <c:pt idx="1">
                  <c:v>1031.7</c:v>
                </c:pt>
                <c:pt idx="2">
                  <c:v>1042.3265100000001</c:v>
                </c:pt>
                <c:pt idx="3">
                  <c:v>1025.2323552360001</c:v>
                </c:pt>
                <c:pt idx="4">
                  <c:v>1024.1045996452406</c:v>
                </c:pt>
                <c:pt idx="5">
                  <c:v>1068.9603811097022</c:v>
                </c:pt>
                <c:pt idx="6">
                  <c:v>1097.8223113996642</c:v>
                </c:pt>
                <c:pt idx="7">
                  <c:v>1140.3080348508311</c:v>
                </c:pt>
                <c:pt idx="8">
                  <c:v>1144.1850821693238</c:v>
                </c:pt>
                <c:pt idx="9">
                  <c:v>1186.7487672260227</c:v>
                </c:pt>
                <c:pt idx="10">
                  <c:v>1168.5915110874646</c:v>
                </c:pt>
                <c:pt idx="11">
                  <c:v>1157.7236100343512</c:v>
                </c:pt>
                <c:pt idx="12">
                  <c:v>1167.9115778026535</c:v>
                </c:pt>
                <c:pt idx="13">
                  <c:v>1159.6194056002546</c:v>
                </c:pt>
                <c:pt idx="14">
                  <c:v>1197.5389601633829</c:v>
                </c:pt>
                <c:pt idx="15">
                  <c:v>1233.4651289682843</c:v>
                </c:pt>
                <c:pt idx="16">
                  <c:v>1245.3063942063798</c:v>
                </c:pt>
                <c:pt idx="17">
                  <c:v>1219.4040212068871</c:v>
                </c:pt>
                <c:pt idx="18">
                  <c:v>1217.8187959793181</c:v>
                </c:pt>
                <c:pt idx="19">
                  <c:v>1208.1980274910816</c:v>
                </c:pt>
                <c:pt idx="20">
                  <c:v>1103.0847990993575</c:v>
                </c:pt>
                <c:pt idx="21">
                  <c:v>1110.696084213143</c:v>
                </c:pt>
                <c:pt idx="22">
                  <c:v>1124.2465764405433</c:v>
                </c:pt>
                <c:pt idx="23">
                  <c:v>1165.9561244264876</c:v>
                </c:pt>
                <c:pt idx="24">
                  <c:v>1198.4863002979866</c:v>
                </c:pt>
                <c:pt idx="25">
                  <c:v>1225.3323934246616</c:v>
                </c:pt>
                <c:pt idx="26">
                  <c:v>1209.1580058314562</c:v>
                </c:pt>
                <c:pt idx="27">
                  <c:v>1247.1255672145639</c:v>
                </c:pt>
                <c:pt idx="28">
                  <c:v>1303.2462177392192</c:v>
                </c:pt>
                <c:pt idx="29">
                  <c:v>1312.6295905069417</c:v>
                </c:pt>
                <c:pt idx="30">
                  <c:v>1360.2780446423437</c:v>
                </c:pt>
                <c:pt idx="31">
                  <c:v>1367.3514904744839</c:v>
                </c:pt>
                <c:pt idx="32">
                  <c:v>1367.2147553254365</c:v>
                </c:pt>
                <c:pt idx="33">
                  <c:v>1369.4022989339571</c:v>
                </c:pt>
                <c:pt idx="34">
                  <c:v>1391.3127357169005</c:v>
                </c:pt>
                <c:pt idx="35">
                  <c:v>1461.7131601441756</c:v>
                </c:pt>
                <c:pt idx="36">
                  <c:v>1573.534216895205</c:v>
                </c:pt>
                <c:pt idx="37">
                  <c:v>1583.6048358833343</c:v>
                </c:pt>
                <c:pt idx="38">
                  <c:v>1681.1548937737477</c:v>
                </c:pt>
                <c:pt idx="39">
                  <c:v>1696.7896342858437</c:v>
                </c:pt>
                <c:pt idx="40">
                  <c:v>1648.4311297086972</c:v>
                </c:pt>
                <c:pt idx="41">
                  <c:v>1616.1218795664067</c:v>
                </c:pt>
                <c:pt idx="42">
                  <c:v>1675.5951647344505</c:v>
                </c:pt>
                <c:pt idx="43">
                  <c:v>1665.5415937460439</c:v>
                </c:pt>
                <c:pt idx="44">
                  <c:v>1728.9987284677682</c:v>
                </c:pt>
                <c:pt idx="45">
                  <c:v>1707.5591442347679</c:v>
                </c:pt>
                <c:pt idx="46">
                  <c:v>1676.9938355529655</c:v>
                </c:pt>
                <c:pt idx="47">
                  <c:v>1618.4667506921669</c:v>
                </c:pt>
                <c:pt idx="48">
                  <c:v>1651.9690124314948</c:v>
                </c:pt>
                <c:pt idx="49">
                  <c:v>1707.9707619529224</c:v>
                </c:pt>
                <c:pt idx="50">
                  <c:v>1670.2246081137628</c:v>
                </c:pt>
                <c:pt idx="51">
                  <c:v>1643.6680368447539</c:v>
                </c:pt>
                <c:pt idx="52">
                  <c:v>1675.7195635632265</c:v>
                </c:pt>
                <c:pt idx="53">
                  <c:v>1695.660626369629</c:v>
                </c:pt>
                <c:pt idx="54">
                  <c:v>1700.5780421861009</c:v>
                </c:pt>
                <c:pt idx="55">
                  <c:v>1686.4632444359563</c:v>
                </c:pt>
                <c:pt idx="56">
                  <c:v>1679.548745133769</c:v>
                </c:pt>
                <c:pt idx="57">
                  <c:v>1632.0175156464834</c:v>
                </c:pt>
                <c:pt idx="58">
                  <c:v>1664.8210677109778</c:v>
                </c:pt>
                <c:pt idx="59">
                  <c:v>1699.282863812595</c:v>
                </c:pt>
                <c:pt idx="60">
                  <c:v>1728.3406007837905</c:v>
                </c:pt>
                <c:pt idx="61">
                  <c:v>1736.0723670282089</c:v>
                </c:pt>
                <c:pt idx="62">
                  <c:v>1723.8458343332813</c:v>
                </c:pt>
                <c:pt idx="63">
                  <c:v>1756.790769226975</c:v>
                </c:pt>
                <c:pt idx="64">
                  <c:v>1761.684977495149</c:v>
                </c:pt>
                <c:pt idx="65">
                  <c:v>1762.4186664377264</c:v>
                </c:pt>
                <c:pt idx="66">
                  <c:v>1728.2428658609927</c:v>
                </c:pt>
                <c:pt idx="67">
                  <c:v>1678.8044220740285</c:v>
                </c:pt>
                <c:pt idx="68">
                  <c:v>1687.7007592555274</c:v>
                </c:pt>
                <c:pt idx="69">
                  <c:v>1661.634288536856</c:v>
                </c:pt>
                <c:pt idx="70">
                  <c:v>1671.4442782822057</c:v>
                </c:pt>
                <c:pt idx="71">
                  <c:v>1706.8514685811817</c:v>
                </c:pt>
                <c:pt idx="72">
                  <c:v>1703.2670804971613</c:v>
                </c:pt>
                <c:pt idx="73">
                  <c:v>1714.3723818620028</c:v>
                </c:pt>
                <c:pt idx="74">
                  <c:v>1714.7324000621938</c:v>
                </c:pt>
                <c:pt idx="75">
                  <c:v>1717.1673200702821</c:v>
                </c:pt>
                <c:pt idx="76">
                  <c:v>1762.4318506273348</c:v>
                </c:pt>
                <c:pt idx="77">
                  <c:v>1825.4564136057684</c:v>
                </c:pt>
                <c:pt idx="78">
                  <c:v>1850.027056932902</c:v>
                </c:pt>
                <c:pt idx="79">
                  <c:v>1874.151409755307</c:v>
                </c:pt>
                <c:pt idx="80">
                  <c:v>1908.4483805538291</c:v>
                </c:pt>
                <c:pt idx="81">
                  <c:v>1930.6436352196702</c:v>
                </c:pt>
                <c:pt idx="82">
                  <c:v>1977.9057914098478</c:v>
                </c:pt>
                <c:pt idx="83">
                  <c:v>1998.7726975092216</c:v>
                </c:pt>
                <c:pt idx="84">
                  <c:v>2036.2296978605445</c:v>
                </c:pt>
                <c:pt idx="85">
                  <c:v>2076.4655966902687</c:v>
                </c:pt>
                <c:pt idx="86">
                  <c:v>2101.1340079789493</c:v>
                </c:pt>
                <c:pt idx="87">
                  <c:v>2111.7657460593227</c:v>
                </c:pt>
                <c:pt idx="88">
                  <c:v>2080.4693777027237</c:v>
                </c:pt>
                <c:pt idx="89">
                  <c:v>2074.1031414069535</c:v>
                </c:pt>
                <c:pt idx="90">
                  <c:v>2089.7003970303335</c:v>
                </c:pt>
                <c:pt idx="91">
                  <c:v>2069.5974792109018</c:v>
                </c:pt>
                <c:pt idx="92">
                  <c:v>2071.9775163119943</c:v>
                </c:pt>
                <c:pt idx="93">
                  <c:v>2106.1444255559791</c:v>
                </c:pt>
                <c:pt idx="94">
                  <c:v>2123.8781616191604</c:v>
                </c:pt>
                <c:pt idx="95">
                  <c:v>2184.1963014091448</c:v>
                </c:pt>
                <c:pt idx="96">
                  <c:v>2220.1700144933534</c:v>
                </c:pt>
                <c:pt idx="97">
                  <c:v>2215.6186659636419</c:v>
                </c:pt>
                <c:pt idx="98">
                  <c:v>2256.2531122974151</c:v>
                </c:pt>
                <c:pt idx="99">
                  <c:v>2236.7139603449195</c:v>
                </c:pt>
                <c:pt idx="100">
                  <c:v>2203.2750866377628</c:v>
                </c:pt>
                <c:pt idx="101">
                  <c:v>2226.2552457913948</c:v>
                </c:pt>
                <c:pt idx="102">
                  <c:v>2261.6972293043937</c:v>
                </c:pt>
                <c:pt idx="103">
                  <c:v>2313.6484146615157</c:v>
                </c:pt>
                <c:pt idx="104">
                  <c:v>2332.6203316617402</c:v>
                </c:pt>
                <c:pt idx="105">
                  <c:v>2377.5932516561784</c:v>
                </c:pt>
                <c:pt idx="106">
                  <c:v>2344.1405146053758</c:v>
                </c:pt>
                <c:pt idx="107">
                  <c:v>2383.1235713632632</c:v>
                </c:pt>
                <c:pt idx="108">
                  <c:v>2426.5679140692155</c:v>
                </c:pt>
                <c:pt idx="109">
                  <c:v>2511.1580715536684</c:v>
                </c:pt>
                <c:pt idx="110">
                  <c:v>2522.4833944563752</c:v>
                </c:pt>
                <c:pt idx="111">
                  <c:v>2571.697045482219</c:v>
                </c:pt>
                <c:pt idx="112">
                  <c:v>2619.7106293213719</c:v>
                </c:pt>
                <c:pt idx="113">
                  <c:v>2578.8431435039583</c:v>
                </c:pt>
                <c:pt idx="114">
                  <c:v>2572.7828621167241</c:v>
                </c:pt>
                <c:pt idx="115">
                  <c:v>2568.2290364507776</c:v>
                </c:pt>
                <c:pt idx="116">
                  <c:v>2594.1681497189306</c:v>
                </c:pt>
                <c:pt idx="117">
                  <c:v>2598.733885662436</c:v>
                </c:pt>
                <c:pt idx="118">
                  <c:v>2644.679500760948</c:v>
                </c:pt>
                <c:pt idx="119">
                  <c:v>2699.4243664266996</c:v>
                </c:pt>
                <c:pt idx="120">
                  <c:v>2739.4298355371434</c:v>
                </c:pt>
                <c:pt idx="121">
                  <c:v>2769.6162429637893</c:v>
                </c:pt>
                <c:pt idx="122">
                  <c:v>2788.4759724664136</c:v>
                </c:pt>
                <c:pt idx="123">
                  <c:v>2815.1128613086394</c:v>
                </c:pt>
                <c:pt idx="124">
                  <c:v>2865.0798196449514</c:v>
                </c:pt>
                <c:pt idx="125">
                  <c:v>2922.1860175941506</c:v>
                </c:pt>
                <c:pt idx="126">
                  <c:v>2943.5316805750103</c:v>
                </c:pt>
                <c:pt idx="127">
                  <c:v>2945.870228189277</c:v>
                </c:pt>
                <c:pt idx="128">
                  <c:v>2900.7358728730364</c:v>
                </c:pt>
                <c:pt idx="129">
                  <c:v>2978.8903124737785</c:v>
                </c:pt>
                <c:pt idx="130">
                  <c:v>3063.7175504786192</c:v>
                </c:pt>
                <c:pt idx="131">
                  <c:v>2996.3410706750565</c:v>
                </c:pt>
                <c:pt idx="132">
                  <c:v>3012.309291362541</c:v>
                </c:pt>
                <c:pt idx="133">
                  <c:v>2931.2279562290014</c:v>
                </c:pt>
                <c:pt idx="134">
                  <c:v>2975.121189575359</c:v>
                </c:pt>
                <c:pt idx="135">
                  <c:v>2908.5696623933313</c:v>
                </c:pt>
                <c:pt idx="136">
                  <c:v>2956.0098587861012</c:v>
                </c:pt>
                <c:pt idx="137">
                  <c:v>3011.2802965222331</c:v>
                </c:pt>
                <c:pt idx="138">
                  <c:v>2971.2528832935145</c:v>
                </c:pt>
                <c:pt idx="139">
                  <c:v>2903.1757452191955</c:v>
                </c:pt>
                <c:pt idx="140">
                  <c:v>2861.3873754789956</c:v>
                </c:pt>
                <c:pt idx="141">
                  <c:v>2686.0626169207262</c:v>
                </c:pt>
                <c:pt idx="142">
                  <c:v>2502.2803055665522</c:v>
                </c:pt>
                <c:pt idx="143">
                  <c:v>2435.5214688382812</c:v>
                </c:pt>
                <c:pt idx="144">
                  <c:v>2439.2153755396389</c:v>
                </c:pt>
                <c:pt idx="145">
                  <c:v>2437.0185693881203</c:v>
                </c:pt>
                <c:pt idx="146">
                  <c:v>2407.4253654963263</c:v>
                </c:pt>
                <c:pt idx="147">
                  <c:v>2447.3100000511281</c:v>
                </c:pt>
                <c:pt idx="148">
                  <c:v>2535.4516562392696</c:v>
                </c:pt>
                <c:pt idx="149">
                  <c:v>2665.9413886608959</c:v>
                </c:pt>
                <c:pt idx="150">
                  <c:v>2672.5835816307444</c:v>
                </c:pt>
                <c:pt idx="151">
                  <c:v>2739.3948838937076</c:v>
                </c:pt>
                <c:pt idx="152">
                  <c:v>2775.0149890234379</c:v>
                </c:pt>
                <c:pt idx="153">
                  <c:v>2852.3618995566426</c:v>
                </c:pt>
                <c:pt idx="154">
                  <c:v>2846.5736300774911</c:v>
                </c:pt>
                <c:pt idx="155">
                  <c:v>2889.7368238108184</c:v>
                </c:pt>
                <c:pt idx="156">
                  <c:v>2926.672544074353</c:v>
                </c:pt>
                <c:pt idx="157">
                  <c:v>2904.3976393414032</c:v>
                </c:pt>
                <c:pt idx="158">
                  <c:v>2923.5548138186878</c:v>
                </c:pt>
                <c:pt idx="159">
                  <c:v>2996.4657273826379</c:v>
                </c:pt>
                <c:pt idx="160">
                  <c:v>3032.1459932081602</c:v>
                </c:pt>
                <c:pt idx="161">
                  <c:v>2944.4000847764064</c:v>
                </c:pt>
                <c:pt idx="162">
                  <c:v>2916.3590611250374</c:v>
                </c:pt>
                <c:pt idx="163">
                  <c:v>2963.3931959915531</c:v>
                </c:pt>
                <c:pt idx="164">
                  <c:v>2959.5768493319592</c:v>
                </c:pt>
                <c:pt idx="165">
                  <c:v>3062.6962608540298</c:v>
                </c:pt>
                <c:pt idx="166">
                  <c:v>3128.2933343847021</c:v>
                </c:pt>
                <c:pt idx="167">
                  <c:v>3134.1839732992153</c:v>
                </c:pt>
                <c:pt idx="168">
                  <c:v>3226.5149019075084</c:v>
                </c:pt>
                <c:pt idx="169">
                  <c:v>3239.6073250158724</c:v>
                </c:pt>
                <c:pt idx="170">
                  <c:v>3279.4849474224229</c:v>
                </c:pt>
                <c:pt idx="171">
                  <c:v>3281.4634934860524</c:v>
                </c:pt>
                <c:pt idx="172">
                  <c:v>3329.963589549046</c:v>
                </c:pt>
                <c:pt idx="173">
                  <c:v>3290.0161142422876</c:v>
                </c:pt>
                <c:pt idx="174">
                  <c:v>3251.3313480673205</c:v>
                </c:pt>
                <c:pt idx="175">
                  <c:v>3258.6570852942182</c:v>
                </c:pt>
                <c:pt idx="176">
                  <c:v>3153.8957569487866</c:v>
                </c:pt>
                <c:pt idx="177">
                  <c:v>3031.199024920184</c:v>
                </c:pt>
                <c:pt idx="178">
                  <c:v>3112.611665507266</c:v>
                </c:pt>
                <c:pt idx="179">
                  <c:v>3070.7367981138136</c:v>
                </c:pt>
                <c:pt idx="180">
                  <c:v>3056.9837049718935</c:v>
                </c:pt>
                <c:pt idx="181">
                  <c:v>3141.9424178656868</c:v>
                </c:pt>
                <c:pt idx="182">
                  <c:v>3206.6003880440962</c:v>
                </c:pt>
                <c:pt idx="183">
                  <c:v>3200.9045679068213</c:v>
                </c:pt>
                <c:pt idx="184">
                  <c:v>3184.5119033793826</c:v>
                </c:pt>
                <c:pt idx="185">
                  <c:v>3101.378245744284</c:v>
                </c:pt>
                <c:pt idx="186">
                  <c:v>3110.3051908592693</c:v>
                </c:pt>
                <c:pt idx="187">
                  <c:v>3137.229112301216</c:v>
                </c:pt>
                <c:pt idx="188">
                  <c:v>3163.0451510603048</c:v>
                </c:pt>
                <c:pt idx="189">
                  <c:v>3204.4651324220849</c:v>
                </c:pt>
                <c:pt idx="190">
                  <c:v>3192.2525312666085</c:v>
                </c:pt>
                <c:pt idx="191">
                  <c:v>3205.1950083942238</c:v>
                </c:pt>
                <c:pt idx="192">
                  <c:v>3251.3721567243092</c:v>
                </c:pt>
                <c:pt idx="193">
                  <c:v>3333.0911690997709</c:v>
                </c:pt>
                <c:pt idx="194">
                  <c:v>3336.7395373625559</c:v>
                </c:pt>
                <c:pt idx="195">
                  <c:v>3368.3763327751285</c:v>
                </c:pt>
                <c:pt idx="196">
                  <c:v>3389.7117295182161</c:v>
                </c:pt>
                <c:pt idx="197">
                  <c:v>3405.9536688586718</c:v>
                </c:pt>
                <c:pt idx="198">
                  <c:v>3355.9416329117148</c:v>
                </c:pt>
                <c:pt idx="199">
                  <c:v>3399.4099703032489</c:v>
                </c:pt>
                <c:pt idx="200">
                  <c:v>3375.7464735353697</c:v>
                </c:pt>
                <c:pt idx="201">
                  <c:v>3428.9878017069568</c:v>
                </c:pt>
                <c:pt idx="202">
                  <c:v>3480.6305182629785</c:v>
                </c:pt>
                <c:pt idx="203">
                  <c:v>3511.4378574305656</c:v>
                </c:pt>
                <c:pt idx="204">
                  <c:v>3548.28298861042</c:v>
                </c:pt>
                <c:pt idx="205">
                  <c:v>3529.2084837485472</c:v>
                </c:pt>
                <c:pt idx="206">
                  <c:v>3598.5655476337188</c:v>
                </c:pt>
                <c:pt idx="207">
                  <c:v>3587.9520463644944</c:v>
                </c:pt>
                <c:pt idx="208">
                  <c:v>3580.2309170787998</c:v>
                </c:pt>
                <c:pt idx="209">
                  <c:v>3613.2755175833986</c:v>
                </c:pt>
                <c:pt idx="210">
                  <c:v>3660.3068150391437</c:v>
                </c:pt>
                <c:pt idx="211">
                  <c:v>3637.380519906214</c:v>
                </c:pt>
                <c:pt idx="212">
                  <c:v>3682.6835850483731</c:v>
                </c:pt>
                <c:pt idx="213">
                  <c:v>3648.7833041892554</c:v>
                </c:pt>
                <c:pt idx="214">
                  <c:v>3634.1960523444354</c:v>
                </c:pt>
                <c:pt idx="215">
                  <c:v>3662.6473010311875</c:v>
                </c:pt>
                <c:pt idx="216">
                  <c:v>3654.1056778869256</c:v>
                </c:pt>
                <c:pt idx="217">
                  <c:v>3652.5110992512091</c:v>
                </c:pt>
                <c:pt idx="218">
                  <c:v>3721.1003268051627</c:v>
                </c:pt>
                <c:pt idx="219">
                  <c:v>3734.8479691735474</c:v>
                </c:pt>
                <c:pt idx="220">
                  <c:v>3770.3695853296413</c:v>
                </c:pt>
                <c:pt idx="221">
                  <c:v>3792.5291030861076</c:v>
                </c:pt>
                <c:pt idx="222">
                  <c:v>3745.8924864813307</c:v>
                </c:pt>
                <c:pt idx="223">
                  <c:v>3726.7703421395663</c:v>
                </c:pt>
                <c:pt idx="224">
                  <c:v>3637.8111415061853</c:v>
                </c:pt>
                <c:pt idx="225">
                  <c:v>3587.4752216566126</c:v>
                </c:pt>
                <c:pt idx="226">
                  <c:v>3649.5383636175111</c:v>
                </c:pt>
                <c:pt idx="227">
                  <c:v>3655.2497451750378</c:v>
                </c:pt>
                <c:pt idx="228">
                  <c:v>3613.1049349281543</c:v>
                </c:pt>
                <c:pt idx="229">
                  <c:v>3519.3345283866547</c:v>
                </c:pt>
                <c:pt idx="230">
                  <c:v>3518.1594577809715</c:v>
                </c:pt>
                <c:pt idx="231">
                  <c:v>3591.2832059367333</c:v>
                </c:pt>
                <c:pt idx="232">
                  <c:v>3628.1567421665209</c:v>
                </c:pt>
                <c:pt idx="233">
                  <c:v>3641.495551584394</c:v>
                </c:pt>
                <c:pt idx="234">
                  <c:v>3656.41545074339</c:v>
                </c:pt>
                <c:pt idx="235">
                  <c:v>3725.1322945169359</c:v>
                </c:pt>
                <c:pt idx="236">
                  <c:v>3741.0551490019106</c:v>
                </c:pt>
                <c:pt idx="237">
                  <c:v>3765.2517699579344</c:v>
                </c:pt>
                <c:pt idx="238">
                  <c:v>3742.8585751489104</c:v>
                </c:pt>
                <c:pt idx="239">
                  <c:v>3771.5274495482927</c:v>
                </c:pt>
                <c:pt idx="240">
                  <c:v>3809.4820651757241</c:v>
                </c:pt>
                <c:pt idx="241">
                  <c:v>3855.2797728477285</c:v>
                </c:pt>
                <c:pt idx="242">
                  <c:v>3889.9532338575755</c:v>
                </c:pt>
                <c:pt idx="243">
                  <c:v>3905.2055459898693</c:v>
                </c:pt>
                <c:pt idx="244">
                  <c:v>3926.0755892605266</c:v>
                </c:pt>
                <c:pt idx="245">
                  <c:v>3933.684951924608</c:v>
                </c:pt>
                <c:pt idx="246">
                  <c:v>3945.4711767881131</c:v>
                </c:pt>
                <c:pt idx="247">
                  <c:v>3987.6158318949047</c:v>
                </c:pt>
                <c:pt idx="248">
                  <c:v>4007.2358986917857</c:v>
                </c:pt>
                <c:pt idx="249">
                  <c:v>4033.1385513238524</c:v>
                </c:pt>
                <c:pt idx="250">
                  <c:v>4074.5582792751657</c:v>
                </c:pt>
                <c:pt idx="251">
                  <c:v>4093.1970609046302</c:v>
                </c:pt>
                <c:pt idx="252">
                  <c:v>4136.7357021979724</c:v>
                </c:pt>
                <c:pt idx="253">
                  <c:v>4232.4927774977368</c:v>
                </c:pt>
                <c:pt idx="254">
                  <c:v>4156.3072303039335</c:v>
                </c:pt>
                <c:pt idx="255">
                  <c:v>4134.9053652982911</c:v>
                </c:pt>
                <c:pt idx="256">
                  <c:v>4150.738868970252</c:v>
                </c:pt>
                <c:pt idx="257">
                  <c:v>4187.2443682785133</c:v>
                </c:pt>
                <c:pt idx="258">
                  <c:v>4170.5211423582641</c:v>
                </c:pt>
                <c:pt idx="259">
                  <c:v>4189.4845436977785</c:v>
                </c:pt>
                <c:pt idx="260">
                  <c:v>4203.4515310592487</c:v>
                </c:pt>
                <c:pt idx="261">
                  <c:v>4192.3163777808959</c:v>
                </c:pt>
                <c:pt idx="262">
                  <c:v>4058.0781139022051</c:v>
                </c:pt>
                <c:pt idx="263">
                  <c:v>4043.0770629271356</c:v>
                </c:pt>
                <c:pt idx="264">
                  <c:v>3940.434616484421</c:v>
                </c:pt>
                <c:pt idx="265">
                  <c:v>4078.356842034993</c:v>
                </c:pt>
                <c:pt idx="266">
                  <c:v>4131.585230873834</c:v>
                </c:pt>
                <c:pt idx="267">
                  <c:v>4155.7668621240582</c:v>
                </c:pt>
                <c:pt idx="268">
                  <c:v>4210.8630217980517</c:v>
                </c:pt>
                <c:pt idx="269">
                  <c:v>4131.0938644065373</c:v>
                </c:pt>
                <c:pt idx="270">
                  <c:v>4225.9917002221382</c:v>
                </c:pt>
                <c:pt idx="271">
                  <c:v>4245.0086628731378</c:v>
                </c:pt>
                <c:pt idx="272">
                  <c:v>4216.5671048318882</c:v>
                </c:pt>
                <c:pt idx="273">
                  <c:v>4205.1823736488423</c:v>
                </c:pt>
                <c:pt idx="274">
                  <c:v>4228.2351703698978</c:v>
                </c:pt>
                <c:pt idx="275">
                  <c:v>4271.6747349573343</c:v>
                </c:pt>
                <c:pt idx="276">
                  <c:v>4348.9918880483119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E4-4577-A98B-4FCFFC4A7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936768"/>
        <c:axId val="149954944"/>
      </c:lineChart>
      <c:catAx>
        <c:axId val="149936768"/>
        <c:scaling>
          <c:orientation val="minMax"/>
          <c:max val="43830"/>
          <c:min val="35431"/>
        </c:scaling>
        <c:delete val="0"/>
        <c:axPos val="t"/>
        <c:numFmt formatCode="General" sourceLinked="1"/>
        <c:majorTickMark val="none"/>
        <c:minorTickMark val="none"/>
        <c:tickLblPos val="low"/>
        <c:spPr>
          <a:ln w="635">
            <a:solidFill>
              <a:schemeClr val="bg1">
                <a:lumMod val="50000"/>
              </a:schemeClr>
            </a:solidFill>
          </a:ln>
        </c:spPr>
        <c:crossAx val="149954944"/>
        <c:crosses val="max"/>
        <c:auto val="1"/>
        <c:lblAlgn val="ctr"/>
        <c:lblOffset val="100"/>
        <c:tickLblSkip val="30"/>
        <c:tickMarkSkip val="12"/>
        <c:noMultiLvlLbl val="1"/>
      </c:catAx>
      <c:valAx>
        <c:axId val="149954944"/>
        <c:scaling>
          <c:orientation val="minMax"/>
          <c:max val="12000"/>
          <c:min val="0"/>
        </c:scaling>
        <c:delete val="0"/>
        <c:axPos val="l"/>
        <c:majorGridlines>
          <c:spPr>
            <a:ln w="635">
              <a:solidFill>
                <a:schemeClr val="bg1">
                  <a:lumMod val="50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9936768"/>
        <c:crossesAt val="1"/>
        <c:crossBetween val="between"/>
      </c:valAx>
      <c:spPr>
        <a:noFill/>
        <a:ln w="6350"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7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725943597709627E-2"/>
          <c:y val="4.2414355628058731E-2"/>
          <c:w val="0.9529478458049887"/>
          <c:h val="0.89864852419763319"/>
        </c:manualLayout>
      </c:layout>
      <c:areaChart>
        <c:grouping val="standard"/>
        <c:varyColors val="0"/>
        <c:ser>
          <c:idx val="0"/>
          <c:order val="0"/>
          <c:tx>
            <c:v>S&amp;P 500 Index</c:v>
          </c:tx>
          <c:spPr>
            <a:solidFill>
              <a:srgbClr val="943F17"/>
            </a:solidFill>
            <a:ln w="25400">
              <a:noFill/>
            </a:ln>
          </c:spPr>
          <c:val>
            <c:numRef>
              <c:f>'S&amp;P worst qtrs vs MDP '!$H$2:$H$84</c:f>
              <c:numCache>
                <c:formatCode>0.00%</c:formatCode>
                <c:ptCount val="83"/>
                <c:pt idx="0">
                  <c:v>0</c:v>
                </c:pt>
                <c:pt idx="1">
                  <c:v>-3.0169999999999961E-2</c:v>
                </c:pt>
                <c:pt idx="2">
                  <c:v>-7.0747687199999978E-2</c:v>
                </c:pt>
                <c:pt idx="3">
                  <c:v>-5.460657452666396E-2</c:v>
                </c:pt>
                <c:pt idx="4">
                  <c:v>-1.6800291441985225E-2</c:v>
                </c:pt>
                <c:pt idx="5">
                  <c:v>-3.5815373805497187E-2</c:v>
                </c:pt>
                <c:pt idx="6">
                  <c:v>-3.3347061162439219E-2</c:v>
                </c:pt>
                <c:pt idx="7">
                  <c:v>-3.9398308559562341E-2</c:v>
                </c:pt>
                <c:pt idx="8">
                  <c:v>-3.7419469075195028E-2</c:v>
                </c:pt>
                <c:pt idx="9">
                  <c:v>-9.3008494736102537E-2</c:v>
                </c:pt>
                <c:pt idx="10">
                  <c:v>-0.13769596620045479</c:v>
                </c:pt>
                <c:pt idx="11">
                  <c:v>-9.1157417496293303E-2</c:v>
                </c:pt>
                <c:pt idx="12">
                  <c:v>-5.3649484116365331E-2</c:v>
                </c:pt>
                <c:pt idx="13">
                  <c:v>-7.7913911343621745E-2</c:v>
                </c:pt>
                <c:pt idx="14">
                  <c:v>-8.9956355661474044E-2</c:v>
                </c:pt>
                <c:pt idx="15">
                  <c:v>-0.14082779537999762</c:v>
                </c:pt>
                <c:pt idx="16">
                  <c:v>-0.14531267428811406</c:v>
                </c:pt>
                <c:pt idx="17">
                  <c:v>-0.10668935403919397</c:v>
                </c:pt>
                <c:pt idx="18">
                  <c:v>-0.13714231395999787</c:v>
                </c:pt>
                <c:pt idx="19">
                  <c:v>-0.15010243640431872</c:v>
                </c:pt>
                <c:pt idx="20">
                  <c:v>-0.16522211406068585</c:v>
                </c:pt>
                <c:pt idx="24">
                  <c:v>0</c:v>
                </c:pt>
                <c:pt idx="25">
                  <c:v>-2.1899999999999979E-2</c:v>
                </c:pt>
                <c:pt idx="26">
                  <c:v>-0.23258274000000007</c:v>
                </c:pt>
                <c:pt idx="27">
                  <c:v>-0.29581792222400011</c:v>
                </c:pt>
                <c:pt idx="31">
                  <c:v>0</c:v>
                </c:pt>
                <c:pt idx="32">
                  <c:v>-1.0649999999999977E-2</c:v>
                </c:pt>
                <c:pt idx="33">
                  <c:v>-0.15369022299999996</c:v>
                </c:pt>
                <c:pt idx="37">
                  <c:v>0</c:v>
                </c:pt>
                <c:pt idx="38">
                  <c:v>-5.2789999999999962E-2</c:v>
                </c:pt>
                <c:pt idx="39">
                  <c:v>-5.6796698300000004E-2</c:v>
                </c:pt>
                <c:pt idx="40">
                  <c:v>-0.13115884660602797</c:v>
                </c:pt>
                <c:pt idx="41">
                  <c:v>-0.12691021336593145</c:v>
                </c:pt>
                <c:pt idx="42">
                  <c:v>-9.5932987736154704E-2</c:v>
                </c:pt>
                <c:pt idx="43">
                  <c:v>-0.17836581791437209</c:v>
                </c:pt>
                <c:pt idx="44">
                  <c:v>-0.23041634334949662</c:v>
                </c:pt>
                <c:pt idx="45">
                  <c:v>-0.17061199739118604</c:v>
                </c:pt>
                <c:pt idx="46">
                  <c:v>-0.16505509777370697</c:v>
                </c:pt>
                <c:pt idx="47">
                  <c:v>-0.18537765669389489</c:v>
                </c:pt>
                <c:pt idx="48">
                  <c:v>-0.19339354055202693</c:v>
                </c:pt>
                <c:pt idx="49">
                  <c:v>-0.24388710491347002</c:v>
                </c:pt>
                <c:pt idx="50">
                  <c:v>-0.30494322119170725</c:v>
                </c:pt>
                <c:pt idx="51">
                  <c:v>-0.29168848841983308</c:v>
                </c:pt>
                <c:pt idx="52">
                  <c:v>-0.23735391236651857</c:v>
                </c:pt>
                <c:pt idx="53">
                  <c:v>-0.23064262679534397</c:v>
                </c:pt>
                <c:pt idx="54">
                  <c:v>-0.24186755087039991</c:v>
                </c:pt>
                <c:pt idx="55">
                  <c:v>-0.2564843444896186</c:v>
                </c:pt>
                <c:pt idx="56">
                  <c:v>-0.22852072068587312</c:v>
                </c:pt>
                <c:pt idx="57">
                  <c:v>-0.27529550939068859</c:v>
                </c:pt>
                <c:pt idx="58">
                  <c:v>-0.28063658148647924</c:v>
                </c:pt>
                <c:pt idx="59">
                  <c:v>-0.33188403142138245</c:v>
                </c:pt>
                <c:pt idx="60">
                  <c:v>-0.38396367117208569</c:v>
                </c:pt>
                <c:pt idx="61">
                  <c:v>-0.37991631249168634</c:v>
                </c:pt>
                <c:pt idx="62">
                  <c:v>-0.44730700765008985</c:v>
                </c:pt>
                <c:pt idx="66">
                  <c:v>0</c:v>
                </c:pt>
                <c:pt idx="67">
                  <c:v>-4.1799999999999955E-2</c:v>
                </c:pt>
                <c:pt idx="68">
                  <c:v>-4.8411579999999961E-2</c:v>
                </c:pt>
                <c:pt idx="69">
                  <c:v>-0.10550688519999994</c:v>
                </c:pt>
                <c:pt idx="70">
                  <c:v>-0.13457791143099995</c:v>
                </c:pt>
                <c:pt idx="71">
                  <c:v>-0.13829922641184669</c:v>
                </c:pt>
                <c:pt idx="72">
                  <c:v>-9.633439873810358E-2</c:v>
                </c:pt>
                <c:pt idx="73">
                  <c:v>-8.458674592169893E-2</c:v>
                </c:pt>
                <c:pt idx="74">
                  <c:v>-0.16175608324049973</c:v>
                </c:pt>
                <c:pt idx="75">
                  <c:v>-0.16879733214127954</c:v>
                </c:pt>
                <c:pt idx="76">
                  <c:v>-0.15674489345732809</c:v>
                </c:pt>
                <c:pt idx="77">
                  <c:v>-0.23187892345028013</c:v>
                </c:pt>
                <c:pt idx="78">
                  <c:v>-0.36092326431063304</c:v>
                </c:pt>
                <c:pt idx="79">
                  <c:v>-0.40680897393312954</c:v>
                </c:pt>
                <c:pt idx="80">
                  <c:v>-0.40052114905682074</c:v>
                </c:pt>
                <c:pt idx="81">
                  <c:v>-0.45105721619133077</c:v>
                </c:pt>
                <c:pt idx="82">
                  <c:v>-0.50951962266695405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0A-4CF3-ACB7-5A616E254B9E}"/>
            </c:ext>
          </c:extLst>
        </c:ser>
        <c:ser>
          <c:idx val="1"/>
          <c:order val="1"/>
          <c:tx>
            <c:v>Nestor Partners</c:v>
          </c:tx>
          <c:spPr>
            <a:solidFill>
              <a:srgbClr val="080499"/>
            </a:solidFill>
            <a:ln w="25400">
              <a:noFill/>
            </a:ln>
          </c:spPr>
          <c:val>
            <c:numRef>
              <c:f>'S&amp;P worst qtrs vs MDP '!$L$2:$L$84</c:f>
              <c:numCache>
                <c:formatCode>0.00%</c:formatCode>
                <c:ptCount val="83"/>
                <c:pt idx="0">
                  <c:v>0</c:v>
                </c:pt>
                <c:pt idx="1">
                  <c:v>5.9400000000000092E-2</c:v>
                </c:pt>
                <c:pt idx="2">
                  <c:v>0.18027754000000004</c:v>
                </c:pt>
                <c:pt idx="3">
                  <c:v>0.30267232089799995</c:v>
                </c:pt>
                <c:pt idx="4">
                  <c:v>0.20705617254408684</c:v>
                </c:pt>
                <c:pt idx="5">
                  <c:v>0.3166568730110898</c:v>
                </c:pt>
                <c:pt idx="6">
                  <c:v>0.41672279535993267</c:v>
                </c:pt>
                <c:pt idx="7">
                  <c:v>0.56179520960478979</c:v>
                </c:pt>
                <c:pt idx="8">
                  <c:v>0.66487369343870595</c:v>
                </c:pt>
                <c:pt idx="9">
                  <c:v>0.66970182714967819</c:v>
                </c:pt>
                <c:pt idx="10">
                  <c:v>0.62679049019193145</c:v>
                </c:pt>
                <c:pt idx="11">
                  <c:v>0.571642292574425</c:v>
                </c:pt>
                <c:pt idx="12">
                  <c:v>0.6874723295371602</c:v>
                </c:pt>
                <c:pt idx="13">
                  <c:v>0.55770570739575265</c:v>
                </c:pt>
                <c:pt idx="14">
                  <c:v>0.62531013509672839</c:v>
                </c:pt>
                <c:pt idx="15">
                  <c:v>0.76443668266100828</c:v>
                </c:pt>
                <c:pt idx="16">
                  <c:v>0.93805725223485159</c:v>
                </c:pt>
                <c:pt idx="17">
                  <c:v>0.93224308047814697</c:v>
                </c:pt>
                <c:pt idx="18">
                  <c:v>0.9330159777103384</c:v>
                </c:pt>
                <c:pt idx="19">
                  <c:v>1.1006084629778248</c:v>
                </c:pt>
                <c:pt idx="20">
                  <c:v>0.92751832562845193</c:v>
                </c:pt>
                <c:pt idx="24">
                  <c:v>0</c:v>
                </c:pt>
                <c:pt idx="25">
                  <c:v>-4.4514300000000048E-2</c:v>
                </c:pt>
                <c:pt idx="26">
                  <c:v>-2.5717507566750099E-2</c:v>
                </c:pt>
                <c:pt idx="27">
                  <c:v>6.1839116606742663E-2</c:v>
                </c:pt>
                <c:pt idx="31">
                  <c:v>0</c:v>
                </c:pt>
                <c:pt idx="32">
                  <c:v>-4.6299999999999952E-2</c:v>
                </c:pt>
                <c:pt idx="33">
                  <c:v>1.5785870000000046E-2</c:v>
                </c:pt>
                <c:pt idx="37">
                  <c:v>0</c:v>
                </c:pt>
                <c:pt idx="38">
                  <c:v>-2.7028500000000007E-2</c:v>
                </c:pt>
                <c:pt idx="39">
                  <c:v>1.9615851007150013E-2</c:v>
                </c:pt>
                <c:pt idx="40">
                  <c:v>8.3274037241004864E-2</c:v>
                </c:pt>
                <c:pt idx="41">
                  <c:v>0.2305941065904028</c:v>
                </c:pt>
                <c:pt idx="42">
                  <c:v>0.23911880114498649</c:v>
                </c:pt>
                <c:pt idx="43">
                  <c:v>0.22273690712256916</c:v>
                </c:pt>
                <c:pt idx="44">
                  <c:v>0.33034350181281869</c:v>
                </c:pt>
                <c:pt idx="45">
                  <c:v>0.2645797002472543</c:v>
                </c:pt>
                <c:pt idx="46">
                  <c:v>0.28778676107431195</c:v>
                </c:pt>
                <c:pt idx="47">
                  <c:v>0.26257550209540798</c:v>
                </c:pt>
                <c:pt idx="48">
                  <c:v>0.19923511933648638</c:v>
                </c:pt>
                <c:pt idx="49">
                  <c:v>0.23868599728676304</c:v>
                </c:pt>
                <c:pt idx="50">
                  <c:v>0.20541241402764604</c:v>
                </c:pt>
                <c:pt idx="51">
                  <c:v>0.25438361930117459</c:v>
                </c:pt>
                <c:pt idx="52">
                  <c:v>0.15702915047014335</c:v>
                </c:pt>
                <c:pt idx="53">
                  <c:v>0.18056115644115017</c:v>
                </c:pt>
                <c:pt idx="54">
                  <c:v>0.20561396279810357</c:v>
                </c:pt>
                <c:pt idx="55">
                  <c:v>0.15495611362506406</c:v>
                </c:pt>
                <c:pt idx="56">
                  <c:v>0.16851287299118373</c:v>
                </c:pt>
                <c:pt idx="57">
                  <c:v>0.12900264832445668</c:v>
                </c:pt>
                <c:pt idx="58">
                  <c:v>0.20324924948621786</c:v>
                </c:pt>
                <c:pt idx="59">
                  <c:v>0.34919772817742339</c:v>
                </c:pt>
                <c:pt idx="60">
                  <c:v>0.42634930662711146</c:v>
                </c:pt>
                <c:pt idx="61">
                  <c:v>0.44808758323476194</c:v>
                </c:pt>
                <c:pt idx="62">
                  <c:v>0.53475823164901226</c:v>
                </c:pt>
                <c:pt idx="66">
                  <c:v>0</c:v>
                </c:pt>
                <c:pt idx="67">
                  <c:v>-3.2331599999999981E-2</c:v>
                </c:pt>
                <c:pt idx="68">
                  <c:v>-1.6429227814919956E-2</c:v>
                </c:pt>
                <c:pt idx="69">
                  <c:v>-7.9635396181026866E-4</c:v>
                </c:pt>
                <c:pt idx="70">
                  <c:v>6.4884099462488853E-2</c:v>
                </c:pt>
                <c:pt idx="71">
                  <c:v>4.0375685424949778E-2</c:v>
                </c:pt>
                <c:pt idx="72">
                  <c:v>3.0404204667994237E-2</c:v>
                </c:pt>
                <c:pt idx="73">
                  <c:v>4.5171751648455029E-2</c:v>
                </c:pt>
                <c:pt idx="74">
                  <c:v>0.11241757956364086</c:v>
                </c:pt>
                <c:pt idx="75">
                  <c:v>7.7934859432327128E-2</c:v>
                </c:pt>
                <c:pt idx="76">
                  <c:v>3.487621250487314E-2</c:v>
                </c:pt>
                <c:pt idx="77">
                  <c:v>6.8025263856208079E-2</c:v>
                </c:pt>
                <c:pt idx="78">
                  <c:v>0.16301810088673893</c:v>
                </c:pt>
                <c:pt idx="79">
                  <c:v>0.18727051734453015</c:v>
                </c:pt>
                <c:pt idx="80">
                  <c:v>0.20152773662501022</c:v>
                </c:pt>
                <c:pt idx="81">
                  <c:v>0.20394845455598851</c:v>
                </c:pt>
                <c:pt idx="82">
                  <c:v>0.2322778432710727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0A-4CF3-ACB7-5A616E254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05024"/>
        <c:axId val="139106560"/>
      </c:areaChart>
      <c:catAx>
        <c:axId val="13910502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39106560"/>
        <c:crosses val="autoZero"/>
        <c:auto val="1"/>
        <c:lblAlgn val="ctr"/>
        <c:lblOffset val="100"/>
        <c:tickMarkSkip val="1"/>
        <c:noMultiLvlLbl val="0"/>
      </c:catAx>
      <c:valAx>
        <c:axId val="139106560"/>
        <c:scaling>
          <c:orientation val="minMax"/>
          <c:max val="1.1000000000000001"/>
          <c:min val="-0.60000000000000009"/>
        </c:scaling>
        <c:delete val="0"/>
        <c:axPos val="l"/>
        <c:majorGridlines>
          <c:spPr>
            <a:ln w="190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noFill/>
            <a:prstDash val="solid"/>
          </a:ln>
        </c:spPr>
        <c:txPr>
          <a:bodyPr rot="0" vert="horz"/>
          <a:lstStyle/>
          <a:p>
            <a:pPr>
              <a:defRPr sz="600" b="0">
                <a:latin typeface="Franklin Gothic Book" pitchFamily="34" charset="0"/>
              </a:defRPr>
            </a:pPr>
            <a:endParaRPr lang="en-US"/>
          </a:p>
        </c:txPr>
        <c:crossAx val="139105024"/>
        <c:crosses val="autoZero"/>
        <c:crossBetween val="midCat"/>
        <c:majorUnit val="0.2"/>
      </c:valAx>
      <c:spPr>
        <a:noFill/>
        <a:ln w="12700">
          <a:noFill/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425" b="1" i="0" u="none" strike="noStrike" baseline="0">
          <a:solidFill>
            <a:schemeClr val="tx1">
              <a:lumMod val="75000"/>
              <a:lumOff val="25000"/>
            </a:schemeClr>
          </a:solidFill>
          <a:latin typeface="Franklin Gothic Medium Cond" pitchFamily="34" charset="0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725943597709627E-2"/>
          <c:y val="4.2414355628058731E-2"/>
          <c:w val="0.9529478458049887"/>
          <c:h val="0.89864852419763319"/>
        </c:manualLayout>
      </c:layout>
      <c:areaChart>
        <c:grouping val="standard"/>
        <c:varyColors val="0"/>
        <c:ser>
          <c:idx val="0"/>
          <c:order val="0"/>
          <c:tx>
            <c:v>S&amp;P 500 Index</c:v>
          </c:tx>
          <c:spPr>
            <a:solidFill>
              <a:srgbClr val="943F17"/>
            </a:solidFill>
            <a:ln w="25400">
              <a:noFill/>
            </a:ln>
          </c:spPr>
          <c:val>
            <c:numRef>
              <c:f>'S&amp;P worst qtrs vs MDP '!$H$2:$H$84</c:f>
              <c:numCache>
                <c:formatCode>0.00%</c:formatCode>
                <c:ptCount val="83"/>
                <c:pt idx="0">
                  <c:v>0</c:v>
                </c:pt>
                <c:pt idx="1">
                  <c:v>-3.0169999999999961E-2</c:v>
                </c:pt>
                <c:pt idx="2">
                  <c:v>-7.0747687199999978E-2</c:v>
                </c:pt>
                <c:pt idx="3">
                  <c:v>-5.460657452666396E-2</c:v>
                </c:pt>
                <c:pt idx="4">
                  <c:v>-1.6800291441985225E-2</c:v>
                </c:pt>
                <c:pt idx="5">
                  <c:v>-3.5815373805497187E-2</c:v>
                </c:pt>
                <c:pt idx="6">
                  <c:v>-3.3347061162439219E-2</c:v>
                </c:pt>
                <c:pt idx="7">
                  <c:v>-3.9398308559562341E-2</c:v>
                </c:pt>
                <c:pt idx="8">
                  <c:v>-3.7419469075195028E-2</c:v>
                </c:pt>
                <c:pt idx="9">
                  <c:v>-9.3008494736102537E-2</c:v>
                </c:pt>
                <c:pt idx="10">
                  <c:v>-0.13769596620045479</c:v>
                </c:pt>
                <c:pt idx="11">
                  <c:v>-9.1157417496293303E-2</c:v>
                </c:pt>
                <c:pt idx="12">
                  <c:v>-5.3649484116365331E-2</c:v>
                </c:pt>
                <c:pt idx="13">
                  <c:v>-7.7913911343621745E-2</c:v>
                </c:pt>
                <c:pt idx="14">
                  <c:v>-8.9956355661474044E-2</c:v>
                </c:pt>
                <c:pt idx="15">
                  <c:v>-0.14082779537999762</c:v>
                </c:pt>
                <c:pt idx="16">
                  <c:v>-0.14531267428811406</c:v>
                </c:pt>
                <c:pt idx="17">
                  <c:v>-0.10668935403919397</c:v>
                </c:pt>
                <c:pt idx="18">
                  <c:v>-0.13714231395999787</c:v>
                </c:pt>
                <c:pt idx="19">
                  <c:v>-0.15010243640431872</c:v>
                </c:pt>
                <c:pt idx="20">
                  <c:v>-0.16522211406068585</c:v>
                </c:pt>
                <c:pt idx="24">
                  <c:v>0</c:v>
                </c:pt>
                <c:pt idx="25">
                  <c:v>-2.1899999999999979E-2</c:v>
                </c:pt>
                <c:pt idx="26">
                  <c:v>-0.23258274000000007</c:v>
                </c:pt>
                <c:pt idx="27">
                  <c:v>-0.29581792222400011</c:v>
                </c:pt>
                <c:pt idx="31">
                  <c:v>0</c:v>
                </c:pt>
                <c:pt idx="32">
                  <c:v>-1.0649999999999977E-2</c:v>
                </c:pt>
                <c:pt idx="33">
                  <c:v>-0.15369022299999996</c:v>
                </c:pt>
                <c:pt idx="37">
                  <c:v>0</c:v>
                </c:pt>
                <c:pt idx="38">
                  <c:v>-5.2789999999999962E-2</c:v>
                </c:pt>
                <c:pt idx="39">
                  <c:v>-5.6796698300000004E-2</c:v>
                </c:pt>
                <c:pt idx="40">
                  <c:v>-0.13115884660602797</c:v>
                </c:pt>
                <c:pt idx="41">
                  <c:v>-0.12691021336593145</c:v>
                </c:pt>
                <c:pt idx="42">
                  <c:v>-9.5932987736154704E-2</c:v>
                </c:pt>
                <c:pt idx="43">
                  <c:v>-0.17836581791437209</c:v>
                </c:pt>
                <c:pt idx="44">
                  <c:v>-0.23041634334949662</c:v>
                </c:pt>
                <c:pt idx="45">
                  <c:v>-0.17061199739118604</c:v>
                </c:pt>
                <c:pt idx="46">
                  <c:v>-0.16505509777370697</c:v>
                </c:pt>
                <c:pt idx="47">
                  <c:v>-0.18537765669389489</c:v>
                </c:pt>
                <c:pt idx="48">
                  <c:v>-0.19339354055202693</c:v>
                </c:pt>
                <c:pt idx="49">
                  <c:v>-0.24388710491347002</c:v>
                </c:pt>
                <c:pt idx="50">
                  <c:v>-0.30494322119170725</c:v>
                </c:pt>
                <c:pt idx="51">
                  <c:v>-0.29168848841983308</c:v>
                </c:pt>
                <c:pt idx="52">
                  <c:v>-0.23735391236651857</c:v>
                </c:pt>
                <c:pt idx="53">
                  <c:v>-0.23064262679534397</c:v>
                </c:pt>
                <c:pt idx="54">
                  <c:v>-0.24186755087039991</c:v>
                </c:pt>
                <c:pt idx="55">
                  <c:v>-0.2564843444896186</c:v>
                </c:pt>
                <c:pt idx="56">
                  <c:v>-0.22852072068587312</c:v>
                </c:pt>
                <c:pt idx="57">
                  <c:v>-0.27529550939068859</c:v>
                </c:pt>
                <c:pt idx="58">
                  <c:v>-0.28063658148647924</c:v>
                </c:pt>
                <c:pt idx="59">
                  <c:v>-0.33188403142138245</c:v>
                </c:pt>
                <c:pt idx="60">
                  <c:v>-0.38396367117208569</c:v>
                </c:pt>
                <c:pt idx="61">
                  <c:v>-0.37991631249168634</c:v>
                </c:pt>
                <c:pt idx="62">
                  <c:v>-0.44730700765008985</c:v>
                </c:pt>
                <c:pt idx="66">
                  <c:v>0</c:v>
                </c:pt>
                <c:pt idx="67">
                  <c:v>-4.1799999999999955E-2</c:v>
                </c:pt>
                <c:pt idx="68">
                  <c:v>-4.8411579999999961E-2</c:v>
                </c:pt>
                <c:pt idx="69">
                  <c:v>-0.10550688519999994</c:v>
                </c:pt>
                <c:pt idx="70">
                  <c:v>-0.13457791143099995</c:v>
                </c:pt>
                <c:pt idx="71">
                  <c:v>-0.13829922641184669</c:v>
                </c:pt>
                <c:pt idx="72">
                  <c:v>-9.633439873810358E-2</c:v>
                </c:pt>
                <c:pt idx="73">
                  <c:v>-8.458674592169893E-2</c:v>
                </c:pt>
                <c:pt idx="74">
                  <c:v>-0.16175608324049973</c:v>
                </c:pt>
                <c:pt idx="75">
                  <c:v>-0.16879733214127954</c:v>
                </c:pt>
                <c:pt idx="76">
                  <c:v>-0.15674489345732809</c:v>
                </c:pt>
                <c:pt idx="77">
                  <c:v>-0.23187892345028013</c:v>
                </c:pt>
                <c:pt idx="78">
                  <c:v>-0.36092326431063304</c:v>
                </c:pt>
                <c:pt idx="79">
                  <c:v>-0.40680897393312954</c:v>
                </c:pt>
                <c:pt idx="80">
                  <c:v>-0.40052114905682074</c:v>
                </c:pt>
                <c:pt idx="81">
                  <c:v>-0.45105721619133077</c:v>
                </c:pt>
                <c:pt idx="82">
                  <c:v>-0.50951962266695405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C-446A-BC9B-B07D442FD1E4}"/>
            </c:ext>
          </c:extLst>
        </c:ser>
        <c:ser>
          <c:idx val="1"/>
          <c:order val="1"/>
          <c:tx>
            <c:v>Nestor Partners</c:v>
          </c:tx>
          <c:spPr>
            <a:solidFill>
              <a:srgbClr val="080499"/>
            </a:solidFill>
            <a:ln w="25400">
              <a:noFill/>
            </a:ln>
          </c:spPr>
          <c:val>
            <c:numRef>
              <c:f>'S&amp;P worst qtrs vs MDP '!$L$2:$L$84</c:f>
              <c:numCache>
                <c:formatCode>0.00%</c:formatCode>
                <c:ptCount val="83"/>
                <c:pt idx="0">
                  <c:v>0</c:v>
                </c:pt>
                <c:pt idx="1">
                  <c:v>5.9400000000000092E-2</c:v>
                </c:pt>
                <c:pt idx="2">
                  <c:v>0.18027754000000004</c:v>
                </c:pt>
                <c:pt idx="3">
                  <c:v>0.30267232089799995</c:v>
                </c:pt>
                <c:pt idx="4">
                  <c:v>0.20705617254408684</c:v>
                </c:pt>
                <c:pt idx="5">
                  <c:v>0.3166568730110898</c:v>
                </c:pt>
                <c:pt idx="6">
                  <c:v>0.41672279535993267</c:v>
                </c:pt>
                <c:pt idx="7">
                  <c:v>0.56179520960478979</c:v>
                </c:pt>
                <c:pt idx="8">
                  <c:v>0.66487369343870595</c:v>
                </c:pt>
                <c:pt idx="9">
                  <c:v>0.66970182714967819</c:v>
                </c:pt>
                <c:pt idx="10">
                  <c:v>0.62679049019193145</c:v>
                </c:pt>
                <c:pt idx="11">
                  <c:v>0.571642292574425</c:v>
                </c:pt>
                <c:pt idx="12">
                  <c:v>0.6874723295371602</c:v>
                </c:pt>
                <c:pt idx="13">
                  <c:v>0.55770570739575265</c:v>
                </c:pt>
                <c:pt idx="14">
                  <c:v>0.62531013509672839</c:v>
                </c:pt>
                <c:pt idx="15">
                  <c:v>0.76443668266100828</c:v>
                </c:pt>
                <c:pt idx="16">
                  <c:v>0.93805725223485159</c:v>
                </c:pt>
                <c:pt idx="17">
                  <c:v>0.93224308047814697</c:v>
                </c:pt>
                <c:pt idx="18">
                  <c:v>0.9330159777103384</c:v>
                </c:pt>
                <c:pt idx="19">
                  <c:v>1.1006084629778248</c:v>
                </c:pt>
                <c:pt idx="20">
                  <c:v>0.92751832562845193</c:v>
                </c:pt>
                <c:pt idx="24">
                  <c:v>0</c:v>
                </c:pt>
                <c:pt idx="25">
                  <c:v>-4.4514300000000048E-2</c:v>
                </c:pt>
                <c:pt idx="26">
                  <c:v>-2.5717507566750099E-2</c:v>
                </c:pt>
                <c:pt idx="27">
                  <c:v>6.1839116606742663E-2</c:v>
                </c:pt>
                <c:pt idx="31">
                  <c:v>0</c:v>
                </c:pt>
                <c:pt idx="32">
                  <c:v>-4.6299999999999952E-2</c:v>
                </c:pt>
                <c:pt idx="33">
                  <c:v>1.5785870000000046E-2</c:v>
                </c:pt>
                <c:pt idx="37">
                  <c:v>0</c:v>
                </c:pt>
                <c:pt idx="38">
                  <c:v>-2.7028500000000007E-2</c:v>
                </c:pt>
                <c:pt idx="39">
                  <c:v>1.9615851007150013E-2</c:v>
                </c:pt>
                <c:pt idx="40">
                  <c:v>8.3274037241004864E-2</c:v>
                </c:pt>
                <c:pt idx="41">
                  <c:v>0.2305941065904028</c:v>
                </c:pt>
                <c:pt idx="42">
                  <c:v>0.23911880114498649</c:v>
                </c:pt>
                <c:pt idx="43">
                  <c:v>0.22273690712256916</c:v>
                </c:pt>
                <c:pt idx="44">
                  <c:v>0.33034350181281869</c:v>
                </c:pt>
                <c:pt idx="45">
                  <c:v>0.2645797002472543</c:v>
                </c:pt>
                <c:pt idx="46">
                  <c:v>0.28778676107431195</c:v>
                </c:pt>
                <c:pt idx="47">
                  <c:v>0.26257550209540798</c:v>
                </c:pt>
                <c:pt idx="48">
                  <c:v>0.19923511933648638</c:v>
                </c:pt>
                <c:pt idx="49">
                  <c:v>0.23868599728676304</c:v>
                </c:pt>
                <c:pt idx="50">
                  <c:v>0.20541241402764604</c:v>
                </c:pt>
                <c:pt idx="51">
                  <c:v>0.25438361930117459</c:v>
                </c:pt>
                <c:pt idx="52">
                  <c:v>0.15702915047014335</c:v>
                </c:pt>
                <c:pt idx="53">
                  <c:v>0.18056115644115017</c:v>
                </c:pt>
                <c:pt idx="54">
                  <c:v>0.20561396279810357</c:v>
                </c:pt>
                <c:pt idx="55">
                  <c:v>0.15495611362506406</c:v>
                </c:pt>
                <c:pt idx="56">
                  <c:v>0.16851287299118373</c:v>
                </c:pt>
                <c:pt idx="57">
                  <c:v>0.12900264832445668</c:v>
                </c:pt>
                <c:pt idx="58">
                  <c:v>0.20324924948621786</c:v>
                </c:pt>
                <c:pt idx="59">
                  <c:v>0.34919772817742339</c:v>
                </c:pt>
                <c:pt idx="60">
                  <c:v>0.42634930662711146</c:v>
                </c:pt>
                <c:pt idx="61">
                  <c:v>0.44808758323476194</c:v>
                </c:pt>
                <c:pt idx="62">
                  <c:v>0.53475823164901226</c:v>
                </c:pt>
                <c:pt idx="66">
                  <c:v>0</c:v>
                </c:pt>
                <c:pt idx="67">
                  <c:v>-3.2331599999999981E-2</c:v>
                </c:pt>
                <c:pt idx="68">
                  <c:v>-1.6429227814919956E-2</c:v>
                </c:pt>
                <c:pt idx="69">
                  <c:v>-7.9635396181026866E-4</c:v>
                </c:pt>
                <c:pt idx="70">
                  <c:v>6.4884099462488853E-2</c:v>
                </c:pt>
                <c:pt idx="71">
                  <c:v>4.0375685424949778E-2</c:v>
                </c:pt>
                <c:pt idx="72">
                  <c:v>3.0404204667994237E-2</c:v>
                </c:pt>
                <c:pt idx="73">
                  <c:v>4.5171751648455029E-2</c:v>
                </c:pt>
                <c:pt idx="74">
                  <c:v>0.11241757956364086</c:v>
                </c:pt>
                <c:pt idx="75">
                  <c:v>7.7934859432327128E-2</c:v>
                </c:pt>
                <c:pt idx="76">
                  <c:v>3.487621250487314E-2</c:v>
                </c:pt>
                <c:pt idx="77">
                  <c:v>6.8025263856208079E-2</c:v>
                </c:pt>
                <c:pt idx="78">
                  <c:v>0.16301810088673893</c:v>
                </c:pt>
                <c:pt idx="79">
                  <c:v>0.18727051734453015</c:v>
                </c:pt>
                <c:pt idx="80">
                  <c:v>0.20152773662501022</c:v>
                </c:pt>
                <c:pt idx="81">
                  <c:v>0.20394845455598851</c:v>
                </c:pt>
                <c:pt idx="82">
                  <c:v>0.2322778432710727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C-446A-BC9B-B07D442FD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05024"/>
        <c:axId val="139106560"/>
      </c:areaChart>
      <c:catAx>
        <c:axId val="13910502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39106560"/>
        <c:crosses val="autoZero"/>
        <c:auto val="1"/>
        <c:lblAlgn val="ctr"/>
        <c:lblOffset val="100"/>
        <c:tickMarkSkip val="1"/>
        <c:noMultiLvlLbl val="0"/>
      </c:catAx>
      <c:valAx>
        <c:axId val="139106560"/>
        <c:scaling>
          <c:orientation val="minMax"/>
          <c:max val="1.1000000000000001"/>
          <c:min val="-0.60000000000000009"/>
        </c:scaling>
        <c:delete val="0"/>
        <c:axPos val="l"/>
        <c:majorGridlines>
          <c:spPr>
            <a:ln w="190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noFill/>
            <a:prstDash val="solid"/>
          </a:ln>
        </c:spPr>
        <c:txPr>
          <a:bodyPr rot="0" vert="horz"/>
          <a:lstStyle/>
          <a:p>
            <a:pPr>
              <a:defRPr sz="600" b="0">
                <a:latin typeface="Franklin Gothic Book" pitchFamily="34" charset="0"/>
              </a:defRPr>
            </a:pPr>
            <a:endParaRPr lang="en-US"/>
          </a:p>
        </c:txPr>
        <c:crossAx val="139105024"/>
        <c:crosses val="autoZero"/>
        <c:crossBetween val="midCat"/>
        <c:majorUnit val="0.2"/>
      </c:valAx>
      <c:spPr>
        <a:noFill/>
        <a:ln w="12700">
          <a:noFill/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425" b="1" i="0" u="none" strike="noStrike" baseline="0">
          <a:solidFill>
            <a:schemeClr val="tx1">
              <a:lumMod val="75000"/>
              <a:lumOff val="25000"/>
            </a:schemeClr>
          </a:solidFill>
          <a:latin typeface="Franklin Gothic Medium Cond" pitchFamily="34" charset="0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725943597709627E-2"/>
          <c:y val="4.2414355628058731E-2"/>
          <c:w val="0.9529478458049887"/>
          <c:h val="0.89864852419763319"/>
        </c:manualLayout>
      </c:layout>
      <c:areaChart>
        <c:grouping val="standard"/>
        <c:varyColors val="0"/>
        <c:ser>
          <c:idx val="0"/>
          <c:order val="0"/>
          <c:tx>
            <c:v>S&amp;P 500 Index</c:v>
          </c:tx>
          <c:spPr>
            <a:solidFill>
              <a:srgbClr val="943F17"/>
            </a:solidFill>
            <a:ln w="25400">
              <a:noFill/>
            </a:ln>
          </c:spPr>
          <c:val>
            <c:numRef>
              <c:f>'S&amp;P worst qtrs vs MDP '!$H$2:$H$84</c:f>
              <c:numCache>
                <c:formatCode>0.00%</c:formatCode>
                <c:ptCount val="83"/>
                <c:pt idx="0">
                  <c:v>0</c:v>
                </c:pt>
                <c:pt idx="1">
                  <c:v>-3.0169999999999961E-2</c:v>
                </c:pt>
                <c:pt idx="2">
                  <c:v>-7.0747687199999978E-2</c:v>
                </c:pt>
                <c:pt idx="3">
                  <c:v>-5.460657452666396E-2</c:v>
                </c:pt>
                <c:pt idx="4">
                  <c:v>-1.6800291441985225E-2</c:v>
                </c:pt>
                <c:pt idx="5">
                  <c:v>-3.5815373805497187E-2</c:v>
                </c:pt>
                <c:pt idx="6">
                  <c:v>-3.3347061162439219E-2</c:v>
                </c:pt>
                <c:pt idx="7">
                  <c:v>-3.9398308559562341E-2</c:v>
                </c:pt>
                <c:pt idx="8">
                  <c:v>-3.7419469075195028E-2</c:v>
                </c:pt>
                <c:pt idx="9">
                  <c:v>-9.3008494736102537E-2</c:v>
                </c:pt>
                <c:pt idx="10">
                  <c:v>-0.13769596620045479</c:v>
                </c:pt>
                <c:pt idx="11">
                  <c:v>-9.1157417496293303E-2</c:v>
                </c:pt>
                <c:pt idx="12">
                  <c:v>-5.3649484116365331E-2</c:v>
                </c:pt>
                <c:pt idx="13">
                  <c:v>-7.7913911343621745E-2</c:v>
                </c:pt>
                <c:pt idx="14">
                  <c:v>-8.9956355661474044E-2</c:v>
                </c:pt>
                <c:pt idx="15">
                  <c:v>-0.14082779537999762</c:v>
                </c:pt>
                <c:pt idx="16">
                  <c:v>-0.14531267428811406</c:v>
                </c:pt>
                <c:pt idx="17">
                  <c:v>-0.10668935403919397</c:v>
                </c:pt>
                <c:pt idx="18">
                  <c:v>-0.13714231395999787</c:v>
                </c:pt>
                <c:pt idx="19">
                  <c:v>-0.15010243640431872</c:v>
                </c:pt>
                <c:pt idx="20">
                  <c:v>-0.16522211406068585</c:v>
                </c:pt>
                <c:pt idx="24">
                  <c:v>0</c:v>
                </c:pt>
                <c:pt idx="25">
                  <c:v>-2.1899999999999979E-2</c:v>
                </c:pt>
                <c:pt idx="26">
                  <c:v>-0.23258274000000007</c:v>
                </c:pt>
                <c:pt idx="27">
                  <c:v>-0.29581792222400011</c:v>
                </c:pt>
                <c:pt idx="31">
                  <c:v>0</c:v>
                </c:pt>
                <c:pt idx="32">
                  <c:v>-1.0649999999999977E-2</c:v>
                </c:pt>
                <c:pt idx="33">
                  <c:v>-0.15369022299999996</c:v>
                </c:pt>
                <c:pt idx="37">
                  <c:v>0</c:v>
                </c:pt>
                <c:pt idx="38">
                  <c:v>-5.2789999999999962E-2</c:v>
                </c:pt>
                <c:pt idx="39">
                  <c:v>-5.6796698300000004E-2</c:v>
                </c:pt>
                <c:pt idx="40">
                  <c:v>-0.13115884660602797</c:v>
                </c:pt>
                <c:pt idx="41">
                  <c:v>-0.12691021336593145</c:v>
                </c:pt>
                <c:pt idx="42">
                  <c:v>-9.5932987736154704E-2</c:v>
                </c:pt>
                <c:pt idx="43">
                  <c:v>-0.17836581791437209</c:v>
                </c:pt>
                <c:pt idx="44">
                  <c:v>-0.23041634334949662</c:v>
                </c:pt>
                <c:pt idx="45">
                  <c:v>-0.17061199739118604</c:v>
                </c:pt>
                <c:pt idx="46">
                  <c:v>-0.16505509777370697</c:v>
                </c:pt>
                <c:pt idx="47">
                  <c:v>-0.18537765669389489</c:v>
                </c:pt>
                <c:pt idx="48">
                  <c:v>-0.19339354055202693</c:v>
                </c:pt>
                <c:pt idx="49">
                  <c:v>-0.24388710491347002</c:v>
                </c:pt>
                <c:pt idx="50">
                  <c:v>-0.30494322119170725</c:v>
                </c:pt>
                <c:pt idx="51">
                  <c:v>-0.29168848841983308</c:v>
                </c:pt>
                <c:pt idx="52">
                  <c:v>-0.23735391236651857</c:v>
                </c:pt>
                <c:pt idx="53">
                  <c:v>-0.23064262679534397</c:v>
                </c:pt>
                <c:pt idx="54">
                  <c:v>-0.24186755087039991</c:v>
                </c:pt>
                <c:pt idx="55">
                  <c:v>-0.2564843444896186</c:v>
                </c:pt>
                <c:pt idx="56">
                  <c:v>-0.22852072068587312</c:v>
                </c:pt>
                <c:pt idx="57">
                  <c:v>-0.27529550939068859</c:v>
                </c:pt>
                <c:pt idx="58">
                  <c:v>-0.28063658148647924</c:v>
                </c:pt>
                <c:pt idx="59">
                  <c:v>-0.33188403142138245</c:v>
                </c:pt>
                <c:pt idx="60">
                  <c:v>-0.38396367117208569</c:v>
                </c:pt>
                <c:pt idx="61">
                  <c:v>-0.37991631249168634</c:v>
                </c:pt>
                <c:pt idx="62">
                  <c:v>-0.44730700765008985</c:v>
                </c:pt>
                <c:pt idx="66">
                  <c:v>0</c:v>
                </c:pt>
                <c:pt idx="67">
                  <c:v>-4.1799999999999955E-2</c:v>
                </c:pt>
                <c:pt idx="68">
                  <c:v>-4.8411579999999961E-2</c:v>
                </c:pt>
                <c:pt idx="69">
                  <c:v>-0.10550688519999994</c:v>
                </c:pt>
                <c:pt idx="70">
                  <c:v>-0.13457791143099995</c:v>
                </c:pt>
                <c:pt idx="71">
                  <c:v>-0.13829922641184669</c:v>
                </c:pt>
                <c:pt idx="72">
                  <c:v>-9.633439873810358E-2</c:v>
                </c:pt>
                <c:pt idx="73">
                  <c:v>-8.458674592169893E-2</c:v>
                </c:pt>
                <c:pt idx="74">
                  <c:v>-0.16175608324049973</c:v>
                </c:pt>
                <c:pt idx="75">
                  <c:v>-0.16879733214127954</c:v>
                </c:pt>
                <c:pt idx="76">
                  <c:v>-0.15674489345732809</c:v>
                </c:pt>
                <c:pt idx="77">
                  <c:v>-0.23187892345028013</c:v>
                </c:pt>
                <c:pt idx="78">
                  <c:v>-0.36092326431063304</c:v>
                </c:pt>
                <c:pt idx="79">
                  <c:v>-0.40680897393312954</c:v>
                </c:pt>
                <c:pt idx="80">
                  <c:v>-0.40052114905682074</c:v>
                </c:pt>
                <c:pt idx="81">
                  <c:v>-0.45105721619133077</c:v>
                </c:pt>
                <c:pt idx="82">
                  <c:v>-0.50951962266695405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49-4DB5-B6B9-2F750B7C7E8C}"/>
            </c:ext>
          </c:extLst>
        </c:ser>
        <c:ser>
          <c:idx val="1"/>
          <c:order val="1"/>
          <c:tx>
            <c:v>Nestor Partners</c:v>
          </c:tx>
          <c:spPr>
            <a:solidFill>
              <a:srgbClr val="080499"/>
            </a:solidFill>
            <a:ln w="25400">
              <a:noFill/>
            </a:ln>
          </c:spPr>
          <c:val>
            <c:numRef>
              <c:f>'S&amp;P worst qtrs vs MDP '!$L$2:$L$84</c:f>
              <c:numCache>
                <c:formatCode>0.00%</c:formatCode>
                <c:ptCount val="83"/>
                <c:pt idx="0">
                  <c:v>0</c:v>
                </c:pt>
                <c:pt idx="1">
                  <c:v>5.9400000000000092E-2</c:v>
                </c:pt>
                <c:pt idx="2">
                  <c:v>0.18027754000000004</c:v>
                </c:pt>
                <c:pt idx="3">
                  <c:v>0.30267232089799995</c:v>
                </c:pt>
                <c:pt idx="4">
                  <c:v>0.20705617254408684</c:v>
                </c:pt>
                <c:pt idx="5">
                  <c:v>0.3166568730110898</c:v>
                </c:pt>
                <c:pt idx="6">
                  <c:v>0.41672279535993267</c:v>
                </c:pt>
                <c:pt idx="7">
                  <c:v>0.56179520960478979</c:v>
                </c:pt>
                <c:pt idx="8">
                  <c:v>0.66487369343870595</c:v>
                </c:pt>
                <c:pt idx="9">
                  <c:v>0.66970182714967819</c:v>
                </c:pt>
                <c:pt idx="10">
                  <c:v>0.62679049019193145</c:v>
                </c:pt>
                <c:pt idx="11">
                  <c:v>0.571642292574425</c:v>
                </c:pt>
                <c:pt idx="12">
                  <c:v>0.6874723295371602</c:v>
                </c:pt>
                <c:pt idx="13">
                  <c:v>0.55770570739575265</c:v>
                </c:pt>
                <c:pt idx="14">
                  <c:v>0.62531013509672839</c:v>
                </c:pt>
                <c:pt idx="15">
                  <c:v>0.76443668266100828</c:v>
                </c:pt>
                <c:pt idx="16">
                  <c:v>0.93805725223485159</c:v>
                </c:pt>
                <c:pt idx="17">
                  <c:v>0.93224308047814697</c:v>
                </c:pt>
                <c:pt idx="18">
                  <c:v>0.9330159777103384</c:v>
                </c:pt>
                <c:pt idx="19">
                  <c:v>1.1006084629778248</c:v>
                </c:pt>
                <c:pt idx="20">
                  <c:v>0.92751832562845193</c:v>
                </c:pt>
                <c:pt idx="24">
                  <c:v>0</c:v>
                </c:pt>
                <c:pt idx="25">
                  <c:v>-4.4514300000000048E-2</c:v>
                </c:pt>
                <c:pt idx="26">
                  <c:v>-2.5717507566750099E-2</c:v>
                </c:pt>
                <c:pt idx="27">
                  <c:v>6.1839116606742663E-2</c:v>
                </c:pt>
                <c:pt idx="31">
                  <c:v>0</c:v>
                </c:pt>
                <c:pt idx="32">
                  <c:v>-4.6299999999999952E-2</c:v>
                </c:pt>
                <c:pt idx="33">
                  <c:v>1.5785870000000046E-2</c:v>
                </c:pt>
                <c:pt idx="37">
                  <c:v>0</c:v>
                </c:pt>
                <c:pt idx="38">
                  <c:v>-2.7028500000000007E-2</c:v>
                </c:pt>
                <c:pt idx="39">
                  <c:v>1.9615851007150013E-2</c:v>
                </c:pt>
                <c:pt idx="40">
                  <c:v>8.3274037241004864E-2</c:v>
                </c:pt>
                <c:pt idx="41">
                  <c:v>0.2305941065904028</c:v>
                </c:pt>
                <c:pt idx="42">
                  <c:v>0.23911880114498649</c:v>
                </c:pt>
                <c:pt idx="43">
                  <c:v>0.22273690712256916</c:v>
                </c:pt>
                <c:pt idx="44">
                  <c:v>0.33034350181281869</c:v>
                </c:pt>
                <c:pt idx="45">
                  <c:v>0.2645797002472543</c:v>
                </c:pt>
                <c:pt idx="46">
                  <c:v>0.28778676107431195</c:v>
                </c:pt>
                <c:pt idx="47">
                  <c:v>0.26257550209540798</c:v>
                </c:pt>
                <c:pt idx="48">
                  <c:v>0.19923511933648638</c:v>
                </c:pt>
                <c:pt idx="49">
                  <c:v>0.23868599728676304</c:v>
                </c:pt>
                <c:pt idx="50">
                  <c:v>0.20541241402764604</c:v>
                </c:pt>
                <c:pt idx="51">
                  <c:v>0.25438361930117459</c:v>
                </c:pt>
                <c:pt idx="52">
                  <c:v>0.15702915047014335</c:v>
                </c:pt>
                <c:pt idx="53">
                  <c:v>0.18056115644115017</c:v>
                </c:pt>
                <c:pt idx="54">
                  <c:v>0.20561396279810357</c:v>
                </c:pt>
                <c:pt idx="55">
                  <c:v>0.15495611362506406</c:v>
                </c:pt>
                <c:pt idx="56">
                  <c:v>0.16851287299118373</c:v>
                </c:pt>
                <c:pt idx="57">
                  <c:v>0.12900264832445668</c:v>
                </c:pt>
                <c:pt idx="58">
                  <c:v>0.20324924948621786</c:v>
                </c:pt>
                <c:pt idx="59">
                  <c:v>0.34919772817742339</c:v>
                </c:pt>
                <c:pt idx="60">
                  <c:v>0.42634930662711146</c:v>
                </c:pt>
                <c:pt idx="61">
                  <c:v>0.44808758323476194</c:v>
                </c:pt>
                <c:pt idx="62">
                  <c:v>0.53475823164901226</c:v>
                </c:pt>
                <c:pt idx="66">
                  <c:v>0</c:v>
                </c:pt>
                <c:pt idx="67">
                  <c:v>-3.2331599999999981E-2</c:v>
                </c:pt>
                <c:pt idx="68">
                  <c:v>-1.6429227814919956E-2</c:v>
                </c:pt>
                <c:pt idx="69">
                  <c:v>-7.9635396181026866E-4</c:v>
                </c:pt>
                <c:pt idx="70">
                  <c:v>6.4884099462488853E-2</c:v>
                </c:pt>
                <c:pt idx="71">
                  <c:v>4.0375685424949778E-2</c:v>
                </c:pt>
                <c:pt idx="72">
                  <c:v>3.0404204667994237E-2</c:v>
                </c:pt>
                <c:pt idx="73">
                  <c:v>4.5171751648455029E-2</c:v>
                </c:pt>
                <c:pt idx="74">
                  <c:v>0.11241757956364086</c:v>
                </c:pt>
                <c:pt idx="75">
                  <c:v>7.7934859432327128E-2</c:v>
                </c:pt>
                <c:pt idx="76">
                  <c:v>3.487621250487314E-2</c:v>
                </c:pt>
                <c:pt idx="77">
                  <c:v>6.8025263856208079E-2</c:v>
                </c:pt>
                <c:pt idx="78">
                  <c:v>0.16301810088673893</c:v>
                </c:pt>
                <c:pt idx="79">
                  <c:v>0.18727051734453015</c:v>
                </c:pt>
                <c:pt idx="80">
                  <c:v>0.20152773662501022</c:v>
                </c:pt>
                <c:pt idx="81">
                  <c:v>0.20394845455598851</c:v>
                </c:pt>
                <c:pt idx="82">
                  <c:v>0.2322778432710727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49-4DB5-B6B9-2F750B7C7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05024"/>
        <c:axId val="139106560"/>
      </c:areaChart>
      <c:catAx>
        <c:axId val="13910502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39106560"/>
        <c:crosses val="autoZero"/>
        <c:auto val="1"/>
        <c:lblAlgn val="ctr"/>
        <c:lblOffset val="100"/>
        <c:tickMarkSkip val="1"/>
        <c:noMultiLvlLbl val="0"/>
      </c:catAx>
      <c:valAx>
        <c:axId val="139106560"/>
        <c:scaling>
          <c:orientation val="minMax"/>
          <c:max val="1.1000000000000001"/>
          <c:min val="-0.60000000000000009"/>
        </c:scaling>
        <c:delete val="0"/>
        <c:axPos val="l"/>
        <c:majorGridlines>
          <c:spPr>
            <a:ln w="190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noFill/>
            <a:prstDash val="solid"/>
          </a:ln>
        </c:spPr>
        <c:txPr>
          <a:bodyPr rot="0" vert="horz"/>
          <a:lstStyle/>
          <a:p>
            <a:pPr>
              <a:defRPr sz="600" b="0">
                <a:latin typeface="Franklin Gothic Book" pitchFamily="34" charset="0"/>
              </a:defRPr>
            </a:pPr>
            <a:endParaRPr lang="en-US"/>
          </a:p>
        </c:txPr>
        <c:crossAx val="139105024"/>
        <c:crosses val="autoZero"/>
        <c:crossBetween val="midCat"/>
        <c:majorUnit val="0.2"/>
      </c:valAx>
      <c:spPr>
        <a:noFill/>
        <a:ln w="12700">
          <a:noFill/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425" b="1" i="0" u="none" strike="noStrike" baseline="0">
          <a:solidFill>
            <a:schemeClr val="tx1">
              <a:lumMod val="75000"/>
              <a:lumOff val="25000"/>
            </a:schemeClr>
          </a:solidFill>
          <a:latin typeface="Franklin Gothic Medium Cond" pitchFamily="34" charset="0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725943597709627E-2"/>
          <c:y val="4.2414355628058731E-2"/>
          <c:w val="0.9529478458049887"/>
          <c:h val="0.89864852419763319"/>
        </c:manualLayout>
      </c:layout>
      <c:areaChart>
        <c:grouping val="standard"/>
        <c:varyColors val="0"/>
        <c:ser>
          <c:idx val="0"/>
          <c:order val="0"/>
          <c:tx>
            <c:v>S&amp;P 500 Index</c:v>
          </c:tx>
          <c:spPr>
            <a:solidFill>
              <a:srgbClr val="943F17"/>
            </a:solidFill>
            <a:ln w="25400">
              <a:noFill/>
            </a:ln>
          </c:spPr>
          <c:val>
            <c:numRef>
              <c:f>'[2]S&amp;P worst qtrs vs MDP '!$H$2:$H$84</c:f>
              <c:numCache>
                <c:formatCode>0.00%</c:formatCode>
                <c:ptCount val="83"/>
                <c:pt idx="0">
                  <c:v>0</c:v>
                </c:pt>
                <c:pt idx="1">
                  <c:v>-3.0169999999999961E-2</c:v>
                </c:pt>
                <c:pt idx="2">
                  <c:v>-7.0747687199999978E-2</c:v>
                </c:pt>
                <c:pt idx="3">
                  <c:v>-5.460657452666396E-2</c:v>
                </c:pt>
                <c:pt idx="4">
                  <c:v>-1.6800291441985225E-2</c:v>
                </c:pt>
                <c:pt idx="5">
                  <c:v>-3.5815373805497187E-2</c:v>
                </c:pt>
                <c:pt idx="6">
                  <c:v>-3.3347061162439219E-2</c:v>
                </c:pt>
                <c:pt idx="7">
                  <c:v>-3.9398308559562341E-2</c:v>
                </c:pt>
                <c:pt idx="8">
                  <c:v>-3.7419469075195028E-2</c:v>
                </c:pt>
                <c:pt idx="9">
                  <c:v>-9.3008494736102537E-2</c:v>
                </c:pt>
                <c:pt idx="10">
                  <c:v>-0.13769596620045479</c:v>
                </c:pt>
                <c:pt idx="11">
                  <c:v>-9.1157417496293303E-2</c:v>
                </c:pt>
                <c:pt idx="12">
                  <c:v>-5.3649484116365331E-2</c:v>
                </c:pt>
                <c:pt idx="13">
                  <c:v>-7.7913911343621745E-2</c:v>
                </c:pt>
                <c:pt idx="14">
                  <c:v>-8.9956355661474044E-2</c:v>
                </c:pt>
                <c:pt idx="15">
                  <c:v>-0.14082779537999762</c:v>
                </c:pt>
                <c:pt idx="16">
                  <c:v>-0.14531267428811406</c:v>
                </c:pt>
                <c:pt idx="17">
                  <c:v>-0.10668935403919397</c:v>
                </c:pt>
                <c:pt idx="18">
                  <c:v>-0.13714231395999787</c:v>
                </c:pt>
                <c:pt idx="19">
                  <c:v>-0.15010243640431872</c:v>
                </c:pt>
                <c:pt idx="20">
                  <c:v>-0.16522211406068585</c:v>
                </c:pt>
                <c:pt idx="24">
                  <c:v>0</c:v>
                </c:pt>
                <c:pt idx="25">
                  <c:v>-2.1899999999999979E-2</c:v>
                </c:pt>
                <c:pt idx="26">
                  <c:v>-0.23258274000000007</c:v>
                </c:pt>
                <c:pt idx="27">
                  <c:v>-0.29581792222400011</c:v>
                </c:pt>
                <c:pt idx="31">
                  <c:v>0</c:v>
                </c:pt>
                <c:pt idx="32">
                  <c:v>-1.0649999999999977E-2</c:v>
                </c:pt>
                <c:pt idx="33">
                  <c:v>-0.15369022299999996</c:v>
                </c:pt>
                <c:pt idx="37">
                  <c:v>0</c:v>
                </c:pt>
                <c:pt idx="38">
                  <c:v>-5.2789999999999962E-2</c:v>
                </c:pt>
                <c:pt idx="39">
                  <c:v>-5.6796698300000004E-2</c:v>
                </c:pt>
                <c:pt idx="40">
                  <c:v>-0.13115884660602797</c:v>
                </c:pt>
                <c:pt idx="41">
                  <c:v>-0.12691021336593145</c:v>
                </c:pt>
                <c:pt idx="42">
                  <c:v>-9.5932987736154704E-2</c:v>
                </c:pt>
                <c:pt idx="43">
                  <c:v>-0.17836581791437209</c:v>
                </c:pt>
                <c:pt idx="44">
                  <c:v>-0.23041634334949662</c:v>
                </c:pt>
                <c:pt idx="45">
                  <c:v>-0.17061199739118604</c:v>
                </c:pt>
                <c:pt idx="46">
                  <c:v>-0.16505509777370697</c:v>
                </c:pt>
                <c:pt idx="47">
                  <c:v>-0.18537765669389489</c:v>
                </c:pt>
                <c:pt idx="48">
                  <c:v>-0.19339354055202693</c:v>
                </c:pt>
                <c:pt idx="49">
                  <c:v>-0.24388710491347002</c:v>
                </c:pt>
                <c:pt idx="50">
                  <c:v>-0.30494322119170725</c:v>
                </c:pt>
                <c:pt idx="51">
                  <c:v>-0.29168848841983308</c:v>
                </c:pt>
                <c:pt idx="52">
                  <c:v>-0.23735391236651857</c:v>
                </c:pt>
                <c:pt idx="53">
                  <c:v>-0.23064262679534397</c:v>
                </c:pt>
                <c:pt idx="54">
                  <c:v>-0.24186755087039991</c:v>
                </c:pt>
                <c:pt idx="55">
                  <c:v>-0.2564843444896186</c:v>
                </c:pt>
                <c:pt idx="56">
                  <c:v>-0.22852072068587312</c:v>
                </c:pt>
                <c:pt idx="57">
                  <c:v>-0.27529550939068859</c:v>
                </c:pt>
                <c:pt idx="58">
                  <c:v>-0.28063658148647924</c:v>
                </c:pt>
                <c:pt idx="59">
                  <c:v>-0.33188403142138245</c:v>
                </c:pt>
                <c:pt idx="60">
                  <c:v>-0.38396367117208569</c:v>
                </c:pt>
                <c:pt idx="61">
                  <c:v>-0.37991631249168634</c:v>
                </c:pt>
                <c:pt idx="62">
                  <c:v>-0.44730700765008985</c:v>
                </c:pt>
                <c:pt idx="66">
                  <c:v>0</c:v>
                </c:pt>
                <c:pt idx="67">
                  <c:v>-4.1799999999999955E-2</c:v>
                </c:pt>
                <c:pt idx="68">
                  <c:v>-4.8411579999999961E-2</c:v>
                </c:pt>
                <c:pt idx="69">
                  <c:v>-0.10550688519999994</c:v>
                </c:pt>
                <c:pt idx="70">
                  <c:v>-0.13457791143099995</c:v>
                </c:pt>
                <c:pt idx="71">
                  <c:v>-0.13829922641184669</c:v>
                </c:pt>
                <c:pt idx="72">
                  <c:v>-9.633439873810358E-2</c:v>
                </c:pt>
                <c:pt idx="73">
                  <c:v>-8.458674592169893E-2</c:v>
                </c:pt>
                <c:pt idx="74">
                  <c:v>-0.16175608324049973</c:v>
                </c:pt>
                <c:pt idx="75">
                  <c:v>-0.16879733214127954</c:v>
                </c:pt>
                <c:pt idx="76">
                  <c:v>-0.15674489345732809</c:v>
                </c:pt>
                <c:pt idx="77">
                  <c:v>-0.23187892345028013</c:v>
                </c:pt>
                <c:pt idx="78">
                  <c:v>-0.36092326431063304</c:v>
                </c:pt>
                <c:pt idx="79">
                  <c:v>-0.40680897393312954</c:v>
                </c:pt>
                <c:pt idx="80">
                  <c:v>-0.40052114905682074</c:v>
                </c:pt>
                <c:pt idx="81">
                  <c:v>-0.45105721619133077</c:v>
                </c:pt>
                <c:pt idx="82">
                  <c:v>-0.50951962266695405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28-467F-B5F6-173CEE187F6F}"/>
            </c:ext>
          </c:extLst>
        </c:ser>
        <c:ser>
          <c:idx val="1"/>
          <c:order val="1"/>
          <c:tx>
            <c:v>Nestor Partners</c:v>
          </c:tx>
          <c:spPr>
            <a:solidFill>
              <a:srgbClr val="080499"/>
            </a:solidFill>
            <a:ln w="25400">
              <a:noFill/>
            </a:ln>
          </c:spPr>
          <c:val>
            <c:numRef>
              <c:f>'[2]S&amp;P worst qtrs vs MDP '!$L$2:$L$84</c:f>
              <c:numCache>
                <c:formatCode>0.00%</c:formatCode>
                <c:ptCount val="83"/>
                <c:pt idx="0">
                  <c:v>0</c:v>
                </c:pt>
                <c:pt idx="1">
                  <c:v>5.9400000000000092E-2</c:v>
                </c:pt>
                <c:pt idx="2">
                  <c:v>0.18027754000000004</c:v>
                </c:pt>
                <c:pt idx="3">
                  <c:v>0.30267232089799995</c:v>
                </c:pt>
                <c:pt idx="4">
                  <c:v>0.20705617254408684</c:v>
                </c:pt>
                <c:pt idx="5">
                  <c:v>0.3166568730110898</c:v>
                </c:pt>
                <c:pt idx="6">
                  <c:v>0.41672279535993267</c:v>
                </c:pt>
                <c:pt idx="7">
                  <c:v>0.56179520960478979</c:v>
                </c:pt>
                <c:pt idx="8">
                  <c:v>0.66487369343870595</c:v>
                </c:pt>
                <c:pt idx="9">
                  <c:v>0.66970182714967819</c:v>
                </c:pt>
                <c:pt idx="10">
                  <c:v>0.62679049019193145</c:v>
                </c:pt>
                <c:pt idx="11">
                  <c:v>0.571642292574425</c:v>
                </c:pt>
                <c:pt idx="12">
                  <c:v>0.6874723295371602</c:v>
                </c:pt>
                <c:pt idx="13">
                  <c:v>0.55770570739575265</c:v>
                </c:pt>
                <c:pt idx="14">
                  <c:v>0.62531013509672839</c:v>
                </c:pt>
                <c:pt idx="15">
                  <c:v>0.76443668266100828</c:v>
                </c:pt>
                <c:pt idx="16">
                  <c:v>0.93805725223485159</c:v>
                </c:pt>
                <c:pt idx="17">
                  <c:v>0.93224308047814697</c:v>
                </c:pt>
                <c:pt idx="18">
                  <c:v>0.9330159777103384</c:v>
                </c:pt>
                <c:pt idx="19">
                  <c:v>1.1006084629778248</c:v>
                </c:pt>
                <c:pt idx="20">
                  <c:v>0.92751832562845193</c:v>
                </c:pt>
                <c:pt idx="24">
                  <c:v>0</c:v>
                </c:pt>
                <c:pt idx="25">
                  <c:v>-4.4514300000000048E-2</c:v>
                </c:pt>
                <c:pt idx="26">
                  <c:v>-2.5717507566750099E-2</c:v>
                </c:pt>
                <c:pt idx="27">
                  <c:v>6.1839116606742663E-2</c:v>
                </c:pt>
                <c:pt idx="31">
                  <c:v>0</c:v>
                </c:pt>
                <c:pt idx="32">
                  <c:v>-4.6299999999999952E-2</c:v>
                </c:pt>
                <c:pt idx="33">
                  <c:v>1.5785870000000046E-2</c:v>
                </c:pt>
                <c:pt idx="37">
                  <c:v>0</c:v>
                </c:pt>
                <c:pt idx="38">
                  <c:v>-2.7028500000000007E-2</c:v>
                </c:pt>
                <c:pt idx="39">
                  <c:v>1.9615851007150013E-2</c:v>
                </c:pt>
                <c:pt idx="40">
                  <c:v>8.3274037241004864E-2</c:v>
                </c:pt>
                <c:pt idx="41">
                  <c:v>0.2305941065904028</c:v>
                </c:pt>
                <c:pt idx="42">
                  <c:v>0.23911880114498649</c:v>
                </c:pt>
                <c:pt idx="43">
                  <c:v>0.22273690712256916</c:v>
                </c:pt>
                <c:pt idx="44">
                  <c:v>0.33034350181281869</c:v>
                </c:pt>
                <c:pt idx="45">
                  <c:v>0.2645797002472543</c:v>
                </c:pt>
                <c:pt idx="46">
                  <c:v>0.28778676107431195</c:v>
                </c:pt>
                <c:pt idx="47">
                  <c:v>0.26257550209540798</c:v>
                </c:pt>
                <c:pt idx="48">
                  <c:v>0.19923511933648638</c:v>
                </c:pt>
                <c:pt idx="49">
                  <c:v>0.23868599728676304</c:v>
                </c:pt>
                <c:pt idx="50">
                  <c:v>0.20541241402764604</c:v>
                </c:pt>
                <c:pt idx="51">
                  <c:v>0.25438361930117459</c:v>
                </c:pt>
                <c:pt idx="52">
                  <c:v>0.15702915047014335</c:v>
                </c:pt>
                <c:pt idx="53">
                  <c:v>0.18056115644115017</c:v>
                </c:pt>
                <c:pt idx="54">
                  <c:v>0.20561396279810357</c:v>
                </c:pt>
                <c:pt idx="55">
                  <c:v>0.15495611362506406</c:v>
                </c:pt>
                <c:pt idx="56">
                  <c:v>0.16851287299118373</c:v>
                </c:pt>
                <c:pt idx="57">
                  <c:v>0.12900264832445668</c:v>
                </c:pt>
                <c:pt idx="58">
                  <c:v>0.20324924948621786</c:v>
                </c:pt>
                <c:pt idx="59">
                  <c:v>0.34919772817742339</c:v>
                </c:pt>
                <c:pt idx="60">
                  <c:v>0.42634930662711146</c:v>
                </c:pt>
                <c:pt idx="61">
                  <c:v>0.44808758323476194</c:v>
                </c:pt>
                <c:pt idx="62">
                  <c:v>0.53475823164901226</c:v>
                </c:pt>
                <c:pt idx="66">
                  <c:v>0</c:v>
                </c:pt>
                <c:pt idx="67">
                  <c:v>-3.2331599999999981E-2</c:v>
                </c:pt>
                <c:pt idx="68">
                  <c:v>-1.6429227814919956E-2</c:v>
                </c:pt>
                <c:pt idx="69">
                  <c:v>-7.9635396181026866E-4</c:v>
                </c:pt>
                <c:pt idx="70">
                  <c:v>6.4884099462488853E-2</c:v>
                </c:pt>
                <c:pt idx="71">
                  <c:v>4.0375685424949778E-2</c:v>
                </c:pt>
                <c:pt idx="72">
                  <c:v>3.0404204667994237E-2</c:v>
                </c:pt>
                <c:pt idx="73">
                  <c:v>4.5171751648455029E-2</c:v>
                </c:pt>
                <c:pt idx="74">
                  <c:v>0.11241757956364086</c:v>
                </c:pt>
                <c:pt idx="75">
                  <c:v>7.7934859432327128E-2</c:v>
                </c:pt>
                <c:pt idx="76">
                  <c:v>3.487621250487314E-2</c:v>
                </c:pt>
                <c:pt idx="77">
                  <c:v>6.8025263856208079E-2</c:v>
                </c:pt>
                <c:pt idx="78">
                  <c:v>0.16301810088673893</c:v>
                </c:pt>
                <c:pt idx="79">
                  <c:v>0.18727051734453015</c:v>
                </c:pt>
                <c:pt idx="80">
                  <c:v>0.20152773662501022</c:v>
                </c:pt>
                <c:pt idx="81">
                  <c:v>0.20394845455598851</c:v>
                </c:pt>
                <c:pt idx="82">
                  <c:v>0.2322778432710727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28-467F-B5F6-173CEE187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05024"/>
        <c:axId val="139106560"/>
      </c:areaChart>
      <c:catAx>
        <c:axId val="13910502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39106560"/>
        <c:crosses val="autoZero"/>
        <c:auto val="1"/>
        <c:lblAlgn val="ctr"/>
        <c:lblOffset val="100"/>
        <c:tickMarkSkip val="1"/>
        <c:noMultiLvlLbl val="0"/>
      </c:catAx>
      <c:valAx>
        <c:axId val="139106560"/>
        <c:scaling>
          <c:orientation val="minMax"/>
          <c:max val="1.1000000000000001"/>
          <c:min val="-0.60000000000000009"/>
        </c:scaling>
        <c:delete val="0"/>
        <c:axPos val="l"/>
        <c:majorGridlines>
          <c:spPr>
            <a:ln w="190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noFill/>
            <a:prstDash val="solid"/>
          </a:ln>
        </c:spPr>
        <c:txPr>
          <a:bodyPr rot="0" vert="horz"/>
          <a:lstStyle/>
          <a:p>
            <a:pPr>
              <a:defRPr sz="600" b="0">
                <a:latin typeface="Franklin Gothic Book" pitchFamily="34" charset="0"/>
              </a:defRPr>
            </a:pPr>
            <a:endParaRPr lang="en-US"/>
          </a:p>
        </c:txPr>
        <c:crossAx val="139105024"/>
        <c:crosses val="autoZero"/>
        <c:crossBetween val="midCat"/>
        <c:majorUnit val="0.2"/>
      </c:valAx>
      <c:spPr>
        <a:noFill/>
        <a:ln w="12700">
          <a:noFill/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425" b="1" i="0" u="none" strike="noStrike" baseline="0">
          <a:solidFill>
            <a:schemeClr val="tx1">
              <a:lumMod val="75000"/>
              <a:lumOff val="25000"/>
            </a:schemeClr>
          </a:solidFill>
          <a:latin typeface="Franklin Gothic Medium Cond" pitchFamily="34" charset="0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47274108738396"/>
          <c:y val="8.5982247158646788E-2"/>
          <c:w val="0.84301495790160164"/>
          <c:h val="0.820440509763324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DD!$B$1</c:f>
              <c:strCache>
                <c:ptCount val="1"/>
                <c:pt idx="0">
                  <c:v>S&amp;P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dLbl>
              <c:idx val="0"/>
              <c:layout>
                <c:manualLayout>
                  <c:x val="-1.278018183921819E-2"/>
                  <c:y val="2.02265829125984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854-4A7C-971E-7E8912A642B1}"/>
                </c:ext>
              </c:extLst>
            </c:dLbl>
            <c:dLbl>
              <c:idx val="1"/>
              <c:layout>
                <c:manualLayout>
                  <c:x val="-1.8930976704972298E-3"/>
                  <c:y val="1.41697198593403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854-4A7C-971E-7E8912A642B1}"/>
                </c:ext>
              </c:extLst>
            </c:dLbl>
            <c:dLbl>
              <c:idx val="2"/>
              <c:layout>
                <c:manualLayout>
                  <c:x val="-1.6513844847851219E-3"/>
                  <c:y val="2.51919091212698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854-4A7C-971E-7E8912A642B1}"/>
                </c:ext>
              </c:extLst>
            </c:dLbl>
            <c:dLbl>
              <c:idx val="3"/>
              <c:layout>
                <c:manualLayout>
                  <c:x val="2.7877587418796457E-4"/>
                  <c:y val="2.51925230340058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854-4A7C-971E-7E8912A642B1}"/>
                </c:ext>
              </c:extLst>
            </c:dLbl>
            <c:dLbl>
              <c:idx val="4"/>
              <c:layout>
                <c:manualLayout>
                  <c:x val="2.7877587418796457E-4"/>
                  <c:y val="1.8780818419346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854-4A7C-971E-7E8912A642B1}"/>
                </c:ext>
              </c:extLst>
            </c:dLbl>
            <c:numFmt formatCode="0.0%" sourceLinked="0"/>
            <c:spPr>
              <a:solidFill>
                <a:schemeClr val="bg1"/>
              </a:solidFill>
            </c:spPr>
            <c:txPr>
              <a:bodyPr rot="0"/>
              <a:lstStyle/>
              <a:p>
                <a:pPr>
                  <a:defRPr sz="600">
                    <a:solidFill>
                      <a:schemeClr val="accent2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DD!$A$2:$A$6</c:f>
              <c:strCache>
                <c:ptCount val="5"/>
                <c:pt idx="0">
                  <c:v>7/98-8/98</c:v>
                </c:pt>
                <c:pt idx="1">
                  <c:v>1/00-2/00</c:v>
                </c:pt>
                <c:pt idx="2">
                  <c:v>9/00-9/02</c:v>
                </c:pt>
                <c:pt idx="3">
                  <c:v>11/07-2/09</c:v>
                </c:pt>
                <c:pt idx="4">
                  <c:v>8/15-9/15</c:v>
                </c:pt>
              </c:strCache>
            </c:strRef>
          </c:cat>
          <c:val>
            <c:numRef>
              <c:f>DD!$B$2:$B$6</c:f>
              <c:numCache>
                <c:formatCode>0.00%</c:formatCode>
                <c:ptCount val="5"/>
                <c:pt idx="0">
                  <c:v>-0.1537</c:v>
                </c:pt>
                <c:pt idx="1">
                  <c:v>-6.8199999999999997E-2</c:v>
                </c:pt>
                <c:pt idx="2">
                  <c:v>-0.44729999999999998</c:v>
                </c:pt>
                <c:pt idx="3">
                  <c:v>-0.50949999999999995</c:v>
                </c:pt>
                <c:pt idx="4">
                  <c:v>-8.3599999999999994E-2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54-4A7C-971E-7E8912A642B1}"/>
            </c:ext>
          </c:extLst>
        </c:ser>
        <c:ser>
          <c:idx val="1"/>
          <c:order val="1"/>
          <c:tx>
            <c:strRef>
              <c:f>DD!$C$1</c:f>
              <c:strCache>
                <c:ptCount val="1"/>
                <c:pt idx="0">
                  <c:v>Catalyst/Millburn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dLbls>
            <c:dLbl>
              <c:idx val="0"/>
              <c:layout>
                <c:manualLayout>
                  <c:x val="1.2925209750645456E-2"/>
                  <c:y val="2.02480698583580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854-4A7C-971E-7E8912A642B1}"/>
                </c:ext>
              </c:extLst>
            </c:dLbl>
            <c:dLbl>
              <c:idx val="1"/>
              <c:layout>
                <c:manualLayout>
                  <c:x val="8.0000618785755415E-3"/>
                  <c:y val="1.55933834940966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854-4A7C-971E-7E8912A642B1}"/>
                </c:ext>
              </c:extLst>
            </c:dLbl>
            <c:dLbl>
              <c:idx val="2"/>
              <c:layout>
                <c:manualLayout>
                  <c:x val="1.8840737115639779E-3"/>
                  <c:y val="2.20050881087558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854-4A7C-971E-7E8912A642B1}"/>
                </c:ext>
              </c:extLst>
            </c:dLbl>
            <c:dLbl>
              <c:idx val="3"/>
              <c:layout>
                <c:manualLayout>
                  <c:x val="1.116038121069945E-2"/>
                  <c:y val="2.34520804274797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854-4A7C-971E-7E8912A642B1}"/>
                </c:ext>
              </c:extLst>
            </c:dLbl>
            <c:dLbl>
              <c:idx val="4"/>
              <c:layout>
                <c:manualLayout>
                  <c:x val="1.2464987845049602E-2"/>
                  <c:y val="1.55964530577765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854-4A7C-971E-7E8912A642B1}"/>
                </c:ext>
              </c:extLst>
            </c:dLbl>
            <c:numFmt formatCode="0.0%" sourceLinked="0"/>
            <c:spPr>
              <a:solidFill>
                <a:schemeClr val="bg1"/>
              </a:solidFill>
            </c:spPr>
            <c:txPr>
              <a:bodyPr rot="0"/>
              <a:lstStyle/>
              <a:p>
                <a:pPr>
                  <a:defRPr sz="600">
                    <a:solidFill>
                      <a:schemeClr val="tx2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DD!$A$2:$A$6</c:f>
              <c:strCache>
                <c:ptCount val="5"/>
                <c:pt idx="0">
                  <c:v>7/98-8/98</c:v>
                </c:pt>
                <c:pt idx="1">
                  <c:v>1/00-2/00</c:v>
                </c:pt>
                <c:pt idx="2">
                  <c:v>9/00-9/02</c:v>
                </c:pt>
                <c:pt idx="3">
                  <c:v>11/07-2/09</c:v>
                </c:pt>
                <c:pt idx="4">
                  <c:v>8/15-9/15</c:v>
                </c:pt>
              </c:strCache>
            </c:strRef>
          </c:cat>
          <c:val>
            <c:numRef>
              <c:f>DD!$C$2:$C$6</c:f>
              <c:numCache>
                <c:formatCode>0.00%</c:formatCode>
                <c:ptCount val="5"/>
                <c:pt idx="0">
                  <c:v>-9.6799999999999997E-2</c:v>
                </c:pt>
                <c:pt idx="1">
                  <c:v>3.8999999999999998E-3</c:v>
                </c:pt>
                <c:pt idx="2">
                  <c:v>0.28349999999999997</c:v>
                </c:pt>
                <c:pt idx="3">
                  <c:v>-4.5100000000000001E-2</c:v>
                </c:pt>
                <c:pt idx="4">
                  <c:v>-4.8500000000000001E-2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854-4A7C-971E-7E8912A64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52293376"/>
        <c:axId val="152294912"/>
      </c:barChart>
      <c:catAx>
        <c:axId val="15229337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spPr>
          <a:ln w="1270">
            <a:solidFill>
              <a:schemeClr val="tx1"/>
            </a:solidFill>
          </a:ln>
        </c:spPr>
        <c:txPr>
          <a:bodyPr/>
          <a:lstStyle/>
          <a:p>
            <a:pPr>
              <a:defRPr sz="600"/>
            </a:pPr>
            <a:endParaRPr lang="en-US"/>
          </a:p>
        </c:txPr>
        <c:crossAx val="152294912"/>
        <c:crosses val="autoZero"/>
        <c:auto val="1"/>
        <c:lblAlgn val="ctr"/>
        <c:lblOffset val="100"/>
        <c:noMultiLvlLbl val="0"/>
      </c:catAx>
      <c:valAx>
        <c:axId val="152294912"/>
        <c:scaling>
          <c:orientation val="minMax"/>
          <c:max val="0.30000000000000004"/>
          <c:min val="-0.60000000000000009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0%" sourceLinked="0"/>
        <c:majorTickMark val="none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600"/>
            </a:pPr>
            <a:endParaRPr lang="en-US"/>
          </a:p>
        </c:txPr>
        <c:crossAx val="152293376"/>
        <c:crosses val="autoZero"/>
        <c:crossBetween val="between"/>
        <c:majorUnit val="0.30000000000000004"/>
      </c:valAx>
      <c:spPr>
        <a:noFill/>
      </c:spPr>
    </c:plotArea>
    <c:legend>
      <c:legendPos val="b"/>
      <c:layout>
        <c:manualLayout>
          <c:xMode val="edge"/>
          <c:yMode val="edge"/>
          <c:x val="7.641907394199722E-2"/>
          <c:y val="0.80773717219296626"/>
          <c:w val="0.25820455175258933"/>
          <c:h val="9.9559071711779135E-2"/>
        </c:manualLayout>
      </c:layout>
      <c:overlay val="0"/>
      <c:txPr>
        <a:bodyPr/>
        <a:lstStyle/>
        <a:p>
          <a:pPr>
            <a:defRPr sz="6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>
          <a:latin typeface="Franklin Gothic Book" panose="020B05030201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47274108738396"/>
          <c:y val="8.5982247158646788E-2"/>
          <c:w val="0.84301495790160164"/>
          <c:h val="0.820440509763324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DD!$B$1</c:f>
              <c:strCache>
                <c:ptCount val="1"/>
                <c:pt idx="0">
                  <c:v>S&amp;P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dLbl>
              <c:idx val="0"/>
              <c:layout>
                <c:manualLayout>
                  <c:x val="-1.278018183921819E-2"/>
                  <c:y val="2.02265829125984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023-4FA6-BCA4-E5F9CC9BCD6C}"/>
                </c:ext>
              </c:extLst>
            </c:dLbl>
            <c:dLbl>
              <c:idx val="1"/>
              <c:layout>
                <c:manualLayout>
                  <c:x val="-1.8930976704972298E-3"/>
                  <c:y val="1.41697198593403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023-4FA6-BCA4-E5F9CC9BCD6C}"/>
                </c:ext>
              </c:extLst>
            </c:dLbl>
            <c:dLbl>
              <c:idx val="2"/>
              <c:layout>
                <c:manualLayout>
                  <c:x val="-1.6513844847851219E-3"/>
                  <c:y val="2.51919091212698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023-4FA6-BCA4-E5F9CC9BCD6C}"/>
                </c:ext>
              </c:extLst>
            </c:dLbl>
            <c:dLbl>
              <c:idx val="3"/>
              <c:layout>
                <c:manualLayout>
                  <c:x val="2.7877587418796457E-4"/>
                  <c:y val="2.51925230340058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23-4FA6-BCA4-E5F9CC9BCD6C}"/>
                </c:ext>
              </c:extLst>
            </c:dLbl>
            <c:dLbl>
              <c:idx val="4"/>
              <c:layout>
                <c:manualLayout>
                  <c:x val="2.7877587418796457E-4"/>
                  <c:y val="1.8780818419346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023-4FA6-BCA4-E5F9CC9BCD6C}"/>
                </c:ext>
              </c:extLst>
            </c:dLbl>
            <c:numFmt formatCode="0.0%" sourceLinked="0"/>
            <c:spPr>
              <a:solidFill>
                <a:schemeClr val="bg1"/>
              </a:solidFill>
            </c:spPr>
            <c:txPr>
              <a:bodyPr rot="0"/>
              <a:lstStyle/>
              <a:p>
                <a:pPr>
                  <a:defRPr sz="600">
                    <a:solidFill>
                      <a:schemeClr val="accent2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DD!$A$2:$A$6</c:f>
              <c:strCache>
                <c:ptCount val="5"/>
                <c:pt idx="0">
                  <c:v>7/98-8/98</c:v>
                </c:pt>
                <c:pt idx="1">
                  <c:v>1/00-2/00</c:v>
                </c:pt>
                <c:pt idx="2">
                  <c:v>9/00-9/02</c:v>
                </c:pt>
                <c:pt idx="3">
                  <c:v>11/07-2/09</c:v>
                </c:pt>
                <c:pt idx="4">
                  <c:v>8/15-9/15</c:v>
                </c:pt>
              </c:strCache>
            </c:strRef>
          </c:cat>
          <c:val>
            <c:numRef>
              <c:f>DD!$B$2:$B$6</c:f>
              <c:numCache>
                <c:formatCode>0.00%</c:formatCode>
                <c:ptCount val="5"/>
                <c:pt idx="0">
                  <c:v>-0.1537</c:v>
                </c:pt>
                <c:pt idx="1">
                  <c:v>-6.8199999999999997E-2</c:v>
                </c:pt>
                <c:pt idx="2">
                  <c:v>-0.44729999999999998</c:v>
                </c:pt>
                <c:pt idx="3">
                  <c:v>-0.50949999999999995</c:v>
                </c:pt>
                <c:pt idx="4">
                  <c:v>-8.3599999999999994E-2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23-4FA6-BCA4-E5F9CC9BCD6C}"/>
            </c:ext>
          </c:extLst>
        </c:ser>
        <c:ser>
          <c:idx val="1"/>
          <c:order val="1"/>
          <c:tx>
            <c:strRef>
              <c:f>DD!$C$1</c:f>
              <c:strCache>
                <c:ptCount val="1"/>
                <c:pt idx="0">
                  <c:v>Catalyst/Millburn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dLbls>
            <c:dLbl>
              <c:idx val="0"/>
              <c:layout>
                <c:manualLayout>
                  <c:x val="1.2925209750645456E-2"/>
                  <c:y val="2.02480698583580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023-4FA6-BCA4-E5F9CC9BCD6C}"/>
                </c:ext>
              </c:extLst>
            </c:dLbl>
            <c:dLbl>
              <c:idx val="1"/>
              <c:layout>
                <c:manualLayout>
                  <c:x val="8.0000618785755415E-3"/>
                  <c:y val="1.55933834940966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023-4FA6-BCA4-E5F9CC9BCD6C}"/>
                </c:ext>
              </c:extLst>
            </c:dLbl>
            <c:dLbl>
              <c:idx val="2"/>
              <c:layout>
                <c:manualLayout>
                  <c:x val="1.8840737115639779E-3"/>
                  <c:y val="2.20050881087558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023-4FA6-BCA4-E5F9CC9BCD6C}"/>
                </c:ext>
              </c:extLst>
            </c:dLbl>
            <c:dLbl>
              <c:idx val="3"/>
              <c:layout>
                <c:manualLayout>
                  <c:x val="1.116038121069945E-2"/>
                  <c:y val="2.34520804274797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23-4FA6-BCA4-E5F9CC9BCD6C}"/>
                </c:ext>
              </c:extLst>
            </c:dLbl>
            <c:dLbl>
              <c:idx val="4"/>
              <c:layout>
                <c:manualLayout>
                  <c:x val="1.2464987845049602E-2"/>
                  <c:y val="1.55964530577765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023-4FA6-BCA4-E5F9CC9BCD6C}"/>
                </c:ext>
              </c:extLst>
            </c:dLbl>
            <c:numFmt formatCode="0.0%" sourceLinked="0"/>
            <c:spPr>
              <a:solidFill>
                <a:schemeClr val="bg1"/>
              </a:solidFill>
            </c:spPr>
            <c:txPr>
              <a:bodyPr rot="0"/>
              <a:lstStyle/>
              <a:p>
                <a:pPr>
                  <a:defRPr sz="600">
                    <a:solidFill>
                      <a:schemeClr val="tx2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DD!$A$2:$A$6</c:f>
              <c:strCache>
                <c:ptCount val="5"/>
                <c:pt idx="0">
                  <c:v>7/98-8/98</c:v>
                </c:pt>
                <c:pt idx="1">
                  <c:v>1/00-2/00</c:v>
                </c:pt>
                <c:pt idx="2">
                  <c:v>9/00-9/02</c:v>
                </c:pt>
                <c:pt idx="3">
                  <c:v>11/07-2/09</c:v>
                </c:pt>
                <c:pt idx="4">
                  <c:v>8/15-9/15</c:v>
                </c:pt>
              </c:strCache>
            </c:strRef>
          </c:cat>
          <c:val>
            <c:numRef>
              <c:f>DD!$C$2:$C$6</c:f>
              <c:numCache>
                <c:formatCode>0.00%</c:formatCode>
                <c:ptCount val="5"/>
                <c:pt idx="0">
                  <c:v>-9.6799999999999997E-2</c:v>
                </c:pt>
                <c:pt idx="1">
                  <c:v>3.8999999999999998E-3</c:v>
                </c:pt>
                <c:pt idx="2">
                  <c:v>0.28349999999999997</c:v>
                </c:pt>
                <c:pt idx="3">
                  <c:v>-4.5100000000000001E-2</c:v>
                </c:pt>
                <c:pt idx="4">
                  <c:v>-4.8500000000000001E-2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023-4FA6-BCA4-E5F9CC9BC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52293376"/>
        <c:axId val="152294912"/>
      </c:barChart>
      <c:catAx>
        <c:axId val="15229337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spPr>
          <a:ln w="1270">
            <a:solidFill>
              <a:schemeClr val="tx1"/>
            </a:solidFill>
          </a:ln>
        </c:spPr>
        <c:txPr>
          <a:bodyPr/>
          <a:lstStyle/>
          <a:p>
            <a:pPr>
              <a:defRPr sz="600"/>
            </a:pPr>
            <a:endParaRPr lang="en-US"/>
          </a:p>
        </c:txPr>
        <c:crossAx val="152294912"/>
        <c:crosses val="autoZero"/>
        <c:auto val="1"/>
        <c:lblAlgn val="ctr"/>
        <c:lblOffset val="100"/>
        <c:noMultiLvlLbl val="0"/>
      </c:catAx>
      <c:valAx>
        <c:axId val="152294912"/>
        <c:scaling>
          <c:orientation val="minMax"/>
          <c:max val="0.30000000000000004"/>
          <c:min val="-0.60000000000000009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0%" sourceLinked="0"/>
        <c:majorTickMark val="none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600"/>
            </a:pPr>
            <a:endParaRPr lang="en-US"/>
          </a:p>
        </c:txPr>
        <c:crossAx val="152293376"/>
        <c:crosses val="autoZero"/>
        <c:crossBetween val="between"/>
        <c:majorUnit val="0.30000000000000004"/>
      </c:valAx>
      <c:spPr>
        <a:noFill/>
      </c:spPr>
    </c:plotArea>
    <c:legend>
      <c:legendPos val="b"/>
      <c:layout>
        <c:manualLayout>
          <c:xMode val="edge"/>
          <c:yMode val="edge"/>
          <c:x val="7.641907394199722E-2"/>
          <c:y val="0.80773717219296626"/>
          <c:w val="0.25820455175258933"/>
          <c:h val="9.9559071711779135E-2"/>
        </c:manualLayout>
      </c:layout>
      <c:overlay val="0"/>
      <c:txPr>
        <a:bodyPr/>
        <a:lstStyle/>
        <a:p>
          <a:pPr>
            <a:defRPr sz="6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>
          <a:latin typeface="Franklin Gothic Book" panose="020B05030201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47274108738396"/>
          <c:y val="8.5982247158646788E-2"/>
          <c:w val="0.84301495790160164"/>
          <c:h val="0.820440509763324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[2]DD!$B$1</c:f>
              <c:strCache>
                <c:ptCount val="1"/>
                <c:pt idx="0">
                  <c:v>S&amp;P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dLbl>
              <c:idx val="0"/>
              <c:layout>
                <c:manualLayout>
                  <c:x val="-1.278018183921819E-2"/>
                  <c:y val="2.02265829125984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AF7-420D-B071-F438BABB7B61}"/>
                </c:ext>
              </c:extLst>
            </c:dLbl>
            <c:dLbl>
              <c:idx val="1"/>
              <c:layout>
                <c:manualLayout>
                  <c:x val="-1.8930976704972298E-3"/>
                  <c:y val="1.41697198593403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F7-420D-B071-F438BABB7B61}"/>
                </c:ext>
              </c:extLst>
            </c:dLbl>
            <c:dLbl>
              <c:idx val="2"/>
              <c:layout>
                <c:manualLayout>
                  <c:x val="-1.6513844847851219E-3"/>
                  <c:y val="2.51919091212698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AF7-420D-B071-F438BABB7B61}"/>
                </c:ext>
              </c:extLst>
            </c:dLbl>
            <c:dLbl>
              <c:idx val="3"/>
              <c:layout>
                <c:manualLayout>
                  <c:x val="2.7877587418796457E-4"/>
                  <c:y val="2.51925230340058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F7-420D-B071-F438BABB7B61}"/>
                </c:ext>
              </c:extLst>
            </c:dLbl>
            <c:dLbl>
              <c:idx val="4"/>
              <c:layout>
                <c:manualLayout>
                  <c:x val="2.7877587418796457E-4"/>
                  <c:y val="1.8780818419346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AF7-420D-B071-F438BABB7B61}"/>
                </c:ext>
              </c:extLst>
            </c:dLbl>
            <c:numFmt formatCode="0.0%" sourceLinked="0"/>
            <c:spPr>
              <a:solidFill>
                <a:schemeClr val="bg1"/>
              </a:solidFill>
            </c:spPr>
            <c:txPr>
              <a:bodyPr rot="0"/>
              <a:lstStyle/>
              <a:p>
                <a:pPr>
                  <a:defRPr sz="600">
                    <a:solidFill>
                      <a:schemeClr val="accent2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[2]DD!$A$2:$A$6</c:f>
              <c:strCache>
                <c:ptCount val="5"/>
                <c:pt idx="0">
                  <c:v>7/98-8/98</c:v>
                </c:pt>
                <c:pt idx="1">
                  <c:v>1/00-2/00</c:v>
                </c:pt>
                <c:pt idx="2">
                  <c:v>9/00-9/02</c:v>
                </c:pt>
                <c:pt idx="3">
                  <c:v>11/07-2/09</c:v>
                </c:pt>
                <c:pt idx="4">
                  <c:v>8/15-9/15</c:v>
                </c:pt>
              </c:strCache>
            </c:strRef>
          </c:cat>
          <c:val>
            <c:numRef>
              <c:f>[2]DD!$B$2:$B$6</c:f>
              <c:numCache>
                <c:formatCode>0.00%</c:formatCode>
                <c:ptCount val="5"/>
                <c:pt idx="0">
                  <c:v>-0.1537</c:v>
                </c:pt>
                <c:pt idx="1">
                  <c:v>-6.8199999999999997E-2</c:v>
                </c:pt>
                <c:pt idx="2">
                  <c:v>-0.44729999999999998</c:v>
                </c:pt>
                <c:pt idx="3">
                  <c:v>-0.50949999999999995</c:v>
                </c:pt>
                <c:pt idx="4">
                  <c:v>-8.3599999999999994E-2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F7-420D-B071-F438BABB7B61}"/>
            </c:ext>
          </c:extLst>
        </c:ser>
        <c:ser>
          <c:idx val="1"/>
          <c:order val="1"/>
          <c:tx>
            <c:strRef>
              <c:f>[2]DD!$C$1</c:f>
              <c:strCache>
                <c:ptCount val="1"/>
                <c:pt idx="0">
                  <c:v>Catalyst/Millburn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dLbls>
            <c:dLbl>
              <c:idx val="0"/>
              <c:layout>
                <c:manualLayout>
                  <c:x val="1.2925209750645456E-2"/>
                  <c:y val="2.02480698583580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AF7-420D-B071-F438BABB7B61}"/>
                </c:ext>
              </c:extLst>
            </c:dLbl>
            <c:dLbl>
              <c:idx val="1"/>
              <c:layout>
                <c:manualLayout>
                  <c:x val="8.0000618785755415E-3"/>
                  <c:y val="1.55933834940966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F7-420D-B071-F438BABB7B61}"/>
                </c:ext>
              </c:extLst>
            </c:dLbl>
            <c:dLbl>
              <c:idx val="2"/>
              <c:layout>
                <c:manualLayout>
                  <c:x val="1.8840737115639779E-3"/>
                  <c:y val="2.20050881087558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AF7-420D-B071-F438BABB7B61}"/>
                </c:ext>
              </c:extLst>
            </c:dLbl>
            <c:dLbl>
              <c:idx val="3"/>
              <c:layout>
                <c:manualLayout>
                  <c:x val="1.116038121069945E-2"/>
                  <c:y val="2.34520804274797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F7-420D-B071-F438BABB7B61}"/>
                </c:ext>
              </c:extLst>
            </c:dLbl>
            <c:dLbl>
              <c:idx val="4"/>
              <c:layout>
                <c:manualLayout>
                  <c:x val="1.2464987845049602E-2"/>
                  <c:y val="1.55964530577765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AF7-420D-B071-F438BABB7B61}"/>
                </c:ext>
              </c:extLst>
            </c:dLbl>
            <c:numFmt formatCode="0.0%" sourceLinked="0"/>
            <c:spPr>
              <a:solidFill>
                <a:schemeClr val="bg1"/>
              </a:solidFill>
            </c:spPr>
            <c:txPr>
              <a:bodyPr rot="0"/>
              <a:lstStyle/>
              <a:p>
                <a:pPr>
                  <a:defRPr sz="600">
                    <a:solidFill>
                      <a:schemeClr val="tx2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[2]DD!$A$2:$A$6</c:f>
              <c:strCache>
                <c:ptCount val="5"/>
                <c:pt idx="0">
                  <c:v>7/98-8/98</c:v>
                </c:pt>
                <c:pt idx="1">
                  <c:v>1/00-2/00</c:v>
                </c:pt>
                <c:pt idx="2">
                  <c:v>9/00-9/02</c:v>
                </c:pt>
                <c:pt idx="3">
                  <c:v>11/07-2/09</c:v>
                </c:pt>
                <c:pt idx="4">
                  <c:v>8/15-9/15</c:v>
                </c:pt>
              </c:strCache>
            </c:strRef>
          </c:cat>
          <c:val>
            <c:numRef>
              <c:f>[2]DD!$C$2:$C$6</c:f>
              <c:numCache>
                <c:formatCode>0.00%</c:formatCode>
                <c:ptCount val="5"/>
                <c:pt idx="0">
                  <c:v>-9.6799999999999997E-2</c:v>
                </c:pt>
                <c:pt idx="1">
                  <c:v>3.8999999999999998E-3</c:v>
                </c:pt>
                <c:pt idx="2">
                  <c:v>0.28349999999999997</c:v>
                </c:pt>
                <c:pt idx="3">
                  <c:v>-4.5100000000000001E-2</c:v>
                </c:pt>
                <c:pt idx="4">
                  <c:v>-4.8500000000000001E-2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AF7-420D-B071-F438BABB7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52293376"/>
        <c:axId val="152294912"/>
      </c:barChart>
      <c:catAx>
        <c:axId val="15229337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spPr>
          <a:ln w="1270">
            <a:solidFill>
              <a:schemeClr val="tx1"/>
            </a:solidFill>
          </a:ln>
        </c:spPr>
        <c:txPr>
          <a:bodyPr/>
          <a:lstStyle/>
          <a:p>
            <a:pPr>
              <a:defRPr sz="600"/>
            </a:pPr>
            <a:endParaRPr lang="en-US"/>
          </a:p>
        </c:txPr>
        <c:crossAx val="152294912"/>
        <c:crosses val="autoZero"/>
        <c:auto val="1"/>
        <c:lblAlgn val="ctr"/>
        <c:lblOffset val="100"/>
        <c:noMultiLvlLbl val="0"/>
      </c:catAx>
      <c:valAx>
        <c:axId val="152294912"/>
        <c:scaling>
          <c:orientation val="minMax"/>
          <c:max val="0.30000000000000004"/>
          <c:min val="-0.60000000000000009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0%" sourceLinked="0"/>
        <c:majorTickMark val="none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600"/>
            </a:pPr>
            <a:endParaRPr lang="en-US"/>
          </a:p>
        </c:txPr>
        <c:crossAx val="152293376"/>
        <c:crosses val="autoZero"/>
        <c:crossBetween val="between"/>
        <c:majorUnit val="0.30000000000000004"/>
      </c:valAx>
      <c:spPr>
        <a:noFill/>
      </c:spPr>
    </c:plotArea>
    <c:legend>
      <c:legendPos val="b"/>
      <c:layout>
        <c:manualLayout>
          <c:xMode val="edge"/>
          <c:yMode val="edge"/>
          <c:x val="7.641907394199722E-2"/>
          <c:y val="0.80773717219296626"/>
          <c:w val="0.25820455175258933"/>
          <c:h val="9.9559071711779135E-2"/>
        </c:manualLayout>
      </c:layout>
      <c:overlay val="0"/>
      <c:txPr>
        <a:bodyPr/>
        <a:lstStyle/>
        <a:p>
          <a:pPr>
            <a:defRPr sz="6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>
          <a:latin typeface="Franklin Gothic Book" panose="020B05030201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1.png"/><Relationship Id="rId1" Type="http://schemas.openxmlformats.org/officeDocument/2006/relationships/chart" Target="../charts/chart6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tmp"/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13" Type="http://schemas.openxmlformats.org/officeDocument/2006/relationships/chart" Target="../charts/chart22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12" Type="http://schemas.openxmlformats.org/officeDocument/2006/relationships/chart" Target="../charts/chart21.xml"/><Relationship Id="rId2" Type="http://schemas.openxmlformats.org/officeDocument/2006/relationships/chart" Target="../charts/chart11.xml"/><Relationship Id="rId16" Type="http://schemas.openxmlformats.org/officeDocument/2006/relationships/chart" Target="../charts/chart25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11" Type="http://schemas.openxmlformats.org/officeDocument/2006/relationships/chart" Target="../charts/chart20.xml"/><Relationship Id="rId5" Type="http://schemas.openxmlformats.org/officeDocument/2006/relationships/chart" Target="../charts/chart14.xml"/><Relationship Id="rId15" Type="http://schemas.openxmlformats.org/officeDocument/2006/relationships/chart" Target="../charts/chart24.xml"/><Relationship Id="rId10" Type="http://schemas.openxmlformats.org/officeDocument/2006/relationships/chart" Target="../charts/chart19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Relationship Id="rId14" Type="http://schemas.openxmlformats.org/officeDocument/2006/relationships/chart" Target="../charts/chart23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4" Type="http://schemas.openxmlformats.org/officeDocument/2006/relationships/chart" Target="../charts/chart29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95354</xdr:colOff>
      <xdr:row>21</xdr:row>
      <xdr:rowOff>145473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45899B-9CC0-4606-A360-2452CF1675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5</xdr:col>
      <xdr:colOff>95354</xdr:colOff>
      <xdr:row>21</xdr:row>
      <xdr:rowOff>145473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97B8CE-15F3-44C6-B874-624D50C0C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5</xdr:col>
      <xdr:colOff>95354</xdr:colOff>
      <xdr:row>21</xdr:row>
      <xdr:rowOff>145473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A43BAF-44A2-454B-8C16-61B97CB68E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5</xdr:col>
      <xdr:colOff>95354</xdr:colOff>
      <xdr:row>21</xdr:row>
      <xdr:rowOff>145473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5D863E3-AAC9-4758-8E8C-C7067441A4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5</xdr:col>
      <xdr:colOff>95354</xdr:colOff>
      <xdr:row>21</xdr:row>
      <xdr:rowOff>145473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4877B98-8050-410E-B39F-06CC3AFE1C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0.82715</cdr:y>
    </cdr:from>
    <cdr:to>
      <cdr:x>0.20827</cdr:x>
      <cdr:y>0.87759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3049029"/>
          <a:ext cx="735821" cy="185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6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0.82715</cdr:y>
    </cdr:from>
    <cdr:to>
      <cdr:x>0.20827</cdr:x>
      <cdr:y>0.87759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3049029"/>
          <a:ext cx="735821" cy="185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6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0.82715</cdr:y>
    </cdr:from>
    <cdr:to>
      <cdr:x>0.20827</cdr:x>
      <cdr:y>0.87759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3049029"/>
          <a:ext cx="735821" cy="185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6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0.82715</cdr:y>
    </cdr:from>
    <cdr:to>
      <cdr:x>0.20827</cdr:x>
      <cdr:y>0.87759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3049029"/>
          <a:ext cx="735821" cy="185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6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0.82715</cdr:y>
    </cdr:from>
    <cdr:to>
      <cdr:x>0.20827</cdr:x>
      <cdr:y>0.87759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3049029"/>
          <a:ext cx="735821" cy="185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6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3600</xdr:colOff>
      <xdr:row>55</xdr:row>
      <xdr:rowOff>0</xdr:rowOff>
    </xdr:from>
    <xdr:to>
      <xdr:col>23</xdr:col>
      <xdr:colOff>32112</xdr:colOff>
      <xdr:row>62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74</xdr:row>
      <xdr:rowOff>45983</xdr:rowOff>
    </xdr:from>
    <xdr:to>
      <xdr:col>8</xdr:col>
      <xdr:colOff>207891</xdr:colOff>
      <xdr:row>90</xdr:row>
      <xdr:rowOff>78828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E4CB2C-561E-4F39-B9A1-49ACF7217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394121"/>
          <a:ext cx="5673270" cy="2660431"/>
        </a:xfrm>
        <a:prstGeom prst="rect">
          <a:avLst/>
        </a:prstGeom>
      </xdr:spPr>
    </xdr:pic>
    <xdr:clientData/>
  </xdr:twoCellAnchor>
  <xdr:twoCellAnchor>
    <xdr:from>
      <xdr:col>13</xdr:col>
      <xdr:colOff>3600</xdr:colOff>
      <xdr:row>55</xdr:row>
      <xdr:rowOff>0</xdr:rowOff>
    </xdr:from>
    <xdr:to>
      <xdr:col>23</xdr:col>
      <xdr:colOff>32112</xdr:colOff>
      <xdr:row>62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3890AE-CC17-4AAA-8E7A-4A52B94D43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74</xdr:row>
      <xdr:rowOff>45983</xdr:rowOff>
    </xdr:from>
    <xdr:to>
      <xdr:col>8</xdr:col>
      <xdr:colOff>207891</xdr:colOff>
      <xdr:row>90</xdr:row>
      <xdr:rowOff>78828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96C8E2-9068-43BE-B6DD-6E4F35257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365743"/>
          <a:ext cx="5694291" cy="2715085"/>
        </a:xfrm>
        <a:prstGeom prst="rect">
          <a:avLst/>
        </a:prstGeom>
      </xdr:spPr>
    </xdr:pic>
    <xdr:clientData/>
  </xdr:twoCellAnchor>
  <xdr:twoCellAnchor>
    <xdr:from>
      <xdr:col>13</xdr:col>
      <xdr:colOff>3600</xdr:colOff>
      <xdr:row>55</xdr:row>
      <xdr:rowOff>0</xdr:rowOff>
    </xdr:from>
    <xdr:to>
      <xdr:col>23</xdr:col>
      <xdr:colOff>32112</xdr:colOff>
      <xdr:row>62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3555846-BCBB-4CB9-9BDC-0E0FEA37B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74</xdr:row>
      <xdr:rowOff>45983</xdr:rowOff>
    </xdr:from>
    <xdr:to>
      <xdr:col>8</xdr:col>
      <xdr:colOff>207891</xdr:colOff>
      <xdr:row>90</xdr:row>
      <xdr:rowOff>78828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90CBBE-EF86-4E25-A922-FB7D0C5FD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365743"/>
          <a:ext cx="5694291" cy="2715085"/>
        </a:xfrm>
        <a:prstGeom prst="rect">
          <a:avLst/>
        </a:prstGeom>
      </xdr:spPr>
    </xdr:pic>
    <xdr:clientData/>
  </xdr:twoCellAnchor>
  <xdr:twoCellAnchor>
    <xdr:from>
      <xdr:col>13</xdr:col>
      <xdr:colOff>3600</xdr:colOff>
      <xdr:row>55</xdr:row>
      <xdr:rowOff>0</xdr:rowOff>
    </xdr:from>
    <xdr:to>
      <xdr:col>23</xdr:col>
      <xdr:colOff>32112</xdr:colOff>
      <xdr:row>62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9AC12AC-ABD2-435F-8C25-EE791568CF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0</xdr:colOff>
      <xdr:row>74</xdr:row>
      <xdr:rowOff>45983</xdr:rowOff>
    </xdr:from>
    <xdr:to>
      <xdr:col>8</xdr:col>
      <xdr:colOff>207891</xdr:colOff>
      <xdr:row>90</xdr:row>
      <xdr:rowOff>78828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961E9E-DDCF-4B8F-9F5A-F437DB470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742933"/>
          <a:ext cx="5694291" cy="2623645"/>
        </a:xfrm>
        <a:prstGeom prst="rect">
          <a:avLst/>
        </a:prstGeom>
      </xdr:spPr>
    </xdr:pic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0.15875</cdr:x>
      <cdr:y>0.84211</cdr:y>
    </cdr:from>
    <cdr:to>
      <cdr:x>0.25186</cdr:x>
      <cdr:y>1</cdr:y>
    </cdr:to>
    <cdr:sp macro="" textlink="">
      <cdr:nvSpPr>
        <cdr:cNvPr id="2061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89697" y="1155038"/>
          <a:ext cx="639117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9144" tIns="9144" rIns="9144" bIns="9144" anchor="b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8/87-11/87</a:t>
          </a:r>
        </a:p>
      </cdr:txBody>
    </cdr:sp>
  </cdr:relSizeAnchor>
  <cdr:relSizeAnchor xmlns:cdr="http://schemas.openxmlformats.org/drawingml/2006/chartDrawing">
    <cdr:from>
      <cdr:x>0.14772</cdr:x>
      <cdr:y>0.74195</cdr:y>
    </cdr:from>
    <cdr:to>
      <cdr:x>0.26289</cdr:x>
      <cdr:y>0.82154</cdr:y>
    </cdr:to>
    <cdr:sp macro="" textlink="">
      <cdr:nvSpPr>
        <cdr:cNvPr id="2066" name="Text Box 1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13987" y="1017657"/>
          <a:ext cx="790537" cy="1091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-29.58%</a:t>
          </a:r>
        </a:p>
      </cdr:txBody>
    </cdr:sp>
  </cdr:relSizeAnchor>
  <cdr:relSizeAnchor xmlns:cdr="http://schemas.openxmlformats.org/drawingml/2006/chartDrawing">
    <cdr:from>
      <cdr:x>0.2219</cdr:x>
      <cdr:y>0.74074</cdr:y>
    </cdr:from>
    <cdr:to>
      <cdr:x>0.31871</cdr:x>
      <cdr:y>0.82275</cdr:y>
    </cdr:to>
    <cdr:sp macro="" textlink="">
      <cdr:nvSpPr>
        <cdr:cNvPr id="2067" name="Text Box 1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22262" y="1015999"/>
          <a:ext cx="664139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9144" tIns="9144" rIns="9144" bIns="9144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-15.37%</a:t>
          </a:r>
        </a:p>
      </cdr:txBody>
    </cdr:sp>
  </cdr:relSizeAnchor>
  <cdr:relSizeAnchor xmlns:cdr="http://schemas.openxmlformats.org/drawingml/2006/chartDrawing">
    <cdr:from>
      <cdr:x>0.43841</cdr:x>
      <cdr:y>0.74553</cdr:y>
    </cdr:from>
    <cdr:to>
      <cdr:x>0.54834</cdr:x>
      <cdr:y>0.82754</cdr:y>
    </cdr:to>
    <cdr:sp macro="" textlink="">
      <cdr:nvSpPr>
        <cdr:cNvPr id="2069" name="Text Box 2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07620" y="1022568"/>
          <a:ext cx="754146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-44.73%</a:t>
          </a:r>
        </a:p>
      </cdr:txBody>
    </cdr:sp>
  </cdr:relSizeAnchor>
  <cdr:relSizeAnchor xmlns:cdr="http://schemas.openxmlformats.org/drawingml/2006/chartDrawing">
    <cdr:from>
      <cdr:x>0.73283</cdr:x>
      <cdr:y>0.74553</cdr:y>
    </cdr:from>
    <cdr:to>
      <cdr:x>0.84981</cdr:x>
      <cdr:y>0.82754</cdr:y>
    </cdr:to>
    <cdr:sp macro="" textlink="">
      <cdr:nvSpPr>
        <cdr:cNvPr id="2070" name="Text Box 2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27371" y="1022568"/>
          <a:ext cx="802510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-50.95%</a:t>
          </a:r>
        </a:p>
      </cdr:txBody>
    </cdr:sp>
  </cdr:relSizeAnchor>
  <cdr:relSizeAnchor xmlns:cdr="http://schemas.openxmlformats.org/drawingml/2006/chartDrawing">
    <cdr:from>
      <cdr:x>0.15655</cdr:x>
      <cdr:y>0.06318</cdr:y>
    </cdr:from>
    <cdr:to>
      <cdr:x>0.25406</cdr:x>
      <cdr:y>0.1235</cdr:y>
    </cdr:to>
    <cdr:sp macro="" textlink="">
      <cdr:nvSpPr>
        <cdr:cNvPr id="2071" name="Text Box 2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74596" y="86663"/>
          <a:ext cx="669319" cy="827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+8.46%</a:t>
          </a:r>
        </a:p>
      </cdr:txBody>
    </cdr:sp>
  </cdr:relSizeAnchor>
  <cdr:relSizeAnchor xmlns:cdr="http://schemas.openxmlformats.org/drawingml/2006/chartDrawing">
    <cdr:from>
      <cdr:x>0.20859</cdr:x>
      <cdr:y>0.06318</cdr:y>
    </cdr:from>
    <cdr:to>
      <cdr:x>0.32437</cdr:x>
      <cdr:y>0.1235</cdr:y>
    </cdr:to>
    <cdr:sp macro="" textlink="">
      <cdr:nvSpPr>
        <cdr:cNvPr id="2072" name="Text Box 2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30951" y="86658"/>
          <a:ext cx="794278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+5.71%</a:t>
          </a:r>
        </a:p>
      </cdr:txBody>
    </cdr:sp>
  </cdr:relSizeAnchor>
  <cdr:relSizeAnchor xmlns:cdr="http://schemas.openxmlformats.org/drawingml/2006/chartDrawing">
    <cdr:from>
      <cdr:x>0.43487</cdr:x>
      <cdr:y>0.05839</cdr:y>
    </cdr:from>
    <cdr:to>
      <cdr:x>0.5289</cdr:x>
      <cdr:y>0.11871</cdr:y>
    </cdr:to>
    <cdr:sp macro="" textlink="">
      <cdr:nvSpPr>
        <cdr:cNvPr id="2074" name="Text Box 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983331" y="80089"/>
          <a:ext cx="645068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+38.95%</a:t>
          </a:r>
        </a:p>
      </cdr:txBody>
    </cdr:sp>
  </cdr:relSizeAnchor>
  <cdr:relSizeAnchor xmlns:cdr="http://schemas.openxmlformats.org/drawingml/2006/chartDrawing">
    <cdr:from>
      <cdr:x>0.74451</cdr:x>
      <cdr:y>0.06318</cdr:y>
    </cdr:from>
    <cdr:to>
      <cdr:x>0.83428</cdr:x>
      <cdr:y>0.1235</cdr:y>
    </cdr:to>
    <cdr:sp macro="" textlink="">
      <cdr:nvSpPr>
        <cdr:cNvPr id="2075" name="Text Box 2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107532" y="86658"/>
          <a:ext cx="615844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+14.48%</a:t>
          </a:r>
        </a:p>
      </cdr:txBody>
    </cdr:sp>
  </cdr:relSizeAnchor>
  <cdr:relSizeAnchor xmlns:cdr="http://schemas.openxmlformats.org/drawingml/2006/chartDrawing">
    <cdr:from>
      <cdr:x>0.22977</cdr:x>
      <cdr:y>0.84211</cdr:y>
    </cdr:from>
    <cdr:to>
      <cdr:x>0.31274</cdr:x>
      <cdr:y>1</cdr:y>
    </cdr:to>
    <cdr:sp macro="" textlink="">
      <cdr:nvSpPr>
        <cdr:cNvPr id="23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76304" y="1155038"/>
          <a:ext cx="569193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6/98-8/98</a:t>
          </a:r>
        </a:p>
      </cdr:txBody>
    </cdr:sp>
  </cdr:relSizeAnchor>
  <cdr:relSizeAnchor xmlns:cdr="http://schemas.openxmlformats.org/drawingml/2006/chartDrawing">
    <cdr:from>
      <cdr:x>0.44017</cdr:x>
      <cdr:y>0.84211</cdr:y>
    </cdr:from>
    <cdr:to>
      <cdr:x>0.54849</cdr:x>
      <cdr:y>1</cdr:y>
    </cdr:to>
    <cdr:sp macro="" textlink="">
      <cdr:nvSpPr>
        <cdr:cNvPr id="24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19676" y="1155038"/>
          <a:ext cx="743101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8/00-9/02</a:t>
          </a:r>
        </a:p>
      </cdr:txBody>
    </cdr:sp>
  </cdr:relSizeAnchor>
  <cdr:relSizeAnchor xmlns:cdr="http://schemas.openxmlformats.org/drawingml/2006/chartDrawing">
    <cdr:from>
      <cdr:x>0.74141</cdr:x>
      <cdr:y>0.84211</cdr:y>
    </cdr:from>
    <cdr:to>
      <cdr:x>0.84888</cdr:x>
      <cdr:y>1</cdr:y>
    </cdr:to>
    <cdr:sp macro="" textlink="">
      <cdr:nvSpPr>
        <cdr:cNvPr id="25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6233" y="1155038"/>
          <a:ext cx="737270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10/07-2/09</a:t>
          </a:r>
        </a:p>
      </cdr:txBody>
    </cdr:sp>
  </cdr:relSizeAnchor>
  <cdr:relSizeAnchor xmlns:cdr="http://schemas.openxmlformats.org/drawingml/2006/chartDrawing">
    <cdr:from>
      <cdr:x>0.04262</cdr:x>
      <cdr:y>0.00462</cdr:y>
    </cdr:from>
    <cdr:to>
      <cdr:x>0.1815</cdr:x>
      <cdr:y>0.15114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92527" y="6340"/>
          <a:ext cx="953329" cy="2009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/>
        <a:lstStyle xmlns:a="http://schemas.openxmlformats.org/drawingml/2006/main"/>
        <a:p xmlns:a="http://schemas.openxmlformats.org/drawingml/2006/main">
          <a:pPr algn="l"/>
          <a:r>
            <a:rPr lang="en-US" sz="900">
              <a:solidFill>
                <a:srgbClr val="080499"/>
              </a:solidFill>
              <a:latin typeface="Franklin Gothic Medium Cond" pitchFamily="34" charset="0"/>
            </a:rPr>
            <a:t>Managed Futures</a:t>
          </a:r>
          <a:r>
            <a:rPr lang="en-US" sz="900" baseline="30000">
              <a:solidFill>
                <a:srgbClr val="080499"/>
              </a:solidFill>
              <a:latin typeface="Franklin Gothic Book" pitchFamily="34" charset="0"/>
            </a:rPr>
            <a:t>12</a:t>
          </a:r>
        </a:p>
      </cdr:txBody>
    </cdr:sp>
  </cdr:relSizeAnchor>
  <cdr:relSizeAnchor xmlns:cdr="http://schemas.openxmlformats.org/drawingml/2006/chartDrawing">
    <cdr:from>
      <cdr:x>0.03119</cdr:x>
      <cdr:y>0.70186</cdr:y>
    </cdr:from>
    <cdr:to>
      <cdr:x>0.23805</cdr:x>
      <cdr:y>0.82522</cdr:y>
    </cdr:to>
    <cdr:sp macro="" textlink="">
      <cdr:nvSpPr>
        <cdr:cNvPr id="18" name="TextBox 1"/>
        <cdr:cNvSpPr txBox="1"/>
      </cdr:nvSpPr>
      <cdr:spPr>
        <a:xfrm xmlns:a="http://schemas.openxmlformats.org/drawingml/2006/main">
          <a:off x="214086" y="962668"/>
          <a:ext cx="1419908" cy="1692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90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</a:rPr>
            <a:t>S&amp;P 500 Index</a:t>
          </a:r>
          <a:r>
            <a:rPr lang="en-US" sz="900" baseline="30000">
              <a:solidFill>
                <a:schemeClr val="accent6">
                  <a:lumMod val="50000"/>
                </a:schemeClr>
              </a:solidFill>
              <a:latin typeface="Franklin Gothic Book" pitchFamily="34" charset="0"/>
            </a:rPr>
            <a:t>2</a:t>
          </a:r>
        </a:p>
      </cdr:txBody>
    </cdr:sp>
  </cdr:relSizeAnchor>
  <cdr:relSizeAnchor xmlns:cdr="http://schemas.openxmlformats.org/drawingml/2006/chartDrawing">
    <cdr:from>
      <cdr:x>0.88302</cdr:x>
      <cdr:y>0.74585</cdr:y>
    </cdr:from>
    <cdr:to>
      <cdr:x>1</cdr:x>
      <cdr:y>0.82786</cdr:y>
    </cdr:to>
    <cdr:sp macro="" textlink="">
      <cdr:nvSpPr>
        <cdr:cNvPr id="19" name="Text Box 22">
          <a:extLst xmlns:a="http://schemas.openxmlformats.org/drawingml/2006/main">
            <a:ext uri="{FF2B5EF4-FFF2-40B4-BE49-F238E27FC236}">
              <a16:creationId xmlns:a16="http://schemas.microsoft.com/office/drawing/2014/main" id="{0C690B4E-9C1E-46C1-BEA8-A65F9240956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57727" y="1023006"/>
          <a:ext cx="802510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27432" tIns="22860" rIns="27432" bIns="22860" anchor="ctr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-19.60%</a:t>
          </a:r>
        </a:p>
      </cdr:txBody>
    </cdr:sp>
  </cdr:relSizeAnchor>
  <cdr:relSizeAnchor xmlns:cdr="http://schemas.openxmlformats.org/drawingml/2006/chartDrawing">
    <cdr:from>
      <cdr:x>0.91023</cdr:x>
      <cdr:y>0.06577</cdr:y>
    </cdr:from>
    <cdr:to>
      <cdr:x>1</cdr:x>
      <cdr:y>0.12609</cdr:y>
    </cdr:to>
    <cdr:sp macro="" textlink="">
      <cdr:nvSpPr>
        <cdr:cNvPr id="20" name="Text Box 27">
          <a:extLst xmlns:a="http://schemas.openxmlformats.org/drawingml/2006/main">
            <a:ext uri="{FF2B5EF4-FFF2-40B4-BE49-F238E27FC236}">
              <a16:creationId xmlns:a16="http://schemas.microsoft.com/office/drawing/2014/main" id="{FD10A630-882C-419A-869A-5AC5394B8D0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44393" y="90213"/>
          <a:ext cx="615844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wrap="square" lIns="27432" tIns="22860" rIns="27432" bIns="22860" anchor="ctr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-2.29%</a:t>
          </a:r>
        </a:p>
      </cdr:txBody>
    </cdr:sp>
  </cdr:relSizeAnchor>
  <cdr:relSizeAnchor xmlns:cdr="http://schemas.openxmlformats.org/drawingml/2006/chartDrawing">
    <cdr:from>
      <cdr:x>0.89253</cdr:x>
      <cdr:y>0.84211</cdr:y>
    </cdr:from>
    <cdr:to>
      <cdr:x>1</cdr:x>
      <cdr:y>1</cdr:y>
    </cdr:to>
    <cdr:sp macro="" textlink="">
      <cdr:nvSpPr>
        <cdr:cNvPr id="21" name="Text Box 13">
          <a:extLst xmlns:a="http://schemas.openxmlformats.org/drawingml/2006/main">
            <a:ext uri="{FF2B5EF4-FFF2-40B4-BE49-F238E27FC236}">
              <a16:creationId xmlns:a16="http://schemas.microsoft.com/office/drawing/2014/main" id="{0AB2068B-FD1C-456D-AD1E-42F5D524B2B2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122967" y="1155038"/>
          <a:ext cx="737270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12/19-3/20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0.15875</cdr:x>
      <cdr:y>0.84211</cdr:y>
    </cdr:from>
    <cdr:to>
      <cdr:x>0.25186</cdr:x>
      <cdr:y>1</cdr:y>
    </cdr:to>
    <cdr:sp macro="" textlink="">
      <cdr:nvSpPr>
        <cdr:cNvPr id="2061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89697" y="1155038"/>
          <a:ext cx="639117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9144" tIns="9144" rIns="9144" bIns="9144" anchor="b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8/87-11/87</a:t>
          </a:r>
        </a:p>
      </cdr:txBody>
    </cdr:sp>
  </cdr:relSizeAnchor>
  <cdr:relSizeAnchor xmlns:cdr="http://schemas.openxmlformats.org/drawingml/2006/chartDrawing">
    <cdr:from>
      <cdr:x>0.14772</cdr:x>
      <cdr:y>0.74195</cdr:y>
    </cdr:from>
    <cdr:to>
      <cdr:x>0.26289</cdr:x>
      <cdr:y>0.82154</cdr:y>
    </cdr:to>
    <cdr:sp macro="" textlink="">
      <cdr:nvSpPr>
        <cdr:cNvPr id="2066" name="Text Box 1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13987" y="1017657"/>
          <a:ext cx="790537" cy="1091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-29.58%</a:t>
          </a:r>
        </a:p>
      </cdr:txBody>
    </cdr:sp>
  </cdr:relSizeAnchor>
  <cdr:relSizeAnchor xmlns:cdr="http://schemas.openxmlformats.org/drawingml/2006/chartDrawing">
    <cdr:from>
      <cdr:x>0.2219</cdr:x>
      <cdr:y>0.74074</cdr:y>
    </cdr:from>
    <cdr:to>
      <cdr:x>0.31871</cdr:x>
      <cdr:y>0.82275</cdr:y>
    </cdr:to>
    <cdr:sp macro="" textlink="">
      <cdr:nvSpPr>
        <cdr:cNvPr id="2067" name="Text Box 1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22262" y="1015999"/>
          <a:ext cx="664139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9144" tIns="9144" rIns="9144" bIns="9144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-15.37%</a:t>
          </a:r>
        </a:p>
      </cdr:txBody>
    </cdr:sp>
  </cdr:relSizeAnchor>
  <cdr:relSizeAnchor xmlns:cdr="http://schemas.openxmlformats.org/drawingml/2006/chartDrawing">
    <cdr:from>
      <cdr:x>0.43841</cdr:x>
      <cdr:y>0.74553</cdr:y>
    </cdr:from>
    <cdr:to>
      <cdr:x>0.54834</cdr:x>
      <cdr:y>0.82754</cdr:y>
    </cdr:to>
    <cdr:sp macro="" textlink="">
      <cdr:nvSpPr>
        <cdr:cNvPr id="2069" name="Text Box 2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07620" y="1022568"/>
          <a:ext cx="754146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-44.73%</a:t>
          </a:r>
        </a:p>
      </cdr:txBody>
    </cdr:sp>
  </cdr:relSizeAnchor>
  <cdr:relSizeAnchor xmlns:cdr="http://schemas.openxmlformats.org/drawingml/2006/chartDrawing">
    <cdr:from>
      <cdr:x>0.73283</cdr:x>
      <cdr:y>0.74553</cdr:y>
    </cdr:from>
    <cdr:to>
      <cdr:x>0.84981</cdr:x>
      <cdr:y>0.82754</cdr:y>
    </cdr:to>
    <cdr:sp macro="" textlink="">
      <cdr:nvSpPr>
        <cdr:cNvPr id="2070" name="Text Box 2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27371" y="1022568"/>
          <a:ext cx="802510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-50.95%</a:t>
          </a:r>
        </a:p>
      </cdr:txBody>
    </cdr:sp>
  </cdr:relSizeAnchor>
  <cdr:relSizeAnchor xmlns:cdr="http://schemas.openxmlformats.org/drawingml/2006/chartDrawing">
    <cdr:from>
      <cdr:x>0.15655</cdr:x>
      <cdr:y>0.06318</cdr:y>
    </cdr:from>
    <cdr:to>
      <cdr:x>0.25406</cdr:x>
      <cdr:y>0.1235</cdr:y>
    </cdr:to>
    <cdr:sp macro="" textlink="">
      <cdr:nvSpPr>
        <cdr:cNvPr id="2071" name="Text Box 2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74596" y="86663"/>
          <a:ext cx="669319" cy="827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+8.46%</a:t>
          </a:r>
        </a:p>
      </cdr:txBody>
    </cdr:sp>
  </cdr:relSizeAnchor>
  <cdr:relSizeAnchor xmlns:cdr="http://schemas.openxmlformats.org/drawingml/2006/chartDrawing">
    <cdr:from>
      <cdr:x>0.20859</cdr:x>
      <cdr:y>0.06318</cdr:y>
    </cdr:from>
    <cdr:to>
      <cdr:x>0.32437</cdr:x>
      <cdr:y>0.1235</cdr:y>
    </cdr:to>
    <cdr:sp macro="" textlink="">
      <cdr:nvSpPr>
        <cdr:cNvPr id="2072" name="Text Box 2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30951" y="86658"/>
          <a:ext cx="794278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+5.71%</a:t>
          </a:r>
        </a:p>
      </cdr:txBody>
    </cdr:sp>
  </cdr:relSizeAnchor>
  <cdr:relSizeAnchor xmlns:cdr="http://schemas.openxmlformats.org/drawingml/2006/chartDrawing">
    <cdr:from>
      <cdr:x>0.43487</cdr:x>
      <cdr:y>0.05839</cdr:y>
    </cdr:from>
    <cdr:to>
      <cdr:x>0.5289</cdr:x>
      <cdr:y>0.11871</cdr:y>
    </cdr:to>
    <cdr:sp macro="" textlink="">
      <cdr:nvSpPr>
        <cdr:cNvPr id="2074" name="Text Box 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983331" y="80089"/>
          <a:ext cx="645068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+38.95%</a:t>
          </a:r>
        </a:p>
      </cdr:txBody>
    </cdr:sp>
  </cdr:relSizeAnchor>
  <cdr:relSizeAnchor xmlns:cdr="http://schemas.openxmlformats.org/drawingml/2006/chartDrawing">
    <cdr:from>
      <cdr:x>0.74451</cdr:x>
      <cdr:y>0.06318</cdr:y>
    </cdr:from>
    <cdr:to>
      <cdr:x>0.83428</cdr:x>
      <cdr:y>0.1235</cdr:y>
    </cdr:to>
    <cdr:sp macro="" textlink="">
      <cdr:nvSpPr>
        <cdr:cNvPr id="2075" name="Text Box 2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107532" y="86658"/>
          <a:ext cx="615844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+14.48%</a:t>
          </a:r>
        </a:p>
      </cdr:txBody>
    </cdr:sp>
  </cdr:relSizeAnchor>
  <cdr:relSizeAnchor xmlns:cdr="http://schemas.openxmlformats.org/drawingml/2006/chartDrawing">
    <cdr:from>
      <cdr:x>0.22977</cdr:x>
      <cdr:y>0.84211</cdr:y>
    </cdr:from>
    <cdr:to>
      <cdr:x>0.31274</cdr:x>
      <cdr:y>1</cdr:y>
    </cdr:to>
    <cdr:sp macro="" textlink="">
      <cdr:nvSpPr>
        <cdr:cNvPr id="23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76304" y="1155038"/>
          <a:ext cx="569193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6/98-8/98</a:t>
          </a:r>
        </a:p>
      </cdr:txBody>
    </cdr:sp>
  </cdr:relSizeAnchor>
  <cdr:relSizeAnchor xmlns:cdr="http://schemas.openxmlformats.org/drawingml/2006/chartDrawing">
    <cdr:from>
      <cdr:x>0.44017</cdr:x>
      <cdr:y>0.84211</cdr:y>
    </cdr:from>
    <cdr:to>
      <cdr:x>0.54849</cdr:x>
      <cdr:y>1</cdr:y>
    </cdr:to>
    <cdr:sp macro="" textlink="">
      <cdr:nvSpPr>
        <cdr:cNvPr id="24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19676" y="1155038"/>
          <a:ext cx="743101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8/00-9/02</a:t>
          </a:r>
        </a:p>
      </cdr:txBody>
    </cdr:sp>
  </cdr:relSizeAnchor>
  <cdr:relSizeAnchor xmlns:cdr="http://schemas.openxmlformats.org/drawingml/2006/chartDrawing">
    <cdr:from>
      <cdr:x>0.74141</cdr:x>
      <cdr:y>0.84211</cdr:y>
    </cdr:from>
    <cdr:to>
      <cdr:x>0.84888</cdr:x>
      <cdr:y>1</cdr:y>
    </cdr:to>
    <cdr:sp macro="" textlink="">
      <cdr:nvSpPr>
        <cdr:cNvPr id="25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6233" y="1155038"/>
          <a:ext cx="737270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10/07-2/09</a:t>
          </a:r>
        </a:p>
      </cdr:txBody>
    </cdr:sp>
  </cdr:relSizeAnchor>
  <cdr:relSizeAnchor xmlns:cdr="http://schemas.openxmlformats.org/drawingml/2006/chartDrawing">
    <cdr:from>
      <cdr:x>0.04262</cdr:x>
      <cdr:y>0.00462</cdr:y>
    </cdr:from>
    <cdr:to>
      <cdr:x>0.1815</cdr:x>
      <cdr:y>0.15114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92527" y="6340"/>
          <a:ext cx="953329" cy="2009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/>
        <a:lstStyle xmlns:a="http://schemas.openxmlformats.org/drawingml/2006/main"/>
        <a:p xmlns:a="http://schemas.openxmlformats.org/drawingml/2006/main">
          <a:pPr algn="l"/>
          <a:r>
            <a:rPr lang="en-US" sz="900">
              <a:solidFill>
                <a:srgbClr val="080499"/>
              </a:solidFill>
              <a:latin typeface="Franklin Gothic Medium Cond" pitchFamily="34" charset="0"/>
            </a:rPr>
            <a:t>Managed Futures</a:t>
          </a:r>
          <a:r>
            <a:rPr lang="en-US" sz="900" baseline="30000">
              <a:solidFill>
                <a:srgbClr val="080499"/>
              </a:solidFill>
              <a:latin typeface="Franklin Gothic Book" pitchFamily="34" charset="0"/>
            </a:rPr>
            <a:t>12</a:t>
          </a:r>
        </a:p>
      </cdr:txBody>
    </cdr:sp>
  </cdr:relSizeAnchor>
  <cdr:relSizeAnchor xmlns:cdr="http://schemas.openxmlformats.org/drawingml/2006/chartDrawing">
    <cdr:from>
      <cdr:x>0.03119</cdr:x>
      <cdr:y>0.70186</cdr:y>
    </cdr:from>
    <cdr:to>
      <cdr:x>0.23805</cdr:x>
      <cdr:y>0.82522</cdr:y>
    </cdr:to>
    <cdr:sp macro="" textlink="">
      <cdr:nvSpPr>
        <cdr:cNvPr id="18" name="TextBox 1"/>
        <cdr:cNvSpPr txBox="1"/>
      </cdr:nvSpPr>
      <cdr:spPr>
        <a:xfrm xmlns:a="http://schemas.openxmlformats.org/drawingml/2006/main">
          <a:off x="214086" y="962668"/>
          <a:ext cx="1419908" cy="1692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90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</a:rPr>
            <a:t>S&amp;P 500 Index</a:t>
          </a:r>
          <a:r>
            <a:rPr lang="en-US" sz="900" baseline="30000">
              <a:solidFill>
                <a:schemeClr val="accent6">
                  <a:lumMod val="50000"/>
                </a:schemeClr>
              </a:solidFill>
              <a:latin typeface="Franklin Gothic Book" pitchFamily="34" charset="0"/>
            </a:rPr>
            <a:t>2</a:t>
          </a:r>
        </a:p>
      </cdr:txBody>
    </cdr:sp>
  </cdr:relSizeAnchor>
  <cdr:relSizeAnchor xmlns:cdr="http://schemas.openxmlformats.org/drawingml/2006/chartDrawing">
    <cdr:from>
      <cdr:x>0.88302</cdr:x>
      <cdr:y>0.74585</cdr:y>
    </cdr:from>
    <cdr:to>
      <cdr:x>1</cdr:x>
      <cdr:y>0.82786</cdr:y>
    </cdr:to>
    <cdr:sp macro="" textlink="">
      <cdr:nvSpPr>
        <cdr:cNvPr id="19" name="Text Box 22">
          <a:extLst xmlns:a="http://schemas.openxmlformats.org/drawingml/2006/main">
            <a:ext uri="{FF2B5EF4-FFF2-40B4-BE49-F238E27FC236}">
              <a16:creationId xmlns:a16="http://schemas.microsoft.com/office/drawing/2014/main" id="{0C690B4E-9C1E-46C1-BEA8-A65F9240956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57727" y="1023006"/>
          <a:ext cx="802510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27432" tIns="22860" rIns="27432" bIns="22860" anchor="ctr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-19.60%</a:t>
          </a:r>
        </a:p>
      </cdr:txBody>
    </cdr:sp>
  </cdr:relSizeAnchor>
  <cdr:relSizeAnchor xmlns:cdr="http://schemas.openxmlformats.org/drawingml/2006/chartDrawing">
    <cdr:from>
      <cdr:x>0.91023</cdr:x>
      <cdr:y>0.06577</cdr:y>
    </cdr:from>
    <cdr:to>
      <cdr:x>1</cdr:x>
      <cdr:y>0.12609</cdr:y>
    </cdr:to>
    <cdr:sp macro="" textlink="">
      <cdr:nvSpPr>
        <cdr:cNvPr id="20" name="Text Box 27">
          <a:extLst xmlns:a="http://schemas.openxmlformats.org/drawingml/2006/main">
            <a:ext uri="{FF2B5EF4-FFF2-40B4-BE49-F238E27FC236}">
              <a16:creationId xmlns:a16="http://schemas.microsoft.com/office/drawing/2014/main" id="{FD10A630-882C-419A-869A-5AC5394B8D0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44393" y="90213"/>
          <a:ext cx="615844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wrap="square" lIns="27432" tIns="22860" rIns="27432" bIns="22860" anchor="ctr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-2.29%</a:t>
          </a:r>
        </a:p>
      </cdr:txBody>
    </cdr:sp>
  </cdr:relSizeAnchor>
  <cdr:relSizeAnchor xmlns:cdr="http://schemas.openxmlformats.org/drawingml/2006/chartDrawing">
    <cdr:from>
      <cdr:x>0.89253</cdr:x>
      <cdr:y>0.84211</cdr:y>
    </cdr:from>
    <cdr:to>
      <cdr:x>1</cdr:x>
      <cdr:y>1</cdr:y>
    </cdr:to>
    <cdr:sp macro="" textlink="">
      <cdr:nvSpPr>
        <cdr:cNvPr id="21" name="Text Box 13">
          <a:extLst xmlns:a="http://schemas.openxmlformats.org/drawingml/2006/main">
            <a:ext uri="{FF2B5EF4-FFF2-40B4-BE49-F238E27FC236}">
              <a16:creationId xmlns:a16="http://schemas.microsoft.com/office/drawing/2014/main" id="{0AB2068B-FD1C-456D-AD1E-42F5D524B2B2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122967" y="1155038"/>
          <a:ext cx="737270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12/19-3/20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0.15875</cdr:x>
      <cdr:y>0.84211</cdr:y>
    </cdr:from>
    <cdr:to>
      <cdr:x>0.25186</cdr:x>
      <cdr:y>1</cdr:y>
    </cdr:to>
    <cdr:sp macro="" textlink="">
      <cdr:nvSpPr>
        <cdr:cNvPr id="2061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89697" y="1155038"/>
          <a:ext cx="639117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9144" tIns="9144" rIns="9144" bIns="9144" anchor="b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8/87-11/87</a:t>
          </a:r>
        </a:p>
      </cdr:txBody>
    </cdr:sp>
  </cdr:relSizeAnchor>
  <cdr:relSizeAnchor xmlns:cdr="http://schemas.openxmlformats.org/drawingml/2006/chartDrawing">
    <cdr:from>
      <cdr:x>0.14772</cdr:x>
      <cdr:y>0.74195</cdr:y>
    </cdr:from>
    <cdr:to>
      <cdr:x>0.26289</cdr:x>
      <cdr:y>0.82154</cdr:y>
    </cdr:to>
    <cdr:sp macro="" textlink="">
      <cdr:nvSpPr>
        <cdr:cNvPr id="2066" name="Text Box 1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13987" y="1017657"/>
          <a:ext cx="790537" cy="1091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-29.58%</a:t>
          </a:r>
        </a:p>
      </cdr:txBody>
    </cdr:sp>
  </cdr:relSizeAnchor>
  <cdr:relSizeAnchor xmlns:cdr="http://schemas.openxmlformats.org/drawingml/2006/chartDrawing">
    <cdr:from>
      <cdr:x>0.2219</cdr:x>
      <cdr:y>0.74074</cdr:y>
    </cdr:from>
    <cdr:to>
      <cdr:x>0.31871</cdr:x>
      <cdr:y>0.82275</cdr:y>
    </cdr:to>
    <cdr:sp macro="" textlink="">
      <cdr:nvSpPr>
        <cdr:cNvPr id="2067" name="Text Box 1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22262" y="1015999"/>
          <a:ext cx="664139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9144" tIns="9144" rIns="9144" bIns="9144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-15.37%</a:t>
          </a:r>
        </a:p>
      </cdr:txBody>
    </cdr:sp>
  </cdr:relSizeAnchor>
  <cdr:relSizeAnchor xmlns:cdr="http://schemas.openxmlformats.org/drawingml/2006/chartDrawing">
    <cdr:from>
      <cdr:x>0.43841</cdr:x>
      <cdr:y>0.74553</cdr:y>
    </cdr:from>
    <cdr:to>
      <cdr:x>0.54834</cdr:x>
      <cdr:y>0.82754</cdr:y>
    </cdr:to>
    <cdr:sp macro="" textlink="">
      <cdr:nvSpPr>
        <cdr:cNvPr id="2069" name="Text Box 2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07620" y="1022568"/>
          <a:ext cx="754146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-44.73%</a:t>
          </a:r>
        </a:p>
      </cdr:txBody>
    </cdr:sp>
  </cdr:relSizeAnchor>
  <cdr:relSizeAnchor xmlns:cdr="http://schemas.openxmlformats.org/drawingml/2006/chartDrawing">
    <cdr:from>
      <cdr:x>0.73283</cdr:x>
      <cdr:y>0.74553</cdr:y>
    </cdr:from>
    <cdr:to>
      <cdr:x>0.84981</cdr:x>
      <cdr:y>0.82754</cdr:y>
    </cdr:to>
    <cdr:sp macro="" textlink="">
      <cdr:nvSpPr>
        <cdr:cNvPr id="2070" name="Text Box 2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27371" y="1022568"/>
          <a:ext cx="802510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-50.95%</a:t>
          </a:r>
        </a:p>
      </cdr:txBody>
    </cdr:sp>
  </cdr:relSizeAnchor>
  <cdr:relSizeAnchor xmlns:cdr="http://schemas.openxmlformats.org/drawingml/2006/chartDrawing">
    <cdr:from>
      <cdr:x>0.15655</cdr:x>
      <cdr:y>0.06318</cdr:y>
    </cdr:from>
    <cdr:to>
      <cdr:x>0.25406</cdr:x>
      <cdr:y>0.1235</cdr:y>
    </cdr:to>
    <cdr:sp macro="" textlink="">
      <cdr:nvSpPr>
        <cdr:cNvPr id="2071" name="Text Box 2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74596" y="86663"/>
          <a:ext cx="669319" cy="827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+8.46%</a:t>
          </a:r>
        </a:p>
      </cdr:txBody>
    </cdr:sp>
  </cdr:relSizeAnchor>
  <cdr:relSizeAnchor xmlns:cdr="http://schemas.openxmlformats.org/drawingml/2006/chartDrawing">
    <cdr:from>
      <cdr:x>0.20859</cdr:x>
      <cdr:y>0.06318</cdr:y>
    </cdr:from>
    <cdr:to>
      <cdr:x>0.32437</cdr:x>
      <cdr:y>0.1235</cdr:y>
    </cdr:to>
    <cdr:sp macro="" textlink="">
      <cdr:nvSpPr>
        <cdr:cNvPr id="2072" name="Text Box 2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30951" y="86658"/>
          <a:ext cx="794278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+5.71%</a:t>
          </a:r>
        </a:p>
      </cdr:txBody>
    </cdr:sp>
  </cdr:relSizeAnchor>
  <cdr:relSizeAnchor xmlns:cdr="http://schemas.openxmlformats.org/drawingml/2006/chartDrawing">
    <cdr:from>
      <cdr:x>0.43487</cdr:x>
      <cdr:y>0.05839</cdr:y>
    </cdr:from>
    <cdr:to>
      <cdr:x>0.5289</cdr:x>
      <cdr:y>0.11871</cdr:y>
    </cdr:to>
    <cdr:sp macro="" textlink="">
      <cdr:nvSpPr>
        <cdr:cNvPr id="2074" name="Text Box 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983331" y="80089"/>
          <a:ext cx="645068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+38.95%</a:t>
          </a:r>
        </a:p>
      </cdr:txBody>
    </cdr:sp>
  </cdr:relSizeAnchor>
  <cdr:relSizeAnchor xmlns:cdr="http://schemas.openxmlformats.org/drawingml/2006/chartDrawing">
    <cdr:from>
      <cdr:x>0.74451</cdr:x>
      <cdr:y>0.06318</cdr:y>
    </cdr:from>
    <cdr:to>
      <cdr:x>0.83428</cdr:x>
      <cdr:y>0.1235</cdr:y>
    </cdr:to>
    <cdr:sp macro="" textlink="">
      <cdr:nvSpPr>
        <cdr:cNvPr id="2075" name="Text Box 2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107532" y="86658"/>
          <a:ext cx="615844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+14.48%</a:t>
          </a:r>
        </a:p>
      </cdr:txBody>
    </cdr:sp>
  </cdr:relSizeAnchor>
  <cdr:relSizeAnchor xmlns:cdr="http://schemas.openxmlformats.org/drawingml/2006/chartDrawing">
    <cdr:from>
      <cdr:x>0.22977</cdr:x>
      <cdr:y>0.84211</cdr:y>
    </cdr:from>
    <cdr:to>
      <cdr:x>0.31274</cdr:x>
      <cdr:y>1</cdr:y>
    </cdr:to>
    <cdr:sp macro="" textlink="">
      <cdr:nvSpPr>
        <cdr:cNvPr id="23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76304" y="1155038"/>
          <a:ext cx="569193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6/98-8/98</a:t>
          </a:r>
        </a:p>
      </cdr:txBody>
    </cdr:sp>
  </cdr:relSizeAnchor>
  <cdr:relSizeAnchor xmlns:cdr="http://schemas.openxmlformats.org/drawingml/2006/chartDrawing">
    <cdr:from>
      <cdr:x>0.44017</cdr:x>
      <cdr:y>0.84211</cdr:y>
    </cdr:from>
    <cdr:to>
      <cdr:x>0.54849</cdr:x>
      <cdr:y>1</cdr:y>
    </cdr:to>
    <cdr:sp macro="" textlink="">
      <cdr:nvSpPr>
        <cdr:cNvPr id="24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19676" y="1155038"/>
          <a:ext cx="743101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8/00-9/02</a:t>
          </a:r>
        </a:p>
      </cdr:txBody>
    </cdr:sp>
  </cdr:relSizeAnchor>
  <cdr:relSizeAnchor xmlns:cdr="http://schemas.openxmlformats.org/drawingml/2006/chartDrawing">
    <cdr:from>
      <cdr:x>0.74141</cdr:x>
      <cdr:y>0.84211</cdr:y>
    </cdr:from>
    <cdr:to>
      <cdr:x>0.84888</cdr:x>
      <cdr:y>1</cdr:y>
    </cdr:to>
    <cdr:sp macro="" textlink="">
      <cdr:nvSpPr>
        <cdr:cNvPr id="25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6233" y="1155038"/>
          <a:ext cx="737270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10/07-2/09</a:t>
          </a:r>
        </a:p>
      </cdr:txBody>
    </cdr:sp>
  </cdr:relSizeAnchor>
  <cdr:relSizeAnchor xmlns:cdr="http://schemas.openxmlformats.org/drawingml/2006/chartDrawing">
    <cdr:from>
      <cdr:x>0.04262</cdr:x>
      <cdr:y>0.00462</cdr:y>
    </cdr:from>
    <cdr:to>
      <cdr:x>0.1815</cdr:x>
      <cdr:y>0.15114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92527" y="6340"/>
          <a:ext cx="953329" cy="2009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/>
        <a:lstStyle xmlns:a="http://schemas.openxmlformats.org/drawingml/2006/main"/>
        <a:p xmlns:a="http://schemas.openxmlformats.org/drawingml/2006/main">
          <a:pPr algn="l"/>
          <a:r>
            <a:rPr lang="en-US" sz="900">
              <a:solidFill>
                <a:srgbClr val="080499"/>
              </a:solidFill>
              <a:latin typeface="Franklin Gothic Medium Cond" pitchFamily="34" charset="0"/>
            </a:rPr>
            <a:t>Managed Futures</a:t>
          </a:r>
          <a:r>
            <a:rPr lang="en-US" sz="900" baseline="30000">
              <a:solidFill>
                <a:srgbClr val="080499"/>
              </a:solidFill>
              <a:latin typeface="Franklin Gothic Book" pitchFamily="34" charset="0"/>
            </a:rPr>
            <a:t>12</a:t>
          </a:r>
        </a:p>
      </cdr:txBody>
    </cdr:sp>
  </cdr:relSizeAnchor>
  <cdr:relSizeAnchor xmlns:cdr="http://schemas.openxmlformats.org/drawingml/2006/chartDrawing">
    <cdr:from>
      <cdr:x>0.03119</cdr:x>
      <cdr:y>0.70186</cdr:y>
    </cdr:from>
    <cdr:to>
      <cdr:x>0.23805</cdr:x>
      <cdr:y>0.82522</cdr:y>
    </cdr:to>
    <cdr:sp macro="" textlink="">
      <cdr:nvSpPr>
        <cdr:cNvPr id="18" name="TextBox 1"/>
        <cdr:cNvSpPr txBox="1"/>
      </cdr:nvSpPr>
      <cdr:spPr>
        <a:xfrm xmlns:a="http://schemas.openxmlformats.org/drawingml/2006/main">
          <a:off x="214086" y="962668"/>
          <a:ext cx="1419908" cy="1692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90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</a:rPr>
            <a:t>S&amp;P 500 Index</a:t>
          </a:r>
          <a:r>
            <a:rPr lang="en-US" sz="900" baseline="30000">
              <a:solidFill>
                <a:schemeClr val="accent6">
                  <a:lumMod val="50000"/>
                </a:schemeClr>
              </a:solidFill>
              <a:latin typeface="Franklin Gothic Book" pitchFamily="34" charset="0"/>
            </a:rPr>
            <a:t>2</a:t>
          </a:r>
        </a:p>
      </cdr:txBody>
    </cdr:sp>
  </cdr:relSizeAnchor>
  <cdr:relSizeAnchor xmlns:cdr="http://schemas.openxmlformats.org/drawingml/2006/chartDrawing">
    <cdr:from>
      <cdr:x>0.88302</cdr:x>
      <cdr:y>0.74585</cdr:y>
    </cdr:from>
    <cdr:to>
      <cdr:x>1</cdr:x>
      <cdr:y>0.82786</cdr:y>
    </cdr:to>
    <cdr:sp macro="" textlink="">
      <cdr:nvSpPr>
        <cdr:cNvPr id="19" name="Text Box 22">
          <a:extLst xmlns:a="http://schemas.openxmlformats.org/drawingml/2006/main">
            <a:ext uri="{FF2B5EF4-FFF2-40B4-BE49-F238E27FC236}">
              <a16:creationId xmlns:a16="http://schemas.microsoft.com/office/drawing/2014/main" id="{0C690B4E-9C1E-46C1-BEA8-A65F9240956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57727" y="1023006"/>
          <a:ext cx="802510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27432" tIns="22860" rIns="27432" bIns="22860" anchor="ctr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-19.60%</a:t>
          </a:r>
        </a:p>
      </cdr:txBody>
    </cdr:sp>
  </cdr:relSizeAnchor>
  <cdr:relSizeAnchor xmlns:cdr="http://schemas.openxmlformats.org/drawingml/2006/chartDrawing">
    <cdr:from>
      <cdr:x>0.91023</cdr:x>
      <cdr:y>0.06577</cdr:y>
    </cdr:from>
    <cdr:to>
      <cdr:x>1</cdr:x>
      <cdr:y>0.12609</cdr:y>
    </cdr:to>
    <cdr:sp macro="" textlink="">
      <cdr:nvSpPr>
        <cdr:cNvPr id="20" name="Text Box 27">
          <a:extLst xmlns:a="http://schemas.openxmlformats.org/drawingml/2006/main">
            <a:ext uri="{FF2B5EF4-FFF2-40B4-BE49-F238E27FC236}">
              <a16:creationId xmlns:a16="http://schemas.microsoft.com/office/drawing/2014/main" id="{FD10A630-882C-419A-869A-5AC5394B8D0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44393" y="90213"/>
          <a:ext cx="615844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wrap="square" lIns="27432" tIns="22860" rIns="27432" bIns="22860" anchor="ctr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-2.24%</a:t>
          </a:r>
        </a:p>
      </cdr:txBody>
    </cdr:sp>
  </cdr:relSizeAnchor>
  <cdr:relSizeAnchor xmlns:cdr="http://schemas.openxmlformats.org/drawingml/2006/chartDrawing">
    <cdr:from>
      <cdr:x>0.89253</cdr:x>
      <cdr:y>0.84211</cdr:y>
    </cdr:from>
    <cdr:to>
      <cdr:x>1</cdr:x>
      <cdr:y>1</cdr:y>
    </cdr:to>
    <cdr:sp macro="" textlink="">
      <cdr:nvSpPr>
        <cdr:cNvPr id="21" name="Text Box 13">
          <a:extLst xmlns:a="http://schemas.openxmlformats.org/drawingml/2006/main">
            <a:ext uri="{FF2B5EF4-FFF2-40B4-BE49-F238E27FC236}">
              <a16:creationId xmlns:a16="http://schemas.microsoft.com/office/drawing/2014/main" id="{0AB2068B-FD1C-456D-AD1E-42F5D524B2B2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122967" y="1155038"/>
          <a:ext cx="737270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12/19-3/20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0.15875</cdr:x>
      <cdr:y>0.84211</cdr:y>
    </cdr:from>
    <cdr:to>
      <cdr:x>0.25186</cdr:x>
      <cdr:y>1</cdr:y>
    </cdr:to>
    <cdr:sp macro="" textlink="">
      <cdr:nvSpPr>
        <cdr:cNvPr id="2061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89697" y="1155038"/>
          <a:ext cx="639117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9144" tIns="9144" rIns="9144" bIns="9144" anchor="b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8/87-11/87</a:t>
          </a:r>
        </a:p>
      </cdr:txBody>
    </cdr:sp>
  </cdr:relSizeAnchor>
  <cdr:relSizeAnchor xmlns:cdr="http://schemas.openxmlformats.org/drawingml/2006/chartDrawing">
    <cdr:from>
      <cdr:x>0.14772</cdr:x>
      <cdr:y>0.74195</cdr:y>
    </cdr:from>
    <cdr:to>
      <cdr:x>0.26289</cdr:x>
      <cdr:y>0.82154</cdr:y>
    </cdr:to>
    <cdr:sp macro="" textlink="">
      <cdr:nvSpPr>
        <cdr:cNvPr id="2066" name="Text Box 1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13987" y="1017657"/>
          <a:ext cx="790537" cy="1091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-29.58%</a:t>
          </a:r>
        </a:p>
      </cdr:txBody>
    </cdr:sp>
  </cdr:relSizeAnchor>
  <cdr:relSizeAnchor xmlns:cdr="http://schemas.openxmlformats.org/drawingml/2006/chartDrawing">
    <cdr:from>
      <cdr:x>0.2219</cdr:x>
      <cdr:y>0.74074</cdr:y>
    </cdr:from>
    <cdr:to>
      <cdr:x>0.31871</cdr:x>
      <cdr:y>0.82275</cdr:y>
    </cdr:to>
    <cdr:sp macro="" textlink="">
      <cdr:nvSpPr>
        <cdr:cNvPr id="2067" name="Text Box 1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22262" y="1015999"/>
          <a:ext cx="664139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9144" tIns="9144" rIns="9144" bIns="9144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-15.37%</a:t>
          </a:r>
        </a:p>
      </cdr:txBody>
    </cdr:sp>
  </cdr:relSizeAnchor>
  <cdr:relSizeAnchor xmlns:cdr="http://schemas.openxmlformats.org/drawingml/2006/chartDrawing">
    <cdr:from>
      <cdr:x>0.43841</cdr:x>
      <cdr:y>0.74553</cdr:y>
    </cdr:from>
    <cdr:to>
      <cdr:x>0.54834</cdr:x>
      <cdr:y>0.82754</cdr:y>
    </cdr:to>
    <cdr:sp macro="" textlink="">
      <cdr:nvSpPr>
        <cdr:cNvPr id="2069" name="Text Box 2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07620" y="1022568"/>
          <a:ext cx="754146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-44.73%</a:t>
          </a:r>
        </a:p>
      </cdr:txBody>
    </cdr:sp>
  </cdr:relSizeAnchor>
  <cdr:relSizeAnchor xmlns:cdr="http://schemas.openxmlformats.org/drawingml/2006/chartDrawing">
    <cdr:from>
      <cdr:x>0.73283</cdr:x>
      <cdr:y>0.74553</cdr:y>
    </cdr:from>
    <cdr:to>
      <cdr:x>0.84981</cdr:x>
      <cdr:y>0.82754</cdr:y>
    </cdr:to>
    <cdr:sp macro="" textlink="">
      <cdr:nvSpPr>
        <cdr:cNvPr id="2070" name="Text Box 2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27371" y="1022568"/>
          <a:ext cx="802510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-50.95%</a:t>
          </a:r>
        </a:p>
      </cdr:txBody>
    </cdr:sp>
  </cdr:relSizeAnchor>
  <cdr:relSizeAnchor xmlns:cdr="http://schemas.openxmlformats.org/drawingml/2006/chartDrawing">
    <cdr:from>
      <cdr:x>0.15655</cdr:x>
      <cdr:y>0.06318</cdr:y>
    </cdr:from>
    <cdr:to>
      <cdr:x>0.25406</cdr:x>
      <cdr:y>0.1235</cdr:y>
    </cdr:to>
    <cdr:sp macro="" textlink="">
      <cdr:nvSpPr>
        <cdr:cNvPr id="2071" name="Text Box 2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74596" y="86663"/>
          <a:ext cx="669319" cy="827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+8.46%</a:t>
          </a:r>
        </a:p>
      </cdr:txBody>
    </cdr:sp>
  </cdr:relSizeAnchor>
  <cdr:relSizeAnchor xmlns:cdr="http://schemas.openxmlformats.org/drawingml/2006/chartDrawing">
    <cdr:from>
      <cdr:x>0.20859</cdr:x>
      <cdr:y>0.06318</cdr:y>
    </cdr:from>
    <cdr:to>
      <cdr:x>0.32437</cdr:x>
      <cdr:y>0.1235</cdr:y>
    </cdr:to>
    <cdr:sp macro="" textlink="">
      <cdr:nvSpPr>
        <cdr:cNvPr id="2072" name="Text Box 2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30951" y="86658"/>
          <a:ext cx="794278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+5.71%</a:t>
          </a:r>
        </a:p>
      </cdr:txBody>
    </cdr:sp>
  </cdr:relSizeAnchor>
  <cdr:relSizeAnchor xmlns:cdr="http://schemas.openxmlformats.org/drawingml/2006/chartDrawing">
    <cdr:from>
      <cdr:x>0.43487</cdr:x>
      <cdr:y>0.05839</cdr:y>
    </cdr:from>
    <cdr:to>
      <cdr:x>0.5289</cdr:x>
      <cdr:y>0.11871</cdr:y>
    </cdr:to>
    <cdr:sp macro="" textlink="">
      <cdr:nvSpPr>
        <cdr:cNvPr id="2074" name="Text Box 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983331" y="80089"/>
          <a:ext cx="645068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+38.95%</a:t>
          </a:r>
        </a:p>
      </cdr:txBody>
    </cdr:sp>
  </cdr:relSizeAnchor>
  <cdr:relSizeAnchor xmlns:cdr="http://schemas.openxmlformats.org/drawingml/2006/chartDrawing">
    <cdr:from>
      <cdr:x>0.74451</cdr:x>
      <cdr:y>0.06318</cdr:y>
    </cdr:from>
    <cdr:to>
      <cdr:x>0.83428</cdr:x>
      <cdr:y>0.1235</cdr:y>
    </cdr:to>
    <cdr:sp macro="" textlink="">
      <cdr:nvSpPr>
        <cdr:cNvPr id="2075" name="Text Box 2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107532" y="86658"/>
          <a:ext cx="615844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+14.48%</a:t>
          </a:r>
        </a:p>
      </cdr:txBody>
    </cdr:sp>
  </cdr:relSizeAnchor>
  <cdr:relSizeAnchor xmlns:cdr="http://schemas.openxmlformats.org/drawingml/2006/chartDrawing">
    <cdr:from>
      <cdr:x>0.22977</cdr:x>
      <cdr:y>0.84211</cdr:y>
    </cdr:from>
    <cdr:to>
      <cdr:x>0.31274</cdr:x>
      <cdr:y>1</cdr:y>
    </cdr:to>
    <cdr:sp macro="" textlink="">
      <cdr:nvSpPr>
        <cdr:cNvPr id="23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76304" y="1155038"/>
          <a:ext cx="569193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6/98-8/98</a:t>
          </a:r>
        </a:p>
      </cdr:txBody>
    </cdr:sp>
  </cdr:relSizeAnchor>
  <cdr:relSizeAnchor xmlns:cdr="http://schemas.openxmlformats.org/drawingml/2006/chartDrawing">
    <cdr:from>
      <cdr:x>0.44017</cdr:x>
      <cdr:y>0.84211</cdr:y>
    </cdr:from>
    <cdr:to>
      <cdr:x>0.54849</cdr:x>
      <cdr:y>1</cdr:y>
    </cdr:to>
    <cdr:sp macro="" textlink="">
      <cdr:nvSpPr>
        <cdr:cNvPr id="24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19676" y="1155038"/>
          <a:ext cx="743101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8/00-9/02</a:t>
          </a:r>
        </a:p>
      </cdr:txBody>
    </cdr:sp>
  </cdr:relSizeAnchor>
  <cdr:relSizeAnchor xmlns:cdr="http://schemas.openxmlformats.org/drawingml/2006/chartDrawing">
    <cdr:from>
      <cdr:x>0.74141</cdr:x>
      <cdr:y>0.84211</cdr:y>
    </cdr:from>
    <cdr:to>
      <cdr:x>0.84888</cdr:x>
      <cdr:y>1</cdr:y>
    </cdr:to>
    <cdr:sp macro="" textlink="">
      <cdr:nvSpPr>
        <cdr:cNvPr id="25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6233" y="1155038"/>
          <a:ext cx="737270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10/07-2/09</a:t>
          </a:r>
        </a:p>
      </cdr:txBody>
    </cdr:sp>
  </cdr:relSizeAnchor>
  <cdr:relSizeAnchor xmlns:cdr="http://schemas.openxmlformats.org/drawingml/2006/chartDrawing">
    <cdr:from>
      <cdr:x>0.04262</cdr:x>
      <cdr:y>0.00462</cdr:y>
    </cdr:from>
    <cdr:to>
      <cdr:x>0.1815</cdr:x>
      <cdr:y>0.15114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92527" y="6340"/>
          <a:ext cx="953329" cy="2009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/>
        <a:lstStyle xmlns:a="http://schemas.openxmlformats.org/drawingml/2006/main"/>
        <a:p xmlns:a="http://schemas.openxmlformats.org/drawingml/2006/main">
          <a:pPr algn="l"/>
          <a:r>
            <a:rPr lang="en-US" sz="900">
              <a:solidFill>
                <a:srgbClr val="080499"/>
              </a:solidFill>
              <a:latin typeface="Franklin Gothic Medium Cond" pitchFamily="34" charset="0"/>
            </a:rPr>
            <a:t>Managed Futures</a:t>
          </a:r>
          <a:r>
            <a:rPr lang="en-US" sz="900" baseline="30000">
              <a:solidFill>
                <a:srgbClr val="080499"/>
              </a:solidFill>
              <a:latin typeface="Franklin Gothic Book" pitchFamily="34" charset="0"/>
            </a:rPr>
            <a:t>12</a:t>
          </a:r>
        </a:p>
      </cdr:txBody>
    </cdr:sp>
  </cdr:relSizeAnchor>
  <cdr:relSizeAnchor xmlns:cdr="http://schemas.openxmlformats.org/drawingml/2006/chartDrawing">
    <cdr:from>
      <cdr:x>0.03119</cdr:x>
      <cdr:y>0.70186</cdr:y>
    </cdr:from>
    <cdr:to>
      <cdr:x>0.23805</cdr:x>
      <cdr:y>0.82522</cdr:y>
    </cdr:to>
    <cdr:sp macro="" textlink="">
      <cdr:nvSpPr>
        <cdr:cNvPr id="18" name="TextBox 1"/>
        <cdr:cNvSpPr txBox="1"/>
      </cdr:nvSpPr>
      <cdr:spPr>
        <a:xfrm xmlns:a="http://schemas.openxmlformats.org/drawingml/2006/main">
          <a:off x="214086" y="962668"/>
          <a:ext cx="1419908" cy="1692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90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</a:rPr>
            <a:t>S&amp;P 500 Index</a:t>
          </a:r>
          <a:r>
            <a:rPr lang="en-US" sz="900" baseline="30000">
              <a:solidFill>
                <a:schemeClr val="accent6">
                  <a:lumMod val="50000"/>
                </a:schemeClr>
              </a:solidFill>
              <a:latin typeface="Franklin Gothic Book" pitchFamily="34" charset="0"/>
            </a:rPr>
            <a:t>2</a:t>
          </a:r>
        </a:p>
      </cdr:txBody>
    </cdr:sp>
  </cdr:relSizeAnchor>
  <cdr:relSizeAnchor xmlns:cdr="http://schemas.openxmlformats.org/drawingml/2006/chartDrawing">
    <cdr:from>
      <cdr:x>0.88302</cdr:x>
      <cdr:y>0.74585</cdr:y>
    </cdr:from>
    <cdr:to>
      <cdr:x>1</cdr:x>
      <cdr:y>0.82786</cdr:y>
    </cdr:to>
    <cdr:sp macro="" textlink="">
      <cdr:nvSpPr>
        <cdr:cNvPr id="19" name="Text Box 22">
          <a:extLst xmlns:a="http://schemas.openxmlformats.org/drawingml/2006/main">
            <a:ext uri="{FF2B5EF4-FFF2-40B4-BE49-F238E27FC236}">
              <a16:creationId xmlns:a16="http://schemas.microsoft.com/office/drawing/2014/main" id="{0C690B4E-9C1E-46C1-BEA8-A65F9240956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57727" y="1023006"/>
          <a:ext cx="802510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27432" tIns="22860" rIns="27432" bIns="22860" anchor="ctr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-19.60%</a:t>
          </a:r>
        </a:p>
      </cdr:txBody>
    </cdr:sp>
  </cdr:relSizeAnchor>
  <cdr:relSizeAnchor xmlns:cdr="http://schemas.openxmlformats.org/drawingml/2006/chartDrawing">
    <cdr:from>
      <cdr:x>0.91023</cdr:x>
      <cdr:y>0.06577</cdr:y>
    </cdr:from>
    <cdr:to>
      <cdr:x>1</cdr:x>
      <cdr:y>0.12609</cdr:y>
    </cdr:to>
    <cdr:sp macro="" textlink="">
      <cdr:nvSpPr>
        <cdr:cNvPr id="20" name="Text Box 27">
          <a:extLst xmlns:a="http://schemas.openxmlformats.org/drawingml/2006/main">
            <a:ext uri="{FF2B5EF4-FFF2-40B4-BE49-F238E27FC236}">
              <a16:creationId xmlns:a16="http://schemas.microsoft.com/office/drawing/2014/main" id="{FD10A630-882C-419A-869A-5AC5394B8D0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44393" y="90213"/>
          <a:ext cx="615844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wrap="square" lIns="27432" tIns="22860" rIns="27432" bIns="22860" anchor="ctr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-2.24%</a:t>
          </a:r>
        </a:p>
      </cdr:txBody>
    </cdr:sp>
  </cdr:relSizeAnchor>
  <cdr:relSizeAnchor xmlns:cdr="http://schemas.openxmlformats.org/drawingml/2006/chartDrawing">
    <cdr:from>
      <cdr:x>0.89253</cdr:x>
      <cdr:y>0.84211</cdr:y>
    </cdr:from>
    <cdr:to>
      <cdr:x>1</cdr:x>
      <cdr:y>1</cdr:y>
    </cdr:to>
    <cdr:sp macro="" textlink="">
      <cdr:nvSpPr>
        <cdr:cNvPr id="21" name="Text Box 13">
          <a:extLst xmlns:a="http://schemas.openxmlformats.org/drawingml/2006/main">
            <a:ext uri="{FF2B5EF4-FFF2-40B4-BE49-F238E27FC236}">
              <a16:creationId xmlns:a16="http://schemas.microsoft.com/office/drawing/2014/main" id="{0AB2068B-FD1C-456D-AD1E-42F5D524B2B2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122967" y="1155038"/>
          <a:ext cx="737270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12/19-3/20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410</xdr:row>
      <xdr:rowOff>0</xdr:rowOff>
    </xdr:from>
    <xdr:to>
      <xdr:col>22</xdr:col>
      <xdr:colOff>663250</xdr:colOff>
      <xdr:row>442</xdr:row>
      <xdr:rowOff>120000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4D581D-9963-458F-BA0F-3A248249F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28660" y="69113400"/>
          <a:ext cx="11041690" cy="5484480"/>
        </a:xfrm>
        <a:prstGeom prst="rect">
          <a:avLst/>
        </a:prstGeom>
      </xdr:spPr>
    </xdr:pic>
    <xdr:clientData/>
  </xdr:twoCellAnchor>
  <xdr:twoCellAnchor editAs="oneCell">
    <xdr:from>
      <xdr:col>6</xdr:col>
      <xdr:colOff>328084</xdr:colOff>
      <xdr:row>414</xdr:row>
      <xdr:rowOff>95250</xdr:rowOff>
    </xdr:from>
    <xdr:to>
      <xdr:col>20</xdr:col>
      <xdr:colOff>120033</xdr:colOff>
      <xdr:row>433</xdr:row>
      <xdr:rowOff>146478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38E834-6FC5-4FEB-B86B-69A379841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0944" y="69879210"/>
          <a:ext cx="9210269" cy="3236388"/>
        </a:xfrm>
        <a:prstGeom prst="rect">
          <a:avLst/>
        </a:prstGeom>
      </xdr:spPr>
    </xdr:pic>
    <xdr:clientData/>
  </xdr:twoCellAnchor>
  <xdr:twoCellAnchor editAs="oneCell">
    <xdr:from>
      <xdr:col>6</xdr:col>
      <xdr:colOff>328084</xdr:colOff>
      <xdr:row>414</xdr:row>
      <xdr:rowOff>95250</xdr:rowOff>
    </xdr:from>
    <xdr:to>
      <xdr:col>20</xdr:col>
      <xdr:colOff>74313</xdr:colOff>
      <xdr:row>433</xdr:row>
      <xdr:rowOff>146478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43B405-2155-402B-80BE-C3350AF8B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6659" y="67589400"/>
          <a:ext cx="9214079" cy="312780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267433</xdr:colOff>
      <xdr:row>189</xdr:row>
      <xdr:rowOff>135548</xdr:rowOff>
    </xdr:from>
    <xdr:to>
      <xdr:col>11</xdr:col>
      <xdr:colOff>371446</xdr:colOff>
      <xdr:row>212</xdr:row>
      <xdr:rowOff>97448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684068</xdr:colOff>
      <xdr:row>245</xdr:row>
      <xdr:rowOff>47957</xdr:rowOff>
    </xdr:from>
    <xdr:to>
      <xdr:col>35</xdr:col>
      <xdr:colOff>117230</xdr:colOff>
      <xdr:row>269</xdr:row>
      <xdr:rowOff>106572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337703</xdr:colOff>
      <xdr:row>273</xdr:row>
      <xdr:rowOff>51954</xdr:rowOff>
    </xdr:from>
    <xdr:to>
      <xdr:col>34</xdr:col>
      <xdr:colOff>147203</xdr:colOff>
      <xdr:row>294</xdr:row>
      <xdr:rowOff>20781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27709</xdr:colOff>
      <xdr:row>256</xdr:row>
      <xdr:rowOff>159327</xdr:rowOff>
    </xdr:from>
    <xdr:to>
      <xdr:col>11</xdr:col>
      <xdr:colOff>1163286</xdr:colOff>
      <xdr:row>272</xdr:row>
      <xdr:rowOff>38082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0F41B8D-CE81-475A-8AE8-3CD57D04D1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267433</xdr:colOff>
      <xdr:row>189</xdr:row>
      <xdr:rowOff>135548</xdr:rowOff>
    </xdr:from>
    <xdr:to>
      <xdr:col>11</xdr:col>
      <xdr:colOff>371446</xdr:colOff>
      <xdr:row>212</xdr:row>
      <xdr:rowOff>97448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6855EE8-5444-4172-90F2-6FD5FA6A83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684068</xdr:colOff>
      <xdr:row>245</xdr:row>
      <xdr:rowOff>47957</xdr:rowOff>
    </xdr:from>
    <xdr:to>
      <xdr:col>35</xdr:col>
      <xdr:colOff>117230</xdr:colOff>
      <xdr:row>269</xdr:row>
      <xdr:rowOff>106572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B86148D-1A6C-4311-8150-7617CD11DA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337703</xdr:colOff>
      <xdr:row>273</xdr:row>
      <xdr:rowOff>51954</xdr:rowOff>
    </xdr:from>
    <xdr:to>
      <xdr:col>34</xdr:col>
      <xdr:colOff>147203</xdr:colOff>
      <xdr:row>297</xdr:row>
      <xdr:rowOff>20781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7BF47DB-374B-42A9-ABBA-B1D673302F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27709</xdr:colOff>
      <xdr:row>256</xdr:row>
      <xdr:rowOff>159327</xdr:rowOff>
    </xdr:from>
    <xdr:to>
      <xdr:col>11</xdr:col>
      <xdr:colOff>1163286</xdr:colOff>
      <xdr:row>272</xdr:row>
      <xdr:rowOff>38082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A38E814-103A-4F3C-872A-D8F454EC0D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267433</xdr:colOff>
      <xdr:row>189</xdr:row>
      <xdr:rowOff>135548</xdr:rowOff>
    </xdr:from>
    <xdr:to>
      <xdr:col>11</xdr:col>
      <xdr:colOff>371446</xdr:colOff>
      <xdr:row>212</xdr:row>
      <xdr:rowOff>97448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02A49ED-A7AF-4781-A51B-22A4D15B73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684068</xdr:colOff>
      <xdr:row>245</xdr:row>
      <xdr:rowOff>47957</xdr:rowOff>
    </xdr:from>
    <xdr:to>
      <xdr:col>35</xdr:col>
      <xdr:colOff>117230</xdr:colOff>
      <xdr:row>269</xdr:row>
      <xdr:rowOff>106572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995EE06-5BD3-4B37-B612-5AE52AAC7F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337703</xdr:colOff>
      <xdr:row>273</xdr:row>
      <xdr:rowOff>51954</xdr:rowOff>
    </xdr:from>
    <xdr:to>
      <xdr:col>34</xdr:col>
      <xdr:colOff>147203</xdr:colOff>
      <xdr:row>297</xdr:row>
      <xdr:rowOff>20781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447FA78-0F7C-4DBD-B290-B1513C62D9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27709</xdr:colOff>
      <xdr:row>256</xdr:row>
      <xdr:rowOff>159327</xdr:rowOff>
    </xdr:from>
    <xdr:to>
      <xdr:col>11</xdr:col>
      <xdr:colOff>1163286</xdr:colOff>
      <xdr:row>272</xdr:row>
      <xdr:rowOff>38082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499D284-CEDD-48E0-BF06-2B6C607637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267433</xdr:colOff>
      <xdr:row>189</xdr:row>
      <xdr:rowOff>135548</xdr:rowOff>
    </xdr:from>
    <xdr:to>
      <xdr:col>11</xdr:col>
      <xdr:colOff>371446</xdr:colOff>
      <xdr:row>212</xdr:row>
      <xdr:rowOff>97448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A38A587-7D3E-4767-AD71-8D490F26D4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684068</xdr:colOff>
      <xdr:row>245</xdr:row>
      <xdr:rowOff>47957</xdr:rowOff>
    </xdr:from>
    <xdr:to>
      <xdr:col>35</xdr:col>
      <xdr:colOff>117230</xdr:colOff>
      <xdr:row>269</xdr:row>
      <xdr:rowOff>106572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35A317F1-0D0B-40EC-835F-5CBB39C93F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337703</xdr:colOff>
      <xdr:row>273</xdr:row>
      <xdr:rowOff>51954</xdr:rowOff>
    </xdr:from>
    <xdr:to>
      <xdr:col>34</xdr:col>
      <xdr:colOff>147203</xdr:colOff>
      <xdr:row>297</xdr:row>
      <xdr:rowOff>20781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EAB7BED-00FD-4E92-B083-1F47D2B09F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27709</xdr:colOff>
      <xdr:row>256</xdr:row>
      <xdr:rowOff>159327</xdr:rowOff>
    </xdr:from>
    <xdr:to>
      <xdr:col>11</xdr:col>
      <xdr:colOff>1163286</xdr:colOff>
      <xdr:row>272</xdr:row>
      <xdr:rowOff>38082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E3FCDBAD-9A7D-46FB-9D76-1D8BA57962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0.82715</cdr:y>
    </cdr:from>
    <cdr:to>
      <cdr:x>0.20827</cdr:x>
      <cdr:y>0.87759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3049029"/>
          <a:ext cx="735821" cy="185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6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0.74693</cdr:y>
    </cdr:from>
    <cdr:to>
      <cdr:x>0.20827</cdr:x>
      <cdr:y>0.79737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2933351"/>
          <a:ext cx="1458835" cy="198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0.01944</cdr:x>
      <cdr:y>0.68747</cdr:y>
    </cdr:from>
    <cdr:to>
      <cdr:x>0.19101</cdr:x>
      <cdr:y>0.7688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388" y="1675129"/>
          <a:ext cx="665270" cy="198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/>
        <a:lstStyle xmlns:a="http://schemas.openxmlformats.org/drawingml/2006/main"/>
        <a:p xmlns:a="http://schemas.openxmlformats.org/drawingml/2006/main">
          <a:r>
            <a:rPr lang="en-US" sz="7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0.01944</cdr:x>
      <cdr:y>0.79408</cdr:y>
    </cdr:from>
    <cdr:to>
      <cdr:x>0.19101</cdr:x>
      <cdr:y>0.87541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387" y="1934902"/>
          <a:ext cx="665270" cy="198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/>
        <a:lstStyle xmlns:a="http://schemas.openxmlformats.org/drawingml/2006/main"/>
        <a:p xmlns:a="http://schemas.openxmlformats.org/drawingml/2006/main">
          <a:r>
            <a:rPr lang="en-US" sz="7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0.82715</cdr:y>
    </cdr:from>
    <cdr:to>
      <cdr:x>0.20827</cdr:x>
      <cdr:y>0.87759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3049029"/>
          <a:ext cx="735821" cy="185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6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</cdr:x>
      <cdr:y>0.74693</cdr:y>
    </cdr:from>
    <cdr:to>
      <cdr:x>0.20827</cdr:x>
      <cdr:y>0.79737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2933351"/>
          <a:ext cx="1458835" cy="198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0.01944</cdr:x>
      <cdr:y>0.68747</cdr:y>
    </cdr:from>
    <cdr:to>
      <cdr:x>0.19101</cdr:x>
      <cdr:y>0.7688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388" y="1675129"/>
          <a:ext cx="665270" cy="198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/>
        <a:lstStyle xmlns:a="http://schemas.openxmlformats.org/drawingml/2006/main"/>
        <a:p xmlns:a="http://schemas.openxmlformats.org/drawingml/2006/main">
          <a:r>
            <a:rPr lang="en-US" sz="7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0.01944</cdr:x>
      <cdr:y>0.79408</cdr:y>
    </cdr:from>
    <cdr:to>
      <cdr:x>0.19101</cdr:x>
      <cdr:y>0.87541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387" y="1934902"/>
          <a:ext cx="665270" cy="198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/>
        <a:lstStyle xmlns:a="http://schemas.openxmlformats.org/drawingml/2006/main"/>
        <a:p xmlns:a="http://schemas.openxmlformats.org/drawingml/2006/main">
          <a:r>
            <a:rPr lang="en-US" sz="7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0.82715</cdr:y>
    </cdr:from>
    <cdr:to>
      <cdr:x>0.20827</cdr:x>
      <cdr:y>0.87759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3049029"/>
          <a:ext cx="735821" cy="185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6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</cdr:x>
      <cdr:y>0.74693</cdr:y>
    </cdr:from>
    <cdr:to>
      <cdr:x>0.20827</cdr:x>
      <cdr:y>0.79737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2933351"/>
          <a:ext cx="1458835" cy="198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0.01944</cdr:x>
      <cdr:y>0.68747</cdr:y>
    </cdr:from>
    <cdr:to>
      <cdr:x>0.19101</cdr:x>
      <cdr:y>0.7688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388" y="1675129"/>
          <a:ext cx="665270" cy="198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/>
        <a:lstStyle xmlns:a="http://schemas.openxmlformats.org/drawingml/2006/main"/>
        <a:p xmlns:a="http://schemas.openxmlformats.org/drawingml/2006/main">
          <a:r>
            <a:rPr lang="en-US" sz="7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0.01944</cdr:x>
      <cdr:y>0.79408</cdr:y>
    </cdr:from>
    <cdr:to>
      <cdr:x>0.19101</cdr:x>
      <cdr:y>0.87541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387" y="1934902"/>
          <a:ext cx="665270" cy="198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/>
        <a:lstStyle xmlns:a="http://schemas.openxmlformats.org/drawingml/2006/main"/>
        <a:p xmlns:a="http://schemas.openxmlformats.org/drawingml/2006/main">
          <a:r>
            <a:rPr lang="en-US" sz="7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0.82715</cdr:y>
    </cdr:from>
    <cdr:to>
      <cdr:x>0.20827</cdr:x>
      <cdr:y>0.87759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3049029"/>
          <a:ext cx="735821" cy="185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6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0.74693</cdr:y>
    </cdr:from>
    <cdr:to>
      <cdr:x>0.20827</cdr:x>
      <cdr:y>0.79737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2933351"/>
          <a:ext cx="1458835" cy="198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0.01944</cdr:x>
      <cdr:y>0.68747</cdr:y>
    </cdr:from>
    <cdr:to>
      <cdr:x>0.19101</cdr:x>
      <cdr:y>0.7688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388" y="1675129"/>
          <a:ext cx="665270" cy="198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/>
        <a:lstStyle xmlns:a="http://schemas.openxmlformats.org/drawingml/2006/main"/>
        <a:p xmlns:a="http://schemas.openxmlformats.org/drawingml/2006/main">
          <a:r>
            <a:rPr lang="en-US" sz="7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0.01944</cdr:x>
      <cdr:y>0.79408</cdr:y>
    </cdr:from>
    <cdr:to>
      <cdr:x>0.19101</cdr:x>
      <cdr:y>0.87541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387" y="1934902"/>
          <a:ext cx="665270" cy="198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/>
        <a:lstStyle xmlns:a="http://schemas.openxmlformats.org/drawingml/2006/main"/>
        <a:p xmlns:a="http://schemas.openxmlformats.org/drawingml/2006/main">
          <a:r>
            <a:rPr lang="en-US" sz="7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471485</xdr:colOff>
      <xdr:row>84</xdr:row>
      <xdr:rowOff>142875</xdr:rowOff>
    </xdr:from>
    <xdr:to>
      <xdr:col>17</xdr:col>
      <xdr:colOff>483392</xdr:colOff>
      <xdr:row>93</xdr:row>
      <xdr:rowOff>55959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471485</xdr:colOff>
      <xdr:row>84</xdr:row>
      <xdr:rowOff>142875</xdr:rowOff>
    </xdr:from>
    <xdr:to>
      <xdr:col>17</xdr:col>
      <xdr:colOff>483392</xdr:colOff>
      <xdr:row>93</xdr:row>
      <xdr:rowOff>55959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87C285-80EE-4590-87B0-A319693A269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471485</xdr:colOff>
      <xdr:row>84</xdr:row>
      <xdr:rowOff>142875</xdr:rowOff>
    </xdr:from>
    <xdr:to>
      <xdr:col>17</xdr:col>
      <xdr:colOff>483392</xdr:colOff>
      <xdr:row>93</xdr:row>
      <xdr:rowOff>55959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53B77A-9382-493E-B9E5-E5898721442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471485</xdr:colOff>
      <xdr:row>84</xdr:row>
      <xdr:rowOff>142875</xdr:rowOff>
    </xdr:from>
    <xdr:to>
      <xdr:col>17</xdr:col>
      <xdr:colOff>483392</xdr:colOff>
      <xdr:row>93</xdr:row>
      <xdr:rowOff>55959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1A5B59-DF50-4818-874C-AED13CC806F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0.11648</cdr:x>
      <cdr:y>0.84211</cdr:y>
    </cdr:from>
    <cdr:to>
      <cdr:x>0.20959</cdr:x>
      <cdr:y>1</cdr:y>
    </cdr:to>
    <cdr:sp macro="" textlink="">
      <cdr:nvSpPr>
        <cdr:cNvPr id="2061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79555" y="1463048"/>
          <a:ext cx="543192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9144" tIns="9144" rIns="9144" bIns="9144" anchor="b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12/80-7/82</a:t>
          </a:r>
        </a:p>
      </cdr:txBody>
    </cdr:sp>
  </cdr:relSizeAnchor>
  <cdr:relSizeAnchor xmlns:cdr="http://schemas.openxmlformats.org/drawingml/2006/chartDrawing">
    <cdr:from>
      <cdr:x>0.03368</cdr:x>
      <cdr:y>0.78125</cdr:y>
    </cdr:from>
    <cdr:to>
      <cdr:x>0.2342</cdr:x>
      <cdr:y>0.91058</cdr:y>
    </cdr:to>
    <cdr:sp macro="" textlink="">
      <cdr:nvSpPr>
        <cdr:cNvPr id="2066" name="Text Box 1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0984" y="1071560"/>
          <a:ext cx="1375172" cy="1773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S&amp;P 500 Index</a:t>
          </a:r>
          <a:r>
            <a:rPr lang="en-US" sz="900" b="0" i="0" u="none" strike="noStrike" baseline="30000">
              <a:solidFill>
                <a:schemeClr val="accent6">
                  <a:lumMod val="50000"/>
                </a:schemeClr>
              </a:solidFill>
              <a:latin typeface="Franklin Gothic Book" panose="020B0503020102020204" pitchFamily="34" charset="0"/>
              <a:cs typeface="Arial"/>
            </a:rPr>
            <a:t>2</a:t>
          </a: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:    -16.52%</a:t>
          </a:r>
        </a:p>
      </cdr:txBody>
    </cdr:sp>
  </cdr:relSizeAnchor>
  <cdr:relSizeAnchor xmlns:cdr="http://schemas.openxmlformats.org/drawingml/2006/chartDrawing">
    <cdr:from>
      <cdr:x>0.3064</cdr:x>
      <cdr:y>0.80295</cdr:y>
    </cdr:from>
    <cdr:to>
      <cdr:x>0.40321</cdr:x>
      <cdr:y>0.88538</cdr:y>
    </cdr:to>
    <cdr:sp macro="" textlink="">
      <cdr:nvSpPr>
        <cdr:cNvPr id="2067" name="Text Box 1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01291" y="1101328"/>
          <a:ext cx="663923" cy="1130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9144" tIns="9144" rIns="9144" bIns="9144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-29.58%</a:t>
          </a:r>
        </a:p>
      </cdr:txBody>
    </cdr:sp>
  </cdr:relSizeAnchor>
  <cdr:relSizeAnchor xmlns:cdr="http://schemas.openxmlformats.org/drawingml/2006/chartDrawing">
    <cdr:from>
      <cdr:x>0.36739</cdr:x>
      <cdr:y>0.79427</cdr:y>
    </cdr:from>
    <cdr:to>
      <cdr:x>0.48198</cdr:x>
      <cdr:y>0.88538</cdr:y>
    </cdr:to>
    <cdr:sp macro="" textlink="">
      <cdr:nvSpPr>
        <cdr:cNvPr id="2068" name="Text Box 2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19561" y="1089422"/>
          <a:ext cx="785858" cy="12496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-15.37%</a:t>
          </a:r>
        </a:p>
      </cdr:txBody>
    </cdr:sp>
  </cdr:relSizeAnchor>
  <cdr:relSizeAnchor xmlns:cdr="http://schemas.openxmlformats.org/drawingml/2006/chartDrawing">
    <cdr:from>
      <cdr:x>0.58284</cdr:x>
      <cdr:y>0.80295</cdr:y>
    </cdr:from>
    <cdr:to>
      <cdr:x>0.69277</cdr:x>
      <cdr:y>0.88538</cdr:y>
    </cdr:to>
    <cdr:sp macro="" textlink="">
      <cdr:nvSpPr>
        <cdr:cNvPr id="2069" name="Text Box 2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97117" y="1101326"/>
          <a:ext cx="753900" cy="1130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-44.73%</a:t>
          </a:r>
        </a:p>
      </cdr:txBody>
    </cdr:sp>
  </cdr:relSizeAnchor>
  <cdr:relSizeAnchor xmlns:cdr="http://schemas.openxmlformats.org/drawingml/2006/chartDrawing">
    <cdr:from>
      <cdr:x>0.8544</cdr:x>
      <cdr:y>0.80295</cdr:y>
    </cdr:from>
    <cdr:to>
      <cdr:x>0.97138</cdr:x>
      <cdr:y>0.88538</cdr:y>
    </cdr:to>
    <cdr:sp macro="" textlink="">
      <cdr:nvSpPr>
        <cdr:cNvPr id="2070" name="Text Box 2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59475" y="1101328"/>
          <a:ext cx="802249" cy="1130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-50.95%</a:t>
          </a:r>
        </a:p>
      </cdr:txBody>
    </cdr:sp>
  </cdr:relSizeAnchor>
  <cdr:relSizeAnchor xmlns:cdr="http://schemas.openxmlformats.org/drawingml/2006/chartDrawing">
    <cdr:from>
      <cdr:x>0.04497</cdr:x>
      <cdr:y>0.09234</cdr:y>
    </cdr:from>
    <cdr:to>
      <cdr:x>0.21526</cdr:x>
      <cdr:y>0.21267</cdr:y>
    </cdr:to>
    <cdr:sp macro="" textlink="">
      <cdr:nvSpPr>
        <cdr:cNvPr id="2071" name="Text Box 2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8375" y="126649"/>
          <a:ext cx="1167894" cy="165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Millburn</a:t>
          </a:r>
          <a:r>
            <a:rPr lang="en-US" sz="900" b="0" i="0" u="none" strike="noStrike" baseline="30000">
              <a:solidFill>
                <a:srgbClr val="080499"/>
              </a:solidFill>
              <a:latin typeface="Franklin Gothic Book" panose="020B0503020102020204" pitchFamily="34" charset="0"/>
              <a:cs typeface="Arial"/>
            </a:rPr>
            <a:t>1</a:t>
          </a: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:          +92.75%</a:t>
          </a:r>
        </a:p>
      </cdr:txBody>
    </cdr:sp>
  </cdr:relSizeAnchor>
  <cdr:relSizeAnchor xmlns:cdr="http://schemas.openxmlformats.org/drawingml/2006/chartDrawing">
    <cdr:from>
      <cdr:x>0.29284</cdr:x>
      <cdr:y>0.12706</cdr:y>
    </cdr:from>
    <cdr:to>
      <cdr:x>0.40862</cdr:x>
      <cdr:y>0.21701</cdr:y>
    </cdr:to>
    <cdr:sp macro="" textlink="">
      <cdr:nvSpPr>
        <cdr:cNvPr id="2072" name="Text Box 2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08297" y="174275"/>
          <a:ext cx="794019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+6.18%</a:t>
          </a:r>
        </a:p>
      </cdr:txBody>
    </cdr:sp>
  </cdr:relSizeAnchor>
  <cdr:relSizeAnchor xmlns:cdr="http://schemas.openxmlformats.org/drawingml/2006/chartDrawing">
    <cdr:from>
      <cdr:x>0.37736</cdr:x>
      <cdr:y>0.12706</cdr:y>
    </cdr:from>
    <cdr:to>
      <cdr:x>0.47037</cdr:x>
      <cdr:y>0.21701</cdr:y>
    </cdr:to>
    <cdr:sp macro="" textlink="">
      <cdr:nvSpPr>
        <cdr:cNvPr id="2073" name="Text Box 2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87935" y="174275"/>
          <a:ext cx="637862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+1.58%</a:t>
          </a:r>
        </a:p>
      </cdr:txBody>
    </cdr:sp>
  </cdr:relSizeAnchor>
  <cdr:relSizeAnchor xmlns:cdr="http://schemas.openxmlformats.org/drawingml/2006/chartDrawing">
    <cdr:from>
      <cdr:x>0.58997</cdr:x>
      <cdr:y>0.12706</cdr:y>
    </cdr:from>
    <cdr:to>
      <cdr:x>0.684</cdr:x>
      <cdr:y>0.21701</cdr:y>
    </cdr:to>
    <cdr:sp macro="" textlink="">
      <cdr:nvSpPr>
        <cdr:cNvPr id="2074" name="Text Box 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46014" y="174275"/>
          <a:ext cx="644858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+53.48%</a:t>
          </a:r>
        </a:p>
      </cdr:txBody>
    </cdr:sp>
  </cdr:relSizeAnchor>
  <cdr:relSizeAnchor xmlns:cdr="http://schemas.openxmlformats.org/drawingml/2006/chartDrawing">
    <cdr:from>
      <cdr:x>0.86718</cdr:x>
      <cdr:y>0.12706</cdr:y>
    </cdr:from>
    <cdr:to>
      <cdr:x>0.95695</cdr:x>
      <cdr:y>0.21701</cdr:y>
    </cdr:to>
    <cdr:sp macro="" textlink="">
      <cdr:nvSpPr>
        <cdr:cNvPr id="2075" name="Text Box 2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47120" y="174275"/>
          <a:ext cx="615643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+23.23%</a:t>
          </a:r>
        </a:p>
      </cdr:txBody>
    </cdr:sp>
  </cdr:relSizeAnchor>
  <cdr:relSizeAnchor xmlns:cdr="http://schemas.openxmlformats.org/drawingml/2006/chartDrawing">
    <cdr:from>
      <cdr:x>0.38165</cdr:x>
      <cdr:y>0.75271</cdr:y>
    </cdr:from>
    <cdr:to>
      <cdr:x>0.48997</cdr:x>
      <cdr:y>1</cdr:y>
    </cdr:to>
    <cdr:sp macro="" textlink="">
      <cdr:nvSpPr>
        <cdr:cNvPr id="22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17360" y="1032421"/>
          <a:ext cx="742859" cy="339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7/98-8/98</a:t>
          </a:r>
        </a:p>
      </cdr:txBody>
    </cdr:sp>
  </cdr:relSizeAnchor>
  <cdr:relSizeAnchor xmlns:cdr="http://schemas.openxmlformats.org/drawingml/2006/chartDrawing">
    <cdr:from>
      <cdr:x>0.30213</cdr:x>
      <cdr:y>0.84211</cdr:y>
    </cdr:from>
    <cdr:to>
      <cdr:x>0.39933</cdr:x>
      <cdr:y>1</cdr:y>
    </cdr:to>
    <cdr:sp macro="" textlink="">
      <cdr:nvSpPr>
        <cdr:cNvPr id="23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2573" y="1463048"/>
          <a:ext cx="567075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9/87-11/87</a:t>
          </a:r>
        </a:p>
      </cdr:txBody>
    </cdr:sp>
  </cdr:relSizeAnchor>
  <cdr:relSizeAnchor xmlns:cdr="http://schemas.openxmlformats.org/drawingml/2006/chartDrawing">
    <cdr:from>
      <cdr:x>0.58282</cdr:x>
      <cdr:y>0.84211</cdr:y>
    </cdr:from>
    <cdr:to>
      <cdr:x>0.69114</cdr:x>
      <cdr:y>1</cdr:y>
    </cdr:to>
    <cdr:sp macro="" textlink="">
      <cdr:nvSpPr>
        <cdr:cNvPr id="24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00099" y="1463048"/>
          <a:ext cx="631925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9/00-9/02</a:t>
          </a:r>
        </a:p>
      </cdr:txBody>
    </cdr:sp>
  </cdr:relSizeAnchor>
  <cdr:relSizeAnchor xmlns:cdr="http://schemas.openxmlformats.org/drawingml/2006/chartDrawing">
    <cdr:from>
      <cdr:x>0.85833</cdr:x>
      <cdr:y>0.84211</cdr:y>
    </cdr:from>
    <cdr:to>
      <cdr:x>0.9658</cdr:x>
      <cdr:y>1</cdr:y>
    </cdr:to>
    <cdr:sp macro="" textlink="">
      <cdr:nvSpPr>
        <cdr:cNvPr id="25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07401" y="1463048"/>
          <a:ext cx="626966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11/07-2/09</a:t>
          </a: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0.11648</cdr:x>
      <cdr:y>0.84211</cdr:y>
    </cdr:from>
    <cdr:to>
      <cdr:x>0.20959</cdr:x>
      <cdr:y>1</cdr:y>
    </cdr:to>
    <cdr:sp macro="" textlink="">
      <cdr:nvSpPr>
        <cdr:cNvPr id="2061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79555" y="1463048"/>
          <a:ext cx="543192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9144" tIns="9144" rIns="9144" bIns="9144" anchor="b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12/80-7/82</a:t>
          </a:r>
        </a:p>
      </cdr:txBody>
    </cdr:sp>
  </cdr:relSizeAnchor>
  <cdr:relSizeAnchor xmlns:cdr="http://schemas.openxmlformats.org/drawingml/2006/chartDrawing">
    <cdr:from>
      <cdr:x>0.03368</cdr:x>
      <cdr:y>0.78125</cdr:y>
    </cdr:from>
    <cdr:to>
      <cdr:x>0.2342</cdr:x>
      <cdr:y>0.91058</cdr:y>
    </cdr:to>
    <cdr:sp macro="" textlink="">
      <cdr:nvSpPr>
        <cdr:cNvPr id="2066" name="Text Box 1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0984" y="1071560"/>
          <a:ext cx="1375172" cy="1773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S&amp;P 500 Index</a:t>
          </a:r>
          <a:r>
            <a:rPr lang="en-US" sz="900" b="0" i="0" u="none" strike="noStrike" baseline="30000">
              <a:solidFill>
                <a:schemeClr val="accent6">
                  <a:lumMod val="50000"/>
                </a:schemeClr>
              </a:solidFill>
              <a:latin typeface="Franklin Gothic Book" panose="020B0503020102020204" pitchFamily="34" charset="0"/>
              <a:cs typeface="Arial"/>
            </a:rPr>
            <a:t>2</a:t>
          </a: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:    -16.52%</a:t>
          </a:r>
        </a:p>
      </cdr:txBody>
    </cdr:sp>
  </cdr:relSizeAnchor>
  <cdr:relSizeAnchor xmlns:cdr="http://schemas.openxmlformats.org/drawingml/2006/chartDrawing">
    <cdr:from>
      <cdr:x>0.3064</cdr:x>
      <cdr:y>0.80295</cdr:y>
    </cdr:from>
    <cdr:to>
      <cdr:x>0.40321</cdr:x>
      <cdr:y>0.88538</cdr:y>
    </cdr:to>
    <cdr:sp macro="" textlink="">
      <cdr:nvSpPr>
        <cdr:cNvPr id="2067" name="Text Box 1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01291" y="1101328"/>
          <a:ext cx="663923" cy="1130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9144" tIns="9144" rIns="9144" bIns="9144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-29.58%</a:t>
          </a:r>
        </a:p>
      </cdr:txBody>
    </cdr:sp>
  </cdr:relSizeAnchor>
  <cdr:relSizeAnchor xmlns:cdr="http://schemas.openxmlformats.org/drawingml/2006/chartDrawing">
    <cdr:from>
      <cdr:x>0.36739</cdr:x>
      <cdr:y>0.79427</cdr:y>
    </cdr:from>
    <cdr:to>
      <cdr:x>0.48198</cdr:x>
      <cdr:y>0.88538</cdr:y>
    </cdr:to>
    <cdr:sp macro="" textlink="">
      <cdr:nvSpPr>
        <cdr:cNvPr id="2068" name="Text Box 2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19561" y="1089422"/>
          <a:ext cx="785858" cy="12496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-15.37%</a:t>
          </a:r>
        </a:p>
      </cdr:txBody>
    </cdr:sp>
  </cdr:relSizeAnchor>
  <cdr:relSizeAnchor xmlns:cdr="http://schemas.openxmlformats.org/drawingml/2006/chartDrawing">
    <cdr:from>
      <cdr:x>0.58284</cdr:x>
      <cdr:y>0.80295</cdr:y>
    </cdr:from>
    <cdr:to>
      <cdr:x>0.69277</cdr:x>
      <cdr:y>0.88538</cdr:y>
    </cdr:to>
    <cdr:sp macro="" textlink="">
      <cdr:nvSpPr>
        <cdr:cNvPr id="2069" name="Text Box 2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97117" y="1101326"/>
          <a:ext cx="753900" cy="1130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-44.73%</a:t>
          </a:r>
        </a:p>
      </cdr:txBody>
    </cdr:sp>
  </cdr:relSizeAnchor>
  <cdr:relSizeAnchor xmlns:cdr="http://schemas.openxmlformats.org/drawingml/2006/chartDrawing">
    <cdr:from>
      <cdr:x>0.8544</cdr:x>
      <cdr:y>0.80295</cdr:y>
    </cdr:from>
    <cdr:to>
      <cdr:x>0.97138</cdr:x>
      <cdr:y>0.88538</cdr:y>
    </cdr:to>
    <cdr:sp macro="" textlink="">
      <cdr:nvSpPr>
        <cdr:cNvPr id="2070" name="Text Box 2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59475" y="1101328"/>
          <a:ext cx="802249" cy="1130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-50.95%</a:t>
          </a:r>
        </a:p>
      </cdr:txBody>
    </cdr:sp>
  </cdr:relSizeAnchor>
  <cdr:relSizeAnchor xmlns:cdr="http://schemas.openxmlformats.org/drawingml/2006/chartDrawing">
    <cdr:from>
      <cdr:x>0.04497</cdr:x>
      <cdr:y>0.09234</cdr:y>
    </cdr:from>
    <cdr:to>
      <cdr:x>0.21526</cdr:x>
      <cdr:y>0.21267</cdr:y>
    </cdr:to>
    <cdr:sp macro="" textlink="">
      <cdr:nvSpPr>
        <cdr:cNvPr id="2071" name="Text Box 2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8375" y="126649"/>
          <a:ext cx="1167894" cy="165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Millburn</a:t>
          </a:r>
          <a:r>
            <a:rPr lang="en-US" sz="900" b="0" i="0" u="none" strike="noStrike" baseline="30000">
              <a:solidFill>
                <a:srgbClr val="080499"/>
              </a:solidFill>
              <a:latin typeface="Franklin Gothic Book" panose="020B0503020102020204" pitchFamily="34" charset="0"/>
              <a:cs typeface="Arial"/>
            </a:rPr>
            <a:t>1</a:t>
          </a: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:          +92.75%</a:t>
          </a:r>
        </a:p>
      </cdr:txBody>
    </cdr:sp>
  </cdr:relSizeAnchor>
  <cdr:relSizeAnchor xmlns:cdr="http://schemas.openxmlformats.org/drawingml/2006/chartDrawing">
    <cdr:from>
      <cdr:x>0.29284</cdr:x>
      <cdr:y>0.12706</cdr:y>
    </cdr:from>
    <cdr:to>
      <cdr:x>0.40862</cdr:x>
      <cdr:y>0.21701</cdr:y>
    </cdr:to>
    <cdr:sp macro="" textlink="">
      <cdr:nvSpPr>
        <cdr:cNvPr id="2072" name="Text Box 2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08297" y="174275"/>
          <a:ext cx="794019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+6.18%</a:t>
          </a:r>
        </a:p>
      </cdr:txBody>
    </cdr:sp>
  </cdr:relSizeAnchor>
  <cdr:relSizeAnchor xmlns:cdr="http://schemas.openxmlformats.org/drawingml/2006/chartDrawing">
    <cdr:from>
      <cdr:x>0.37736</cdr:x>
      <cdr:y>0.12706</cdr:y>
    </cdr:from>
    <cdr:to>
      <cdr:x>0.47037</cdr:x>
      <cdr:y>0.21701</cdr:y>
    </cdr:to>
    <cdr:sp macro="" textlink="">
      <cdr:nvSpPr>
        <cdr:cNvPr id="2073" name="Text Box 2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87935" y="174275"/>
          <a:ext cx="637862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+1.58%</a:t>
          </a:r>
        </a:p>
      </cdr:txBody>
    </cdr:sp>
  </cdr:relSizeAnchor>
  <cdr:relSizeAnchor xmlns:cdr="http://schemas.openxmlformats.org/drawingml/2006/chartDrawing">
    <cdr:from>
      <cdr:x>0.58997</cdr:x>
      <cdr:y>0.12706</cdr:y>
    </cdr:from>
    <cdr:to>
      <cdr:x>0.684</cdr:x>
      <cdr:y>0.21701</cdr:y>
    </cdr:to>
    <cdr:sp macro="" textlink="">
      <cdr:nvSpPr>
        <cdr:cNvPr id="2074" name="Text Box 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46014" y="174275"/>
          <a:ext cx="644858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+53.48%</a:t>
          </a:r>
        </a:p>
      </cdr:txBody>
    </cdr:sp>
  </cdr:relSizeAnchor>
  <cdr:relSizeAnchor xmlns:cdr="http://schemas.openxmlformats.org/drawingml/2006/chartDrawing">
    <cdr:from>
      <cdr:x>0.86718</cdr:x>
      <cdr:y>0.12706</cdr:y>
    </cdr:from>
    <cdr:to>
      <cdr:x>0.95695</cdr:x>
      <cdr:y>0.21701</cdr:y>
    </cdr:to>
    <cdr:sp macro="" textlink="">
      <cdr:nvSpPr>
        <cdr:cNvPr id="2075" name="Text Box 2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47120" y="174275"/>
          <a:ext cx="615643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+23.23%</a:t>
          </a:r>
        </a:p>
      </cdr:txBody>
    </cdr:sp>
  </cdr:relSizeAnchor>
  <cdr:relSizeAnchor xmlns:cdr="http://schemas.openxmlformats.org/drawingml/2006/chartDrawing">
    <cdr:from>
      <cdr:x>0.38165</cdr:x>
      <cdr:y>0.75271</cdr:y>
    </cdr:from>
    <cdr:to>
      <cdr:x>0.48997</cdr:x>
      <cdr:y>1</cdr:y>
    </cdr:to>
    <cdr:sp macro="" textlink="">
      <cdr:nvSpPr>
        <cdr:cNvPr id="22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17360" y="1032421"/>
          <a:ext cx="742859" cy="339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7/98-8/98</a:t>
          </a:r>
        </a:p>
      </cdr:txBody>
    </cdr:sp>
  </cdr:relSizeAnchor>
  <cdr:relSizeAnchor xmlns:cdr="http://schemas.openxmlformats.org/drawingml/2006/chartDrawing">
    <cdr:from>
      <cdr:x>0.30213</cdr:x>
      <cdr:y>0.84211</cdr:y>
    </cdr:from>
    <cdr:to>
      <cdr:x>0.39933</cdr:x>
      <cdr:y>1</cdr:y>
    </cdr:to>
    <cdr:sp macro="" textlink="">
      <cdr:nvSpPr>
        <cdr:cNvPr id="23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2573" y="1463048"/>
          <a:ext cx="567075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9/87-11/87</a:t>
          </a:r>
        </a:p>
      </cdr:txBody>
    </cdr:sp>
  </cdr:relSizeAnchor>
  <cdr:relSizeAnchor xmlns:cdr="http://schemas.openxmlformats.org/drawingml/2006/chartDrawing">
    <cdr:from>
      <cdr:x>0.58282</cdr:x>
      <cdr:y>0.84211</cdr:y>
    </cdr:from>
    <cdr:to>
      <cdr:x>0.69114</cdr:x>
      <cdr:y>1</cdr:y>
    </cdr:to>
    <cdr:sp macro="" textlink="">
      <cdr:nvSpPr>
        <cdr:cNvPr id="24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00099" y="1463048"/>
          <a:ext cx="631925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9/00-9/02</a:t>
          </a:r>
        </a:p>
      </cdr:txBody>
    </cdr:sp>
  </cdr:relSizeAnchor>
  <cdr:relSizeAnchor xmlns:cdr="http://schemas.openxmlformats.org/drawingml/2006/chartDrawing">
    <cdr:from>
      <cdr:x>0.85833</cdr:x>
      <cdr:y>0.84211</cdr:y>
    </cdr:from>
    <cdr:to>
      <cdr:x>0.9658</cdr:x>
      <cdr:y>1</cdr:y>
    </cdr:to>
    <cdr:sp macro="" textlink="">
      <cdr:nvSpPr>
        <cdr:cNvPr id="25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07401" y="1463048"/>
          <a:ext cx="626966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11/07-2/09</a:t>
          </a: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0.11648</cdr:x>
      <cdr:y>0.84211</cdr:y>
    </cdr:from>
    <cdr:to>
      <cdr:x>0.20959</cdr:x>
      <cdr:y>1</cdr:y>
    </cdr:to>
    <cdr:sp macro="" textlink="">
      <cdr:nvSpPr>
        <cdr:cNvPr id="2061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79555" y="1463048"/>
          <a:ext cx="543192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9144" tIns="9144" rIns="9144" bIns="9144" anchor="b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12/80-7/82</a:t>
          </a:r>
        </a:p>
      </cdr:txBody>
    </cdr:sp>
  </cdr:relSizeAnchor>
  <cdr:relSizeAnchor xmlns:cdr="http://schemas.openxmlformats.org/drawingml/2006/chartDrawing">
    <cdr:from>
      <cdr:x>0.03368</cdr:x>
      <cdr:y>0.78125</cdr:y>
    </cdr:from>
    <cdr:to>
      <cdr:x>0.2342</cdr:x>
      <cdr:y>0.91058</cdr:y>
    </cdr:to>
    <cdr:sp macro="" textlink="">
      <cdr:nvSpPr>
        <cdr:cNvPr id="2066" name="Text Box 1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0984" y="1071560"/>
          <a:ext cx="1375172" cy="1773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S&amp;P 500 Index</a:t>
          </a:r>
          <a:r>
            <a:rPr lang="en-US" sz="900" b="0" i="0" u="none" strike="noStrike" baseline="30000">
              <a:solidFill>
                <a:schemeClr val="accent6">
                  <a:lumMod val="50000"/>
                </a:schemeClr>
              </a:solidFill>
              <a:latin typeface="Franklin Gothic Book" panose="020B0503020102020204" pitchFamily="34" charset="0"/>
              <a:cs typeface="Arial"/>
            </a:rPr>
            <a:t>2</a:t>
          </a: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:    -16.52%</a:t>
          </a:r>
        </a:p>
      </cdr:txBody>
    </cdr:sp>
  </cdr:relSizeAnchor>
  <cdr:relSizeAnchor xmlns:cdr="http://schemas.openxmlformats.org/drawingml/2006/chartDrawing">
    <cdr:from>
      <cdr:x>0.3064</cdr:x>
      <cdr:y>0.80295</cdr:y>
    </cdr:from>
    <cdr:to>
      <cdr:x>0.40321</cdr:x>
      <cdr:y>0.88538</cdr:y>
    </cdr:to>
    <cdr:sp macro="" textlink="">
      <cdr:nvSpPr>
        <cdr:cNvPr id="2067" name="Text Box 1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01291" y="1101328"/>
          <a:ext cx="663923" cy="1130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9144" tIns="9144" rIns="9144" bIns="9144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-29.58%</a:t>
          </a:r>
        </a:p>
      </cdr:txBody>
    </cdr:sp>
  </cdr:relSizeAnchor>
  <cdr:relSizeAnchor xmlns:cdr="http://schemas.openxmlformats.org/drawingml/2006/chartDrawing">
    <cdr:from>
      <cdr:x>0.36739</cdr:x>
      <cdr:y>0.79427</cdr:y>
    </cdr:from>
    <cdr:to>
      <cdr:x>0.48198</cdr:x>
      <cdr:y>0.88538</cdr:y>
    </cdr:to>
    <cdr:sp macro="" textlink="">
      <cdr:nvSpPr>
        <cdr:cNvPr id="2068" name="Text Box 2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19561" y="1089422"/>
          <a:ext cx="785858" cy="12496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-15.37%</a:t>
          </a:r>
        </a:p>
      </cdr:txBody>
    </cdr:sp>
  </cdr:relSizeAnchor>
  <cdr:relSizeAnchor xmlns:cdr="http://schemas.openxmlformats.org/drawingml/2006/chartDrawing">
    <cdr:from>
      <cdr:x>0.58284</cdr:x>
      <cdr:y>0.80295</cdr:y>
    </cdr:from>
    <cdr:to>
      <cdr:x>0.69277</cdr:x>
      <cdr:y>0.88538</cdr:y>
    </cdr:to>
    <cdr:sp macro="" textlink="">
      <cdr:nvSpPr>
        <cdr:cNvPr id="2069" name="Text Box 2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97117" y="1101326"/>
          <a:ext cx="753900" cy="1130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-44.73%</a:t>
          </a:r>
        </a:p>
      </cdr:txBody>
    </cdr:sp>
  </cdr:relSizeAnchor>
  <cdr:relSizeAnchor xmlns:cdr="http://schemas.openxmlformats.org/drawingml/2006/chartDrawing">
    <cdr:from>
      <cdr:x>0.8544</cdr:x>
      <cdr:y>0.80295</cdr:y>
    </cdr:from>
    <cdr:to>
      <cdr:x>0.97138</cdr:x>
      <cdr:y>0.88538</cdr:y>
    </cdr:to>
    <cdr:sp macro="" textlink="">
      <cdr:nvSpPr>
        <cdr:cNvPr id="2070" name="Text Box 2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59475" y="1101328"/>
          <a:ext cx="802249" cy="1130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-50.95%</a:t>
          </a:r>
        </a:p>
      </cdr:txBody>
    </cdr:sp>
  </cdr:relSizeAnchor>
  <cdr:relSizeAnchor xmlns:cdr="http://schemas.openxmlformats.org/drawingml/2006/chartDrawing">
    <cdr:from>
      <cdr:x>0.04497</cdr:x>
      <cdr:y>0.09234</cdr:y>
    </cdr:from>
    <cdr:to>
      <cdr:x>0.21526</cdr:x>
      <cdr:y>0.21267</cdr:y>
    </cdr:to>
    <cdr:sp macro="" textlink="">
      <cdr:nvSpPr>
        <cdr:cNvPr id="2071" name="Text Box 2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8375" y="126649"/>
          <a:ext cx="1167894" cy="165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Millburn</a:t>
          </a:r>
          <a:r>
            <a:rPr lang="en-US" sz="900" b="0" i="0" u="none" strike="noStrike" baseline="30000">
              <a:solidFill>
                <a:srgbClr val="080499"/>
              </a:solidFill>
              <a:latin typeface="Franklin Gothic Book" panose="020B0503020102020204" pitchFamily="34" charset="0"/>
              <a:cs typeface="Arial"/>
            </a:rPr>
            <a:t>1</a:t>
          </a: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:          +92.75%</a:t>
          </a:r>
        </a:p>
      </cdr:txBody>
    </cdr:sp>
  </cdr:relSizeAnchor>
  <cdr:relSizeAnchor xmlns:cdr="http://schemas.openxmlformats.org/drawingml/2006/chartDrawing">
    <cdr:from>
      <cdr:x>0.29284</cdr:x>
      <cdr:y>0.12706</cdr:y>
    </cdr:from>
    <cdr:to>
      <cdr:x>0.40862</cdr:x>
      <cdr:y>0.21701</cdr:y>
    </cdr:to>
    <cdr:sp macro="" textlink="">
      <cdr:nvSpPr>
        <cdr:cNvPr id="2072" name="Text Box 2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08297" y="174275"/>
          <a:ext cx="794019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+6.18%</a:t>
          </a:r>
        </a:p>
      </cdr:txBody>
    </cdr:sp>
  </cdr:relSizeAnchor>
  <cdr:relSizeAnchor xmlns:cdr="http://schemas.openxmlformats.org/drawingml/2006/chartDrawing">
    <cdr:from>
      <cdr:x>0.37736</cdr:x>
      <cdr:y>0.12706</cdr:y>
    </cdr:from>
    <cdr:to>
      <cdr:x>0.47037</cdr:x>
      <cdr:y>0.21701</cdr:y>
    </cdr:to>
    <cdr:sp macro="" textlink="">
      <cdr:nvSpPr>
        <cdr:cNvPr id="2073" name="Text Box 2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87935" y="174275"/>
          <a:ext cx="637862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+1.58%</a:t>
          </a:r>
        </a:p>
      </cdr:txBody>
    </cdr:sp>
  </cdr:relSizeAnchor>
  <cdr:relSizeAnchor xmlns:cdr="http://schemas.openxmlformats.org/drawingml/2006/chartDrawing">
    <cdr:from>
      <cdr:x>0.58997</cdr:x>
      <cdr:y>0.12706</cdr:y>
    </cdr:from>
    <cdr:to>
      <cdr:x>0.684</cdr:x>
      <cdr:y>0.21701</cdr:y>
    </cdr:to>
    <cdr:sp macro="" textlink="">
      <cdr:nvSpPr>
        <cdr:cNvPr id="2074" name="Text Box 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46014" y="174275"/>
          <a:ext cx="644858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+53.48%</a:t>
          </a:r>
        </a:p>
      </cdr:txBody>
    </cdr:sp>
  </cdr:relSizeAnchor>
  <cdr:relSizeAnchor xmlns:cdr="http://schemas.openxmlformats.org/drawingml/2006/chartDrawing">
    <cdr:from>
      <cdr:x>0.86718</cdr:x>
      <cdr:y>0.12706</cdr:y>
    </cdr:from>
    <cdr:to>
      <cdr:x>0.95695</cdr:x>
      <cdr:y>0.21701</cdr:y>
    </cdr:to>
    <cdr:sp macro="" textlink="">
      <cdr:nvSpPr>
        <cdr:cNvPr id="2075" name="Text Box 2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47120" y="174275"/>
          <a:ext cx="615643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+23.23%</a:t>
          </a:r>
        </a:p>
      </cdr:txBody>
    </cdr:sp>
  </cdr:relSizeAnchor>
  <cdr:relSizeAnchor xmlns:cdr="http://schemas.openxmlformats.org/drawingml/2006/chartDrawing">
    <cdr:from>
      <cdr:x>0.38165</cdr:x>
      <cdr:y>0.75271</cdr:y>
    </cdr:from>
    <cdr:to>
      <cdr:x>0.48997</cdr:x>
      <cdr:y>1</cdr:y>
    </cdr:to>
    <cdr:sp macro="" textlink="">
      <cdr:nvSpPr>
        <cdr:cNvPr id="22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17360" y="1032421"/>
          <a:ext cx="742859" cy="339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7/98-8/98</a:t>
          </a:r>
        </a:p>
      </cdr:txBody>
    </cdr:sp>
  </cdr:relSizeAnchor>
  <cdr:relSizeAnchor xmlns:cdr="http://schemas.openxmlformats.org/drawingml/2006/chartDrawing">
    <cdr:from>
      <cdr:x>0.30213</cdr:x>
      <cdr:y>0.84211</cdr:y>
    </cdr:from>
    <cdr:to>
      <cdr:x>0.39933</cdr:x>
      <cdr:y>1</cdr:y>
    </cdr:to>
    <cdr:sp macro="" textlink="">
      <cdr:nvSpPr>
        <cdr:cNvPr id="23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2573" y="1463048"/>
          <a:ext cx="567075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9/87-11/87</a:t>
          </a:r>
        </a:p>
      </cdr:txBody>
    </cdr:sp>
  </cdr:relSizeAnchor>
  <cdr:relSizeAnchor xmlns:cdr="http://schemas.openxmlformats.org/drawingml/2006/chartDrawing">
    <cdr:from>
      <cdr:x>0.58282</cdr:x>
      <cdr:y>0.84211</cdr:y>
    </cdr:from>
    <cdr:to>
      <cdr:x>0.69114</cdr:x>
      <cdr:y>1</cdr:y>
    </cdr:to>
    <cdr:sp macro="" textlink="">
      <cdr:nvSpPr>
        <cdr:cNvPr id="24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00099" y="1463048"/>
          <a:ext cx="631925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9/00-9/02</a:t>
          </a:r>
        </a:p>
      </cdr:txBody>
    </cdr:sp>
  </cdr:relSizeAnchor>
  <cdr:relSizeAnchor xmlns:cdr="http://schemas.openxmlformats.org/drawingml/2006/chartDrawing">
    <cdr:from>
      <cdr:x>0.85833</cdr:x>
      <cdr:y>0.84211</cdr:y>
    </cdr:from>
    <cdr:to>
      <cdr:x>0.9658</cdr:x>
      <cdr:y>1</cdr:y>
    </cdr:to>
    <cdr:sp macro="" textlink="">
      <cdr:nvSpPr>
        <cdr:cNvPr id="25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07401" y="1463048"/>
          <a:ext cx="626966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11/07-2/09</a:t>
          </a: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0.11648</cdr:x>
      <cdr:y>0.84211</cdr:y>
    </cdr:from>
    <cdr:to>
      <cdr:x>0.20959</cdr:x>
      <cdr:y>1</cdr:y>
    </cdr:to>
    <cdr:sp macro="" textlink="">
      <cdr:nvSpPr>
        <cdr:cNvPr id="2061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79555" y="1463048"/>
          <a:ext cx="543192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9144" tIns="9144" rIns="9144" bIns="9144" anchor="b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12/80-7/82</a:t>
          </a:r>
        </a:p>
      </cdr:txBody>
    </cdr:sp>
  </cdr:relSizeAnchor>
  <cdr:relSizeAnchor xmlns:cdr="http://schemas.openxmlformats.org/drawingml/2006/chartDrawing">
    <cdr:from>
      <cdr:x>0.03368</cdr:x>
      <cdr:y>0.78125</cdr:y>
    </cdr:from>
    <cdr:to>
      <cdr:x>0.2342</cdr:x>
      <cdr:y>0.91058</cdr:y>
    </cdr:to>
    <cdr:sp macro="" textlink="">
      <cdr:nvSpPr>
        <cdr:cNvPr id="2066" name="Text Box 1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0984" y="1071560"/>
          <a:ext cx="1375172" cy="1773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S&amp;P 500 Index</a:t>
          </a:r>
          <a:r>
            <a:rPr lang="en-US" sz="900" b="0" i="0" u="none" strike="noStrike" baseline="30000">
              <a:solidFill>
                <a:schemeClr val="accent6">
                  <a:lumMod val="50000"/>
                </a:schemeClr>
              </a:solidFill>
              <a:latin typeface="Franklin Gothic Book" panose="020B0503020102020204" pitchFamily="34" charset="0"/>
              <a:cs typeface="Arial"/>
            </a:rPr>
            <a:t>2</a:t>
          </a: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:    -16.52%</a:t>
          </a:r>
        </a:p>
      </cdr:txBody>
    </cdr:sp>
  </cdr:relSizeAnchor>
  <cdr:relSizeAnchor xmlns:cdr="http://schemas.openxmlformats.org/drawingml/2006/chartDrawing">
    <cdr:from>
      <cdr:x>0.3064</cdr:x>
      <cdr:y>0.80295</cdr:y>
    </cdr:from>
    <cdr:to>
      <cdr:x>0.40321</cdr:x>
      <cdr:y>0.88538</cdr:y>
    </cdr:to>
    <cdr:sp macro="" textlink="">
      <cdr:nvSpPr>
        <cdr:cNvPr id="2067" name="Text Box 1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01291" y="1101328"/>
          <a:ext cx="663923" cy="1130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9144" tIns="9144" rIns="9144" bIns="9144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-29.58%</a:t>
          </a:r>
        </a:p>
      </cdr:txBody>
    </cdr:sp>
  </cdr:relSizeAnchor>
  <cdr:relSizeAnchor xmlns:cdr="http://schemas.openxmlformats.org/drawingml/2006/chartDrawing">
    <cdr:from>
      <cdr:x>0.36739</cdr:x>
      <cdr:y>0.79427</cdr:y>
    </cdr:from>
    <cdr:to>
      <cdr:x>0.48198</cdr:x>
      <cdr:y>0.88538</cdr:y>
    </cdr:to>
    <cdr:sp macro="" textlink="">
      <cdr:nvSpPr>
        <cdr:cNvPr id="2068" name="Text Box 2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19561" y="1089422"/>
          <a:ext cx="785858" cy="12496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-15.37%</a:t>
          </a:r>
        </a:p>
      </cdr:txBody>
    </cdr:sp>
  </cdr:relSizeAnchor>
  <cdr:relSizeAnchor xmlns:cdr="http://schemas.openxmlformats.org/drawingml/2006/chartDrawing">
    <cdr:from>
      <cdr:x>0.58284</cdr:x>
      <cdr:y>0.80295</cdr:y>
    </cdr:from>
    <cdr:to>
      <cdr:x>0.69277</cdr:x>
      <cdr:y>0.88538</cdr:y>
    </cdr:to>
    <cdr:sp macro="" textlink="">
      <cdr:nvSpPr>
        <cdr:cNvPr id="2069" name="Text Box 2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97117" y="1101326"/>
          <a:ext cx="753900" cy="1130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-44.73%</a:t>
          </a:r>
        </a:p>
      </cdr:txBody>
    </cdr:sp>
  </cdr:relSizeAnchor>
  <cdr:relSizeAnchor xmlns:cdr="http://schemas.openxmlformats.org/drawingml/2006/chartDrawing">
    <cdr:from>
      <cdr:x>0.8544</cdr:x>
      <cdr:y>0.80295</cdr:y>
    </cdr:from>
    <cdr:to>
      <cdr:x>0.97138</cdr:x>
      <cdr:y>0.88538</cdr:y>
    </cdr:to>
    <cdr:sp macro="" textlink="">
      <cdr:nvSpPr>
        <cdr:cNvPr id="2070" name="Text Box 2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59475" y="1101328"/>
          <a:ext cx="802249" cy="1130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-50.95%</a:t>
          </a:r>
        </a:p>
      </cdr:txBody>
    </cdr:sp>
  </cdr:relSizeAnchor>
  <cdr:relSizeAnchor xmlns:cdr="http://schemas.openxmlformats.org/drawingml/2006/chartDrawing">
    <cdr:from>
      <cdr:x>0.04497</cdr:x>
      <cdr:y>0.09234</cdr:y>
    </cdr:from>
    <cdr:to>
      <cdr:x>0.21526</cdr:x>
      <cdr:y>0.21267</cdr:y>
    </cdr:to>
    <cdr:sp macro="" textlink="">
      <cdr:nvSpPr>
        <cdr:cNvPr id="2071" name="Text Box 2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8375" y="126649"/>
          <a:ext cx="1167894" cy="165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Millburn</a:t>
          </a:r>
          <a:r>
            <a:rPr lang="en-US" sz="900" b="0" i="0" u="none" strike="noStrike" baseline="30000">
              <a:solidFill>
                <a:srgbClr val="080499"/>
              </a:solidFill>
              <a:latin typeface="Franklin Gothic Book" panose="020B0503020102020204" pitchFamily="34" charset="0"/>
              <a:cs typeface="Arial"/>
            </a:rPr>
            <a:t>1</a:t>
          </a: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:          +92.75%</a:t>
          </a:r>
        </a:p>
      </cdr:txBody>
    </cdr:sp>
  </cdr:relSizeAnchor>
  <cdr:relSizeAnchor xmlns:cdr="http://schemas.openxmlformats.org/drawingml/2006/chartDrawing">
    <cdr:from>
      <cdr:x>0.29284</cdr:x>
      <cdr:y>0.12706</cdr:y>
    </cdr:from>
    <cdr:to>
      <cdr:x>0.40862</cdr:x>
      <cdr:y>0.21701</cdr:y>
    </cdr:to>
    <cdr:sp macro="" textlink="">
      <cdr:nvSpPr>
        <cdr:cNvPr id="2072" name="Text Box 2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08297" y="174275"/>
          <a:ext cx="794019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+6.18%</a:t>
          </a:r>
        </a:p>
      </cdr:txBody>
    </cdr:sp>
  </cdr:relSizeAnchor>
  <cdr:relSizeAnchor xmlns:cdr="http://schemas.openxmlformats.org/drawingml/2006/chartDrawing">
    <cdr:from>
      <cdr:x>0.37736</cdr:x>
      <cdr:y>0.12706</cdr:y>
    </cdr:from>
    <cdr:to>
      <cdr:x>0.47037</cdr:x>
      <cdr:y>0.21701</cdr:y>
    </cdr:to>
    <cdr:sp macro="" textlink="">
      <cdr:nvSpPr>
        <cdr:cNvPr id="2073" name="Text Box 2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87935" y="174275"/>
          <a:ext cx="637862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+1.58%</a:t>
          </a:r>
        </a:p>
      </cdr:txBody>
    </cdr:sp>
  </cdr:relSizeAnchor>
  <cdr:relSizeAnchor xmlns:cdr="http://schemas.openxmlformats.org/drawingml/2006/chartDrawing">
    <cdr:from>
      <cdr:x>0.58997</cdr:x>
      <cdr:y>0.12706</cdr:y>
    </cdr:from>
    <cdr:to>
      <cdr:x>0.684</cdr:x>
      <cdr:y>0.21701</cdr:y>
    </cdr:to>
    <cdr:sp macro="" textlink="">
      <cdr:nvSpPr>
        <cdr:cNvPr id="2074" name="Text Box 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46014" y="174275"/>
          <a:ext cx="644858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+53.48%</a:t>
          </a:r>
        </a:p>
      </cdr:txBody>
    </cdr:sp>
  </cdr:relSizeAnchor>
  <cdr:relSizeAnchor xmlns:cdr="http://schemas.openxmlformats.org/drawingml/2006/chartDrawing">
    <cdr:from>
      <cdr:x>0.86718</cdr:x>
      <cdr:y>0.12706</cdr:y>
    </cdr:from>
    <cdr:to>
      <cdr:x>0.95695</cdr:x>
      <cdr:y>0.21701</cdr:y>
    </cdr:to>
    <cdr:sp macro="" textlink="">
      <cdr:nvSpPr>
        <cdr:cNvPr id="2075" name="Text Box 2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47120" y="174275"/>
          <a:ext cx="615643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+23.23%</a:t>
          </a:r>
        </a:p>
      </cdr:txBody>
    </cdr:sp>
  </cdr:relSizeAnchor>
  <cdr:relSizeAnchor xmlns:cdr="http://schemas.openxmlformats.org/drawingml/2006/chartDrawing">
    <cdr:from>
      <cdr:x>0.38165</cdr:x>
      <cdr:y>0.75271</cdr:y>
    </cdr:from>
    <cdr:to>
      <cdr:x>0.48997</cdr:x>
      <cdr:y>1</cdr:y>
    </cdr:to>
    <cdr:sp macro="" textlink="">
      <cdr:nvSpPr>
        <cdr:cNvPr id="22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17360" y="1032421"/>
          <a:ext cx="742859" cy="339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7/98-8/98</a:t>
          </a:r>
        </a:p>
      </cdr:txBody>
    </cdr:sp>
  </cdr:relSizeAnchor>
  <cdr:relSizeAnchor xmlns:cdr="http://schemas.openxmlformats.org/drawingml/2006/chartDrawing">
    <cdr:from>
      <cdr:x>0.30213</cdr:x>
      <cdr:y>0.84211</cdr:y>
    </cdr:from>
    <cdr:to>
      <cdr:x>0.39933</cdr:x>
      <cdr:y>1</cdr:y>
    </cdr:to>
    <cdr:sp macro="" textlink="">
      <cdr:nvSpPr>
        <cdr:cNvPr id="23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2573" y="1463048"/>
          <a:ext cx="567075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9/87-11/87</a:t>
          </a:r>
        </a:p>
      </cdr:txBody>
    </cdr:sp>
  </cdr:relSizeAnchor>
  <cdr:relSizeAnchor xmlns:cdr="http://schemas.openxmlformats.org/drawingml/2006/chartDrawing">
    <cdr:from>
      <cdr:x>0.58282</cdr:x>
      <cdr:y>0.84211</cdr:y>
    </cdr:from>
    <cdr:to>
      <cdr:x>0.69114</cdr:x>
      <cdr:y>1</cdr:y>
    </cdr:to>
    <cdr:sp macro="" textlink="">
      <cdr:nvSpPr>
        <cdr:cNvPr id="24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00099" y="1463048"/>
          <a:ext cx="631925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9/00-9/02</a:t>
          </a:r>
        </a:p>
      </cdr:txBody>
    </cdr:sp>
  </cdr:relSizeAnchor>
  <cdr:relSizeAnchor xmlns:cdr="http://schemas.openxmlformats.org/drawingml/2006/chartDrawing">
    <cdr:from>
      <cdr:x>0.85833</cdr:x>
      <cdr:y>0.84211</cdr:y>
    </cdr:from>
    <cdr:to>
      <cdr:x>0.9658</cdr:x>
      <cdr:y>1</cdr:y>
    </cdr:to>
    <cdr:sp macro="" textlink="">
      <cdr:nvSpPr>
        <cdr:cNvPr id="25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07401" y="1463048"/>
          <a:ext cx="626966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11/07-2/09</a:t>
          </a: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482599</xdr:colOff>
      <xdr:row>3</xdr:row>
      <xdr:rowOff>86968</xdr:rowOff>
    </xdr:from>
    <xdr:to>
      <xdr:col>9</xdr:col>
      <xdr:colOff>148167</xdr:colOff>
      <xdr:row>14</xdr:row>
      <xdr:rowOff>108689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D855AF-C168-4F45-83F2-5C194ACFB7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482599</xdr:colOff>
      <xdr:row>3</xdr:row>
      <xdr:rowOff>86968</xdr:rowOff>
    </xdr:from>
    <xdr:to>
      <xdr:col>9</xdr:col>
      <xdr:colOff>148167</xdr:colOff>
      <xdr:row>14</xdr:row>
      <xdr:rowOff>108689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C4AC8C-80E7-4AD7-AEC3-3AC0EEFF85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482599</xdr:colOff>
      <xdr:row>3</xdr:row>
      <xdr:rowOff>86968</xdr:rowOff>
    </xdr:from>
    <xdr:to>
      <xdr:col>9</xdr:col>
      <xdr:colOff>148167</xdr:colOff>
      <xdr:row>14</xdr:row>
      <xdr:rowOff>108689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E481F4-1520-49BE-880B-69ED2F4251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STATS\DTC%20II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rjak\AppData\Local\Microsoft\Windows\INetCache\Content.Outlook\KSIJWNUB\MBX%20Brochure%20Backup%20File%202020-1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cob\Dropbox%20(Catalyst%20Funds)\Marketing%20Team%20Files\Marketing%20Materials\Presentations%20and%20Fund%20Brochures\Catalyst%202019-Q3\MBX\Brochure\M-Hedge_Catalyst_excel_file%202019-Q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Detail"/>
    </sheetNames>
    <sheetDataSet>
      <sheetData sheetId="0"/>
      <sheetData sheetId="1">
        <row r="11">
          <cell r="A11">
            <v>38046</v>
          </cell>
          <cell r="B11">
            <v>16559877.57</v>
          </cell>
          <cell r="C11">
            <v>16000</v>
          </cell>
          <cell r="D11">
            <v>1034.99</v>
          </cell>
          <cell r="E11">
            <v>3.5000000000000003E-2</v>
          </cell>
        </row>
        <row r="12">
          <cell r="A12">
            <v>38077</v>
          </cell>
          <cell r="B12">
            <v>14906394.32</v>
          </cell>
          <cell r="C12">
            <v>14615.9</v>
          </cell>
          <cell r="D12">
            <v>1019.88</v>
          </cell>
          <cell r="E12">
            <v>-1.46E-2</v>
          </cell>
        </row>
        <row r="13">
          <cell r="A13">
            <v>38107</v>
          </cell>
          <cell r="B13">
            <v>14597432.109999999</v>
          </cell>
          <cell r="C13">
            <v>15937.58</v>
          </cell>
          <cell r="D13">
            <v>915.91</v>
          </cell>
          <cell r="E13">
            <v>-0.1019</v>
          </cell>
        </row>
        <row r="14">
          <cell r="A14">
            <v>38138</v>
          </cell>
          <cell r="B14">
            <v>16286417.380000001</v>
          </cell>
          <cell r="C14">
            <v>18042.75</v>
          </cell>
          <cell r="D14">
            <v>902.66</v>
          </cell>
          <cell r="E14">
            <v>-1.4500000000000001E-2</v>
          </cell>
        </row>
        <row r="15">
          <cell r="A15">
            <v>38168</v>
          </cell>
          <cell r="B15">
            <v>13671038.02</v>
          </cell>
          <cell r="C15">
            <v>15745.21</v>
          </cell>
          <cell r="D15">
            <v>868.27</v>
          </cell>
          <cell r="E15">
            <v>-3.8100000000000002E-2</v>
          </cell>
        </row>
        <row r="16">
          <cell r="A16">
            <v>38199</v>
          </cell>
          <cell r="B16">
            <v>7864601.9900000002</v>
          </cell>
          <cell r="C16">
            <v>9533.02</v>
          </cell>
          <cell r="D16">
            <v>824.99</v>
          </cell>
          <cell r="E16">
            <v>-4.9799999999999997E-2</v>
          </cell>
        </row>
        <row r="17">
          <cell r="A17">
            <v>38230</v>
          </cell>
          <cell r="B17">
            <v>6634112.5800000001</v>
          </cell>
          <cell r="C17">
            <v>8227.98</v>
          </cell>
          <cell r="D17">
            <v>806.29</v>
          </cell>
          <cell r="E17">
            <v>-2.2700000000000001E-2</v>
          </cell>
        </row>
        <row r="18">
          <cell r="A18">
            <v>38260</v>
          </cell>
          <cell r="B18">
            <v>6082844.1799999997</v>
          </cell>
          <cell r="C18">
            <v>7432.79</v>
          </cell>
          <cell r="D18">
            <v>818.38</v>
          </cell>
          <cell r="E18">
            <v>1.4999999999999999E-2</v>
          </cell>
        </row>
        <row r="19">
          <cell r="A19">
            <v>38291</v>
          </cell>
          <cell r="B19">
            <v>6513695.5899999999</v>
          </cell>
          <cell r="C19">
            <v>7432.79</v>
          </cell>
          <cell r="D19">
            <v>876.35</v>
          </cell>
          <cell r="E19">
            <v>7.0800000000000002E-2</v>
          </cell>
        </row>
        <row r="20">
          <cell r="A20">
            <v>38321</v>
          </cell>
          <cell r="B20">
            <v>7108243.3700000001</v>
          </cell>
          <cell r="C20">
            <v>7432.79</v>
          </cell>
          <cell r="D20">
            <v>956.34</v>
          </cell>
          <cell r="E20">
            <v>9.1300000000000006E-2</v>
          </cell>
        </row>
        <row r="21">
          <cell r="A21">
            <v>38352</v>
          </cell>
          <cell r="B21">
            <v>7457052.8200000003</v>
          </cell>
          <cell r="C21">
            <v>7746.49</v>
          </cell>
          <cell r="D21">
            <v>962.64</v>
          </cell>
          <cell r="E21">
            <v>6.6E-3</v>
          </cell>
        </row>
        <row r="22">
          <cell r="A22">
            <v>38383</v>
          </cell>
          <cell r="B22">
            <v>7232209.4699999997</v>
          </cell>
          <cell r="C22">
            <v>7746.49</v>
          </cell>
          <cell r="D22">
            <v>933.61</v>
          </cell>
          <cell r="E22">
            <v>-3.0200000000000001E-2</v>
          </cell>
        </row>
        <row r="23">
          <cell r="A23">
            <v>38411</v>
          </cell>
          <cell r="B23">
            <v>7284595.1500000004</v>
          </cell>
          <cell r="C23">
            <v>7746.49</v>
          </cell>
          <cell r="D23">
            <v>940.37</v>
          </cell>
          <cell r="E23">
            <v>7.1999999999999998E-3</v>
          </cell>
        </row>
        <row r="24">
          <cell r="A24">
            <v>38442</v>
          </cell>
          <cell r="B24">
            <v>7034341.54</v>
          </cell>
          <cell r="C24">
            <v>7746.49</v>
          </cell>
          <cell r="D24">
            <v>908.07</v>
          </cell>
          <cell r="E24">
            <v>-3.4299999999999997E-2</v>
          </cell>
        </row>
        <row r="25">
          <cell r="A25">
            <v>38472</v>
          </cell>
          <cell r="B25">
            <v>6706296.8300000001</v>
          </cell>
          <cell r="C25">
            <v>7746.49</v>
          </cell>
          <cell r="D25">
            <v>865.72</v>
          </cell>
          <cell r="E25">
            <v>-4.6600000000000003E-2</v>
          </cell>
        </row>
        <row r="26">
          <cell r="A26">
            <v>38503</v>
          </cell>
          <cell r="B26">
            <v>6744157.7999999998</v>
          </cell>
          <cell r="C26">
            <v>7631.51</v>
          </cell>
          <cell r="D26">
            <v>883.73</v>
          </cell>
          <cell r="E26">
            <v>2.0799999999999999E-2</v>
          </cell>
        </row>
        <row r="27">
          <cell r="A27">
            <v>38533</v>
          </cell>
          <cell r="B27">
            <v>6930639.5099999998</v>
          </cell>
          <cell r="C27">
            <v>7477.44</v>
          </cell>
          <cell r="D27">
            <v>926.87</v>
          </cell>
          <cell r="E27">
            <v>4.8800000000000003E-2</v>
          </cell>
        </row>
        <row r="28">
          <cell r="A28">
            <v>38564</v>
          </cell>
          <cell r="B28">
            <v>8165111.6600000001</v>
          </cell>
          <cell r="C28">
            <v>8765.7999999999993</v>
          </cell>
          <cell r="D28">
            <v>931.47</v>
          </cell>
          <cell r="E28">
            <v>5.0000000000000001E-3</v>
          </cell>
        </row>
        <row r="29">
          <cell r="A29">
            <v>38595</v>
          </cell>
          <cell r="B29">
            <v>10983619.779999999</v>
          </cell>
          <cell r="C29">
            <v>11692.7</v>
          </cell>
          <cell r="D29">
            <v>939.36</v>
          </cell>
          <cell r="E29">
            <v>8.5000000000000006E-3</v>
          </cell>
        </row>
        <row r="30">
          <cell r="A30">
            <v>38625</v>
          </cell>
          <cell r="B30">
            <v>12178536.869999999</v>
          </cell>
          <cell r="C30">
            <v>12235.62</v>
          </cell>
          <cell r="D30">
            <v>995.33</v>
          </cell>
          <cell r="E30">
            <v>5.96E-2</v>
          </cell>
        </row>
        <row r="31">
          <cell r="A31">
            <v>38656</v>
          </cell>
          <cell r="B31">
            <v>12030003.08</v>
          </cell>
          <cell r="C31">
            <v>12668.78</v>
          </cell>
          <cell r="D31">
            <v>949.58</v>
          </cell>
          <cell r="E31">
            <v>-4.5999999999999999E-2</v>
          </cell>
        </row>
        <row r="32">
          <cell r="A32">
            <v>38686</v>
          </cell>
          <cell r="B32">
            <v>14615891.039999999</v>
          </cell>
          <cell r="C32">
            <v>14222.54</v>
          </cell>
          <cell r="D32">
            <v>1027.6600000000001</v>
          </cell>
          <cell r="E32">
            <v>8.2199999999999995E-2</v>
          </cell>
        </row>
        <row r="33">
          <cell r="A33">
            <v>38717</v>
          </cell>
          <cell r="B33">
            <v>16083500.029999999</v>
          </cell>
          <cell r="C33">
            <v>15610.14</v>
          </cell>
          <cell r="D33">
            <v>1030.32</v>
          </cell>
          <cell r="E33">
            <v>2.5999999999999999E-3</v>
          </cell>
        </row>
        <row r="34">
          <cell r="A34">
            <v>38748</v>
          </cell>
          <cell r="B34">
            <v>17844771.030000001</v>
          </cell>
          <cell r="C34">
            <v>16450.3</v>
          </cell>
          <cell r="D34">
            <v>1084.77</v>
          </cell>
          <cell r="E34">
            <v>5.28E-2</v>
          </cell>
        </row>
        <row r="35">
          <cell r="A35">
            <v>38776</v>
          </cell>
          <cell r="B35">
            <v>18969910.219999999</v>
          </cell>
          <cell r="C35">
            <v>17635.89</v>
          </cell>
          <cell r="D35">
            <v>1075.6400000000001</v>
          </cell>
          <cell r="E35">
            <v>-8.3999999999999995E-3</v>
          </cell>
        </row>
        <row r="36">
          <cell r="A36">
            <v>38807</v>
          </cell>
          <cell r="B36">
            <v>21027856.149999972</v>
          </cell>
          <cell r="C36">
            <v>19094</v>
          </cell>
          <cell r="D36">
            <v>1101.28</v>
          </cell>
          <cell r="E36">
            <v>2.3800000000000002E-2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e 4"/>
      <sheetName val="Page 5"/>
      <sheetName val="Page 6 - Worst 5"/>
      <sheetName val="MBX_BRO_PerfDurStressChart"/>
      <sheetName val="S&amp;P worst qtrs vs BTOP"/>
      <sheetName val="S&amp;P best qrts vs BTOP"/>
      <sheetName val="VAMI"/>
      <sheetName val="S&amp;P worst qtrs vs MDP "/>
      <sheetName val="Rolling 36"/>
      <sheetName val="Returns"/>
      <sheetName val="Correlation"/>
      <sheetName val="return tbl"/>
      <sheetName val="DD"/>
      <sheetName val="MBX_BRO_1kChart"/>
      <sheetName val="MBX_BRO_CompNetReturns&amp;Stats"/>
      <sheetName val="MBX_BRO_MonthlyNetPerf"/>
      <sheetName val="MBX_BRO_Rolling36MonthReturns"/>
      <sheetName val="MBX_BRO_CorrelationMonthReturns"/>
      <sheetName val="MBX_BRO_PerfDuringStressTable"/>
    </sheetNames>
    <sheetDataSet>
      <sheetData sheetId="0"/>
      <sheetData sheetId="1"/>
      <sheetData sheetId="2">
        <row r="11">
          <cell r="H11">
            <v>0</v>
          </cell>
          <cell r="L11">
            <v>0</v>
          </cell>
        </row>
        <row r="12">
          <cell r="H12">
            <v>-2.1899999999999979E-2</v>
          </cell>
          <cell r="L12">
            <v>-7.4999999999999997E-3</v>
          </cell>
        </row>
        <row r="13">
          <cell r="H13">
            <v>-0.23258274000000007</v>
          </cell>
          <cell r="L13">
            <v>-1.1966249999999946E-2</v>
          </cell>
        </row>
        <row r="14">
          <cell r="H14">
            <v>-0.29581792222400011</v>
          </cell>
          <cell r="L14">
            <v>8.4564647375000052E-2</v>
          </cell>
        </row>
        <row r="15">
          <cell r="H15" t="e">
            <v>#N/A</v>
          </cell>
          <cell r="L15" t="e">
            <v>#N/A</v>
          </cell>
        </row>
        <row r="16">
          <cell r="H16">
            <v>0</v>
          </cell>
          <cell r="L16">
            <v>0</v>
          </cell>
        </row>
        <row r="17">
          <cell r="H17">
            <v>-1.0649999999999977E-2</v>
          </cell>
          <cell r="L17">
            <v>1.6000000000000228E-3</v>
          </cell>
        </row>
        <row r="18">
          <cell r="H18">
            <v>-0.15369022299999996</v>
          </cell>
          <cell r="L18">
            <v>5.7088639999999941E-2</v>
          </cell>
        </row>
        <row r="19">
          <cell r="H19" t="e">
            <v>#N/A</v>
          </cell>
          <cell r="L19" t="e">
            <v>#N/A</v>
          </cell>
        </row>
        <row r="20">
          <cell r="H20">
            <v>0</v>
          </cell>
          <cell r="L20">
            <v>0</v>
          </cell>
        </row>
        <row r="21">
          <cell r="H21">
            <v>-5.2799999999999951E-2</v>
          </cell>
          <cell r="L21">
            <v>-2.8378689954671132E-2</v>
          </cell>
        </row>
        <row r="22">
          <cell r="H22">
            <v>-5.677823999999998E-2</v>
          </cell>
          <cell r="L22">
            <v>-8.4762884980616494E-3</v>
          </cell>
        </row>
        <row r="23">
          <cell r="H23">
            <v>-0.13110411468799998</v>
          </cell>
          <cell r="L23">
            <v>5.9676303710693671E-2</v>
          </cell>
        </row>
        <row r="24">
          <cell r="H24">
            <v>-0.12684652484997117</v>
          </cell>
          <cell r="L24">
            <v>0.1637925092048306</v>
          </cell>
        </row>
        <row r="25">
          <cell r="H25">
            <v>-9.5849576482145149E-2</v>
          </cell>
          <cell r="L25">
            <v>0.17119202858073232</v>
          </cell>
        </row>
        <row r="26">
          <cell r="H26">
            <v>-0.17830809510697349</v>
          </cell>
          <cell r="L26">
            <v>0.17276083127527</v>
          </cell>
        </row>
        <row r="27">
          <cell r="H27">
            <v>-0.2304033618771914</v>
          </cell>
          <cell r="L27">
            <v>0.23323342120213034</v>
          </cell>
        </row>
        <row r="28">
          <cell r="H28">
            <v>-0.17060570309504919</v>
          </cell>
          <cell r="L28">
            <v>0.18148194807263029</v>
          </cell>
        </row>
        <row r="29">
          <cell r="H29">
            <v>-0.165048761305786</v>
          </cell>
          <cell r="L29">
            <v>0.18737208909848482</v>
          </cell>
        </row>
        <row r="30">
          <cell r="H30">
            <v>-0.1853380764060554</v>
          </cell>
          <cell r="L30">
            <v>0.17725331171871811</v>
          </cell>
        </row>
        <row r="31">
          <cell r="H31">
            <v>-0.19332176325727607</v>
          </cell>
          <cell r="L31">
            <v>0.17159611412326489</v>
          </cell>
        </row>
        <row r="32">
          <cell r="H32">
            <v>-0.24381982087737061</v>
          </cell>
          <cell r="L32">
            <v>0.19557027166433319</v>
          </cell>
        </row>
        <row r="33">
          <cell r="H33">
            <v>-0.30491917935047902</v>
          </cell>
          <cell r="L33">
            <v>0.22570554524213027</v>
          </cell>
        </row>
        <row r="34">
          <cell r="H34">
            <v>-0.29164313567607314</v>
          </cell>
          <cell r="L34">
            <v>0.27274585634045845</v>
          </cell>
        </row>
        <row r="35">
          <cell r="H35">
            <v>-0.23731216418242798</v>
          </cell>
          <cell r="L35">
            <v>0.18413227383688718</v>
          </cell>
        </row>
        <row r="36">
          <cell r="H36">
            <v>-0.23060051122723338</v>
          </cell>
          <cell r="L36">
            <v>0.20835601362481337</v>
          </cell>
        </row>
        <row r="37">
          <cell r="H37">
            <v>-0.24183374376331573</v>
          </cell>
          <cell r="L37">
            <v>0.20233276206730125</v>
          </cell>
        </row>
        <row r="38">
          <cell r="H38">
            <v>-0.25646635250868371</v>
          </cell>
          <cell r="L38">
            <v>0.16780721791857878</v>
          </cell>
        </row>
        <row r="39">
          <cell r="H39">
            <v>-0.22850948736301019</v>
          </cell>
          <cell r="L39">
            <v>0.17024836999023046</v>
          </cell>
        </row>
        <row r="40">
          <cell r="H40">
            <v>-0.2752618124288117</v>
          </cell>
          <cell r="L40">
            <v>0.15013679484101589</v>
          </cell>
        </row>
        <row r="41">
          <cell r="H41">
            <v>-0.28062487501683847</v>
          </cell>
          <cell r="L41">
            <v>0.18365687908096676</v>
          </cell>
        </row>
        <row r="42">
          <cell r="H42">
            <v>-0.33184438391563958</v>
          </cell>
          <cell r="L42">
            <v>0.26998618978234024</v>
          </cell>
        </row>
        <row r="43">
          <cell r="H43">
            <v>-0.38396052197021968</v>
          </cell>
          <cell r="L43">
            <v>0.31545294423857173</v>
          </cell>
        </row>
        <row r="44">
          <cell r="H44">
            <v>-0.37989466141522316</v>
          </cell>
          <cell r="L44">
            <v>0.34393859801332471</v>
          </cell>
        </row>
        <row r="45">
          <cell r="H45">
            <v>-0.44730011171938838</v>
          </cell>
          <cell r="L45">
            <v>0.38951469326341792</v>
          </cell>
        </row>
        <row r="46">
          <cell r="H46" t="e">
            <v>#N/A</v>
          </cell>
          <cell r="L46" t="e">
            <v>#N/A</v>
          </cell>
        </row>
        <row r="47">
          <cell r="H47">
            <v>0</v>
          </cell>
          <cell r="L47">
            <v>0</v>
          </cell>
        </row>
        <row r="48">
          <cell r="H48">
            <v>-4.1799999999999955E-2</v>
          </cell>
          <cell r="L48">
            <v>-1.1500457971518473E-3</v>
          </cell>
        </row>
        <row r="49">
          <cell r="H49">
            <v>-4.8411579999999961E-2</v>
          </cell>
          <cell r="L49">
            <v>5.8269839889062494E-3</v>
          </cell>
        </row>
        <row r="50">
          <cell r="H50">
            <v>-0.10550688519999994</v>
          </cell>
          <cell r="L50">
            <v>2.426993199506728E-2</v>
          </cell>
        </row>
        <row r="51">
          <cell r="H51">
            <v>-0.13457791143099995</v>
          </cell>
          <cell r="L51">
            <v>7.313088774836661E-2</v>
          </cell>
        </row>
        <row r="52">
          <cell r="H52">
            <v>-0.13829922641184669</v>
          </cell>
          <cell r="L52">
            <v>7.053912714210446E-2</v>
          </cell>
        </row>
        <row r="53">
          <cell r="H53">
            <v>-9.633439873810358E-2</v>
          </cell>
          <cell r="L53">
            <v>5.5058922257416043E-2</v>
          </cell>
        </row>
        <row r="54">
          <cell r="H54">
            <v>-8.458674592169893E-2</v>
          </cell>
          <cell r="L54">
            <v>6.7979347787153532E-2</v>
          </cell>
        </row>
        <row r="55">
          <cell r="H55">
            <v>-0.16175608324049973</v>
          </cell>
          <cell r="L55">
            <v>9.1691526759353104E-2</v>
          </cell>
        </row>
        <row r="56">
          <cell r="H56">
            <v>-0.16879733214127954</v>
          </cell>
          <cell r="L56">
            <v>6.7674886274670831E-2</v>
          </cell>
        </row>
        <row r="57">
          <cell r="H57">
            <v>-0.15674489345732809</v>
          </cell>
          <cell r="L57">
            <v>4.7278523438419824E-2</v>
          </cell>
        </row>
        <row r="58">
          <cell r="H58">
            <v>-0.23187892345028013</v>
          </cell>
          <cell r="L58">
            <v>4.6829506670010235E-2</v>
          </cell>
        </row>
        <row r="59">
          <cell r="H59">
            <v>-0.36084645220297806</v>
          </cell>
          <cell r="L59">
            <v>9.8269430529047214E-2</v>
          </cell>
        </row>
        <row r="60">
          <cell r="H60">
            <v>-0.40673767693480423</v>
          </cell>
          <cell r="L60">
            <v>0.12416784784088213</v>
          </cell>
        </row>
        <row r="61">
          <cell r="H61">
            <v>-0.40044909631031317</v>
          </cell>
          <cell r="L61">
            <v>0.14246240284095893</v>
          </cell>
        </row>
        <row r="62">
          <cell r="H62">
            <v>-0.45099123749135378</v>
          </cell>
          <cell r="L62">
            <v>0.14432882866748242</v>
          </cell>
        </row>
        <row r="63">
          <cell r="H63">
            <v>-0.50946067069852463</v>
          </cell>
          <cell r="L63">
            <v>0.14475609818500038</v>
          </cell>
        </row>
        <row r="64">
          <cell r="H64" t="e">
            <v>#N/A</v>
          </cell>
          <cell r="L64" t="e">
            <v>#N/A</v>
          </cell>
        </row>
        <row r="65">
          <cell r="H65">
            <v>0</v>
          </cell>
          <cell r="L65">
            <v>0</v>
          </cell>
        </row>
        <row r="66">
          <cell r="H66">
            <v>-3.9215267403869801E-4</v>
          </cell>
          <cell r="L66">
            <v>1.3951611938578027E-3</v>
          </cell>
        </row>
        <row r="67">
          <cell r="H67">
            <v>-8.2678601128850351E-2</v>
          </cell>
          <cell r="L67">
            <v>-1.1805042806329198E-2</v>
          </cell>
        </row>
        <row r="68">
          <cell r="H68">
            <v>-0.19598020620821932</v>
          </cell>
          <cell r="L68">
            <v>-2.2353026890834828E-2</v>
          </cell>
        </row>
        <row r="69">
          <cell r="H69" t="e">
            <v>#N/A</v>
          </cell>
          <cell r="L69" t="e">
            <v>#N/A</v>
          </cell>
        </row>
        <row r="70">
          <cell r="H70">
            <v>0</v>
          </cell>
          <cell r="L70">
            <v>0</v>
          </cell>
        </row>
      </sheetData>
      <sheetData sheetId="3"/>
      <sheetData sheetId="4"/>
      <sheetData sheetId="5"/>
      <sheetData sheetId="6">
        <row r="1">
          <cell r="B1" t="str">
            <v>Catalyst/MB</v>
          </cell>
          <cell r="C1" t="str">
            <v>S&amp;P</v>
          </cell>
          <cell r="D1" t="str">
            <v>Bonds</v>
          </cell>
        </row>
        <row r="2">
          <cell r="B2">
            <v>10000</v>
          </cell>
          <cell r="C2">
            <v>10000</v>
          </cell>
          <cell r="D2">
            <v>10000</v>
          </cell>
          <cell r="E2">
            <v>10000</v>
          </cell>
        </row>
        <row r="3">
          <cell r="A3">
            <v>35461</v>
          </cell>
          <cell r="B3">
            <v>10944.909999999998</v>
          </cell>
          <cell r="C3">
            <v>10624.704795153508</v>
          </cell>
          <cell r="D3">
            <v>9928.9104341137026</v>
          </cell>
          <cell r="E3">
            <v>10316.999448077511</v>
          </cell>
        </row>
        <row r="4">
          <cell r="A4">
            <v>35489</v>
          </cell>
          <cell r="B4">
            <v>11535.369999999999</v>
          </cell>
          <cell r="C4">
            <v>10707.978231851319</v>
          </cell>
          <cell r="D4">
            <v>9933.1941371738758</v>
          </cell>
          <cell r="E4">
            <v>10423.265121675964</v>
          </cell>
        </row>
        <row r="5">
          <cell r="A5">
            <v>35520</v>
          </cell>
          <cell r="B5">
            <v>10934.279999999999</v>
          </cell>
          <cell r="C5">
            <v>10267.994660642777</v>
          </cell>
          <cell r="D5">
            <v>9679.0042567484907</v>
          </cell>
          <cell r="E5">
            <v>10252.322134445498</v>
          </cell>
        </row>
        <row r="6">
          <cell r="A6">
            <v>35550</v>
          </cell>
          <cell r="B6">
            <v>10678.779999999999</v>
          </cell>
          <cell r="C6">
            <v>10880.993941883151</v>
          </cell>
          <cell r="D6">
            <v>9912.6423149413313</v>
          </cell>
          <cell r="E6">
            <v>10241.045381208984</v>
          </cell>
        </row>
        <row r="7">
          <cell r="A7">
            <v>35581</v>
          </cell>
          <cell r="B7">
            <v>11322.999999999998</v>
          </cell>
          <cell r="C7">
            <v>11543.484957387822</v>
          </cell>
          <cell r="D7">
            <v>10023.873454518309</v>
          </cell>
          <cell r="E7">
            <v>10689.603027689094</v>
          </cell>
        </row>
        <row r="8">
          <cell r="A8">
            <v>35611</v>
          </cell>
          <cell r="B8">
            <v>11735.929999999997</v>
          </cell>
          <cell r="C8">
            <v>12060.683848444398</v>
          </cell>
          <cell r="D8">
            <v>10217.228945889736</v>
          </cell>
          <cell r="E8">
            <v>10978.220832543895</v>
          </cell>
        </row>
        <row r="9">
          <cell r="A9">
            <v>35642</v>
          </cell>
          <cell r="B9">
            <v>13065.429999999995</v>
          </cell>
          <cell r="C9">
            <v>13020.33062942807</v>
          </cell>
          <cell r="D9">
            <v>10817.386941133293</v>
          </cell>
          <cell r="E9">
            <v>11403.080527727341</v>
          </cell>
        </row>
        <row r="10">
          <cell r="A10">
            <v>35673</v>
          </cell>
          <cell r="B10">
            <v>12144.729999999996</v>
          </cell>
          <cell r="C10">
            <v>12290.892288736008</v>
          </cell>
          <cell r="D10">
            <v>10516.254641887812</v>
          </cell>
          <cell r="E10">
            <v>11441.850434889036</v>
          </cell>
        </row>
        <row r="11">
          <cell r="A11">
            <v>35703</v>
          </cell>
          <cell r="B11">
            <v>12914.779999999995</v>
          </cell>
          <cell r="C11">
            <v>12963.959338741141</v>
          </cell>
          <cell r="D11">
            <v>10805.871119837939</v>
          </cell>
          <cell r="E11">
            <v>11867.486822703433</v>
          </cell>
        </row>
        <row r="12">
          <cell r="A12">
            <v>35734</v>
          </cell>
          <cell r="B12">
            <v>12272.929999999995</v>
          </cell>
          <cell r="C12">
            <v>12531.060683848442</v>
          </cell>
          <cell r="D12">
            <v>11169.894649103344</v>
          </cell>
          <cell r="E12">
            <v>11685.914326095579</v>
          </cell>
        </row>
        <row r="13">
          <cell r="A13">
            <v>35764</v>
          </cell>
          <cell r="B13">
            <v>12336.729999999994</v>
          </cell>
          <cell r="C13">
            <v>13111.099702228152</v>
          </cell>
          <cell r="D13">
            <v>11318.182100922055</v>
          </cell>
          <cell r="E13">
            <v>11577.236198113109</v>
          </cell>
        </row>
        <row r="14">
          <cell r="A14">
            <v>35795</v>
          </cell>
          <cell r="B14">
            <v>12838.869999999995</v>
          </cell>
          <cell r="C14">
            <v>13336.276825136047</v>
          </cell>
          <cell r="D14">
            <v>11507.979589170898</v>
          </cell>
          <cell r="E14">
            <v>11679.115323557206</v>
          </cell>
        </row>
        <row r="15">
          <cell r="A15">
            <v>35826</v>
          </cell>
          <cell r="B15">
            <v>13126.269999999995</v>
          </cell>
          <cell r="C15">
            <v>13483.827908409485</v>
          </cell>
          <cell r="D15">
            <v>11742.13600446202</v>
          </cell>
          <cell r="E15">
            <v>11596.191617132898</v>
          </cell>
        </row>
        <row r="16">
          <cell r="A16">
            <v>35854</v>
          </cell>
          <cell r="B16">
            <v>13320.929999999993</v>
          </cell>
          <cell r="C16">
            <v>14456.309682718964</v>
          </cell>
          <cell r="D16">
            <v>11657.826259141226</v>
          </cell>
          <cell r="E16">
            <v>11975.388258054947</v>
          </cell>
        </row>
        <row r="17">
          <cell r="A17">
            <v>35885</v>
          </cell>
          <cell r="B17">
            <v>14001.179999999993</v>
          </cell>
          <cell r="C17">
            <v>15196.632097751306</v>
          </cell>
          <cell r="D17">
            <v>11681.965112493857</v>
          </cell>
          <cell r="E17">
            <v>12334.649788115896</v>
          </cell>
        </row>
        <row r="18">
          <cell r="A18">
            <v>35915</v>
          </cell>
          <cell r="B18">
            <v>13416.329999999993</v>
          </cell>
          <cell r="C18">
            <v>15349.522538248279</v>
          </cell>
          <cell r="D18">
            <v>11725.66883616391</v>
          </cell>
          <cell r="E18">
            <v>12453.063052143139</v>
          </cell>
        </row>
        <row r="19">
          <cell r="A19">
            <v>35946</v>
          </cell>
          <cell r="B19">
            <v>13626.63999999999</v>
          </cell>
          <cell r="C19">
            <v>15085.63507546976</v>
          </cell>
          <cell r="D19">
            <v>11949.574221479477</v>
          </cell>
          <cell r="E19">
            <v>12194.03900173814</v>
          </cell>
        </row>
        <row r="20">
          <cell r="A20">
            <v>35976</v>
          </cell>
          <cell r="B20">
            <v>14102.499999999993</v>
          </cell>
          <cell r="C20">
            <v>15698.42899681692</v>
          </cell>
          <cell r="D20">
            <v>12227.27677988277</v>
          </cell>
          <cell r="E20">
            <v>12178.187411224617</v>
          </cell>
        </row>
        <row r="21">
          <cell r="A21">
            <v>36007</v>
          </cell>
          <cell r="B21">
            <v>13396.539999999994</v>
          </cell>
          <cell r="C21">
            <v>15531.266043741656</v>
          </cell>
          <cell r="D21">
            <v>12176.021630005</v>
          </cell>
          <cell r="E21">
            <v>12081.977553582965</v>
          </cell>
        </row>
        <row r="22">
          <cell r="A22">
            <v>36038</v>
          </cell>
          <cell r="B22">
            <v>12737.559999999992</v>
          </cell>
          <cell r="C22">
            <v>13285.758291405689</v>
          </cell>
          <cell r="D22">
            <v>12725.58797245658</v>
          </cell>
          <cell r="E22">
            <v>11030.847642325982</v>
          </cell>
        </row>
        <row r="23">
          <cell r="A23">
            <v>36068</v>
          </cell>
          <cell r="B23">
            <v>13687.489999999993</v>
          </cell>
          <cell r="C23">
            <v>14136.872368826369</v>
          </cell>
          <cell r="D23">
            <v>13191.408542110295</v>
          </cell>
          <cell r="E23">
            <v>11106.960578141749</v>
          </cell>
        </row>
        <row r="24">
          <cell r="A24">
            <v>36099</v>
          </cell>
          <cell r="B24">
            <v>14007.379999999992</v>
          </cell>
          <cell r="C24">
            <v>15286.785090871754</v>
          </cell>
          <cell r="D24">
            <v>12991.969611833472</v>
          </cell>
          <cell r="E24">
            <v>11242.464022067483</v>
          </cell>
        </row>
        <row r="25">
          <cell r="A25">
            <v>36129</v>
          </cell>
          <cell r="B25">
            <v>14412.639999999992</v>
          </cell>
          <cell r="C25">
            <v>16213.368929048158</v>
          </cell>
          <cell r="D25">
            <v>13091.701517542242</v>
          </cell>
          <cell r="E25">
            <v>11659.559732958949</v>
          </cell>
        </row>
        <row r="26">
          <cell r="A26">
            <v>36160</v>
          </cell>
          <cell r="B26">
            <v>15538.029999999992</v>
          </cell>
          <cell r="C26">
            <v>17147.653763220045</v>
          </cell>
          <cell r="D26">
            <v>13064.253472474202</v>
          </cell>
          <cell r="E26">
            <v>11984.861554538529</v>
          </cell>
        </row>
        <row r="27">
          <cell r="A27">
            <v>36191</v>
          </cell>
          <cell r="B27">
            <v>15424.599999999991</v>
          </cell>
          <cell r="C27">
            <v>17864.667830372731</v>
          </cell>
          <cell r="D27">
            <v>13182.011764632702</v>
          </cell>
          <cell r="E27">
            <v>12253.323597216613</v>
          </cell>
        </row>
        <row r="28">
          <cell r="A28">
            <v>36219</v>
          </cell>
          <cell r="B28">
            <v>15561.359999999993</v>
          </cell>
          <cell r="C28">
            <v>17309.477359071778</v>
          </cell>
          <cell r="D28">
            <v>12533.775111809626</v>
          </cell>
          <cell r="E28">
            <v>12091.57735682083</v>
          </cell>
        </row>
        <row r="29">
          <cell r="A29">
            <v>36250</v>
          </cell>
          <cell r="B29">
            <v>16098.949999999993</v>
          </cell>
          <cell r="C29">
            <v>18001.950918985527</v>
          </cell>
          <cell r="D29">
            <v>12504.166554355961</v>
          </cell>
          <cell r="E29">
            <v>12471.253546602144</v>
          </cell>
        </row>
        <row r="30">
          <cell r="A30">
            <v>36280</v>
          </cell>
          <cell r="B30">
            <v>17145.769999999993</v>
          </cell>
          <cell r="C30">
            <v>18699.14775644317</v>
          </cell>
          <cell r="D30">
            <v>12522.383696217858</v>
          </cell>
          <cell r="E30">
            <v>13032.461044745731</v>
          </cell>
        </row>
        <row r="31">
          <cell r="A31">
            <v>36311</v>
          </cell>
          <cell r="B31">
            <v>16485.009999999991</v>
          </cell>
          <cell r="C31">
            <v>18257.521306088922</v>
          </cell>
          <cell r="D31">
            <v>12325.262858884536</v>
          </cell>
          <cell r="E31">
            <v>13126.293752213865</v>
          </cell>
        </row>
        <row r="32">
          <cell r="A32">
            <v>36341</v>
          </cell>
          <cell r="B32">
            <v>18386.649999999994</v>
          </cell>
          <cell r="C32">
            <v>19270.767019201154</v>
          </cell>
          <cell r="D32">
            <v>12194.479289560495</v>
          </cell>
          <cell r="E32">
            <v>13602.779971215297</v>
          </cell>
        </row>
        <row r="33">
          <cell r="A33">
            <v>36372</v>
          </cell>
          <cell r="B33">
            <v>17435.239999999994</v>
          </cell>
          <cell r="C33">
            <v>18669.06253208749</v>
          </cell>
          <cell r="D33">
            <v>12135.942259166108</v>
          </cell>
          <cell r="E33">
            <v>13673.514898965232</v>
          </cell>
        </row>
        <row r="34">
          <cell r="A34">
            <v>36403</v>
          </cell>
          <cell r="B34">
            <v>17186.829999999994</v>
          </cell>
          <cell r="C34">
            <v>18576.75326008831</v>
          </cell>
          <cell r="D34">
            <v>12088.464895820589</v>
          </cell>
          <cell r="E34">
            <v>13672.14686080844</v>
          </cell>
        </row>
        <row r="35">
          <cell r="A35">
            <v>36433</v>
          </cell>
          <cell r="B35">
            <v>17383.839999999993</v>
          </cell>
          <cell r="C35">
            <v>18067.460724920424</v>
          </cell>
          <cell r="D35">
            <v>12177.792337852716</v>
          </cell>
          <cell r="E35">
            <v>13694.020761229383</v>
          </cell>
        </row>
        <row r="36">
          <cell r="A36">
            <v>36464</v>
          </cell>
          <cell r="B36">
            <v>15996.159999999994</v>
          </cell>
          <cell r="C36">
            <v>19210.801930383001</v>
          </cell>
          <cell r="D36">
            <v>12185.592575467608</v>
          </cell>
          <cell r="E36">
            <v>13913.124575613963</v>
          </cell>
        </row>
        <row r="37">
          <cell r="A37">
            <v>36494</v>
          </cell>
          <cell r="B37">
            <v>16892.929999999997</v>
          </cell>
          <cell r="C37">
            <v>19601.293767327243</v>
          </cell>
          <cell r="D37">
            <v>12102.742523735571</v>
          </cell>
          <cell r="E37">
            <v>14617.128779168628</v>
          </cell>
        </row>
        <row r="38">
          <cell r="A38">
            <v>36525</v>
          </cell>
          <cell r="B38">
            <v>18178.999999999996</v>
          </cell>
          <cell r="C38">
            <v>20755.72440702331</v>
          </cell>
          <cell r="D38">
            <v>11921.885658717832</v>
          </cell>
          <cell r="E38">
            <v>15735.339632389016</v>
          </cell>
        </row>
        <row r="39">
          <cell r="A39">
            <v>36556</v>
          </cell>
          <cell r="B39">
            <v>18128.489999999998</v>
          </cell>
          <cell r="C39">
            <v>19712.906869288428</v>
          </cell>
          <cell r="D39">
            <v>12091.790674963144</v>
          </cell>
          <cell r="E39">
            <v>15836.047834851601</v>
          </cell>
        </row>
        <row r="40">
          <cell r="A40">
            <v>36585</v>
          </cell>
          <cell r="B40">
            <v>18248.999999999996</v>
          </cell>
          <cell r="C40">
            <v>19339.767943320672</v>
          </cell>
          <cell r="D40">
            <v>12456.651869299369</v>
          </cell>
          <cell r="E40">
            <v>16811.547301169619</v>
          </cell>
        </row>
        <row r="41">
          <cell r="A41">
            <v>36616</v>
          </cell>
          <cell r="B41">
            <v>19098.509999999995</v>
          </cell>
          <cell r="C41">
            <v>21231.748639490714</v>
          </cell>
          <cell r="D41">
            <v>12882.853369217468</v>
          </cell>
          <cell r="E41">
            <v>16967.894939376776</v>
          </cell>
        </row>
        <row r="42">
          <cell r="A42">
            <v>36646</v>
          </cell>
          <cell r="B42">
            <v>17996.459999999995</v>
          </cell>
          <cell r="C42">
            <v>20592.976691652126</v>
          </cell>
          <cell r="D42">
            <v>12779.629810094695</v>
          </cell>
          <cell r="E42">
            <v>16484.309632047742</v>
          </cell>
        </row>
        <row r="43">
          <cell r="A43">
            <v>36677</v>
          </cell>
          <cell r="B43">
            <v>16709.199999999997</v>
          </cell>
          <cell r="C43">
            <v>20170.448711366676</v>
          </cell>
          <cell r="D43">
            <v>12733.392356928258</v>
          </cell>
          <cell r="E43">
            <v>16161.217265641817</v>
          </cell>
        </row>
        <row r="44">
          <cell r="A44">
            <v>36707</v>
          </cell>
          <cell r="B44">
            <v>16424.159999999996</v>
          </cell>
          <cell r="C44">
            <v>20667.727692781606</v>
          </cell>
          <cell r="D44">
            <v>13009.091983503804</v>
          </cell>
          <cell r="E44">
            <v>16755.949053670629</v>
          </cell>
        </row>
        <row r="45">
          <cell r="A45">
            <v>36738</v>
          </cell>
          <cell r="B45">
            <v>16156.249999999996</v>
          </cell>
          <cell r="C45">
            <v>20344.593900811178</v>
          </cell>
          <cell r="D45">
            <v>13232.976634535438</v>
          </cell>
          <cell r="E45">
            <v>16655.414430242989</v>
          </cell>
        </row>
        <row r="46">
          <cell r="A46">
            <v>36769</v>
          </cell>
          <cell r="B46">
            <v>17439.669999999991</v>
          </cell>
          <cell r="C46">
            <v>21608.276003696486</v>
          </cell>
          <cell r="D46">
            <v>13534.677053160629</v>
          </cell>
          <cell r="E46">
            <v>17289.984077801055</v>
          </cell>
        </row>
        <row r="47">
          <cell r="A47">
            <v>36799</v>
          </cell>
          <cell r="B47">
            <v>16176.639999999992</v>
          </cell>
          <cell r="C47">
            <v>20467.501796899076</v>
          </cell>
          <cell r="D47">
            <v>13370.556902132104</v>
          </cell>
          <cell r="E47">
            <v>17075.590433500391</v>
          </cell>
        </row>
        <row r="48">
          <cell r="A48">
            <v>36830</v>
          </cell>
          <cell r="B48">
            <v>16091.569999999992</v>
          </cell>
          <cell r="C48">
            <v>20380.942601909861</v>
          </cell>
          <cell r="D48">
            <v>13579.769973854067</v>
          </cell>
          <cell r="E48">
            <v>16769.93540506285</v>
          </cell>
        </row>
        <row r="49">
          <cell r="A49">
            <v>36860</v>
          </cell>
          <cell r="B49">
            <v>16279.719999999992</v>
          </cell>
          <cell r="C49">
            <v>18774.206797412477</v>
          </cell>
          <cell r="D49">
            <v>14008.380797564965</v>
          </cell>
          <cell r="E49">
            <v>16184.665145447452</v>
          </cell>
        </row>
        <row r="50">
          <cell r="A50">
            <v>36891</v>
          </cell>
          <cell r="B50">
            <v>19034.119999999988</v>
          </cell>
          <cell r="C50">
            <v>18866.105349625228</v>
          </cell>
          <cell r="D50">
            <v>14338.159583489703</v>
          </cell>
          <cell r="E50">
            <v>16519.687392984099</v>
          </cell>
        </row>
        <row r="51">
          <cell r="A51">
            <v>36922</v>
          </cell>
          <cell r="B51">
            <v>20435.389999999989</v>
          </cell>
          <cell r="C51">
            <v>19535.373241605925</v>
          </cell>
          <cell r="D51">
            <v>14362.509926538432</v>
          </cell>
          <cell r="E51">
            <v>17079.706316040927</v>
          </cell>
        </row>
        <row r="52">
          <cell r="A52">
            <v>36950</v>
          </cell>
          <cell r="B52">
            <v>19528.869999999988</v>
          </cell>
          <cell r="C52">
            <v>17754.184207824223</v>
          </cell>
          <cell r="D52">
            <v>14608.124107129899</v>
          </cell>
          <cell r="E52">
            <v>16702.245465468353</v>
          </cell>
        </row>
        <row r="53">
          <cell r="A53">
            <v>36981</v>
          </cell>
          <cell r="B53">
            <v>20685.569999999989</v>
          </cell>
          <cell r="C53">
            <v>16629.428072697414</v>
          </cell>
          <cell r="D53">
            <v>14534.691567159385</v>
          </cell>
          <cell r="E53">
            <v>16436.678368051089</v>
          </cell>
        </row>
        <row r="54">
          <cell r="A54">
            <v>37011</v>
          </cell>
          <cell r="B54">
            <v>20283.55999999999</v>
          </cell>
          <cell r="C54">
            <v>17921.655200739311</v>
          </cell>
          <cell r="D54">
            <v>14139.259744595092</v>
          </cell>
          <cell r="E54">
            <v>16757.193527090672</v>
          </cell>
        </row>
        <row r="55">
          <cell r="A55">
            <v>37042</v>
          </cell>
          <cell r="B55">
            <v>20500.369999999988</v>
          </cell>
          <cell r="C55">
            <v>18041.790738268832</v>
          </cell>
          <cell r="D55">
            <v>14157.302718471967</v>
          </cell>
          <cell r="E55">
            <v>16956.603476052551</v>
          </cell>
        </row>
        <row r="56">
          <cell r="A56">
            <v>37072</v>
          </cell>
          <cell r="B56">
            <v>20258.749999999989</v>
          </cell>
          <cell r="C56">
            <v>17602.628606633141</v>
          </cell>
          <cell r="D56">
            <v>14279.02955257489</v>
          </cell>
          <cell r="E56">
            <v>17005.779299258476</v>
          </cell>
        </row>
        <row r="57">
          <cell r="A57">
            <v>37103</v>
          </cell>
          <cell r="B57">
            <v>19109.139999999989</v>
          </cell>
          <cell r="C57">
            <v>17429.304856761493</v>
          </cell>
          <cell r="D57">
            <v>14810.640005142104</v>
          </cell>
          <cell r="E57">
            <v>16864.630123670631</v>
          </cell>
        </row>
        <row r="58">
          <cell r="A58">
            <v>37134</v>
          </cell>
          <cell r="B58">
            <v>19193.029999999988</v>
          </cell>
          <cell r="C58">
            <v>16338.227744121592</v>
          </cell>
          <cell r="D58">
            <v>15127.235933343427</v>
          </cell>
          <cell r="E58">
            <v>16795.486827410641</v>
          </cell>
        </row>
        <row r="59">
          <cell r="A59">
            <v>37164</v>
          </cell>
          <cell r="B59">
            <v>16959.389999999989</v>
          </cell>
          <cell r="C59">
            <v>15018.893110175599</v>
          </cell>
          <cell r="D59">
            <v>15240.034584785599</v>
          </cell>
          <cell r="E59">
            <v>16320.174473408262</v>
          </cell>
        </row>
        <row r="60">
          <cell r="A60">
            <v>37195</v>
          </cell>
          <cell r="B60">
            <v>18835.919999999984</v>
          </cell>
          <cell r="C60">
            <v>15305.267481260924</v>
          </cell>
          <cell r="D60">
            <v>15988.994242089355</v>
          </cell>
          <cell r="E60">
            <v>16648.209429283881</v>
          </cell>
        </row>
        <row r="61">
          <cell r="A61">
            <v>37225</v>
          </cell>
          <cell r="B61">
            <v>18702.699999999986</v>
          </cell>
          <cell r="C61">
            <v>16479.309990758818</v>
          </cell>
          <cell r="D61">
            <v>15228.88783374422</v>
          </cell>
          <cell r="E61">
            <v>16992.825596023311</v>
          </cell>
        </row>
        <row r="62">
          <cell r="A62">
            <v>37256</v>
          </cell>
          <cell r="B62">
            <v>19659.729999999981</v>
          </cell>
          <cell r="C62">
            <v>16623.677995687456</v>
          </cell>
          <cell r="D62">
            <v>14941.917050423708</v>
          </cell>
          <cell r="E62">
            <v>17283.402784560742</v>
          </cell>
        </row>
        <row r="63">
          <cell r="A63">
            <v>37287</v>
          </cell>
          <cell r="B63">
            <v>20209.129999999983</v>
          </cell>
          <cell r="C63">
            <v>16381.045281856466</v>
          </cell>
          <cell r="D63">
            <v>15135.077639526184</v>
          </cell>
          <cell r="E63">
            <v>17360.72194756852</v>
          </cell>
        </row>
        <row r="64">
          <cell r="A64">
            <v>37315</v>
          </cell>
          <cell r="B64">
            <v>18469.949999999983</v>
          </cell>
          <cell r="C64">
            <v>16065.201766095093</v>
          </cell>
          <cell r="D64">
            <v>15311.298318656918</v>
          </cell>
          <cell r="E64">
            <v>17238.457582579471</v>
          </cell>
        </row>
        <row r="65">
          <cell r="A65">
            <v>37346</v>
          </cell>
          <cell r="B65">
            <v>19152.859999999979</v>
          </cell>
          <cell r="C65">
            <v>16669.370571927317</v>
          </cell>
          <cell r="D65">
            <v>14692.272125036026</v>
          </cell>
          <cell r="E65">
            <v>17567.904706875008</v>
          </cell>
        </row>
        <row r="66">
          <cell r="A66">
            <v>37376</v>
          </cell>
          <cell r="B66">
            <v>18542.309999999979</v>
          </cell>
          <cell r="C66">
            <v>15658.691857480248</v>
          </cell>
          <cell r="D66">
            <v>15250.140474773636</v>
          </cell>
          <cell r="E66">
            <v>17616.848110695155</v>
          </cell>
        </row>
        <row r="67">
          <cell r="A67">
            <v>37407</v>
          </cell>
          <cell r="B67">
            <v>19746.859999999979</v>
          </cell>
          <cell r="C67">
            <v>15543.382277441229</v>
          </cell>
          <cell r="D67">
            <v>15298.090579792783</v>
          </cell>
          <cell r="E67">
            <v>17624.185502443619</v>
          </cell>
        </row>
        <row r="68">
          <cell r="A68">
            <v>37437</v>
          </cell>
          <cell r="B68">
            <v>21744.199999999975</v>
          </cell>
          <cell r="C68">
            <v>14436.184413184117</v>
          </cell>
          <cell r="D68">
            <v>15572.749345314987</v>
          </cell>
          <cell r="E68">
            <v>17282.426034736971</v>
          </cell>
        </row>
        <row r="69">
          <cell r="A69">
            <v>37468</v>
          </cell>
          <cell r="B69">
            <v>21678.919999999973</v>
          </cell>
          <cell r="C69">
            <v>13310.812198377667</v>
          </cell>
          <cell r="D69">
            <v>16053.154410285864</v>
          </cell>
          <cell r="E69">
            <v>16788.043523030683</v>
          </cell>
        </row>
        <row r="70">
          <cell r="A70">
            <v>37499</v>
          </cell>
          <cell r="B70">
            <v>22030.129999999972</v>
          </cell>
          <cell r="C70">
            <v>13398.295512886343</v>
          </cell>
          <cell r="D70">
            <v>16753.886123165794</v>
          </cell>
          <cell r="E70">
            <v>16877.007191467663</v>
          </cell>
        </row>
        <row r="71">
          <cell r="A71">
            <v>37529</v>
          </cell>
          <cell r="B71">
            <v>22384.879999999972</v>
          </cell>
          <cell r="C71">
            <v>11942.088510113985</v>
          </cell>
          <cell r="D71">
            <v>17452.113134546842</v>
          </cell>
          <cell r="E71">
            <v>16616.341495274515</v>
          </cell>
        </row>
        <row r="72">
          <cell r="A72">
            <v>37560</v>
          </cell>
          <cell r="B72">
            <v>21371.43999999997</v>
          </cell>
          <cell r="C72">
            <v>12993.223123523989</v>
          </cell>
          <cell r="D72">
            <v>16950.812058230164</v>
          </cell>
          <cell r="E72">
            <v>16714.440128177805</v>
          </cell>
        </row>
        <row r="73">
          <cell r="A73">
            <v>37590</v>
          </cell>
          <cell r="B73">
            <v>21792.349999999969</v>
          </cell>
          <cell r="C73">
            <v>13757.983365848664</v>
          </cell>
          <cell r="D73">
            <v>16763.428040630901</v>
          </cell>
          <cell r="E73">
            <v>17068.511939295575</v>
          </cell>
        </row>
        <row r="74">
          <cell r="A74">
            <v>37621</v>
          </cell>
          <cell r="B74">
            <v>22380.739999999969</v>
          </cell>
          <cell r="C74">
            <v>12949.78950610947</v>
          </cell>
          <cell r="D74">
            <v>17450.072881008018</v>
          </cell>
          <cell r="E74">
            <v>17032.669339587657</v>
          </cell>
        </row>
        <row r="75">
          <cell r="A75">
            <v>37652</v>
          </cell>
          <cell r="B75">
            <v>22860.139999999967</v>
          </cell>
          <cell r="C75">
            <v>12610.534962521833</v>
          </cell>
          <cell r="D75">
            <v>17391.104577507864</v>
          </cell>
          <cell r="E75">
            <v>17143.721675726105</v>
          </cell>
        </row>
        <row r="76">
          <cell r="A76">
            <v>37680</v>
          </cell>
          <cell r="B76">
            <v>24090.679999999968</v>
          </cell>
          <cell r="C76">
            <v>12421.295820926185</v>
          </cell>
          <cell r="D76">
            <v>17917.514871665149</v>
          </cell>
          <cell r="E76">
            <v>17147.322705196882</v>
          </cell>
        </row>
        <row r="77">
          <cell r="A77">
            <v>37711</v>
          </cell>
          <cell r="B77">
            <v>22118.449999999972</v>
          </cell>
          <cell r="C77">
            <v>12541.944758188738</v>
          </cell>
          <cell r="D77">
            <v>17692.2202893262</v>
          </cell>
          <cell r="E77">
            <v>17171.670842370215</v>
          </cell>
        </row>
        <row r="78">
          <cell r="A78">
            <v>37741</v>
          </cell>
          <cell r="B78">
            <v>23372.319999999971</v>
          </cell>
          <cell r="C78">
            <v>13575.007700996008</v>
          </cell>
          <cell r="D78">
            <v>17871.853831592001</v>
          </cell>
          <cell r="E78">
            <v>17624.317893232994</v>
          </cell>
        </row>
        <row r="79">
          <cell r="A79">
            <v>37772</v>
          </cell>
          <cell r="B79">
            <v>26433.319999999971</v>
          </cell>
          <cell r="C79">
            <v>14290.173529109779</v>
          </cell>
          <cell r="D79">
            <v>18876.790664596003</v>
          </cell>
          <cell r="E79">
            <v>18254.562775005077</v>
          </cell>
        </row>
        <row r="80">
          <cell r="A80">
            <v>37802</v>
          </cell>
          <cell r="B80">
            <v>25815.089999999975</v>
          </cell>
          <cell r="C80">
            <v>14472.533114282794</v>
          </cell>
          <cell r="D80">
            <v>18588.803901362862</v>
          </cell>
          <cell r="E80">
            <v>18500.268311999771</v>
          </cell>
        </row>
        <row r="81">
          <cell r="A81">
            <v>37833</v>
          </cell>
          <cell r="B81">
            <v>27306.749999999971</v>
          </cell>
          <cell r="C81">
            <v>14727.692781599766</v>
          </cell>
          <cell r="D81">
            <v>16926.320722050703</v>
          </cell>
          <cell r="E81">
            <v>18741.513750401573</v>
          </cell>
        </row>
        <row r="82">
          <cell r="A82">
            <v>37864</v>
          </cell>
          <cell r="B82">
            <v>28641.559999999969</v>
          </cell>
          <cell r="C82">
            <v>15014.888592257943</v>
          </cell>
          <cell r="D82">
            <v>17196.1940148416</v>
          </cell>
          <cell r="E82">
            <v>19084.482387317774</v>
          </cell>
        </row>
        <row r="83">
          <cell r="A83">
            <v>37894</v>
          </cell>
          <cell r="B83">
            <v>27898.38999999997</v>
          </cell>
          <cell r="C83">
            <v>14855.426635178161</v>
          </cell>
          <cell r="D83">
            <v>18091.450632706674</v>
          </cell>
          <cell r="E83">
            <v>19306.434074682511</v>
          </cell>
        </row>
        <row r="84">
          <cell r="A84">
            <v>37925</v>
          </cell>
          <cell r="B84">
            <v>27233.499999999975</v>
          </cell>
          <cell r="C84">
            <v>15695.861998151771</v>
          </cell>
          <cell r="D84">
            <v>17588.130037135103</v>
          </cell>
          <cell r="E84">
            <v>19779.057424651975</v>
          </cell>
        </row>
        <row r="85">
          <cell r="A85">
            <v>37955</v>
          </cell>
          <cell r="B85">
            <v>26981.829999999976</v>
          </cell>
          <cell r="C85">
            <v>15833.966526337419</v>
          </cell>
          <cell r="D85">
            <v>17673.21109781813</v>
          </cell>
          <cell r="E85">
            <v>19987.72590281691</v>
          </cell>
        </row>
        <row r="86">
          <cell r="A86">
            <v>37986</v>
          </cell>
          <cell r="B86">
            <v>28350.019999999975</v>
          </cell>
          <cell r="C86">
            <v>16664.3392545436</v>
          </cell>
          <cell r="D86">
            <v>17883.402827741644</v>
          </cell>
          <cell r="E86">
            <v>20362.294750146208</v>
          </cell>
        </row>
        <row r="87">
          <cell r="A87">
            <v>38017</v>
          </cell>
          <cell r="B87">
            <v>28527.839999999975</v>
          </cell>
          <cell r="C87">
            <v>16970.22281548415</v>
          </cell>
          <cell r="D87">
            <v>18190.120943078167</v>
          </cell>
          <cell r="E87">
            <v>20764.653895172374</v>
          </cell>
        </row>
        <row r="88">
          <cell r="A88">
            <v>38046</v>
          </cell>
          <cell r="B88">
            <v>29959.829999999973</v>
          </cell>
          <cell r="C88">
            <v>17206.078652839115</v>
          </cell>
          <cell r="D88">
            <v>18552.622575903028</v>
          </cell>
          <cell r="E88">
            <v>21011.339124008384</v>
          </cell>
        </row>
        <row r="89">
          <cell r="A89">
            <v>38077</v>
          </cell>
          <cell r="B89">
            <v>29516.469999999972</v>
          </cell>
          <cell r="C89">
            <v>16946.503747818064</v>
          </cell>
          <cell r="D89">
            <v>18834.293676250738</v>
          </cell>
          <cell r="E89">
            <v>21117.654811905042</v>
          </cell>
        </row>
        <row r="90">
          <cell r="A90">
            <v>38107</v>
          </cell>
          <cell r="B90">
            <v>27011.079999999976</v>
          </cell>
          <cell r="C90">
            <v>16680.460006160807</v>
          </cell>
          <cell r="D90">
            <v>17777.695301403914</v>
          </cell>
          <cell r="E90">
            <v>20804.691811894452</v>
          </cell>
        </row>
        <row r="91">
          <cell r="A91">
            <v>38138</v>
          </cell>
          <cell r="B91">
            <v>26382.509999999973</v>
          </cell>
          <cell r="C91">
            <v>16909.333607146535</v>
          </cell>
          <cell r="D91">
            <v>17690.325175774888</v>
          </cell>
          <cell r="E91">
            <v>20741.029494314251</v>
          </cell>
        </row>
        <row r="92">
          <cell r="A92">
            <v>38168</v>
          </cell>
          <cell r="B92">
            <v>25763.109999999975</v>
          </cell>
          <cell r="C92">
            <v>17238.217476126923</v>
          </cell>
          <cell r="D92">
            <v>17852.185289854915</v>
          </cell>
          <cell r="E92">
            <v>20897.000554276099</v>
          </cell>
        </row>
        <row r="93">
          <cell r="A93">
            <v>38199</v>
          </cell>
          <cell r="B93">
            <v>24079.459999999977</v>
          </cell>
          <cell r="C93">
            <v>16667.625012835004</v>
          </cell>
          <cell r="D93">
            <v>18154.142813600854</v>
          </cell>
          <cell r="E93">
            <v>20695.972495666403</v>
          </cell>
        </row>
        <row r="94">
          <cell r="A94">
            <v>38230</v>
          </cell>
          <cell r="B94">
            <v>23335.98999999998</v>
          </cell>
          <cell r="C94">
            <v>16735.085737755428</v>
          </cell>
          <cell r="D94">
            <v>18827.828726521009</v>
          </cell>
          <cell r="E94">
            <v>20719.773417577024</v>
          </cell>
        </row>
        <row r="95">
          <cell r="A95">
            <v>38260</v>
          </cell>
          <cell r="B95">
            <v>24209.129999999976</v>
          </cell>
          <cell r="C95">
            <v>16916.315843515771</v>
          </cell>
          <cell r="D95">
            <v>18986.918740267844</v>
          </cell>
          <cell r="E95">
            <v>21061.441682739885</v>
          </cell>
        </row>
        <row r="96">
          <cell r="A96">
            <v>38291</v>
          </cell>
          <cell r="B96">
            <v>26253.72999999997</v>
          </cell>
          <cell r="C96">
            <v>17174.761269124152</v>
          </cell>
          <cell r="D96">
            <v>19266.246866531339</v>
          </cell>
          <cell r="E96">
            <v>21238.780616105541</v>
          </cell>
        </row>
        <row r="97">
          <cell r="A97">
            <v>38321</v>
          </cell>
          <cell r="B97">
            <v>29246.489999999965</v>
          </cell>
          <cell r="C97">
            <v>17869.699147756452</v>
          </cell>
          <cell r="D97">
            <v>18837.416259410773</v>
          </cell>
          <cell r="E97">
            <v>21841.961878513499</v>
          </cell>
        </row>
        <row r="98">
          <cell r="A98">
            <v>38352</v>
          </cell>
          <cell r="B98">
            <v>30495.349999999959</v>
          </cell>
          <cell r="C98">
            <v>18477.769791559716</v>
          </cell>
          <cell r="D98">
            <v>19261.233316676793</v>
          </cell>
          <cell r="E98">
            <v>22201.697073398624</v>
          </cell>
        </row>
        <row r="99">
          <cell r="A99">
            <v>38383</v>
          </cell>
          <cell r="B99">
            <v>28874.609999999961</v>
          </cell>
          <cell r="C99">
            <v>18027.312865797317</v>
          </cell>
          <cell r="D99">
            <v>19746.880008625463</v>
          </cell>
          <cell r="E99">
            <v>22156.184062031843</v>
          </cell>
        </row>
        <row r="100">
          <cell r="A100">
            <v>38411</v>
          </cell>
          <cell r="B100">
            <v>29168.219999999958</v>
          </cell>
          <cell r="C100">
            <v>18406.715268508069</v>
          </cell>
          <cell r="D100">
            <v>19492.014190543923</v>
          </cell>
          <cell r="E100">
            <v>22562.52964082672</v>
          </cell>
        </row>
        <row r="101">
          <cell r="A101">
            <v>38442</v>
          </cell>
          <cell r="B101">
            <v>28023.039999999961</v>
          </cell>
          <cell r="C101">
            <v>18080.809117979268</v>
          </cell>
          <cell r="D101">
            <v>19361.956321157471</v>
          </cell>
          <cell r="E101">
            <v>22367.138487826509</v>
          </cell>
        </row>
        <row r="102">
          <cell r="A102">
            <v>38472</v>
          </cell>
          <cell r="B102">
            <v>25943.289999999964</v>
          </cell>
          <cell r="C102">
            <v>17737.858096313797</v>
          </cell>
          <cell r="D102">
            <v>20024.288140196932</v>
          </cell>
          <cell r="E102">
            <v>22032.748774061281</v>
          </cell>
        </row>
        <row r="103">
          <cell r="A103">
            <v>38503</v>
          </cell>
          <cell r="B103">
            <v>28104.859999999961</v>
          </cell>
          <cell r="C103">
            <v>18302.289762809331</v>
          </cell>
          <cell r="D103">
            <v>20544.162988059124</v>
          </cell>
          <cell r="E103">
            <v>22262.549764226704</v>
          </cell>
        </row>
        <row r="104">
          <cell r="A104">
            <v>38533</v>
          </cell>
          <cell r="B104">
            <v>29722.049999999956</v>
          </cell>
          <cell r="C104">
            <v>18328.267789300757</v>
          </cell>
          <cell r="D104">
            <v>20852.004901584722</v>
          </cell>
          <cell r="E104">
            <v>22616.968733414364</v>
          </cell>
        </row>
        <row r="105">
          <cell r="A105">
            <v>38564</v>
          </cell>
          <cell r="B105">
            <v>30938.119999999952</v>
          </cell>
          <cell r="C105">
            <v>19009.857274874223</v>
          </cell>
          <cell r="D105">
            <v>20305.092547476328</v>
          </cell>
          <cell r="E105">
            <v>23136.481958960016</v>
          </cell>
        </row>
        <row r="106">
          <cell r="A106">
            <v>38595</v>
          </cell>
          <cell r="B106">
            <v>30923.349999999951</v>
          </cell>
          <cell r="C106">
            <v>18836.430845055966</v>
          </cell>
          <cell r="D106">
            <v>20896.25186349377</v>
          </cell>
          <cell r="E106">
            <v>23326.200902140241</v>
          </cell>
        </row>
        <row r="107">
          <cell r="A107">
            <v>38625</v>
          </cell>
          <cell r="B107">
            <v>31999.409999999949</v>
          </cell>
          <cell r="C107">
            <v>18988.91056576651</v>
          </cell>
          <cell r="D107">
            <v>20296.288770519168</v>
          </cell>
          <cell r="E107">
            <v>23775.929471601867</v>
          </cell>
        </row>
        <row r="108">
          <cell r="A108">
            <v>38656</v>
          </cell>
          <cell r="B108">
            <v>31424.009999999947</v>
          </cell>
          <cell r="C108">
            <v>18672.348290378894</v>
          </cell>
          <cell r="D108">
            <v>19922.449631240765</v>
          </cell>
          <cell r="E108">
            <v>23441.401483012189</v>
          </cell>
        </row>
        <row r="109">
          <cell r="A109">
            <v>38686</v>
          </cell>
          <cell r="B109">
            <v>34325.799999999945</v>
          </cell>
          <cell r="C109">
            <v>19378.580963137905</v>
          </cell>
          <cell r="D109">
            <v>20046.888509681878</v>
          </cell>
          <cell r="E109">
            <v>23831.233517346707</v>
          </cell>
        </row>
        <row r="110">
          <cell r="A110">
            <v>38717</v>
          </cell>
          <cell r="B110">
            <v>34129.66999999994</v>
          </cell>
          <cell r="C110">
            <v>19385.357839613931</v>
          </cell>
          <cell r="D110">
            <v>20513.720912391433</v>
          </cell>
          <cell r="E110">
            <v>24265.675363662773</v>
          </cell>
        </row>
        <row r="111">
          <cell r="A111">
            <v>38748</v>
          </cell>
          <cell r="B111">
            <v>36565.939999999937</v>
          </cell>
          <cell r="C111">
            <v>19898.654892699462</v>
          </cell>
          <cell r="D111">
            <v>20325.880740545686</v>
          </cell>
          <cell r="E111">
            <v>25111.578957278361</v>
          </cell>
        </row>
        <row r="112">
          <cell r="A112">
            <v>38776</v>
          </cell>
          <cell r="B112">
            <v>35949.489999999932</v>
          </cell>
          <cell r="C112">
            <v>19952.664544614439</v>
          </cell>
          <cell r="D112">
            <v>20469.921811015298</v>
          </cell>
          <cell r="E112">
            <v>25224.831922537844</v>
          </cell>
        </row>
        <row r="113">
          <cell r="A113">
            <v>38807</v>
          </cell>
          <cell r="B113">
            <v>36982.129999999932</v>
          </cell>
          <cell r="C113">
            <v>20201.047335455391</v>
          </cell>
          <cell r="D113">
            <v>19771.773589913188</v>
          </cell>
          <cell r="E113">
            <v>25716.96673284244</v>
          </cell>
        </row>
        <row r="114">
          <cell r="A114">
            <v>38837</v>
          </cell>
          <cell r="B114">
            <v>38492.389999999927</v>
          </cell>
          <cell r="C114">
            <v>20472.225074442966</v>
          </cell>
          <cell r="D114">
            <v>19386.787699593402</v>
          </cell>
          <cell r="E114">
            <v>26197.103995612852</v>
          </cell>
        </row>
        <row r="115">
          <cell r="A115">
            <v>38868</v>
          </cell>
          <cell r="B115">
            <v>35512.329999999936</v>
          </cell>
          <cell r="C115">
            <v>19883.047540815285</v>
          </cell>
          <cell r="D115">
            <v>19388.064931483561</v>
          </cell>
          <cell r="E115">
            <v>25788.428338925118</v>
          </cell>
        </row>
        <row r="116">
          <cell r="A116">
            <v>38898</v>
          </cell>
          <cell r="B116">
            <v>35183.869999999937</v>
          </cell>
          <cell r="C116">
            <v>19909.949686826167</v>
          </cell>
          <cell r="D116">
            <v>19536.717306699455</v>
          </cell>
          <cell r="E116">
            <v>25727.825719588061</v>
          </cell>
        </row>
        <row r="117">
          <cell r="A117">
            <v>38929</v>
          </cell>
          <cell r="B117">
            <v>32603.159999999942</v>
          </cell>
          <cell r="C117">
            <v>20032.857582914061</v>
          </cell>
          <cell r="D117">
            <v>19911.199208779726</v>
          </cell>
          <cell r="E117">
            <v>25682.289172080953</v>
          </cell>
        </row>
        <row r="118">
          <cell r="A118">
            <v>38960</v>
          </cell>
          <cell r="B118">
            <v>32519.859999999942</v>
          </cell>
          <cell r="C118">
            <v>20509.395215114495</v>
          </cell>
          <cell r="D118">
            <v>20458.182059453491</v>
          </cell>
          <cell r="E118">
            <v>25941.678032661097</v>
          </cell>
        </row>
        <row r="119">
          <cell r="A119">
            <v>38990</v>
          </cell>
          <cell r="B119">
            <v>33134.249999999935</v>
          </cell>
          <cell r="C119">
            <v>21037.991580244383</v>
          </cell>
          <cell r="D119">
            <v>20792.572150124513</v>
          </cell>
          <cell r="E119">
            <v>25987.335202887407</v>
          </cell>
        </row>
        <row r="120">
          <cell r="A120">
            <v>39021</v>
          </cell>
          <cell r="B120">
            <v>35180.919999999925</v>
          </cell>
          <cell r="C120">
            <v>21723.482903788896</v>
          </cell>
          <cell r="D120">
            <v>20945.329913558773</v>
          </cell>
          <cell r="E120">
            <v>26446.793024358722</v>
          </cell>
        </row>
        <row r="121">
          <cell r="A121">
            <v>39051</v>
          </cell>
          <cell r="B121">
            <v>35694.579999999929</v>
          </cell>
          <cell r="C121">
            <v>22136.66700893316</v>
          </cell>
          <cell r="D121">
            <v>21356.482470199655</v>
          </cell>
          <cell r="E121">
            <v>26994.24070646078</v>
          </cell>
        </row>
        <row r="122">
          <cell r="A122">
            <v>39082</v>
          </cell>
          <cell r="B122">
            <v>37801.799999999923</v>
          </cell>
          <cell r="C122">
            <v>22447.171167471002</v>
          </cell>
          <cell r="D122">
            <v>20893.427854022349</v>
          </cell>
          <cell r="E122">
            <v>27394.296251751959</v>
          </cell>
        </row>
        <row r="123">
          <cell r="A123">
            <v>39113</v>
          </cell>
          <cell r="B123">
            <v>39156.109999999921</v>
          </cell>
          <cell r="C123">
            <v>22786.631070951851</v>
          </cell>
          <cell r="D123">
            <v>20733.060608385364</v>
          </cell>
          <cell r="E123">
            <v>27696.159019578528</v>
          </cell>
        </row>
        <row r="124">
          <cell r="A124">
            <v>39141</v>
          </cell>
          <cell r="B124">
            <v>38124.939999999922</v>
          </cell>
          <cell r="C124">
            <v>22340.897422733349</v>
          </cell>
          <cell r="D124">
            <v>21348.769316577269</v>
          </cell>
          <cell r="E124">
            <v>27884.75705407545</v>
          </cell>
        </row>
        <row r="125">
          <cell r="A125">
            <v>39172</v>
          </cell>
          <cell r="B125">
            <v>39199.229999999923</v>
          </cell>
          <cell r="C125">
            <v>22590.820412773392</v>
          </cell>
          <cell r="D125">
            <v>21113.513984237801</v>
          </cell>
          <cell r="E125">
            <v>28151.12732228154</v>
          </cell>
        </row>
        <row r="126">
          <cell r="A126">
            <v>39202</v>
          </cell>
          <cell r="B126">
            <v>42060.849999999911</v>
          </cell>
          <cell r="C126">
            <v>23591.436492453035</v>
          </cell>
          <cell r="D126">
            <v>21278.492534621073</v>
          </cell>
          <cell r="E126">
            <v>28650.796639509881</v>
          </cell>
        </row>
        <row r="127">
          <cell r="A127">
            <v>39233</v>
          </cell>
          <cell r="B127">
            <v>45219.909999999909</v>
          </cell>
          <cell r="C127">
            <v>24414.724304343374</v>
          </cell>
          <cell r="D127">
            <v>20881.173892219049</v>
          </cell>
          <cell r="E127">
            <v>29221.8569543999</v>
          </cell>
        </row>
        <row r="128">
          <cell r="A128">
            <v>39263</v>
          </cell>
          <cell r="B128">
            <v>46109.879999999903</v>
          </cell>
          <cell r="C128">
            <v>24009.138515247982</v>
          </cell>
          <cell r="D128">
            <v>20705.164702784412</v>
          </cell>
          <cell r="E128">
            <v>29435.315037122378</v>
          </cell>
        </row>
        <row r="129">
          <cell r="A129">
            <v>39294</v>
          </cell>
          <cell r="B129">
            <v>42979.179999999913</v>
          </cell>
          <cell r="C129">
            <v>23264.70890235138</v>
          </cell>
          <cell r="D129">
            <v>21259.093538575104</v>
          </cell>
          <cell r="E129">
            <v>29458.698192542099</v>
          </cell>
        </row>
        <row r="130">
          <cell r="A130">
            <v>39325</v>
          </cell>
          <cell r="B130">
            <v>39439.959999999919</v>
          </cell>
          <cell r="C130">
            <v>23613.410001026808</v>
          </cell>
          <cell r="D130">
            <v>21655.068599378385</v>
          </cell>
          <cell r="E130">
            <v>29007.354455450204</v>
          </cell>
        </row>
        <row r="131">
          <cell r="A131">
            <v>39355</v>
          </cell>
          <cell r="B131">
            <v>41636.979999999916</v>
          </cell>
          <cell r="C131">
            <v>24496.560221788692</v>
          </cell>
          <cell r="D131">
            <v>21715.927869573065</v>
          </cell>
          <cell r="E131">
            <v>29788.901415345794</v>
          </cell>
        </row>
        <row r="132">
          <cell r="A132">
            <v>39386</v>
          </cell>
          <cell r="B132">
            <v>45280.759999999915</v>
          </cell>
          <cell r="C132">
            <v>24886.230619160091</v>
          </cell>
          <cell r="D132">
            <v>22022.575488344228</v>
          </cell>
          <cell r="E132">
            <v>30637.173333082279</v>
          </cell>
        </row>
        <row r="133">
          <cell r="A133">
            <v>39416</v>
          </cell>
          <cell r="B133">
            <v>42322.549999999923</v>
          </cell>
          <cell r="C133">
            <v>23845.774720197158</v>
          </cell>
          <cell r="D133">
            <v>23035.150831548461</v>
          </cell>
          <cell r="E133">
            <v>29963.407185819004</v>
          </cell>
        </row>
        <row r="134">
          <cell r="A134">
            <v>39447</v>
          </cell>
          <cell r="B134">
            <v>42282.67999999992</v>
          </cell>
          <cell r="C134">
            <v>23680.357326214202</v>
          </cell>
          <cell r="D134">
            <v>22942.829358916675</v>
          </cell>
          <cell r="E134">
            <v>30123.091071918207</v>
          </cell>
        </row>
        <row r="135">
          <cell r="A135">
            <v>39478</v>
          </cell>
          <cell r="B135">
            <v>42776.839999999916</v>
          </cell>
          <cell r="C135">
            <v>22259.985624807487</v>
          </cell>
          <cell r="D135">
            <v>23548.353386841613</v>
          </cell>
          <cell r="E135">
            <v>29312.276921519915</v>
          </cell>
        </row>
        <row r="136">
          <cell r="A136">
            <v>39507</v>
          </cell>
          <cell r="B136">
            <v>44617.339999999909</v>
          </cell>
          <cell r="C136">
            <v>21536.810760858414</v>
          </cell>
          <cell r="D136">
            <v>23648.873195339762</v>
          </cell>
          <cell r="E136">
            <v>29751.208286604284</v>
          </cell>
        </row>
        <row r="137">
          <cell r="A137">
            <v>39538</v>
          </cell>
          <cell r="B137">
            <v>44029.829999999914</v>
          </cell>
          <cell r="C137">
            <v>21443.885409179602</v>
          </cell>
          <cell r="D137">
            <v>23854.196515396241</v>
          </cell>
          <cell r="E137">
            <v>29085.694498544872</v>
          </cell>
        </row>
        <row r="138">
          <cell r="A138">
            <v>39568</v>
          </cell>
          <cell r="B138">
            <v>44321.079999999914</v>
          </cell>
          <cell r="C138">
            <v>22488.243146113578</v>
          </cell>
          <cell r="D138">
            <v>23396.391819910299</v>
          </cell>
          <cell r="E138">
            <v>29560.094827109395</v>
          </cell>
        </row>
        <row r="139">
          <cell r="A139">
            <v>39599</v>
          </cell>
          <cell r="B139">
            <v>45147.839999999902</v>
          </cell>
          <cell r="C139">
            <v>22779.546154636013</v>
          </cell>
          <cell r="D139">
            <v>22930.546369115866</v>
          </cell>
          <cell r="E139">
            <v>30112.799894558088</v>
          </cell>
        </row>
        <row r="140">
          <cell r="A140">
            <v>39629</v>
          </cell>
          <cell r="B140">
            <v>46589.279999999897</v>
          </cell>
          <cell r="C140">
            <v>20859.123113255995</v>
          </cell>
          <cell r="D140">
            <v>23323.780357583455</v>
          </cell>
          <cell r="E140">
            <v>29712.526639968833</v>
          </cell>
        </row>
        <row r="141">
          <cell r="A141">
            <v>39660</v>
          </cell>
          <cell r="B141">
            <v>45032.339999999902</v>
          </cell>
          <cell r="C141">
            <v>20683.745764452218</v>
          </cell>
          <cell r="D141">
            <v>23306.674573340264</v>
          </cell>
          <cell r="E141">
            <v>29031.755548939283</v>
          </cell>
        </row>
        <row r="142">
          <cell r="A142">
            <v>39691</v>
          </cell>
          <cell r="B142">
            <v>43434.939999999915</v>
          </cell>
          <cell r="C142">
            <v>20982.955128863345</v>
          </cell>
          <cell r="D142">
            <v>23885.422346996529</v>
          </cell>
          <cell r="E142">
            <v>28613.871377346695</v>
          </cell>
        </row>
        <row r="143">
          <cell r="A143">
            <v>39721</v>
          </cell>
          <cell r="B143">
            <v>43226.69999999991</v>
          </cell>
          <cell r="C143">
            <v>19113.2559811069</v>
          </cell>
          <cell r="D143">
            <v>23980.406101685068</v>
          </cell>
          <cell r="E143">
            <v>26860.623095779145</v>
          </cell>
        </row>
        <row r="144">
          <cell r="A144">
            <v>39752</v>
          </cell>
          <cell r="B144">
            <v>44043.719999999907</v>
          </cell>
          <cell r="C144">
            <v>15903.172810350146</v>
          </cell>
          <cell r="D144">
            <v>23197.491981015683</v>
          </cell>
          <cell r="E144">
            <v>25022.800635946507</v>
          </cell>
        </row>
        <row r="145">
          <cell r="A145">
            <v>39782</v>
          </cell>
          <cell r="B145">
            <v>43489.289999999906</v>
          </cell>
          <cell r="C145">
            <v>14762.090563712914</v>
          </cell>
          <cell r="D145">
            <v>26051.304912159198</v>
          </cell>
          <cell r="E145">
            <v>24355.212725520352</v>
          </cell>
        </row>
        <row r="146">
          <cell r="A146">
            <v>39813</v>
          </cell>
          <cell r="B146">
            <v>44537.879999999896</v>
          </cell>
          <cell r="C146">
            <v>14919.190882020748</v>
          </cell>
          <cell r="D146">
            <v>28455.067770007015</v>
          </cell>
          <cell r="E146">
            <v>24392.152697771238</v>
          </cell>
        </row>
        <row r="147">
          <cell r="A147">
            <v>39844</v>
          </cell>
          <cell r="B147">
            <v>42949.339999999902</v>
          </cell>
          <cell r="C147">
            <v>13661.669575931826</v>
          </cell>
          <cell r="D147">
            <v>25993.705071398497</v>
          </cell>
          <cell r="E147">
            <v>24370.184652788972</v>
          </cell>
        </row>
        <row r="148">
          <cell r="A148">
            <v>39872</v>
          </cell>
          <cell r="B148">
            <v>43238.80999999991</v>
          </cell>
          <cell r="C148">
            <v>12207.002772358563</v>
          </cell>
          <cell r="D148">
            <v>25730.815085435606</v>
          </cell>
          <cell r="E148">
            <v>24074.250050308496</v>
          </cell>
        </row>
        <row r="149">
          <cell r="A149">
            <v>39903</v>
          </cell>
          <cell r="B149">
            <v>43159.94999999991</v>
          </cell>
          <cell r="C149">
            <v>13276.311736317903</v>
          </cell>
          <cell r="D149">
            <v>26966.773310000346</v>
          </cell>
          <cell r="E149">
            <v>24473.096426390126</v>
          </cell>
        </row>
        <row r="150">
          <cell r="A150">
            <v>39933</v>
          </cell>
          <cell r="B150">
            <v>44237.479999999909</v>
          </cell>
          <cell r="C150">
            <v>14546.976075572447</v>
          </cell>
          <cell r="D150">
            <v>25573.379667546484</v>
          </cell>
          <cell r="E150">
            <v>25354.513113748981</v>
          </cell>
        </row>
        <row r="151">
          <cell r="A151">
            <v>39964</v>
          </cell>
          <cell r="B151">
            <v>43761.929999999906</v>
          </cell>
          <cell r="C151">
            <v>15360.611972481784</v>
          </cell>
          <cell r="D151">
            <v>24872.730891802279</v>
          </cell>
          <cell r="E151">
            <v>26659.412632081872</v>
          </cell>
        </row>
        <row r="152">
          <cell r="A152">
            <v>39994</v>
          </cell>
          <cell r="B152">
            <v>42598.139999999905</v>
          </cell>
          <cell r="C152">
            <v>15391.107916623894</v>
          </cell>
          <cell r="D152">
            <v>25040.288787106587</v>
          </cell>
          <cell r="E152">
            <v>26725.831620098441</v>
          </cell>
        </row>
        <row r="153">
          <cell r="A153">
            <v>40025</v>
          </cell>
          <cell r="B153">
            <v>43470.679999999898</v>
          </cell>
          <cell r="C153">
            <v>16555.190471300964</v>
          </cell>
          <cell r="D153">
            <v>25191.620031806386</v>
          </cell>
          <cell r="E153">
            <v>27393.946151664524</v>
          </cell>
        </row>
        <row r="154">
          <cell r="A154">
            <v>40056</v>
          </cell>
          <cell r="B154">
            <v>44280.019999999895</v>
          </cell>
          <cell r="C154">
            <v>17152.89044049698</v>
          </cell>
          <cell r="D154">
            <v>25666.335609266556</v>
          </cell>
          <cell r="E154">
            <v>27750.147983482322</v>
          </cell>
        </row>
        <row r="155">
          <cell r="A155">
            <v>40086</v>
          </cell>
          <cell r="B155">
            <v>46985.669999999896</v>
          </cell>
          <cell r="C155">
            <v>17792.997227641448</v>
          </cell>
          <cell r="D155">
            <v>26174.889538102347</v>
          </cell>
          <cell r="E155">
            <v>28523.616163209001</v>
          </cell>
        </row>
        <row r="156">
          <cell r="A156">
            <v>40117</v>
          </cell>
          <cell r="B156">
            <v>45232.309999999896</v>
          </cell>
          <cell r="C156">
            <v>17462.470479515359</v>
          </cell>
          <cell r="D156">
            <v>25807.390942850081</v>
          </cell>
          <cell r="E156">
            <v>28465.731968080279</v>
          </cell>
        </row>
        <row r="157">
          <cell r="A157">
            <v>40147</v>
          </cell>
          <cell r="B157">
            <v>47432.579999999893</v>
          </cell>
          <cell r="C157">
            <v>18509.908614847529</v>
          </cell>
          <cell r="D157">
            <v>26256.275749388846</v>
          </cell>
          <cell r="E157">
            <v>28897.364187644223</v>
          </cell>
        </row>
        <row r="158">
          <cell r="A158">
            <v>40178</v>
          </cell>
          <cell r="B158">
            <v>47977.549999999894</v>
          </cell>
          <cell r="C158">
            <v>18867.440188931108</v>
          </cell>
          <cell r="D158">
            <v>24778.692620460995</v>
          </cell>
          <cell r="E158">
            <v>29266.722721907547</v>
          </cell>
        </row>
        <row r="159">
          <cell r="A159">
            <v>40209</v>
          </cell>
          <cell r="B159">
            <v>45442.329999999893</v>
          </cell>
          <cell r="C159">
            <v>18188.725741862621</v>
          </cell>
          <cell r="D159">
            <v>25423.545438146506</v>
          </cell>
          <cell r="E159">
            <v>29043.961979718893</v>
          </cell>
        </row>
        <row r="160">
          <cell r="A160">
            <v>40237</v>
          </cell>
          <cell r="B160">
            <v>47352.52999999989</v>
          </cell>
          <cell r="C160">
            <v>18752.13060889209</v>
          </cell>
          <cell r="D160">
            <v>25492.126155677135</v>
          </cell>
          <cell r="E160">
            <v>29235.531451932715</v>
          </cell>
        </row>
        <row r="161">
          <cell r="A161">
            <v>40268</v>
          </cell>
          <cell r="B161">
            <v>51712.889999999876</v>
          </cell>
          <cell r="C161">
            <v>19883.76630044153</v>
          </cell>
          <cell r="D161">
            <v>25008.154793870101</v>
          </cell>
          <cell r="E161">
            <v>29964.639891168874</v>
          </cell>
        </row>
        <row r="162">
          <cell r="A162">
            <v>40298</v>
          </cell>
          <cell r="B162">
            <v>53405.999999999869</v>
          </cell>
          <cell r="C162">
            <v>20197.658897217381</v>
          </cell>
          <cell r="D162">
            <v>25706.692819510114</v>
          </cell>
          <cell r="E162">
            <v>30321.444836582672</v>
          </cell>
        </row>
        <row r="163">
          <cell r="A163">
            <v>40329</v>
          </cell>
          <cell r="B163">
            <v>48595.779999999882</v>
          </cell>
          <cell r="C163">
            <v>18584.864975870219</v>
          </cell>
          <cell r="D163">
            <v>26808.703423022911</v>
          </cell>
          <cell r="E163">
            <v>29443.996930887282</v>
          </cell>
        </row>
        <row r="164">
          <cell r="A164">
            <v>40359</v>
          </cell>
          <cell r="B164">
            <v>46925.119999999886</v>
          </cell>
          <cell r="C164">
            <v>17611.972481774315</v>
          </cell>
          <cell r="D164">
            <v>28050.641415073387</v>
          </cell>
          <cell r="E164">
            <v>29163.587354973228</v>
          </cell>
        </row>
        <row r="165">
          <cell r="A165">
            <v>40390</v>
          </cell>
          <cell r="B165">
            <v>48125.829999999885</v>
          </cell>
          <cell r="C165">
            <v>18845.87740014376</v>
          </cell>
          <cell r="D165">
            <v>28072.984679437577</v>
          </cell>
          <cell r="E165">
            <v>29633.927699330496</v>
          </cell>
        </row>
        <row r="166">
          <cell r="A166">
            <v>40421</v>
          </cell>
          <cell r="B166">
            <v>47924.379999999881</v>
          </cell>
          <cell r="C166">
            <v>17995.174042509505</v>
          </cell>
          <cell r="D166">
            <v>29981.625277580202</v>
          </cell>
          <cell r="E166">
            <v>29595.763847782346</v>
          </cell>
        </row>
        <row r="167">
          <cell r="A167">
            <v>40451</v>
          </cell>
          <cell r="B167">
            <v>51910.499999999869</v>
          </cell>
          <cell r="C167">
            <v>19601.088407434036</v>
          </cell>
          <cell r="D167">
            <v>29510.787011215147</v>
          </cell>
          <cell r="E167">
            <v>30626.958648178221</v>
          </cell>
        </row>
        <row r="168">
          <cell r="A168">
            <v>40482</v>
          </cell>
          <cell r="B168">
            <v>53683.64999999987</v>
          </cell>
          <cell r="C168">
            <v>20346.955539583123</v>
          </cell>
          <cell r="D168">
            <v>28533.522153545644</v>
          </cell>
          <cell r="E168">
            <v>31282.931473350596</v>
          </cell>
        </row>
        <row r="169">
          <cell r="A169">
            <v>40512</v>
          </cell>
          <cell r="B169">
            <v>53324.179999999869</v>
          </cell>
          <cell r="C169">
            <v>20349.522538248286</v>
          </cell>
          <cell r="D169">
            <v>28154.798016973058</v>
          </cell>
          <cell r="E169">
            <v>31341.836548566214</v>
          </cell>
        </row>
        <row r="170">
          <cell r="A170">
            <v>40543</v>
          </cell>
          <cell r="B170">
            <v>57768.719999999856</v>
          </cell>
          <cell r="C170">
            <v>21709.518431050419</v>
          </cell>
          <cell r="D170">
            <v>27101.944253804199</v>
          </cell>
          <cell r="E170">
            <v>32265.144623698281</v>
          </cell>
        </row>
        <row r="171">
          <cell r="A171">
            <v>40574</v>
          </cell>
          <cell r="B171">
            <v>57158.169999999853</v>
          </cell>
          <cell r="C171">
            <v>22224.047643495229</v>
          </cell>
          <cell r="D171">
            <v>26515.17645912337</v>
          </cell>
          <cell r="E171">
            <v>32396.070288329462</v>
          </cell>
        </row>
        <row r="172">
          <cell r="A172">
            <v>40602</v>
          </cell>
          <cell r="B172">
            <v>59117.709999999846</v>
          </cell>
          <cell r="C172">
            <v>22985.419447581891</v>
          </cell>
          <cell r="D172">
            <v>26824.950807911351</v>
          </cell>
          <cell r="E172">
            <v>32794.846055990092</v>
          </cell>
        </row>
        <row r="173">
          <cell r="A173">
            <v>40633</v>
          </cell>
          <cell r="B173">
            <v>58128.779999999846</v>
          </cell>
          <cell r="C173">
            <v>22994.557962829862</v>
          </cell>
          <cell r="D173">
            <v>26827.393306558442</v>
          </cell>
          <cell r="E173">
            <v>32814.631123956584</v>
          </cell>
        </row>
        <row r="174">
          <cell r="A174">
            <v>40663</v>
          </cell>
          <cell r="B174">
            <v>62734.009999999842</v>
          </cell>
          <cell r="C174">
            <v>23675.531368723692</v>
          </cell>
          <cell r="D174">
            <v>27329.034425131587</v>
          </cell>
          <cell r="E174">
            <v>33299.63154172308</v>
          </cell>
        </row>
        <row r="175">
          <cell r="A175">
            <v>40694</v>
          </cell>
          <cell r="B175">
            <v>58726.629999999852</v>
          </cell>
          <cell r="C175">
            <v>23407.536708080912</v>
          </cell>
          <cell r="D175">
            <v>28274.725115230762</v>
          </cell>
          <cell r="E175">
            <v>32900.15851590511</v>
          </cell>
        </row>
        <row r="176">
          <cell r="A176">
            <v>40724</v>
          </cell>
          <cell r="B176">
            <v>57039.429999999855</v>
          </cell>
          <cell r="C176">
            <v>23017.352910976486</v>
          </cell>
          <cell r="D176">
            <v>27729.77422438225</v>
          </cell>
          <cell r="E176">
            <v>32513.309687357654</v>
          </cell>
        </row>
        <row r="177">
          <cell r="A177">
            <v>40755</v>
          </cell>
          <cell r="B177">
            <v>58946.979999999858</v>
          </cell>
          <cell r="C177">
            <v>22549.33771434439</v>
          </cell>
          <cell r="D177">
            <v>28925.242539286261</v>
          </cell>
          <cell r="E177">
            <v>32586.565924140639</v>
          </cell>
        </row>
        <row r="178">
          <cell r="A178">
            <v>40786</v>
          </cell>
          <cell r="B178">
            <v>55351.649999999863</v>
          </cell>
          <cell r="C178">
            <v>21324.36595132971</v>
          </cell>
          <cell r="D178">
            <v>31474.825469164982</v>
          </cell>
          <cell r="E178">
            <v>31538.954665863275</v>
          </cell>
        </row>
        <row r="179">
          <cell r="A179">
            <v>40816</v>
          </cell>
          <cell r="B179">
            <v>51585.28999999987</v>
          </cell>
          <cell r="C179">
            <v>19825.341410822468</v>
          </cell>
          <cell r="D179">
            <v>34568.629443097838</v>
          </cell>
          <cell r="E179">
            <v>30311.986250186797</v>
          </cell>
        </row>
        <row r="180">
          <cell r="A180">
            <v>40847</v>
          </cell>
          <cell r="B180">
            <v>54058.479999999865</v>
          </cell>
          <cell r="C180">
            <v>21992.093644111308</v>
          </cell>
          <cell r="D180">
            <v>33248.36147321231</v>
          </cell>
          <cell r="E180">
            <v>31126.113112336796</v>
          </cell>
        </row>
        <row r="181">
          <cell r="A181">
            <v>40877</v>
          </cell>
          <cell r="B181">
            <v>53523.559999999859</v>
          </cell>
          <cell r="C181">
            <v>21943.526029366469</v>
          </cell>
          <cell r="D181">
            <v>34152.608476589921</v>
          </cell>
          <cell r="E181">
            <v>30707.363987587021</v>
          </cell>
        </row>
        <row r="182">
          <cell r="A182">
            <v>40908</v>
          </cell>
          <cell r="B182">
            <v>53609.219999999863</v>
          </cell>
          <cell r="C182">
            <v>22167.984392648119</v>
          </cell>
          <cell r="D182">
            <v>35212.706798564323</v>
          </cell>
          <cell r="E182">
            <v>30569.833493575206</v>
          </cell>
        </row>
        <row r="183">
          <cell r="A183">
            <v>40939</v>
          </cell>
          <cell r="B183">
            <v>54962.929999999855</v>
          </cell>
          <cell r="C183">
            <v>23161.412876065308</v>
          </cell>
          <cell r="D183">
            <v>35195.982525145468</v>
          </cell>
          <cell r="E183">
            <v>31419.420493152735</v>
          </cell>
        </row>
        <row r="184">
          <cell r="A184">
            <v>40968</v>
          </cell>
          <cell r="B184">
            <v>55459.749999999847</v>
          </cell>
          <cell r="C184">
            <v>24162.953075264406</v>
          </cell>
          <cell r="D184">
            <v>34467.330025523872</v>
          </cell>
          <cell r="E184">
            <v>32065.999456315145</v>
          </cell>
        </row>
        <row r="185">
          <cell r="A185">
            <v>40999</v>
          </cell>
          <cell r="B185">
            <v>55245.019999999844</v>
          </cell>
          <cell r="C185">
            <v>24958.106581784585</v>
          </cell>
          <cell r="D185">
            <v>33171.375076976001</v>
          </cell>
          <cell r="E185">
            <v>32009.041996711985</v>
          </cell>
        </row>
        <row r="186">
          <cell r="A186">
            <v>41029</v>
          </cell>
          <cell r="B186">
            <v>55589.429999999847</v>
          </cell>
          <cell r="C186">
            <v>24801.519663209783</v>
          </cell>
          <cell r="D186">
            <v>34608.319009398823</v>
          </cell>
          <cell r="E186">
            <v>31845.115721317965</v>
          </cell>
        </row>
        <row r="187">
          <cell r="A187">
            <v>41060</v>
          </cell>
          <cell r="B187">
            <v>55106.189999999857</v>
          </cell>
          <cell r="C187">
            <v>23310.914878324271</v>
          </cell>
          <cell r="D187">
            <v>37182.181785760913</v>
          </cell>
          <cell r="E187">
            <v>31013.778056550269</v>
          </cell>
        </row>
        <row r="188">
          <cell r="A188">
            <v>41090</v>
          </cell>
          <cell r="B188">
            <v>53218.429999999862</v>
          </cell>
          <cell r="C188">
            <v>24271.383098880793</v>
          </cell>
          <cell r="D188">
            <v>36675.962537295767</v>
          </cell>
          <cell r="E188">
            <v>31103.047694811565</v>
          </cell>
        </row>
        <row r="189">
          <cell r="A189">
            <v>41121</v>
          </cell>
          <cell r="B189">
            <v>54795.449999999852</v>
          </cell>
          <cell r="C189">
            <v>24608.481363589694</v>
          </cell>
          <cell r="D189">
            <v>37886.459061193069</v>
          </cell>
          <cell r="E189">
            <v>31372.286430120599</v>
          </cell>
        </row>
        <row r="190">
          <cell r="A190">
            <v>41152</v>
          </cell>
          <cell r="B190">
            <v>55413.089999999844</v>
          </cell>
          <cell r="C190">
            <v>25162.747715371192</v>
          </cell>
          <cell r="D190">
            <v>37482.327133091268</v>
          </cell>
          <cell r="E190">
            <v>31630.448469385945</v>
          </cell>
        </row>
        <row r="191">
          <cell r="A191">
            <v>41182</v>
          </cell>
          <cell r="B191">
            <v>55394.769999999844</v>
          </cell>
          <cell r="C191">
            <v>25813.019817229699</v>
          </cell>
          <cell r="D191">
            <v>36748.408125351154</v>
          </cell>
          <cell r="E191">
            <v>32044.649235016594</v>
          </cell>
        </row>
        <row r="192">
          <cell r="A192">
            <v>41213</v>
          </cell>
          <cell r="B192">
            <v>54820.849999999846</v>
          </cell>
          <cell r="C192">
            <v>25336.379505082663</v>
          </cell>
          <cell r="D192">
            <v>36705.873815294821</v>
          </cell>
          <cell r="E192">
            <v>31922.523144851992</v>
          </cell>
        </row>
        <row r="193">
          <cell r="A193">
            <v>41243</v>
          </cell>
          <cell r="B193">
            <v>56531.969999999848</v>
          </cell>
          <cell r="C193">
            <v>25483.31450867646</v>
          </cell>
          <cell r="D193">
            <v>37195.522224042201</v>
          </cell>
          <cell r="E193">
            <v>32051.945438519473</v>
          </cell>
        </row>
        <row r="194">
          <cell r="A194">
            <v>41274</v>
          </cell>
          <cell r="B194">
            <v>57857.629999999845</v>
          </cell>
          <cell r="C194">
            <v>25715.576547900197</v>
          </cell>
          <cell r="D194">
            <v>36465.206834849327</v>
          </cell>
          <cell r="E194">
            <v>32513.718627795934</v>
          </cell>
        </row>
        <row r="195">
          <cell r="A195">
            <v>41305</v>
          </cell>
          <cell r="B195">
            <v>59383.839999999844</v>
          </cell>
          <cell r="C195">
            <v>27047.540815278775</v>
          </cell>
          <cell r="D195">
            <v>35188.45183322169</v>
          </cell>
          <cell r="E195">
            <v>33330.908130206619</v>
          </cell>
        </row>
        <row r="196">
          <cell r="A196">
            <v>41333</v>
          </cell>
          <cell r="B196">
            <v>58634.769999999844</v>
          </cell>
          <cell r="C196">
            <v>27414.724304343366</v>
          </cell>
          <cell r="D196">
            <v>35631.493718548663</v>
          </cell>
          <cell r="E196">
            <v>33367.392089738576</v>
          </cell>
        </row>
        <row r="197">
          <cell r="A197">
            <v>41364</v>
          </cell>
          <cell r="B197">
            <v>59942.109999999841</v>
          </cell>
          <cell r="C197">
            <v>28442.858609713527</v>
          </cell>
          <cell r="D197">
            <v>35597.132863217987</v>
          </cell>
          <cell r="E197">
            <v>33683.759004044667</v>
          </cell>
        </row>
        <row r="198">
          <cell r="A198">
            <v>41394</v>
          </cell>
          <cell r="B198">
            <v>62293.899999999834</v>
          </cell>
          <cell r="C198">
            <v>28990.861484752029</v>
          </cell>
          <cell r="D198">
            <v>37020.263615685879</v>
          </cell>
          <cell r="E198">
            <v>33897.114116153185</v>
          </cell>
        </row>
        <row r="199">
          <cell r="A199">
            <v>41425</v>
          </cell>
          <cell r="B199">
            <v>58917.439999999842</v>
          </cell>
          <cell r="C199">
            <v>29668.959852140881</v>
          </cell>
          <cell r="D199">
            <v>34711.107148559051</v>
          </cell>
          <cell r="E199">
            <v>34059.534078565972</v>
          </cell>
        </row>
        <row r="200">
          <cell r="A200">
            <v>41455</v>
          </cell>
          <cell r="B200">
            <v>56527.839999999844</v>
          </cell>
          <cell r="C200">
            <v>29270.561659307939</v>
          </cell>
          <cell r="D200">
            <v>33610.17472781067</v>
          </cell>
          <cell r="E200">
            <v>33559.411690636247</v>
          </cell>
        </row>
        <row r="201">
          <cell r="A201">
            <v>41486</v>
          </cell>
          <cell r="B201">
            <v>57510.859999999841</v>
          </cell>
          <cell r="C201">
            <v>30760.036964780782</v>
          </cell>
          <cell r="D201">
            <v>32986.49576087563</v>
          </cell>
          <cell r="E201">
            <v>33994.094782390712</v>
          </cell>
        </row>
        <row r="202">
          <cell r="A202">
            <v>41517</v>
          </cell>
          <cell r="B202">
            <v>55237.339999999844</v>
          </cell>
          <cell r="C202">
            <v>29869.185748023418</v>
          </cell>
          <cell r="D202">
            <v>32739.625082677936</v>
          </cell>
          <cell r="E202">
            <v>33757.459485476415</v>
          </cell>
        </row>
        <row r="203">
          <cell r="A203">
            <v>41547</v>
          </cell>
          <cell r="B203">
            <v>57038.839999999836</v>
          </cell>
          <cell r="C203">
            <v>30805.832220967248</v>
          </cell>
          <cell r="D203">
            <v>32860.812825398651</v>
          </cell>
          <cell r="E203">
            <v>34289.873457941489</v>
          </cell>
        </row>
        <row r="204">
          <cell r="A204">
            <v>41578</v>
          </cell>
          <cell r="B204">
            <v>58559.149999999841</v>
          </cell>
          <cell r="C204">
            <v>32221.891364616498</v>
          </cell>
          <cell r="D204">
            <v>33298.277188348147</v>
          </cell>
          <cell r="E204">
            <v>34806.300507086125</v>
          </cell>
        </row>
        <row r="205">
          <cell r="A205">
            <v>41608</v>
          </cell>
          <cell r="B205">
            <v>59899.279999999831</v>
          </cell>
          <cell r="C205">
            <v>33203.819694013764</v>
          </cell>
          <cell r="D205">
            <v>32477.270041240477</v>
          </cell>
          <cell r="E205">
            <v>35114.373873942772</v>
          </cell>
        </row>
        <row r="206">
          <cell r="A206">
            <v>41639</v>
          </cell>
          <cell r="B206">
            <v>59058.039999999834</v>
          </cell>
          <cell r="C206">
            <v>34044.460416880596</v>
          </cell>
          <cell r="D206">
            <v>31848.349447327651</v>
          </cell>
          <cell r="E206">
            <v>35482.826266803313</v>
          </cell>
        </row>
        <row r="207">
          <cell r="A207">
            <v>41670</v>
          </cell>
          <cell r="B207">
            <v>55941.809999999838</v>
          </cell>
          <cell r="C207">
            <v>32867.337508984507</v>
          </cell>
          <cell r="D207">
            <v>33609.378531307724</v>
          </cell>
          <cell r="E207">
            <v>35292.080559501112</v>
          </cell>
        </row>
        <row r="208">
          <cell r="A208">
            <v>41698</v>
          </cell>
          <cell r="B208">
            <v>60088.909999999829</v>
          </cell>
          <cell r="C208">
            <v>34370.879967142435</v>
          </cell>
          <cell r="D208">
            <v>33887.176467417106</v>
          </cell>
          <cell r="E208">
            <v>35985.652368853662</v>
          </cell>
        </row>
        <row r="209">
          <cell r="A209">
            <v>41729</v>
          </cell>
          <cell r="B209">
            <v>60761.779999999824</v>
          </cell>
          <cell r="C209">
            <v>34659.718656946316</v>
          </cell>
          <cell r="D209">
            <v>34110.260775089002</v>
          </cell>
          <cell r="E209">
            <v>35879.516144027039</v>
          </cell>
        </row>
        <row r="210">
          <cell r="A210">
            <v>41759</v>
          </cell>
          <cell r="B210">
            <v>61740.659999999829</v>
          </cell>
          <cell r="C210">
            <v>34915.905123729346</v>
          </cell>
          <cell r="D210">
            <v>34791.589345066168</v>
          </cell>
          <cell r="E210">
            <v>35802.305835668296</v>
          </cell>
        </row>
        <row r="211">
          <cell r="A211">
            <v>41790</v>
          </cell>
          <cell r="B211">
            <v>63508.789999999819</v>
          </cell>
          <cell r="C211">
            <v>35735.599137488462</v>
          </cell>
          <cell r="D211">
            <v>35792.230034439643</v>
          </cell>
          <cell r="E211">
            <v>36132.75030391039</v>
          </cell>
        </row>
        <row r="212">
          <cell r="A212">
            <v>41820</v>
          </cell>
          <cell r="B212">
            <v>64562.099999999817</v>
          </cell>
          <cell r="C212">
            <v>36473.765273642071</v>
          </cell>
          <cell r="D212">
            <v>35713.630510913492</v>
          </cell>
          <cell r="E212">
            <v>36603.064170109792</v>
          </cell>
        </row>
        <row r="213">
          <cell r="A213">
            <v>41851</v>
          </cell>
          <cell r="B213">
            <v>63500.519999999815</v>
          </cell>
          <cell r="C213">
            <v>35970.736215217185</v>
          </cell>
          <cell r="D213">
            <v>35910.436187131061</v>
          </cell>
          <cell r="E213">
            <v>36373.801569154457</v>
          </cell>
        </row>
        <row r="214">
          <cell r="A214">
            <v>41882</v>
          </cell>
          <cell r="B214">
            <v>66497.709999999817</v>
          </cell>
          <cell r="C214">
            <v>37409.795666906277</v>
          </cell>
          <cell r="D214">
            <v>37367.309913268495</v>
          </cell>
          <cell r="E214">
            <v>36826.83108229762</v>
          </cell>
        </row>
        <row r="215">
          <cell r="A215">
            <v>41912</v>
          </cell>
          <cell r="B215">
            <v>66695.319999999818</v>
          </cell>
          <cell r="C215">
            <v>36885.203819694041</v>
          </cell>
          <cell r="D215">
            <v>36673.188290105812</v>
          </cell>
          <cell r="E215">
            <v>36487.828285027346</v>
          </cell>
        </row>
        <row r="216">
          <cell r="A216">
            <v>41943</v>
          </cell>
          <cell r="B216">
            <v>68814.359999999811</v>
          </cell>
          <cell r="C216">
            <v>37786.117671218832</v>
          </cell>
          <cell r="D216">
            <v>37681.836559933494</v>
          </cell>
          <cell r="E216">
            <v>36341.957171285416</v>
          </cell>
        </row>
        <row r="217">
          <cell r="A217">
            <v>41973</v>
          </cell>
          <cell r="B217">
            <v>72060.549999999799</v>
          </cell>
          <cell r="C217">
            <v>38802.341102782651</v>
          </cell>
          <cell r="D217">
            <v>38724.563698830389</v>
          </cell>
          <cell r="E217">
            <v>36626.470861669848</v>
          </cell>
        </row>
        <row r="218">
          <cell r="A218">
            <v>42004</v>
          </cell>
          <cell r="B218">
            <v>72047.849999999802</v>
          </cell>
          <cell r="C218">
            <v>38704.589793613333</v>
          </cell>
          <cell r="D218">
            <v>39833.781539437659</v>
          </cell>
          <cell r="E218">
            <v>36541.052324370365</v>
          </cell>
        </row>
        <row r="219">
          <cell r="A219">
            <v>42035</v>
          </cell>
          <cell r="B219">
            <v>72042.829999999798</v>
          </cell>
          <cell r="C219">
            <v>37542.663517814995</v>
          </cell>
          <cell r="D219">
            <v>43243.074230809922</v>
          </cell>
          <cell r="E219">
            <v>36525.106589295516</v>
          </cell>
        </row>
        <row r="220">
          <cell r="A220">
            <v>42063</v>
          </cell>
          <cell r="B220">
            <v>74198.199999999793</v>
          </cell>
          <cell r="C220">
            <v>39700.37991580247</v>
          </cell>
          <cell r="D220">
            <v>40930.583690826963</v>
          </cell>
          <cell r="E220">
            <v>37210.999732864795</v>
          </cell>
        </row>
        <row r="221">
          <cell r="A221">
            <v>42094</v>
          </cell>
          <cell r="B221">
            <v>77103.529999999795</v>
          </cell>
          <cell r="C221">
            <v>39072.492042304162</v>
          </cell>
          <cell r="D221">
            <v>41410.87679066461</v>
          </cell>
          <cell r="E221">
            <v>37348.47727056087</v>
          </cell>
        </row>
        <row r="222">
          <cell r="A222">
            <v>42124</v>
          </cell>
          <cell r="B222">
            <v>73852.019999999815</v>
          </cell>
          <cell r="C222">
            <v>39447.376527364235</v>
          </cell>
          <cell r="D222">
            <v>40123.928815056424</v>
          </cell>
          <cell r="E222">
            <v>37703.693526502277</v>
          </cell>
        </row>
        <row r="223">
          <cell r="A223">
            <v>42155</v>
          </cell>
          <cell r="B223">
            <v>73020.819999999818</v>
          </cell>
          <cell r="C223">
            <v>39954.615463599985</v>
          </cell>
          <cell r="D223">
            <v>39486.706213857571</v>
          </cell>
          <cell r="E223">
            <v>37925.2892297445</v>
          </cell>
        </row>
        <row r="224">
          <cell r="A224">
            <v>42185</v>
          </cell>
          <cell r="B224">
            <v>70603.159999999814</v>
          </cell>
          <cell r="C224">
            <v>39181.127425813764</v>
          </cell>
          <cell r="D224">
            <v>37973.128368025267</v>
          </cell>
          <cell r="E224">
            <v>37458.920609068235</v>
          </cell>
        </row>
        <row r="225">
          <cell r="A225">
            <v>42216</v>
          </cell>
          <cell r="B225">
            <v>74461.969999999812</v>
          </cell>
          <cell r="C225">
            <v>40002.053598932158</v>
          </cell>
          <cell r="D225">
            <v>39302.90508052161</v>
          </cell>
          <cell r="E225">
            <v>37267.701236941852</v>
          </cell>
        </row>
        <row r="226">
          <cell r="A226">
            <v>42247</v>
          </cell>
          <cell r="B226">
            <v>69752.179999999818</v>
          </cell>
          <cell r="C226">
            <v>37588.561453948067</v>
          </cell>
          <cell r="D226">
            <v>39295.308038889241</v>
          </cell>
          <cell r="E226">
            <v>36378.108682835205</v>
          </cell>
        </row>
        <row r="227">
          <cell r="A227">
            <v>42277</v>
          </cell>
          <cell r="B227">
            <v>70847.439999999813</v>
          </cell>
          <cell r="C227">
            <v>36658.486497587044</v>
          </cell>
          <cell r="D227">
            <v>39900.504465128062</v>
          </cell>
          <cell r="E227">
            <v>35874.750075609845</v>
          </cell>
        </row>
        <row r="228">
          <cell r="A228">
            <v>42308</v>
          </cell>
          <cell r="B228">
            <v>72146.799999999814</v>
          </cell>
          <cell r="C228">
            <v>39750.795769586221</v>
          </cell>
          <cell r="D228">
            <v>39682.819364991839</v>
          </cell>
          <cell r="E228">
            <v>36495.380444056354</v>
          </cell>
        </row>
        <row r="229">
          <cell r="A229">
            <v>42338</v>
          </cell>
          <cell r="B229">
            <v>74238.959999999817</v>
          </cell>
          <cell r="C229">
            <v>39868.980388130221</v>
          </cell>
          <cell r="D229">
            <v>39357.340869554413</v>
          </cell>
          <cell r="E229">
            <v>36552.493830589214</v>
          </cell>
        </row>
        <row r="230">
          <cell r="A230">
            <v>42369</v>
          </cell>
          <cell r="B230">
            <v>73312.659999999814</v>
          </cell>
          <cell r="C230">
            <v>39240.168395112458</v>
          </cell>
          <cell r="D230">
            <v>39350.722486123595</v>
          </cell>
          <cell r="E230">
            <v>36131.046875753891</v>
          </cell>
        </row>
        <row r="231">
          <cell r="A231">
            <v>42400</v>
          </cell>
          <cell r="B231">
            <v>73903.409999999814</v>
          </cell>
          <cell r="C231">
            <v>37292.94588766816</v>
          </cell>
          <cell r="D231">
            <v>41327.790368095753</v>
          </cell>
          <cell r="E231">
            <v>35193.343508791339</v>
          </cell>
        </row>
        <row r="232">
          <cell r="A232">
            <v>42429</v>
          </cell>
          <cell r="B232">
            <v>75971.049999999799</v>
          </cell>
          <cell r="C232">
            <v>37242.632713831008</v>
          </cell>
          <cell r="D232">
            <v>42559.228518763499</v>
          </cell>
          <cell r="E232">
            <v>35181.593090730647</v>
          </cell>
        </row>
        <row r="233">
          <cell r="A233">
            <v>42460</v>
          </cell>
          <cell r="B233">
            <v>79308.819999999789</v>
          </cell>
          <cell r="C233">
            <v>39769.072800082169</v>
          </cell>
          <cell r="D233">
            <v>42559.13314105742</v>
          </cell>
          <cell r="E233">
            <v>35912.828608649295</v>
          </cell>
        </row>
        <row r="234">
          <cell r="A234">
            <v>42490</v>
          </cell>
          <cell r="B234">
            <v>77920.539999999775</v>
          </cell>
          <cell r="C234">
            <v>39923.298079885026</v>
          </cell>
          <cell r="D234">
            <v>42346.075933094624</v>
          </cell>
          <cell r="E234">
            <v>36281.563435193828</v>
          </cell>
        </row>
        <row r="235">
          <cell r="A235">
            <v>42521</v>
          </cell>
          <cell r="B235">
            <v>79220.199999999779</v>
          </cell>
          <cell r="C235">
            <v>40640.209467091103</v>
          </cell>
          <cell r="D235">
            <v>42681.942304781543</v>
          </cell>
          <cell r="E235">
            <v>36414.951568507233</v>
          </cell>
        </row>
        <row r="236">
          <cell r="A236">
            <v>42551</v>
          </cell>
          <cell r="B236">
            <v>84241.619999999763</v>
          </cell>
          <cell r="C236">
            <v>40745.559092309304</v>
          </cell>
          <cell r="D236">
            <v>45301.95545031756</v>
          </cell>
          <cell r="E236">
            <v>36564.150104088578</v>
          </cell>
        </row>
        <row r="237">
          <cell r="A237">
            <v>42582</v>
          </cell>
          <cell r="B237">
            <v>87254.469999999768</v>
          </cell>
          <cell r="C237">
            <v>42247.766711161341</v>
          </cell>
          <cell r="D237">
            <v>46317.935362943288</v>
          </cell>
          <cell r="E237">
            <v>37251.320083270861</v>
          </cell>
        </row>
        <row r="238">
          <cell r="A238">
            <v>42613</v>
          </cell>
          <cell r="B238">
            <v>86250.17999999976</v>
          </cell>
          <cell r="C238">
            <v>42307.115720299851</v>
          </cell>
          <cell r="D238">
            <v>45878.327075035311</v>
          </cell>
          <cell r="E238">
            <v>37410.547956651135</v>
          </cell>
        </row>
        <row r="239">
          <cell r="A239">
            <v>42643</v>
          </cell>
          <cell r="B239">
            <v>87224.92999999976</v>
          </cell>
          <cell r="C239">
            <v>42315.02207618855</v>
          </cell>
          <cell r="D239">
            <v>45139.726265983561</v>
          </cell>
          <cell r="E239">
            <v>37652.514189350593</v>
          </cell>
        </row>
        <row r="240">
          <cell r="A240">
            <v>42674</v>
          </cell>
          <cell r="B240">
            <v>83532.709999999788</v>
          </cell>
          <cell r="C240">
            <v>41543.176917548029</v>
          </cell>
          <cell r="D240">
            <v>43298.571615179993</v>
          </cell>
          <cell r="E240">
            <v>37428.582524180434</v>
          </cell>
        </row>
        <row r="241">
          <cell r="A241">
            <v>42704</v>
          </cell>
          <cell r="B241">
            <v>84714.219999999783</v>
          </cell>
          <cell r="C241">
            <v>43081.733237498745</v>
          </cell>
          <cell r="D241">
            <v>40086.246327439971</v>
          </cell>
          <cell r="E241">
            <v>37715.27036552802</v>
          </cell>
        </row>
        <row r="242">
          <cell r="A242">
            <v>42735</v>
          </cell>
          <cell r="B242">
            <v>86504.069999999774</v>
          </cell>
          <cell r="C242">
            <v>43933.258034705854</v>
          </cell>
          <cell r="D242">
            <v>39872.728818373907</v>
          </cell>
          <cell r="E242">
            <v>38094.817106537506</v>
          </cell>
        </row>
        <row r="243">
          <cell r="A243">
            <v>42766</v>
          </cell>
          <cell r="B243">
            <v>87226.44999999975</v>
          </cell>
          <cell r="C243">
            <v>44766.505801417021</v>
          </cell>
          <cell r="D243">
            <v>40029.554648315461</v>
          </cell>
          <cell r="E243">
            <v>38552.79509318545</v>
          </cell>
        </row>
        <row r="244">
          <cell r="A244">
            <v>42794</v>
          </cell>
          <cell r="B244">
            <v>90928.599999999744</v>
          </cell>
          <cell r="C244">
            <v>46544.101037067499</v>
          </cell>
          <cell r="D244">
            <v>40653.299964959078</v>
          </cell>
          <cell r="E244">
            <v>38899.529512554756</v>
          </cell>
        </row>
        <row r="245">
          <cell r="A245">
            <v>42825</v>
          </cell>
          <cell r="B245">
            <v>91620.879999999743</v>
          </cell>
          <cell r="C245">
            <v>46598.316048875691</v>
          </cell>
          <cell r="D245">
            <v>40429.054537387041</v>
          </cell>
          <cell r="E245">
            <v>39052.052527957982</v>
          </cell>
        </row>
        <row r="246">
          <cell r="A246">
            <v>42855</v>
          </cell>
          <cell r="B246">
            <v>93366.609999999724</v>
          </cell>
          <cell r="C246">
            <v>47076.90728000825</v>
          </cell>
          <cell r="D246">
            <v>41053.007196869963</v>
          </cell>
          <cell r="E246">
            <v>39260.753368315869</v>
          </cell>
        </row>
        <row r="247">
          <cell r="A247">
            <v>42886</v>
          </cell>
          <cell r="B247">
            <v>92794.729999999719</v>
          </cell>
          <cell r="C247">
            <v>47739.398295512925</v>
          </cell>
          <cell r="D247">
            <v>41864.874671620782</v>
          </cell>
          <cell r="E247">
            <v>39336.845710008849</v>
          </cell>
        </row>
        <row r="248">
          <cell r="A248">
            <v>42916</v>
          </cell>
          <cell r="B248">
            <v>89995.539999999732</v>
          </cell>
          <cell r="C248">
            <v>48037.375500564776</v>
          </cell>
          <cell r="D248">
            <v>42031.47049615068</v>
          </cell>
          <cell r="E248">
            <v>39454.708816755832</v>
          </cell>
        </row>
        <row r="249">
          <cell r="A249">
            <v>42947</v>
          </cell>
          <cell r="B249">
            <v>91199.489999999743</v>
          </cell>
          <cell r="C249">
            <v>49025.156586918623</v>
          </cell>
          <cell r="D249">
            <v>41771.786030483541</v>
          </cell>
          <cell r="E249">
            <v>39876.155771591155</v>
          </cell>
        </row>
        <row r="250">
          <cell r="A250">
            <v>42978</v>
          </cell>
          <cell r="B250">
            <v>94510.369999999719</v>
          </cell>
          <cell r="C250">
            <v>49175.274668857222</v>
          </cell>
          <cell r="D250">
            <v>43206.474072814657</v>
          </cell>
          <cell r="E250">
            <v>40072.355979415275</v>
          </cell>
        </row>
        <row r="251">
          <cell r="A251">
            <v>43008</v>
          </cell>
          <cell r="B251">
            <v>94630.759999999718</v>
          </cell>
          <cell r="C251">
            <v>50189.649861382124</v>
          </cell>
          <cell r="D251">
            <v>42273.240540501305</v>
          </cell>
          <cell r="E251">
            <v>40331.382971837818</v>
          </cell>
        </row>
        <row r="252">
          <cell r="A252">
            <v>43039</v>
          </cell>
          <cell r="B252">
            <v>97881.439999999711</v>
          </cell>
          <cell r="C252">
            <v>51360.817332375031</v>
          </cell>
          <cell r="D252">
            <v>42241.334624388073</v>
          </cell>
          <cell r="E252">
            <v>40745.57785343338</v>
          </cell>
        </row>
        <row r="253">
          <cell r="A253">
            <v>43069</v>
          </cell>
          <cell r="B253">
            <v>98242.619999999704</v>
          </cell>
          <cell r="C253">
            <v>52936.030393264235</v>
          </cell>
          <cell r="D253">
            <v>42544.158841202334</v>
          </cell>
          <cell r="E253">
            <v>40931.966432756642</v>
          </cell>
        </row>
        <row r="254">
          <cell r="A254">
            <v>43100</v>
          </cell>
          <cell r="B254">
            <v>98586.609999999695</v>
          </cell>
          <cell r="C254">
            <v>53524.591847212294</v>
          </cell>
          <cell r="D254">
            <v>43274.478377252002</v>
          </cell>
          <cell r="E254">
            <v>41367.352666703526</v>
          </cell>
        </row>
        <row r="255">
          <cell r="A255">
            <v>43131</v>
          </cell>
          <cell r="B255">
            <v>98462.249999999694</v>
          </cell>
          <cell r="C255">
            <v>56589.074853681137</v>
          </cell>
          <cell r="D255">
            <v>41877.049843145141</v>
          </cell>
          <cell r="E255">
            <v>42324.923478123725</v>
          </cell>
        </row>
        <row r="256">
          <cell r="A256">
            <v>43159</v>
          </cell>
          <cell r="B256">
            <v>92430.779999999708</v>
          </cell>
          <cell r="C256">
            <v>54503.439778211374</v>
          </cell>
          <cell r="D256">
            <v>40619.498935294512</v>
          </cell>
          <cell r="E256">
            <v>41563.067441633291</v>
          </cell>
        </row>
        <row r="257">
          <cell r="A257">
            <v>43190</v>
          </cell>
          <cell r="B257">
            <v>94544.899999999689</v>
          </cell>
          <cell r="C257">
            <v>53118.287298490657</v>
          </cell>
          <cell r="D257">
            <v>41849.158084400966</v>
          </cell>
          <cell r="E257">
            <v>41349.050375577935</v>
          </cell>
        </row>
        <row r="258">
          <cell r="A258">
            <v>43220</v>
          </cell>
          <cell r="B258">
            <v>95104.519999999698</v>
          </cell>
          <cell r="C258">
            <v>53322.106992504421</v>
          </cell>
          <cell r="D258">
            <v>41035.656748076362</v>
          </cell>
          <cell r="E258">
            <v>41507.383875625601</v>
          </cell>
        </row>
        <row r="259">
          <cell r="A259">
            <v>43251</v>
          </cell>
          <cell r="B259">
            <v>96659.029999999693</v>
          </cell>
          <cell r="C259">
            <v>54606.222404764419</v>
          </cell>
          <cell r="D259">
            <v>41903.805363129868</v>
          </cell>
          <cell r="E259">
            <v>41872.441180243266</v>
          </cell>
        </row>
        <row r="260">
          <cell r="A260">
            <v>43281</v>
          </cell>
          <cell r="B260">
            <v>97280.829999999696</v>
          </cell>
          <cell r="C260">
            <v>54942.293870007255</v>
          </cell>
          <cell r="D260">
            <v>41978.340967005519</v>
          </cell>
          <cell r="E260">
            <v>41705.208077132615</v>
          </cell>
        </row>
        <row r="261">
          <cell r="A261">
            <v>43312</v>
          </cell>
          <cell r="B261">
            <v>96659.029999999693</v>
          </cell>
          <cell r="C261">
            <v>56986.959646781048</v>
          </cell>
          <cell r="D261">
            <v>41360.562977277281</v>
          </cell>
          <cell r="E261">
            <v>41894.841701804144</v>
          </cell>
        </row>
        <row r="262">
          <cell r="A262">
            <v>43343</v>
          </cell>
          <cell r="B262">
            <v>100327.64999999967</v>
          </cell>
          <cell r="C262">
            <v>58843.823801211693</v>
          </cell>
          <cell r="D262">
            <v>42012.70596919299</v>
          </cell>
          <cell r="E262">
            <v>42034.511042568622</v>
          </cell>
        </row>
        <row r="263">
          <cell r="A263">
            <v>43373</v>
          </cell>
          <cell r="B263">
            <v>101167.08999999968</v>
          </cell>
          <cell r="C263">
            <v>59178.765787041862</v>
          </cell>
          <cell r="D263">
            <v>40768.221807075766</v>
          </cell>
          <cell r="E263">
            <v>41923.158620640948</v>
          </cell>
        </row>
        <row r="264">
          <cell r="A264">
            <v>43404</v>
          </cell>
          <cell r="B264">
            <v>97405.189999999697</v>
          </cell>
          <cell r="C264">
            <v>55133.894650374845</v>
          </cell>
          <cell r="D264">
            <v>39526.275521311713</v>
          </cell>
          <cell r="E264">
            <v>40580.777798829535</v>
          </cell>
        </row>
        <row r="265">
          <cell r="A265">
            <v>43434</v>
          </cell>
          <cell r="B265">
            <v>99674.759999999689</v>
          </cell>
          <cell r="C265">
            <v>56257.418626142382</v>
          </cell>
          <cell r="D265">
            <v>40274.281401554632</v>
          </cell>
          <cell r="E265">
            <v>40430.767266406736</v>
          </cell>
        </row>
        <row r="266">
          <cell r="A266">
            <v>43465</v>
          </cell>
          <cell r="B266">
            <v>96456.939999999697</v>
          </cell>
          <cell r="C266">
            <v>51177.944347469005</v>
          </cell>
          <cell r="D266">
            <v>42477.829866906599</v>
          </cell>
          <cell r="E266">
            <v>39404.341476445603</v>
          </cell>
        </row>
        <row r="267">
          <cell r="A267">
            <v>43496</v>
          </cell>
          <cell r="B267">
            <v>99733.199999999677</v>
          </cell>
          <cell r="C267">
            <v>55279.084094876336</v>
          </cell>
          <cell r="D267">
            <v>42763.009208095464</v>
          </cell>
          <cell r="E267">
            <v>40783.565183929037</v>
          </cell>
        </row>
        <row r="268">
          <cell r="A268">
            <v>43524</v>
          </cell>
          <cell r="B268">
            <v>101788.88999999968</v>
          </cell>
          <cell r="C268">
            <v>57054.009651915047</v>
          </cell>
          <cell r="D268">
            <v>42240.384994184009</v>
          </cell>
          <cell r="E268">
            <v>41315.846765604736</v>
          </cell>
        </row>
        <row r="269">
          <cell r="A269">
            <v>43555</v>
          </cell>
          <cell r="B269">
            <v>103105.81999999967</v>
          </cell>
          <cell r="C269">
            <v>58162.645035424655</v>
          </cell>
          <cell r="D269">
            <v>44460.23475356264</v>
          </cell>
          <cell r="E269">
            <v>41557.662955409593</v>
          </cell>
        </row>
        <row r="270">
          <cell r="A270">
            <v>43585</v>
          </cell>
          <cell r="B270">
            <v>105257.86999999966</v>
          </cell>
          <cell r="C270">
            <v>60517.609610843079</v>
          </cell>
          <cell r="D270">
            <v>43664.204124878408</v>
          </cell>
          <cell r="E270">
            <v>42108.626348473728</v>
          </cell>
        </row>
        <row r="271">
          <cell r="A271">
            <v>43616</v>
          </cell>
          <cell r="B271">
            <v>99187.149999999674</v>
          </cell>
          <cell r="C271">
            <v>56671.834890645929</v>
          </cell>
          <cell r="D271">
            <v>46521.388450589126</v>
          </cell>
          <cell r="E271">
            <v>41310.93359631046</v>
          </cell>
        </row>
        <row r="272">
          <cell r="A272">
            <v>43646</v>
          </cell>
          <cell r="B272">
            <v>103523.37999999966</v>
          </cell>
          <cell r="C272">
            <v>60665.879453742753</v>
          </cell>
          <cell r="D272">
            <v>47142.463191462411</v>
          </cell>
          <cell r="E272">
            <v>42255.159416162496</v>
          </cell>
        </row>
        <row r="273">
          <cell r="A273">
            <v>43677</v>
          </cell>
          <cell r="B273">
            <v>104968.78999999964</v>
          </cell>
          <cell r="C273">
            <v>61537.837560324529</v>
          </cell>
          <cell r="D273">
            <v>47217.977453539614</v>
          </cell>
          <cell r="E273">
            <v>42439.941653908107</v>
          </cell>
        </row>
        <row r="274">
          <cell r="A274">
            <v>43708</v>
          </cell>
          <cell r="B274">
            <v>100504.07999999967</v>
          </cell>
          <cell r="C274">
            <v>60562.994147243102</v>
          </cell>
          <cell r="D274">
            <v>52175.669147178131</v>
          </cell>
          <cell r="E274">
            <v>42108.502783736993</v>
          </cell>
        </row>
        <row r="275">
          <cell r="A275">
            <v>43738</v>
          </cell>
          <cell r="B275">
            <v>103234.29999999965</v>
          </cell>
          <cell r="C275">
            <v>61696.170037991651</v>
          </cell>
          <cell r="D275">
            <v>50874.178144820646</v>
          </cell>
          <cell r="E275">
            <v>42022.72826231498</v>
          </cell>
        </row>
        <row r="276">
          <cell r="A276">
            <v>43769</v>
          </cell>
          <cell r="B276">
            <v>103972.99999999965</v>
          </cell>
          <cell r="C276">
            <v>63032.446863127698</v>
          </cell>
          <cell r="D276">
            <v>50437.140908120127</v>
          </cell>
          <cell r="E276">
            <v>42270.607950272832</v>
          </cell>
        </row>
        <row r="277">
          <cell r="A277">
            <v>43799</v>
          </cell>
          <cell r="B277">
            <v>108116.99999999965</v>
          </cell>
          <cell r="C277">
            <v>65320.464113358743</v>
          </cell>
          <cell r="D277">
            <v>50176.552427673603</v>
          </cell>
          <cell r="E277">
            <v>42714.993815879112</v>
          </cell>
        </row>
        <row r="278">
          <cell r="A278">
            <v>43830</v>
          </cell>
          <cell r="B278">
            <v>109806.99999999965</v>
          </cell>
          <cell r="C278">
            <v>67292.021768148756</v>
          </cell>
          <cell r="D278">
            <v>48776.158890964594</v>
          </cell>
          <cell r="E278">
            <v>43521.73621399999</v>
          </cell>
        </row>
        <row r="279">
          <cell r="A279">
            <v>43861</v>
          </cell>
          <cell r="B279">
            <v>108690.99999999965</v>
          </cell>
          <cell r="C279">
            <v>67265.633021870904</v>
          </cell>
          <cell r="D279">
            <v>52115.000632395633</v>
          </cell>
          <cell r="E279">
            <v>43327.830779858232</v>
          </cell>
        </row>
        <row r="280">
          <cell r="A280">
            <v>43890</v>
          </cell>
          <cell r="B280">
            <v>100101.99999999968</v>
          </cell>
          <cell r="C280">
            <v>61728.411541226065</v>
          </cell>
          <cell r="D280">
            <v>55606.985794942062</v>
          </cell>
          <cell r="E280">
            <v>42339.918941532684</v>
          </cell>
        </row>
        <row r="281">
          <cell r="A281">
            <v>43921</v>
          </cell>
          <cell r="B281">
            <v>83733.999999999724</v>
          </cell>
          <cell r="C281">
            <v>54104.117465858973</v>
          </cell>
          <cell r="D281">
            <v>58972.533294076413</v>
          </cell>
          <cell r="E281">
            <v>38496.143603406606</v>
          </cell>
        </row>
        <row r="282">
          <cell r="A282">
            <v>43951</v>
          </cell>
          <cell r="B282">
            <v>90462.999999999694</v>
          </cell>
          <cell r="C282">
            <v>61039.942499229968</v>
          </cell>
          <cell r="D282">
            <v>60165.625460041905</v>
          </cell>
          <cell r="E282">
            <v>40236.785339808899</v>
          </cell>
        </row>
        <row r="283">
          <cell r="A283">
            <v>43982</v>
          </cell>
          <cell r="B283">
            <v>92390.999999999694</v>
          </cell>
          <cell r="C283">
            <v>63947.119827497765</v>
          </cell>
          <cell r="D283">
            <v>59042.490768060059</v>
          </cell>
          <cell r="E283">
            <v>41193.764805703264</v>
          </cell>
        </row>
        <row r="284">
          <cell r="A284">
            <v>44012</v>
          </cell>
          <cell r="B284">
            <v>93946.999999999694</v>
          </cell>
          <cell r="C284">
            <v>65218.913646164976</v>
          </cell>
          <cell r="D284">
            <v>59119.00027576596</v>
          </cell>
          <cell r="E284">
            <v>42025.196615032284</v>
          </cell>
        </row>
        <row r="285">
          <cell r="A285">
            <v>44043</v>
          </cell>
          <cell r="B285">
            <v>98173.999999999665</v>
          </cell>
          <cell r="C285">
            <v>68896.293253927593</v>
          </cell>
          <cell r="D285">
            <v>61617.23267806082</v>
          </cell>
          <cell r="E285">
            <v>43273.609396568652</v>
          </cell>
        </row>
        <row r="286">
          <cell r="A286">
            <v>44074</v>
          </cell>
          <cell r="B286">
            <v>99086.999999999665</v>
          </cell>
          <cell r="C286">
            <v>73848.547078755597</v>
          </cell>
          <cell r="D286">
            <v>58960.673283667791</v>
          </cell>
          <cell r="E286">
            <v>44297.422674952941</v>
          </cell>
        </row>
        <row r="287">
          <cell r="A287">
            <v>44104</v>
          </cell>
          <cell r="B287">
            <v>99221.999999999665</v>
          </cell>
          <cell r="C287">
            <v>71042.509497895138</v>
          </cell>
          <cell r="D287">
            <v>59187.506349874435</v>
          </cell>
          <cell r="E287">
            <v>43885.693204057148</v>
          </cell>
        </row>
        <row r="288">
          <cell r="A288">
            <v>44135</v>
          </cell>
          <cell r="B288">
            <v>95298.99999999968</v>
          </cell>
          <cell r="C288">
            <v>69153.301160283474</v>
          </cell>
          <cell r="D288">
            <v>57406.265485918295</v>
          </cell>
          <cell r="E288">
            <v>43947.637383393121</v>
          </cell>
        </row>
        <row r="289">
          <cell r="A289">
            <v>44165</v>
          </cell>
          <cell r="B289">
            <v>103685.99999999965</v>
          </cell>
          <cell r="C289">
            <v>76723.072184002551</v>
          </cell>
          <cell r="D289">
            <v>58095.390146653568</v>
          </cell>
          <cell r="E289">
            <v>46496.533714932608</v>
          </cell>
        </row>
        <row r="290">
          <cell r="A290">
            <v>44196</v>
          </cell>
          <cell r="B290">
            <v>109264.99999999964</v>
          </cell>
          <cell r="C290">
            <v>79672.964370058631</v>
          </cell>
          <cell r="D290">
            <v>57410.951434086717</v>
          </cell>
          <cell r="E290">
            <v>48574.627805360811</v>
          </cell>
        </row>
      </sheetData>
      <sheetData sheetId="7">
        <row r="2">
          <cell r="H2">
            <v>0</v>
          </cell>
          <cell r="L2">
            <v>0</v>
          </cell>
        </row>
        <row r="3">
          <cell r="H3">
            <v>-3.0169999999999961E-2</v>
          </cell>
          <cell r="L3">
            <v>5.9400000000000092E-2</v>
          </cell>
        </row>
        <row r="4">
          <cell r="H4">
            <v>-7.0747687199999978E-2</v>
          </cell>
          <cell r="L4">
            <v>0.18027754000000004</v>
          </cell>
        </row>
        <row r="5">
          <cell r="H5">
            <v>-5.460657452666396E-2</v>
          </cell>
          <cell r="L5">
            <v>0.30267232089799995</v>
          </cell>
        </row>
        <row r="6">
          <cell r="H6">
            <v>-1.6800291441985225E-2</v>
          </cell>
          <cell r="L6">
            <v>0.20705617254408684</v>
          </cell>
        </row>
        <row r="7">
          <cell r="H7">
            <v>-3.5815373805497187E-2</v>
          </cell>
          <cell r="L7">
            <v>0.3166568730110898</v>
          </cell>
        </row>
        <row r="8">
          <cell r="H8">
            <v>-3.3347061162439219E-2</v>
          </cell>
          <cell r="L8">
            <v>0.41672279535993267</v>
          </cell>
        </row>
        <row r="9">
          <cell r="H9">
            <v>-3.9398308559562341E-2</v>
          </cell>
          <cell r="L9">
            <v>0.56179520960478979</v>
          </cell>
        </row>
        <row r="10">
          <cell r="H10">
            <v>-3.7419469075195028E-2</v>
          </cell>
          <cell r="L10">
            <v>0.66487369343870595</v>
          </cell>
        </row>
        <row r="11">
          <cell r="H11">
            <v>-9.3008494736102537E-2</v>
          </cell>
          <cell r="L11">
            <v>0.66970182714967819</v>
          </cell>
        </row>
        <row r="12">
          <cell r="H12">
            <v>-0.13769596620045479</v>
          </cell>
          <cell r="L12">
            <v>0.62679049019193145</v>
          </cell>
        </row>
        <row r="13">
          <cell r="H13">
            <v>-9.1157417496293303E-2</v>
          </cell>
          <cell r="L13">
            <v>0.571642292574425</v>
          </cell>
        </row>
        <row r="14">
          <cell r="H14">
            <v>-5.3649484116365331E-2</v>
          </cell>
          <cell r="L14">
            <v>0.6874723295371602</v>
          </cell>
        </row>
        <row r="15">
          <cell r="H15">
            <v>-7.7913911343621745E-2</v>
          </cell>
          <cell r="L15">
            <v>0.55770570739575265</v>
          </cell>
        </row>
        <row r="16">
          <cell r="H16">
            <v>-8.9956355661474044E-2</v>
          </cell>
          <cell r="L16">
            <v>0.62531013509672839</v>
          </cell>
        </row>
        <row r="17">
          <cell r="H17">
            <v>-0.14082779537999762</v>
          </cell>
          <cell r="L17">
            <v>0.76443668266100828</v>
          </cell>
        </row>
        <row r="18">
          <cell r="H18">
            <v>-0.14531267428811406</v>
          </cell>
          <cell r="L18">
            <v>0.93805725223485159</v>
          </cell>
        </row>
        <row r="19">
          <cell r="H19">
            <v>-0.10668935403919397</v>
          </cell>
          <cell r="L19">
            <v>0.93224308047814697</v>
          </cell>
        </row>
        <row r="20">
          <cell r="H20">
            <v>-0.13714231395999787</v>
          </cell>
          <cell r="L20">
            <v>0.9330159777103384</v>
          </cell>
        </row>
        <row r="21">
          <cell r="H21">
            <v>-0.15010243640431872</v>
          </cell>
          <cell r="L21">
            <v>1.1006084629778248</v>
          </cell>
        </row>
        <row r="22">
          <cell r="H22">
            <v>-0.16522211406068585</v>
          </cell>
          <cell r="L22">
            <v>0.92751832562845193</v>
          </cell>
        </row>
        <row r="26">
          <cell r="H26">
            <v>0</v>
          </cell>
          <cell r="L26">
            <v>0</v>
          </cell>
        </row>
        <row r="27">
          <cell r="H27">
            <v>-2.1899999999999979E-2</v>
          </cell>
          <cell r="L27">
            <v>-4.4514300000000048E-2</v>
          </cell>
        </row>
        <row r="28">
          <cell r="H28">
            <v>-0.23258274000000007</v>
          </cell>
          <cell r="L28">
            <v>-2.5717507566750099E-2</v>
          </cell>
        </row>
        <row r="29">
          <cell r="H29">
            <v>-0.29581792222400011</v>
          </cell>
          <cell r="L29">
            <v>6.1839116606742663E-2</v>
          </cell>
        </row>
        <row r="33">
          <cell r="H33">
            <v>0</v>
          </cell>
          <cell r="L33">
            <v>0</v>
          </cell>
        </row>
        <row r="34">
          <cell r="H34">
            <v>-1.0649999999999977E-2</v>
          </cell>
          <cell r="L34">
            <v>-4.6299999999999952E-2</v>
          </cell>
        </row>
        <row r="35">
          <cell r="H35">
            <v>-0.15369022299999996</v>
          </cell>
          <cell r="L35">
            <v>1.5785870000000046E-2</v>
          </cell>
        </row>
        <row r="39">
          <cell r="H39">
            <v>0</v>
          </cell>
          <cell r="L39">
            <v>0</v>
          </cell>
        </row>
        <row r="40">
          <cell r="H40">
            <v>-5.2789999999999962E-2</v>
          </cell>
          <cell r="L40">
            <v>-2.7028500000000007E-2</v>
          </cell>
        </row>
        <row r="41">
          <cell r="H41">
            <v>-5.6796698300000004E-2</v>
          </cell>
          <cell r="L41">
            <v>1.9615851007150013E-2</v>
          </cell>
        </row>
        <row r="42">
          <cell r="H42">
            <v>-0.13115884660602797</v>
          </cell>
          <cell r="L42">
            <v>8.3274037241004864E-2</v>
          </cell>
        </row>
        <row r="43">
          <cell r="H43">
            <v>-0.12691021336593145</v>
          </cell>
          <cell r="L43">
            <v>0.2305941065904028</v>
          </cell>
        </row>
        <row r="44">
          <cell r="H44">
            <v>-9.5932987736154704E-2</v>
          </cell>
          <cell r="L44">
            <v>0.23911880114498649</v>
          </cell>
        </row>
        <row r="45">
          <cell r="H45">
            <v>-0.17836581791437209</v>
          </cell>
          <cell r="L45">
            <v>0.22273690712256916</v>
          </cell>
        </row>
        <row r="46">
          <cell r="H46">
            <v>-0.23041634334949662</v>
          </cell>
          <cell r="L46">
            <v>0.33034350181281869</v>
          </cell>
        </row>
        <row r="47">
          <cell r="H47">
            <v>-0.17061199739118604</v>
          </cell>
          <cell r="L47">
            <v>0.2645797002472543</v>
          </cell>
        </row>
        <row r="48">
          <cell r="H48">
            <v>-0.16505509777370697</v>
          </cell>
          <cell r="L48">
            <v>0.28778676107431195</v>
          </cell>
        </row>
        <row r="49">
          <cell r="H49">
            <v>-0.18537765669389489</v>
          </cell>
          <cell r="L49">
            <v>0.26257550209540798</v>
          </cell>
        </row>
        <row r="50">
          <cell r="H50">
            <v>-0.19339354055202693</v>
          </cell>
          <cell r="L50">
            <v>0.19923511933648638</v>
          </cell>
        </row>
        <row r="51">
          <cell r="H51">
            <v>-0.24388710491347002</v>
          </cell>
          <cell r="L51">
            <v>0.23868599728676304</v>
          </cell>
        </row>
        <row r="52">
          <cell r="H52">
            <v>-0.30494322119170725</v>
          </cell>
          <cell r="L52">
            <v>0.20541241402764604</v>
          </cell>
        </row>
        <row r="53">
          <cell r="H53">
            <v>-0.29168848841983308</v>
          </cell>
          <cell r="L53">
            <v>0.25438361930117459</v>
          </cell>
        </row>
        <row r="54">
          <cell r="H54">
            <v>-0.23735391236651857</v>
          </cell>
          <cell r="L54">
            <v>0.15702915047014335</v>
          </cell>
        </row>
        <row r="55">
          <cell r="H55">
            <v>-0.23064262679534397</v>
          </cell>
          <cell r="L55">
            <v>0.18056115644115017</v>
          </cell>
        </row>
        <row r="56">
          <cell r="H56">
            <v>-0.24186755087039991</v>
          </cell>
          <cell r="L56">
            <v>0.20561396279810357</v>
          </cell>
        </row>
        <row r="57">
          <cell r="H57">
            <v>-0.2564843444896186</v>
          </cell>
          <cell r="L57">
            <v>0.15495611362506406</v>
          </cell>
        </row>
        <row r="58">
          <cell r="H58">
            <v>-0.22852072068587312</v>
          </cell>
          <cell r="L58">
            <v>0.16851287299118373</v>
          </cell>
        </row>
        <row r="59">
          <cell r="H59">
            <v>-0.27529550939068859</v>
          </cell>
          <cell r="L59">
            <v>0.12900264832445668</v>
          </cell>
        </row>
        <row r="60">
          <cell r="H60">
            <v>-0.28063658148647924</v>
          </cell>
          <cell r="L60">
            <v>0.20324924948621786</v>
          </cell>
        </row>
        <row r="61">
          <cell r="H61">
            <v>-0.33188403142138245</v>
          </cell>
          <cell r="L61">
            <v>0.34919772817742339</v>
          </cell>
        </row>
        <row r="62">
          <cell r="H62">
            <v>-0.38396367117208569</v>
          </cell>
          <cell r="L62">
            <v>0.42634930662711146</v>
          </cell>
        </row>
        <row r="63">
          <cell r="H63">
            <v>-0.37991631249168634</v>
          </cell>
          <cell r="L63">
            <v>0.44808758323476194</v>
          </cell>
        </row>
        <row r="64">
          <cell r="H64">
            <v>-0.44730700765008985</v>
          </cell>
          <cell r="L64">
            <v>0.53475823164901226</v>
          </cell>
        </row>
        <row r="68">
          <cell r="H68">
            <v>0</v>
          </cell>
          <cell r="L68">
            <v>0</v>
          </cell>
        </row>
        <row r="69">
          <cell r="H69">
            <v>-4.1799999999999955E-2</v>
          </cell>
          <cell r="L69">
            <v>-3.2331599999999981E-2</v>
          </cell>
        </row>
        <row r="70">
          <cell r="H70">
            <v>-4.8411579999999961E-2</v>
          </cell>
          <cell r="L70">
            <v>-1.6429227814919956E-2</v>
          </cell>
        </row>
        <row r="71">
          <cell r="H71">
            <v>-0.10550688519999994</v>
          </cell>
          <cell r="L71">
            <v>-7.9635396181026866E-4</v>
          </cell>
        </row>
        <row r="72">
          <cell r="H72">
            <v>-0.13457791143099995</v>
          </cell>
          <cell r="L72">
            <v>6.4884099462488853E-2</v>
          </cell>
        </row>
        <row r="73">
          <cell r="H73">
            <v>-0.13829922641184669</v>
          </cell>
          <cell r="L73">
            <v>4.0375685424949778E-2</v>
          </cell>
        </row>
        <row r="74">
          <cell r="H74">
            <v>-9.633439873810358E-2</v>
          </cell>
          <cell r="L74">
            <v>3.0404204667994237E-2</v>
          </cell>
        </row>
        <row r="75">
          <cell r="H75">
            <v>-8.458674592169893E-2</v>
          </cell>
          <cell r="L75">
            <v>4.5171751648455029E-2</v>
          </cell>
        </row>
        <row r="76">
          <cell r="H76">
            <v>-0.16175608324049973</v>
          </cell>
          <cell r="L76">
            <v>0.11241757956364086</v>
          </cell>
        </row>
        <row r="77">
          <cell r="H77">
            <v>-0.16879733214127954</v>
          </cell>
          <cell r="L77">
            <v>7.7934859432327128E-2</v>
          </cell>
        </row>
        <row r="78">
          <cell r="H78">
            <v>-0.15674489345732809</v>
          </cell>
          <cell r="L78">
            <v>3.487621250487314E-2</v>
          </cell>
        </row>
        <row r="79">
          <cell r="H79">
            <v>-0.23187892345028013</v>
          </cell>
          <cell r="L79">
            <v>6.8025263856208079E-2</v>
          </cell>
        </row>
        <row r="80">
          <cell r="H80">
            <v>-0.36092326431063304</v>
          </cell>
          <cell r="L80">
            <v>0.16301810088673893</v>
          </cell>
        </row>
        <row r="81">
          <cell r="H81">
            <v>-0.40680897393312954</v>
          </cell>
          <cell r="L81">
            <v>0.18727051734453015</v>
          </cell>
        </row>
        <row r="82">
          <cell r="H82">
            <v>-0.40052114905682074</v>
          </cell>
          <cell r="L82">
            <v>0.20152773662501022</v>
          </cell>
        </row>
        <row r="83">
          <cell r="H83">
            <v>-0.45105721619133077</v>
          </cell>
          <cell r="L83">
            <v>0.20394845455598851</v>
          </cell>
        </row>
        <row r="84">
          <cell r="H84">
            <v>-0.50951962266695405</v>
          </cell>
          <cell r="L84">
            <v>0.2322778432710727</v>
          </cell>
        </row>
      </sheetData>
      <sheetData sheetId="8">
        <row r="261">
          <cell r="C261">
            <v>253</v>
          </cell>
          <cell r="D261">
            <v>253</v>
          </cell>
          <cell r="E261">
            <v>253</v>
          </cell>
          <cell r="F261">
            <v>253</v>
          </cell>
        </row>
        <row r="262">
          <cell r="C262">
            <v>9.9271884286258258E-2</v>
          </cell>
          <cell r="D262">
            <v>7.4558654032855581E-2</v>
          </cell>
          <cell r="E262">
            <v>7.0490019565334766E-2</v>
          </cell>
          <cell r="F262">
            <v>6.2637596073070054E-2</v>
          </cell>
        </row>
        <row r="263">
          <cell r="C263">
            <v>0.22045938088558992</v>
          </cell>
          <cell r="D263">
            <v>0.27559448185652546</v>
          </cell>
          <cell r="E263">
            <v>0.14571334939034331</v>
          </cell>
          <cell r="F263">
            <v>0.18286516182701584</v>
          </cell>
        </row>
        <row r="264">
          <cell r="C264">
            <v>-2.9559022884606545E-2</v>
          </cell>
          <cell r="D264">
            <v>-0.16093995723617005</v>
          </cell>
          <cell r="E264">
            <v>-1.0642677235288334E-2</v>
          </cell>
          <cell r="F264">
            <v>-1.6389719085688648E-2</v>
          </cell>
        </row>
        <row r="265">
          <cell r="C265">
            <v>4.7281188362189079E-2</v>
          </cell>
          <cell r="D265">
            <v>9.7843139915462479E-2</v>
          </cell>
          <cell r="E265">
            <v>3.3545142600850945E-2</v>
          </cell>
          <cell r="F265">
            <v>4.2388217012978804E-2</v>
          </cell>
        </row>
        <row r="266">
          <cell r="C266">
            <v>247</v>
          </cell>
          <cell r="D266">
            <v>194</v>
          </cell>
          <cell r="E266">
            <v>249</v>
          </cell>
          <cell r="F266">
            <v>247</v>
          </cell>
        </row>
        <row r="267">
          <cell r="C267">
            <v>0.10193764139467612</v>
          </cell>
          <cell r="D267">
            <v>0.12014283261920723</v>
          </cell>
          <cell r="E267">
            <v>7.1690673550485751E-2</v>
          </cell>
          <cell r="F267">
            <v>6.4403949267084384E-2</v>
          </cell>
        </row>
        <row r="268">
          <cell r="C268">
            <v>6</v>
          </cell>
          <cell r="D268">
            <v>59</v>
          </cell>
          <cell r="E268">
            <v>4</v>
          </cell>
          <cell r="F268">
            <v>6</v>
          </cell>
        </row>
        <row r="269">
          <cell r="C269">
            <v>-1.0468450010276872E-2</v>
          </cell>
          <cell r="D269">
            <v>-7.5328306064639708E-2</v>
          </cell>
          <cell r="E269">
            <v>-4.2506910103141671E-3</v>
          </cell>
          <cell r="F269">
            <v>-1.0077277080520216E-2</v>
          </cell>
        </row>
      </sheetData>
      <sheetData sheetId="9">
        <row r="3">
          <cell r="J3">
            <v>100</v>
          </cell>
          <cell r="K3">
            <v>100</v>
          </cell>
          <cell r="L3">
            <v>100</v>
          </cell>
          <cell r="M3">
            <v>100</v>
          </cell>
        </row>
        <row r="4">
          <cell r="C4">
            <v>9.4490999999999881E-2</v>
          </cell>
          <cell r="D4">
            <v>6.2470479515350785E-2</v>
          </cell>
          <cell r="E4">
            <v>-7.1089565886297557E-3</v>
          </cell>
          <cell r="F4">
            <v>3.1699944807751068E-2</v>
          </cell>
          <cell r="J4">
            <v>109.44909999999999</v>
          </cell>
          <cell r="K4">
            <v>106.24704795153508</v>
          </cell>
          <cell r="L4">
            <v>99.289104341137019</v>
          </cell>
          <cell r="M4">
            <v>103.1699944807751</v>
          </cell>
        </row>
        <row r="5">
          <cell r="C5">
            <v>5.3948365039091284E-2</v>
          </cell>
          <cell r="D5">
            <v>7.8377176875348287E-3</v>
          </cell>
          <cell r="E5">
            <v>4.3143737559114825E-4</v>
          </cell>
          <cell r="F5">
            <v>1.0300056148423442E-2</v>
          </cell>
          <cell r="J5">
            <v>115.35369999999999</v>
          </cell>
          <cell r="K5">
            <v>107.07978231851318</v>
          </cell>
          <cell r="L5">
            <v>99.33194137173875</v>
          </cell>
          <cell r="M5">
            <v>104.23265121675962</v>
          </cell>
        </row>
        <row r="6">
          <cell r="C6">
            <v>-5.2108428251542827E-2</v>
          </cell>
          <cell r="D6">
            <v>-4.1089322529606287E-2</v>
          </cell>
          <cell r="E6">
            <v>-2.5589943870532816E-2</v>
          </cell>
          <cell r="F6">
            <v>-1.6400138079091686E-2</v>
          </cell>
          <cell r="J6">
            <v>109.3428</v>
          </cell>
          <cell r="K6">
            <v>102.67994660642776</v>
          </cell>
          <cell r="L6">
            <v>96.790042567484903</v>
          </cell>
          <cell r="M6">
            <v>102.52322134445495</v>
          </cell>
        </row>
        <row r="7">
          <cell r="C7">
            <v>-2.3366879209239189E-2</v>
          </cell>
          <cell r="D7">
            <v>5.9700000000000086E-2</v>
          </cell>
          <cell r="E7">
            <v>2.4138646083344817E-2</v>
          </cell>
          <cell r="F7">
            <v>-1.0999218604950123E-3</v>
          </cell>
          <cell r="J7">
            <v>106.7878</v>
          </cell>
          <cell r="K7">
            <v>108.8099394188315</v>
          </cell>
          <cell r="L7">
            <v>99.126423149413299</v>
          </cell>
          <cell r="M7">
            <v>102.41045381208981</v>
          </cell>
        </row>
        <row r="8">
          <cell r="C8">
            <v>6.0327116018870974E-2</v>
          </cell>
          <cell r="D8">
            <v>6.0885156176276212E-2</v>
          </cell>
          <cell r="E8">
            <v>1.1221139232404198E-2</v>
          </cell>
          <cell r="F8">
            <v>4.3799986210700359E-2</v>
          </cell>
          <cell r="J8">
            <v>113.22999999999999</v>
          </cell>
          <cell r="K8">
            <v>115.43484957387821</v>
          </cell>
          <cell r="L8">
            <v>100.23873454518308</v>
          </cell>
          <cell r="M8">
            <v>106.89603027689091</v>
          </cell>
        </row>
        <row r="9">
          <cell r="C9">
            <v>3.6468250463657981E-2</v>
          </cell>
          <cell r="D9">
            <v>4.4804397715749511E-2</v>
          </cell>
          <cell r="E9">
            <v>1.9289498440772102E-2</v>
          </cell>
          <cell r="F9">
            <v>2.6999861838386208E-2</v>
          </cell>
          <cell r="J9">
            <v>117.35929999999998</v>
          </cell>
          <cell r="K9">
            <v>120.60683848444397</v>
          </cell>
          <cell r="L9">
            <v>102.17228945889735</v>
          </cell>
          <cell r="M9">
            <v>109.78220832543892</v>
          </cell>
        </row>
        <row r="10">
          <cell r="C10">
            <v>0.1132845884390925</v>
          </cell>
          <cell r="D10">
            <v>7.9568189751317409E-2</v>
          </cell>
          <cell r="E10">
            <v>5.8739801018650173E-2</v>
          </cell>
          <cell r="F10">
            <v>3.8700232183705996E-2</v>
          </cell>
          <cell r="J10">
            <v>130.65429999999995</v>
          </cell>
          <cell r="K10">
            <v>130.20330629428071</v>
          </cell>
          <cell r="L10">
            <v>108.17386941133292</v>
          </cell>
          <cell r="M10">
            <v>114.03080527727339</v>
          </cell>
        </row>
        <row r="11">
          <cell r="C11">
            <v>-7.0468404024972786E-2</v>
          </cell>
          <cell r="D11">
            <v>-5.6023027483143362E-2</v>
          </cell>
          <cell r="E11">
            <v>-2.7837804165109392E-2</v>
          </cell>
          <cell r="F11">
            <v>3.3999503088155691E-3</v>
          </cell>
          <cell r="J11">
            <v>121.44729999999996</v>
          </cell>
          <cell r="K11">
            <v>122.90892288736009</v>
          </cell>
          <cell r="L11">
            <v>105.16254641887811</v>
          </cell>
          <cell r="M11">
            <v>114.41850434889034</v>
          </cell>
        </row>
        <row r="12">
          <cell r="C12">
            <v>6.3406102894012495E-2</v>
          </cell>
          <cell r="D12">
            <v>5.4761447272787978E-2</v>
          </cell>
          <cell r="E12">
            <v>2.7539888278906854E-2</v>
          </cell>
          <cell r="F12">
            <v>3.7199960813727007E-2</v>
          </cell>
          <cell r="J12">
            <v>129.14779999999996</v>
          </cell>
          <cell r="K12">
            <v>129.63959338741142</v>
          </cell>
          <cell r="L12">
            <v>108.05871119837937</v>
          </cell>
          <cell r="M12">
            <v>118.67486822703431</v>
          </cell>
        </row>
        <row r="13">
          <cell r="C13">
            <v>-4.9698872144937845E-2</v>
          </cell>
          <cell r="D13">
            <v>-3.3392472436953424E-2</v>
          </cell>
          <cell r="E13">
            <v>3.3687569028758135E-2</v>
          </cell>
          <cell r="F13">
            <v>-1.5299995636859798E-2</v>
          </cell>
          <cell r="J13">
            <v>122.72929999999995</v>
          </cell>
          <cell r="K13">
            <v>125.31060683848443</v>
          </cell>
          <cell r="L13">
            <v>111.69894649103341</v>
          </cell>
          <cell r="M13">
            <v>116.85914326095578</v>
          </cell>
        </row>
        <row r="14">
          <cell r="C14">
            <v>5.1984326481124832E-3</v>
          </cell>
          <cell r="D14">
            <v>4.6288102261553554E-2</v>
          </cell>
          <cell r="E14">
            <v>1.3275635668650976E-2</v>
          </cell>
          <cell r="F14">
            <v>-9.2999251021190776E-3</v>
          </cell>
          <cell r="J14">
            <v>123.36729999999994</v>
          </cell>
          <cell r="K14">
            <v>131.11099702228154</v>
          </cell>
          <cell r="L14">
            <v>113.18182100922051</v>
          </cell>
          <cell r="M14">
            <v>115.77236198113108</v>
          </cell>
        </row>
        <row r="15">
          <cell r="C15">
            <v>4.0702844270726679E-2</v>
          </cell>
          <cell r="D15">
            <v>1.7174541268237586E-2</v>
          </cell>
          <cell r="E15">
            <v>1.6769255570943775E-2</v>
          </cell>
          <cell r="F15">
            <v>8.7999522252730777E-3</v>
          </cell>
          <cell r="J15">
            <v>128.38869999999997</v>
          </cell>
          <cell r="K15">
            <v>133.36276825136048</v>
          </cell>
          <cell r="L15">
            <v>115.07979589170894</v>
          </cell>
          <cell r="M15">
            <v>116.79115323557205</v>
          </cell>
        </row>
        <row r="16">
          <cell r="C16">
            <v>2.2385147602553834E-2</v>
          </cell>
          <cell r="D16">
            <v>1.1063888760567409E-2</v>
          </cell>
          <cell r="E16">
            <v>2.0347308880480197E-2</v>
          </cell>
          <cell r="F16">
            <v>-7.1001701864393807E-3</v>
          </cell>
          <cell r="J16">
            <v>131.26269999999997</v>
          </cell>
          <cell r="K16">
            <v>134.83827908409486</v>
          </cell>
          <cell r="L16">
            <v>117.42136004462016</v>
          </cell>
          <cell r="M16">
            <v>115.96191617132897</v>
          </cell>
        </row>
        <row r="17">
          <cell r="C17">
            <v>1.4829803135239406E-2</v>
          </cell>
          <cell r="D17">
            <v>7.2122084389920849E-2</v>
          </cell>
          <cell r="E17">
            <v>-7.1801029462403854E-3</v>
          </cell>
          <cell r="F17">
            <v>3.2700101329974807E-2</v>
          </cell>
          <cell r="J17">
            <v>133.20929999999996</v>
          </cell>
          <cell r="K17">
            <v>144.56309682718967</v>
          </cell>
          <cell r="L17">
            <v>116.57826259141223</v>
          </cell>
          <cell r="M17">
            <v>119.75388258054947</v>
          </cell>
        </row>
        <row r="18">
          <cell r="C18">
            <v>5.1066254383139942E-2</v>
          </cell>
          <cell r="D18">
            <v>5.1211023510192355E-2</v>
          </cell>
          <cell r="E18">
            <v>2.0706135788997049E-3</v>
          </cell>
          <cell r="F18">
            <v>2.9999990173120272E-2</v>
          </cell>
          <cell r="J18">
            <v>140.01179999999997</v>
          </cell>
          <cell r="K18">
            <v>151.96632097751308</v>
          </cell>
          <cell r="L18">
            <v>116.81965112493855</v>
          </cell>
          <cell r="M18">
            <v>123.34649788115895</v>
          </cell>
        </row>
        <row r="19">
          <cell r="C19">
            <v>-4.177147926103375E-2</v>
          </cell>
          <cell r="D19">
            <v>1.0060810810810894E-2</v>
          </cell>
          <cell r="E19">
            <v>3.7411277340069216E-3</v>
          </cell>
          <cell r="F19">
            <v>9.6000507563118731E-3</v>
          </cell>
          <cell r="J19">
            <v>134.16329999999996</v>
          </cell>
          <cell r="K19">
            <v>153.4952253824828</v>
          </cell>
          <cell r="L19">
            <v>117.25668836163906</v>
          </cell>
          <cell r="M19">
            <v>124.53063052143139</v>
          </cell>
        </row>
        <row r="20">
          <cell r="C20">
            <v>1.5675672855393286E-2</v>
          </cell>
          <cell r="D20">
            <v>-1.7191900407387828E-2</v>
          </cell>
          <cell r="E20">
            <v>1.9095318863603383E-2</v>
          </cell>
          <cell r="F20">
            <v>-2.0800027215828076E-2</v>
          </cell>
          <cell r="J20">
            <v>136.26639999999995</v>
          </cell>
          <cell r="K20">
            <v>150.85635075469762</v>
          </cell>
          <cell r="L20">
            <v>119.49574221479473</v>
          </cell>
          <cell r="M20">
            <v>121.94039001738139</v>
          </cell>
        </row>
        <row r="21">
          <cell r="C21">
            <v>3.4921301215853795E-2</v>
          </cell>
          <cell r="D21">
            <v>4.0621022468162682E-2</v>
          </cell>
          <cell r="E21">
            <v>2.3239535840877013E-2</v>
          </cell>
          <cell r="F21">
            <v>-1.2999458597158231E-3</v>
          </cell>
          <cell r="J21">
            <v>141.02499999999998</v>
          </cell>
          <cell r="K21">
            <v>156.98428996816921</v>
          </cell>
          <cell r="L21">
            <v>122.27276779882766</v>
          </cell>
          <cell r="M21">
            <v>121.78187411224616</v>
          </cell>
        </row>
        <row r="22">
          <cell r="C22">
            <v>-5.0059209360042489E-2</v>
          </cell>
          <cell r="D22">
            <v>-1.0648387371064882E-2</v>
          </cell>
          <cell r="E22">
            <v>-4.1918696043667936E-3</v>
          </cell>
          <cell r="F22">
            <v>-7.9001787698698145E-3</v>
          </cell>
          <cell r="J22">
            <v>133.96539999999999</v>
          </cell>
          <cell r="K22">
            <v>155.31266043741655</v>
          </cell>
          <cell r="L22">
            <v>121.76021630004995</v>
          </cell>
          <cell r="M22">
            <v>120.81977553582963</v>
          </cell>
        </row>
        <row r="23">
          <cell r="C23">
            <v>-4.9190313319708023E-2</v>
          </cell>
          <cell r="D23">
            <v>-0.14457982665494273</v>
          </cell>
          <cell r="E23">
            <v>4.5135131913473403E-2</v>
          </cell>
          <cell r="F23">
            <v>-8.6999823215634597E-2</v>
          </cell>
          <cell r="J23">
            <v>127.37559999999998</v>
          </cell>
          <cell r="K23">
            <v>132.85758291405688</v>
          </cell>
          <cell r="L23">
            <v>127.25587972456576</v>
          </cell>
          <cell r="M23">
            <v>110.3084764232598</v>
          </cell>
        </row>
        <row r="24">
          <cell r="C24">
            <v>7.4577077556455151E-2</v>
          </cell>
          <cell r="D24">
            <v>6.4062137723162493E-2</v>
          </cell>
          <cell r="E24">
            <v>3.6605033155398647E-2</v>
          </cell>
          <cell r="F24">
            <v>6.9000078945626875E-3</v>
          </cell>
          <cell r="J24">
            <v>136.8749</v>
          </cell>
          <cell r="K24">
            <v>141.36872368826366</v>
          </cell>
          <cell r="L24">
            <v>131.9140854211029</v>
          </cell>
          <cell r="M24">
            <v>111.06960578141748</v>
          </cell>
        </row>
        <row r="25">
          <cell r="C25">
            <v>2.3370975978795228E-2</v>
          </cell>
          <cell r="D25">
            <v>8.1341381038502636E-2</v>
          </cell>
          <cell r="E25">
            <v>-1.5118850245609772E-2</v>
          </cell>
          <cell r="F25">
            <v>1.21998671889052E-2</v>
          </cell>
          <cell r="J25">
            <v>140.07380000000001</v>
          </cell>
          <cell r="K25">
            <v>152.86785090871751</v>
          </cell>
          <cell r="L25">
            <v>129.91969611833466</v>
          </cell>
          <cell r="M25">
            <v>112.42464022067483</v>
          </cell>
        </row>
        <row r="26">
          <cell r="C26">
            <v>2.8931891617133276E-2</v>
          </cell>
          <cell r="D26">
            <v>6.0613388143311964E-2</v>
          </cell>
          <cell r="E26">
            <v>7.6764269536107044E-3</v>
          </cell>
          <cell r="F26">
            <v>3.7100026299640598E-2</v>
          </cell>
          <cell r="J26">
            <v>144.12640000000002</v>
          </cell>
          <cell r="K26">
            <v>162.13368929048156</v>
          </cell>
          <cell r="L26">
            <v>130.91701517542236</v>
          </cell>
          <cell r="M26">
            <v>116.59559732958949</v>
          </cell>
        </row>
        <row r="27">
          <cell r="C27">
            <v>7.8083543334184435E-2</v>
          </cell>
          <cell r="D27">
            <v>5.7624349279933096E-2</v>
          </cell>
          <cell r="E27">
            <v>-2.0965987523670071E-3</v>
          </cell>
          <cell r="F27">
            <v>2.7900009008061E-2</v>
          </cell>
          <cell r="J27">
            <v>155.38030000000001</v>
          </cell>
          <cell r="K27">
            <v>171.4765376322004</v>
          </cell>
          <cell r="L27">
            <v>130.64253472474195</v>
          </cell>
          <cell r="M27">
            <v>119.8486155453853</v>
          </cell>
        </row>
        <row r="28">
          <cell r="C28">
            <v>-7.3001532369290079E-3</v>
          </cell>
          <cell r="D28">
            <v>4.1814120873527649E-2</v>
          </cell>
          <cell r="E28">
            <v>9.013778889594537E-3</v>
          </cell>
          <cell r="F28">
            <v>2.2400095441771795E-2</v>
          </cell>
          <cell r="J28">
            <v>154.24600000000001</v>
          </cell>
          <cell r="K28">
            <v>178.64667830372724</v>
          </cell>
          <cell r="L28">
            <v>131.82011764632696</v>
          </cell>
          <cell r="M28">
            <v>122.53323597216614</v>
          </cell>
        </row>
        <row r="29">
          <cell r="C29">
            <v>8.8663563398727607E-3</v>
          </cell>
          <cell r="D29">
            <v>-3.1077570351296657E-2</v>
          </cell>
          <cell r="E29">
            <v>-4.9175851485908528E-2</v>
          </cell>
          <cell r="F29">
            <v>-1.320019332816158E-2</v>
          </cell>
          <cell r="J29">
            <v>155.61360000000002</v>
          </cell>
          <cell r="K29">
            <v>173.09477359071769</v>
          </cell>
          <cell r="L29">
            <v>125.33775111809619</v>
          </cell>
          <cell r="M29">
            <v>120.91577356820831</v>
          </cell>
        </row>
        <row r="30">
          <cell r="C30">
            <v>3.4546466375689588E-2</v>
          </cell>
          <cell r="D30">
            <v>4.000545744674544E-2</v>
          </cell>
          <cell r="E30">
            <v>-2.362301636142039E-3</v>
          </cell>
          <cell r="F30">
            <v>3.1400054647720443E-2</v>
          </cell>
          <cell r="J30">
            <v>160.98950000000002</v>
          </cell>
          <cell r="K30">
            <v>180.0195091898552</v>
          </cell>
          <cell r="L30">
            <v>125.04166554355955</v>
          </cell>
          <cell r="M30">
            <v>124.71253546602144</v>
          </cell>
        </row>
        <row r="31">
          <cell r="C31">
            <v>6.5024116479646121E-2</v>
          </cell>
          <cell r="D31">
            <v>3.8728960021902514E-2</v>
          </cell>
          <cell r="E31">
            <v>1.4568857334638086E-3</v>
          </cell>
          <cell r="F31">
            <v>4.5000087284448709E-2</v>
          </cell>
          <cell r="J31">
            <v>171.45770000000002</v>
          </cell>
          <cell r="K31">
            <v>186.99147756443162</v>
          </cell>
          <cell r="L31">
            <v>125.22383696217851</v>
          </cell>
          <cell r="M31">
            <v>130.3246104474573</v>
          </cell>
        </row>
        <row r="32">
          <cell r="C32">
            <v>-3.853778512134487E-2</v>
          </cell>
          <cell r="D32">
            <v>-2.3617464074108696E-2</v>
          </cell>
          <cell r="E32">
            <v>-1.5741478788328322E-2</v>
          </cell>
          <cell r="F32">
            <v>7.1999223435978976E-3</v>
          </cell>
          <cell r="J32">
            <v>164.8501</v>
          </cell>
          <cell r="K32">
            <v>182.57521306088915</v>
          </cell>
          <cell r="L32">
            <v>123.2526285888453</v>
          </cell>
          <cell r="M32">
            <v>131.26293752213866</v>
          </cell>
        </row>
        <row r="33">
          <cell r="C33">
            <v>0.115355708003817</v>
          </cell>
          <cell r="D33">
            <v>5.5497441088802724E-2</v>
          </cell>
          <cell r="E33">
            <v>-1.0611016642924298E-2</v>
          </cell>
          <cell r="F33">
            <v>3.630013376175345E-2</v>
          </cell>
          <cell r="J33">
            <v>183.86650000000003</v>
          </cell>
          <cell r="K33">
            <v>192.70767019201145</v>
          </cell>
          <cell r="L33">
            <v>121.94479289560489</v>
          </cell>
          <cell r="M33">
            <v>136.02779971215298</v>
          </cell>
        </row>
        <row r="34">
          <cell r="C34">
            <v>-5.1744608180391727E-2</v>
          </cell>
          <cell r="D34">
            <v>-3.122369164206773E-2</v>
          </cell>
          <cell r="E34">
            <v>-4.8002894592227285E-3</v>
          </cell>
          <cell r="F34">
            <v>5.2000346914098383E-3</v>
          </cell>
          <cell r="J34">
            <v>174.35240000000005</v>
          </cell>
          <cell r="K34">
            <v>186.6906253208748</v>
          </cell>
          <cell r="L34">
            <v>121.35942259166102</v>
          </cell>
          <cell r="M34">
            <v>136.73514898965232</v>
          </cell>
        </row>
        <row r="35">
          <cell r="C35">
            <v>-1.4247581335272708E-2</v>
          </cell>
          <cell r="D35">
            <v>-4.9445049445049349E-3</v>
          </cell>
          <cell r="E35">
            <v>-3.9121283153484843E-3</v>
          </cell>
          <cell r="F35">
            <v>-1.0005021875503228E-4</v>
          </cell>
          <cell r="J35">
            <v>171.86830000000003</v>
          </cell>
          <cell r="K35">
            <v>185.76753260088302</v>
          </cell>
          <cell r="L35">
            <v>120.88464895820583</v>
          </cell>
          <cell r="M35">
            <v>136.72146860808439</v>
          </cell>
        </row>
        <row r="36">
          <cell r="C36">
            <v>1.1462846842611452E-2</v>
          </cell>
          <cell r="D36">
            <v>-2.7415583769532348E-2</v>
          </cell>
          <cell r="E36">
            <v>7.3894777212788476E-3</v>
          </cell>
          <cell r="F36">
            <v>1.5998877603959905E-3</v>
          </cell>
          <cell r="J36">
            <v>173.83840000000004</v>
          </cell>
          <cell r="K36">
            <v>180.67460724920417</v>
          </cell>
          <cell r="L36">
            <v>121.77792337852711</v>
          </cell>
          <cell r="M36">
            <v>136.94020761229382</v>
          </cell>
        </row>
        <row r="37">
          <cell r="C37">
            <v>-7.9825861259652631E-2</v>
          </cell>
          <cell r="D37">
            <v>6.3281787234526377E-2</v>
          </cell>
          <cell r="E37">
            <v>6.4052969524253101E-4</v>
          </cell>
          <cell r="F37">
            <v>1.5999962188235406E-2</v>
          </cell>
          <cell r="J37">
            <v>159.96160000000003</v>
          </cell>
          <cell r="K37">
            <v>192.10801930382993</v>
          </cell>
          <cell r="L37">
            <v>121.85592575467602</v>
          </cell>
          <cell r="M37">
            <v>139.13124575613963</v>
          </cell>
        </row>
        <row r="38">
          <cell r="C38">
            <v>5.6061579779147053E-2</v>
          </cell>
          <cell r="D38">
            <v>2.0326680705955225E-2</v>
          </cell>
          <cell r="E38">
            <v>-6.799017053863543E-3</v>
          </cell>
          <cell r="F38">
            <v>5.0600007189513629E-2</v>
          </cell>
          <cell r="J38">
            <v>168.92930000000004</v>
          </cell>
          <cell r="K38">
            <v>196.01293767327238</v>
          </cell>
          <cell r="L38">
            <v>121.02742523735564</v>
          </cell>
          <cell r="M38">
            <v>146.1712877916863</v>
          </cell>
        </row>
        <row r="39">
          <cell r="C39">
            <v>7.6130665313832502E-2</v>
          </cell>
          <cell r="D39">
            <v>5.8895634818776577E-2</v>
          </cell>
          <cell r="E39">
            <v>-1.4943461340522379E-2</v>
          </cell>
          <cell r="F39">
            <v>7.6500034316861809E-2</v>
          </cell>
          <cell r="J39">
            <v>181.79000000000005</v>
          </cell>
          <cell r="K39">
            <v>207.55724407023303</v>
          </cell>
          <cell r="L39">
            <v>119.21885658717825</v>
          </cell>
          <cell r="M39">
            <v>157.35339632389019</v>
          </cell>
        </row>
        <row r="40">
          <cell r="C40">
            <v>-2.7784806645029247E-3</v>
          </cell>
          <cell r="D40">
            <v>-5.0242406253091954E-2</v>
          </cell>
          <cell r="E40">
            <v>1.4251522041823117E-2</v>
          </cell>
          <cell r="F40">
            <v>6.4001289336832468E-3</v>
          </cell>
          <cell r="J40">
            <v>181.28490000000005</v>
          </cell>
          <cell r="K40">
            <v>197.1290686928842</v>
          </cell>
          <cell r="L40">
            <v>120.91790674963137</v>
          </cell>
          <cell r="M40">
            <v>158.36047834851604</v>
          </cell>
        </row>
        <row r="41">
          <cell r="C41">
            <v>6.6475475894571812E-3</v>
          </cell>
          <cell r="D41">
            <v>-1.892866072172672E-2</v>
          </cell>
          <cell r="E41">
            <v>3.0174289660148901E-2</v>
          </cell>
          <cell r="F41">
            <v>6.1599931781663564E-2</v>
          </cell>
          <cell r="J41">
            <v>182.49000000000004</v>
          </cell>
          <cell r="K41">
            <v>193.39767943320663</v>
          </cell>
          <cell r="L41">
            <v>124.56651869299363</v>
          </cell>
          <cell r="M41">
            <v>168.11547301169622</v>
          </cell>
        </row>
        <row r="42">
          <cell r="C42">
            <v>4.6551043892816057E-2</v>
          </cell>
          <cell r="D42">
            <v>9.7828510751261089E-2</v>
          </cell>
          <cell r="E42">
            <v>3.4214771705109115E-2</v>
          </cell>
          <cell r="F42">
            <v>9.3000147699837665E-3</v>
          </cell>
          <cell r="J42">
            <v>190.98510000000005</v>
          </cell>
          <cell r="K42">
            <v>212.31748639490704</v>
          </cell>
          <cell r="L42">
            <v>128.8285336921746</v>
          </cell>
          <cell r="M42">
            <v>169.67894939376779</v>
          </cell>
        </row>
        <row r="43">
          <cell r="C43">
            <v>-5.7703454353245309E-2</v>
          </cell>
          <cell r="D43">
            <v>-3.0085696599218559E-2</v>
          </cell>
          <cell r="E43">
            <v>-8.0124764417033312E-3</v>
          </cell>
          <cell r="F43">
            <v>-2.8500017772198571E-2</v>
          </cell>
          <cell r="J43">
            <v>179.96460000000005</v>
          </cell>
          <cell r="K43">
            <v>205.92976691652115</v>
          </cell>
          <cell r="L43">
            <v>127.79629810094687</v>
          </cell>
          <cell r="M43">
            <v>164.84309632047743</v>
          </cell>
        </row>
        <row r="44">
          <cell r="C44">
            <v>-7.1528511718415677E-2</v>
          </cell>
          <cell r="D44">
            <v>-2.0518062376904012E-2</v>
          </cell>
          <cell r="E44">
            <v>-3.6180588838272687E-3</v>
          </cell>
          <cell r="F44">
            <v>-1.959999378911137E-2</v>
          </cell>
          <cell r="J44">
            <v>167.09200000000004</v>
          </cell>
          <cell r="K44">
            <v>201.70448711366666</v>
          </cell>
          <cell r="L44">
            <v>127.3339235692825</v>
          </cell>
          <cell r="M44">
            <v>161.61217265641818</v>
          </cell>
        </row>
        <row r="45">
          <cell r="C45">
            <v>-1.7058865774543408E-2</v>
          </cell>
          <cell r="D45">
            <v>2.465383832213397E-2</v>
          </cell>
          <cell r="E45">
            <v>2.1651702770749681E-2</v>
          </cell>
          <cell r="F45">
            <v>3.6799937668877902E-2</v>
          </cell>
          <cell r="J45">
            <v>164.24160000000003</v>
          </cell>
          <cell r="K45">
            <v>206.67727692781594</v>
          </cell>
          <cell r="L45">
            <v>130.09091983503797</v>
          </cell>
          <cell r="M45">
            <v>167.55949053670631</v>
          </cell>
        </row>
        <row r="46">
          <cell r="C46">
            <v>-1.6311945329319677E-2</v>
          </cell>
          <cell r="D46">
            <v>-1.5634703377831238E-2</v>
          </cell>
          <cell r="E46">
            <v>1.7209859943763339E-2</v>
          </cell>
          <cell r="F46">
            <v>-5.9999360887061925E-3</v>
          </cell>
          <cell r="J46">
            <v>161.56250000000003</v>
          </cell>
          <cell r="K46">
            <v>203.44593900811165</v>
          </cell>
          <cell r="L46">
            <v>132.3297663453543</v>
          </cell>
          <cell r="M46">
            <v>166.5541443024299</v>
          </cell>
        </row>
        <row r="47">
          <cell r="C47">
            <v>7.9437988394583936E-2</v>
          </cell>
          <cell r="D47">
            <v>6.2113901562563134E-2</v>
          </cell>
          <cell r="E47">
            <v>2.2799134839988522E-2</v>
          </cell>
          <cell r="F47">
            <v>3.809990139937991E-2</v>
          </cell>
          <cell r="J47">
            <v>174.39670000000001</v>
          </cell>
          <cell r="K47">
            <v>216.08276003696471</v>
          </cell>
          <cell r="L47">
            <v>135.34677053160621</v>
          </cell>
          <cell r="M47">
            <v>172.89984077801057</v>
          </cell>
        </row>
        <row r="48">
          <cell r="C48">
            <v>-7.2422815339969082E-2</v>
          </cell>
          <cell r="D48">
            <v>-5.2793392985273857E-2</v>
          </cell>
          <cell r="E48">
            <v>-1.2125900779449972E-2</v>
          </cell>
          <cell r="F48">
            <v>-1.2399875172582009E-2</v>
          </cell>
          <cell r="J48">
            <v>161.76640000000003</v>
          </cell>
          <cell r="K48">
            <v>204.6750179689906</v>
          </cell>
          <cell r="L48">
            <v>133.70556902132097</v>
          </cell>
          <cell r="M48">
            <v>170.75590433500395</v>
          </cell>
        </row>
        <row r="49">
          <cell r="C49">
            <v>-5.2588176531096487E-3</v>
          </cell>
          <cell r="D49">
            <v>-4.2291040620467957E-3</v>
          </cell>
          <cell r="E49">
            <v>1.5647296762081764E-2</v>
          </cell>
          <cell r="F49">
            <v>-1.7900114764868191E-2</v>
          </cell>
          <cell r="J49">
            <v>160.91570000000004</v>
          </cell>
          <cell r="K49">
            <v>203.80942601909845</v>
          </cell>
          <cell r="L49">
            <v>135.79769973854059</v>
          </cell>
          <cell r="M49">
            <v>167.69935405062853</v>
          </cell>
        </row>
        <row r="50">
          <cell r="C50">
            <v>1.1692457603577511E-2</v>
          </cell>
          <cell r="D50">
            <v>-7.8835205803818864E-2</v>
          </cell>
          <cell r="E50">
            <v>3.1562450949915055E-2</v>
          </cell>
          <cell r="F50">
            <v>-3.489997101829645E-2</v>
          </cell>
          <cell r="J50">
            <v>162.79720000000003</v>
          </cell>
          <cell r="K50">
            <v>187.74206797412464</v>
          </cell>
          <cell r="L50">
            <v>140.08380797564956</v>
          </cell>
          <cell r="M50">
            <v>161.84665145447457</v>
          </cell>
        </row>
        <row r="51">
          <cell r="C51">
            <v>0.16919209912701194</v>
          </cell>
          <cell r="D51">
            <v>4.8949366119381832E-3</v>
          </cell>
          <cell r="E51">
            <v>2.354153493472011E-2</v>
          </cell>
          <cell r="F51">
            <v>2.0699980168010113E-2</v>
          </cell>
          <cell r="J51">
            <v>190.34120000000001</v>
          </cell>
          <cell r="K51">
            <v>188.66105349625218</v>
          </cell>
          <cell r="L51">
            <v>143.38159583489693</v>
          </cell>
          <cell r="M51">
            <v>165.19687392984105</v>
          </cell>
        </row>
        <row r="52">
          <cell r="C52">
            <v>7.3618848678058235E-2</v>
          </cell>
          <cell r="D52">
            <v>3.5474618612473252E-2</v>
          </cell>
          <cell r="E52">
            <v>1.6982893032357893E-3</v>
          </cell>
          <cell r="F52">
            <v>3.3900092037738361E-2</v>
          </cell>
          <cell r="J52">
            <v>204.35390000000004</v>
          </cell>
          <cell r="K52">
            <v>195.35373241605913</v>
          </cell>
          <cell r="L52">
            <v>143.62509926538422</v>
          </cell>
          <cell r="M52">
            <v>170.79706316040932</v>
          </cell>
        </row>
        <row r="53">
          <cell r="C53">
            <v>-4.4360298482191918E-2</v>
          </cell>
          <cell r="D53">
            <v>-9.1177630022864053E-2</v>
          </cell>
          <cell r="E53">
            <v>1.710106254740551E-2</v>
          </cell>
          <cell r="F53">
            <v>-2.2099961415499858E-2</v>
          </cell>
          <cell r="J53">
            <v>195.28870000000003</v>
          </cell>
          <cell r="K53">
            <v>177.5418420782421</v>
          </cell>
          <cell r="L53">
            <v>146.08124107129888</v>
          </cell>
          <cell r="M53">
            <v>167.02245465468357</v>
          </cell>
        </row>
        <row r="54">
          <cell r="C54">
            <v>5.9230257562265631E-2</v>
          </cell>
          <cell r="D54">
            <v>-6.3351608948111093E-2</v>
          </cell>
          <cell r="E54">
            <v>-5.0268288681003526E-3</v>
          </cell>
          <cell r="F54">
            <v>-1.5900083492744743E-2</v>
          </cell>
          <cell r="J54">
            <v>206.85570000000007</v>
          </cell>
          <cell r="K54">
            <v>166.29428072697402</v>
          </cell>
          <cell r="L54">
            <v>145.34691567159373</v>
          </cell>
          <cell r="M54">
            <v>164.36678368051093</v>
          </cell>
        </row>
        <row r="55">
          <cell r="C55">
            <v>-1.9434320639943659E-2</v>
          </cell>
          <cell r="D55">
            <v>7.7707250206848988E-2</v>
          </cell>
          <cell r="E55">
            <v>-2.7206069061537996E-2</v>
          </cell>
          <cell r="F55">
            <v>1.9499995793711422E-2</v>
          </cell>
          <cell r="J55">
            <v>202.83560000000008</v>
          </cell>
          <cell r="K55">
            <v>179.21655200739298</v>
          </cell>
          <cell r="L55">
            <v>141.39259744595083</v>
          </cell>
          <cell r="M55">
            <v>167.57193527090678</v>
          </cell>
        </row>
        <row r="56">
          <cell r="C56">
            <v>1.0688952038005128E-2</v>
          </cell>
          <cell r="D56">
            <v>6.7033728851431107E-3</v>
          </cell>
          <cell r="E56">
            <v>1.2760904179422994E-3</v>
          </cell>
          <cell r="F56">
            <v>1.189996097135837E-2</v>
          </cell>
          <cell r="J56">
            <v>205.00370000000007</v>
          </cell>
          <cell r="K56">
            <v>180.41790738268818</v>
          </cell>
          <cell r="L56">
            <v>141.57302718471956</v>
          </cell>
          <cell r="M56">
            <v>169.56603476052555</v>
          </cell>
        </row>
        <row r="57">
          <cell r="C57">
            <v>-1.1786128738164203E-2</v>
          </cell>
          <cell r="D57">
            <v>-2.4341382626957064E-2</v>
          </cell>
          <cell r="E57">
            <v>8.5981656621707536E-3</v>
          </cell>
          <cell r="F57">
            <v>2.9000986710208121E-3</v>
          </cell>
          <cell r="J57">
            <v>202.58750000000006</v>
          </cell>
          <cell r="K57">
            <v>176.02628606633127</v>
          </cell>
          <cell r="L57">
            <v>142.79029552574877</v>
          </cell>
          <cell r="M57">
            <v>170.05779299258484</v>
          </cell>
        </row>
        <row r="58">
          <cell r="C58">
            <v>-5.6746344172271312E-2</v>
          </cell>
          <cell r="D58">
            <v>-9.846469737271879E-3</v>
          </cell>
          <cell r="E58">
            <v>3.723015283425557E-2</v>
          </cell>
          <cell r="F58">
            <v>-8.3000709996277067E-3</v>
          </cell>
          <cell r="J58">
            <v>191.09140000000005</v>
          </cell>
          <cell r="K58">
            <v>174.29304856761476</v>
          </cell>
          <cell r="L58">
            <v>148.10640005142093</v>
          </cell>
          <cell r="M58">
            <v>168.64630123670639</v>
          </cell>
        </row>
        <row r="59">
          <cell r="C59">
            <v>4.3900458105388118E-3</v>
          </cell>
          <cell r="D59">
            <v>-6.2600150815345423E-2</v>
          </cell>
          <cell r="E59">
            <v>2.1376248973130396E-2</v>
          </cell>
          <cell r="F59">
            <v>-4.099899953509456E-3</v>
          </cell>
          <cell r="J59">
            <v>191.93030000000005</v>
          </cell>
          <cell r="K59">
            <v>163.38227744121576</v>
          </cell>
          <cell r="L59">
            <v>151.27235933343417</v>
          </cell>
          <cell r="M59">
            <v>167.95486827410647</v>
          </cell>
        </row>
        <row r="60">
          <cell r="C60">
            <v>-0.11637766418329987</v>
          </cell>
          <cell r="D60">
            <v>-8.0751392048668325E-2</v>
          </cell>
          <cell r="E60">
            <v>7.4566597585445926E-3</v>
          </cell>
          <cell r="F60">
            <v>-2.8300004571862547E-2</v>
          </cell>
          <cell r="J60">
            <v>169.59390000000005</v>
          </cell>
          <cell r="K60">
            <v>150.18893110175586</v>
          </cell>
          <cell r="L60">
            <v>152.40034584785587</v>
          </cell>
          <cell r="M60">
            <v>163.20174473408269</v>
          </cell>
        </row>
        <row r="61">
          <cell r="C61">
            <v>0.11064843723742412</v>
          </cell>
          <cell r="D61">
            <v>1.9067608310715078E-2</v>
          </cell>
          <cell r="E61">
            <v>4.9144222943657612E-2</v>
          </cell>
          <cell r="F61">
            <v>2.0099966235662015E-2</v>
          </cell>
          <cell r="J61">
            <v>188.35920000000004</v>
          </cell>
          <cell r="K61">
            <v>153.0526748126091</v>
          </cell>
          <cell r="L61">
            <v>159.88994242089342</v>
          </cell>
          <cell r="M61">
            <v>166.48209429283889</v>
          </cell>
        </row>
        <row r="62">
          <cell r="C62">
            <v>-7.0726569235799452E-3</v>
          </cell>
          <cell r="D62">
            <v>7.6708395389714079E-2</v>
          </cell>
          <cell r="E62">
            <v>-4.7539350933295976E-2</v>
          </cell>
          <cell r="F62">
            <v>2.0699893775558698E-2</v>
          </cell>
          <cell r="J62">
            <v>187.02700000000007</v>
          </cell>
          <cell r="K62">
            <v>164.79309990758804</v>
          </cell>
          <cell r="L62">
            <v>152.28887833744207</v>
          </cell>
          <cell r="M62">
            <v>169.9282559602332</v>
          </cell>
        </row>
        <row r="63">
          <cell r="C63">
            <v>5.1170686585359171E-2</v>
          </cell>
          <cell r="D63">
            <v>8.7605612740822014E-3</v>
          </cell>
          <cell r="E63">
            <v>-1.884384378251458E-2</v>
          </cell>
          <cell r="F63">
            <v>1.7099992399464803E-2</v>
          </cell>
          <cell r="J63">
            <v>196.59730000000005</v>
          </cell>
          <cell r="K63">
            <v>166.23677995687441</v>
          </cell>
          <cell r="L63">
            <v>149.41917050423694</v>
          </cell>
          <cell r="M63">
            <v>172.83402784560749</v>
          </cell>
        </row>
        <row r="64">
          <cell r="C64">
            <v>2.7945449912079257E-2</v>
          </cell>
          <cell r="D64">
            <v>-1.4595609581341429E-2</v>
          </cell>
          <cell r="E64">
            <v>1.2927430158434561E-2</v>
          </cell>
          <cell r="F64">
            <v>4.4736076553655302E-3</v>
          </cell>
          <cell r="J64">
            <v>202.09130000000007</v>
          </cell>
          <cell r="K64">
            <v>163.8104528185645</v>
          </cell>
          <cell r="L64">
            <v>151.3507763952617</v>
          </cell>
          <cell r="M64">
            <v>173.60721947568527</v>
          </cell>
        </row>
        <row r="65">
          <cell r="C65">
            <v>-8.6059122782623509E-2</v>
          </cell>
          <cell r="D65">
            <v>-1.9281035509449373E-2</v>
          </cell>
          <cell r="E65">
            <v>1.1643196244367049E-2</v>
          </cell>
          <cell r="F65">
            <v>-7.0425852886938367E-3</v>
          </cell>
          <cell r="J65">
            <v>184.69950000000006</v>
          </cell>
          <cell r="K65">
            <v>160.65201766095078</v>
          </cell>
          <cell r="L65">
            <v>153.11298318656904</v>
          </cell>
          <cell r="M65">
            <v>172.38457582579477</v>
          </cell>
        </row>
        <row r="66">
          <cell r="C66">
            <v>3.6974112003551607E-2</v>
          </cell>
          <cell r="D66">
            <v>3.7607296480228092E-2</v>
          </cell>
          <cell r="E66">
            <v>-4.0429373181672279E-2</v>
          </cell>
          <cell r="F66">
            <v>1.9111171792333792E-2</v>
          </cell>
          <cell r="J66">
            <v>191.52860000000004</v>
          </cell>
          <cell r="K66">
            <v>166.693705719273</v>
          </cell>
          <cell r="L66">
            <v>146.92272125036013</v>
          </cell>
          <cell r="M66">
            <v>175.67904706875012</v>
          </cell>
        </row>
        <row r="67">
          <cell r="C67">
            <v>-3.1877745673492108E-2</v>
          </cell>
          <cell r="D67">
            <v>-6.0630886456453315E-2</v>
          </cell>
          <cell r="E67">
            <v>3.797018902113769E-2</v>
          </cell>
          <cell r="F67">
            <v>2.7859556752374282E-3</v>
          </cell>
          <cell r="J67">
            <v>185.42310000000003</v>
          </cell>
          <cell r="K67">
            <v>156.58691857480233</v>
          </cell>
          <cell r="L67">
            <v>152.50140474773622</v>
          </cell>
          <cell r="M67">
            <v>176.16848110695162</v>
          </cell>
        </row>
        <row r="68">
          <cell r="C68">
            <v>6.496224041125398E-2</v>
          </cell>
          <cell r="D68">
            <v>-7.3639344262295126E-3</v>
          </cell>
          <cell r="E68">
            <v>3.144240218538652E-3</v>
          </cell>
          <cell r="F68">
            <v>4.1649855311010064E-4</v>
          </cell>
          <cell r="J68">
            <v>197.46860000000004</v>
          </cell>
          <cell r="K68">
            <v>155.43382277441214</v>
          </cell>
          <cell r="L68">
            <v>152.9809057979277</v>
          </cell>
          <cell r="M68">
            <v>176.24185502443626</v>
          </cell>
        </row>
        <row r="69">
          <cell r="C69">
            <v>0.10114722036820023</v>
          </cell>
          <cell r="D69">
            <v>-7.123275002146956E-2</v>
          </cell>
          <cell r="E69">
            <v>1.7953793912359295E-2</v>
          </cell>
          <cell r="F69">
            <v>-1.9391504229189116E-2</v>
          </cell>
          <cell r="J69">
            <v>217.44200000000004</v>
          </cell>
          <cell r="K69">
            <v>144.36184413184102</v>
          </cell>
          <cell r="L69">
            <v>155.72749345314975</v>
          </cell>
          <cell r="M69">
            <v>172.82426034736977</v>
          </cell>
        </row>
        <row r="70">
          <cell r="C70">
            <v>-3.0021798916494147E-3</v>
          </cell>
          <cell r="D70">
            <v>-7.7954962516181392E-2</v>
          </cell>
          <cell r="E70">
            <v>3.0849084790246506E-2</v>
          </cell>
          <cell r="F70">
            <v>-2.8606082890943685E-2</v>
          </cell>
          <cell r="J70">
            <v>216.78919999999999</v>
          </cell>
          <cell r="K70">
            <v>133.10812198377653</v>
          </cell>
          <cell r="L70">
            <v>160.53154410285853</v>
          </cell>
          <cell r="M70">
            <v>167.88043523030689</v>
          </cell>
        </row>
        <row r="71">
          <cell r="C71">
            <v>1.6200530284719017E-2</v>
          </cell>
          <cell r="D71">
            <v>6.5723498464909103E-3</v>
          </cell>
          <cell r="E71">
            <v>4.3650717794812E-2</v>
          </cell>
          <cell r="F71">
            <v>5.2992278888801536E-3</v>
          </cell>
          <cell r="J71">
            <v>220.3013</v>
          </cell>
          <cell r="K71">
            <v>133.9829551288633</v>
          </cell>
          <cell r="L71">
            <v>167.53886123165782</v>
          </cell>
          <cell r="M71">
            <v>168.77007191467666</v>
          </cell>
        </row>
        <row r="72">
          <cell r="C72">
            <v>1.6102946283113262E-2</v>
          </cell>
          <cell r="D72">
            <v>-0.10868598930153417</v>
          </cell>
          <cell r="E72">
            <v>4.1675525680910708E-2</v>
          </cell>
          <cell r="F72">
            <v>-1.5445018967873092E-2</v>
          </cell>
          <cell r="J72">
            <v>223.84880000000001</v>
          </cell>
          <cell r="K72">
            <v>119.42088510113973</v>
          </cell>
          <cell r="L72">
            <v>174.52113134546832</v>
          </cell>
          <cell r="M72">
            <v>166.16341495274517</v>
          </cell>
        </row>
        <row r="73">
          <cell r="C73">
            <v>-4.527341669912921E-2</v>
          </cell>
          <cell r="D73">
            <v>8.8019328655936313E-2</v>
          </cell>
          <cell r="E73">
            <v>-2.8724376953776609E-2</v>
          </cell>
          <cell r="F73">
            <v>5.9037443910976428E-3</v>
          </cell>
          <cell r="J73">
            <v>213.71439999999998</v>
          </cell>
          <cell r="K73">
            <v>129.93223123523975</v>
          </cell>
          <cell r="L73">
            <v>169.50812058230153</v>
          </cell>
          <cell r="M73">
            <v>167.14440128177807</v>
          </cell>
        </row>
        <row r="74">
          <cell r="C74">
            <v>1.9694976098943329E-2</v>
          </cell>
          <cell r="D74">
            <v>5.8858393722192925E-2</v>
          </cell>
          <cell r="E74">
            <v>-1.1054574669080885E-2</v>
          </cell>
          <cell r="F74">
            <v>2.1183587867885656E-2</v>
          </cell>
          <cell r="J74">
            <v>217.92349999999999</v>
          </cell>
          <cell r="K74">
            <v>137.57983365848651</v>
          </cell>
          <cell r="L74">
            <v>167.6342804063089</v>
          </cell>
          <cell r="M74">
            <v>170.68511939295576</v>
          </cell>
        </row>
        <row r="75">
          <cell r="C75">
            <v>2.6999841687564752E-2</v>
          </cell>
          <cell r="D75">
            <v>-5.8743628208285825E-2</v>
          </cell>
          <cell r="E75">
            <v>4.0960884534645192E-2</v>
          </cell>
          <cell r="F75">
            <v>-2.0999252796840562E-3</v>
          </cell>
          <cell r="J75">
            <v>223.8074</v>
          </cell>
          <cell r="K75">
            <v>129.49789506109457</v>
          </cell>
          <cell r="L75">
            <v>174.50072881008006</v>
          </cell>
          <cell r="M75">
            <v>170.32669339587659</v>
          </cell>
        </row>
        <row r="76">
          <cell r="C76">
            <v>2.142020326405647E-2</v>
          </cell>
          <cell r="D76">
            <v>-2.6197687879604747E-2</v>
          </cell>
          <cell r="E76">
            <v>-3.3792582932036241E-3</v>
          </cell>
          <cell r="F76">
            <v>6.5199607838530849E-3</v>
          </cell>
          <cell r="J76">
            <v>228.60139999999998</v>
          </cell>
          <cell r="K76">
            <v>126.1053496252182</v>
          </cell>
          <cell r="L76">
            <v>173.91104577507852</v>
          </cell>
          <cell r="M76">
            <v>171.43721675726107</v>
          </cell>
        </row>
        <row r="77">
          <cell r="C77">
            <v>5.3829066663633851E-2</v>
          </cell>
          <cell r="D77">
            <v>-1.5006432491409871E-2</v>
          </cell>
          <cell r="E77">
            <v>3.0268939607096534E-2</v>
          </cell>
          <cell r="F77">
            <v>2.1004945944014253E-4</v>
          </cell>
          <cell r="J77">
            <v>240.9068</v>
          </cell>
          <cell r="K77">
            <v>124.21295820926171</v>
          </cell>
          <cell r="L77">
            <v>179.17514871665136</v>
          </cell>
          <cell r="M77">
            <v>171.47322705196885</v>
          </cell>
        </row>
        <row r="78">
          <cell r="C78">
            <v>-8.1866929451555492E-2</v>
          </cell>
          <cell r="D78">
            <v>9.7130717279347856E-3</v>
          </cell>
          <cell r="E78">
            <v>-1.2573986066294895E-2</v>
          </cell>
          <cell r="F78">
            <v>1.4199381204829109E-3</v>
          </cell>
          <cell r="J78">
            <v>221.18450000000001</v>
          </cell>
          <cell r="K78">
            <v>125.41944758188724</v>
          </cell>
          <cell r="L78">
            <v>176.92220289326187</v>
          </cell>
          <cell r="M78">
            <v>171.71670842370216</v>
          </cell>
        </row>
        <row r="79">
          <cell r="C79">
            <v>5.6688872864056883E-2</v>
          </cell>
          <cell r="D79">
            <v>8.2368640806903093E-2</v>
          </cell>
          <cell r="E79">
            <v>1.0153250373791334E-2</v>
          </cell>
          <cell r="F79">
            <v>2.6360105258126376E-2</v>
          </cell>
          <cell r="J79">
            <v>233.72319999999999</v>
          </cell>
          <cell r="K79">
            <v>135.75007700995991</v>
          </cell>
          <cell r="L79">
            <v>178.71853831591986</v>
          </cell>
          <cell r="M79">
            <v>176.24317893232995</v>
          </cell>
        </row>
        <row r="80">
          <cell r="C80">
            <v>0.13096688732654704</v>
          </cell>
          <cell r="D80">
            <v>5.2682535720498969E-2</v>
          </cell>
          <cell r="E80">
            <v>5.6230139440127891E-2</v>
          </cell>
          <cell r="F80">
            <v>3.5759958801813818E-2</v>
          </cell>
          <cell r="J80">
            <v>264.33320000000003</v>
          </cell>
          <cell r="K80">
            <v>142.90173529109759</v>
          </cell>
          <cell r="L80">
            <v>188.76790664595987</v>
          </cell>
          <cell r="M80">
            <v>182.54562775005078</v>
          </cell>
        </row>
        <row r="81">
          <cell r="C81">
            <v>-2.3388284180723362E-2</v>
          </cell>
          <cell r="D81">
            <v>1.2761187595205836E-2</v>
          </cell>
          <cell r="E81">
            <v>-1.525612951640487E-2</v>
          </cell>
          <cell r="F81">
            <v>1.3459951904798428E-2</v>
          </cell>
          <cell r="J81">
            <v>258.15090000000004</v>
          </cell>
          <cell r="K81">
            <v>144.72533114282774</v>
          </cell>
          <cell r="L81">
            <v>185.88803901362849</v>
          </cell>
          <cell r="M81">
            <v>185.0026831199977</v>
          </cell>
        </row>
        <row r="82">
          <cell r="C82">
            <v>5.7782483036084686E-2</v>
          </cell>
          <cell r="D82">
            <v>1.7630615546158745E-2</v>
          </cell>
          <cell r="E82">
            <v>-8.9434650455927023E-2</v>
          </cell>
          <cell r="F82">
            <v>1.304010484244289E-2</v>
          </cell>
          <cell r="J82">
            <v>273.06750000000005</v>
          </cell>
          <cell r="K82">
            <v>147.27692781599745</v>
          </cell>
          <cell r="L82">
            <v>169.2632072205069</v>
          </cell>
          <cell r="M82">
            <v>187.41513750401572</v>
          </cell>
        </row>
        <row r="83">
          <cell r="C83">
            <v>4.8882052972250456E-2</v>
          </cell>
          <cell r="D83">
            <v>1.950039391214009E-2</v>
          </cell>
          <cell r="E83">
            <v>1.5944002079514075E-2</v>
          </cell>
          <cell r="F83">
            <v>1.8299943189426404E-2</v>
          </cell>
          <cell r="J83">
            <v>286.41560000000004</v>
          </cell>
          <cell r="K83">
            <v>150.14888592257924</v>
          </cell>
          <cell r="L83">
            <v>171.96194014841589</v>
          </cell>
          <cell r="M83">
            <v>190.84482387317775</v>
          </cell>
        </row>
        <row r="84">
          <cell r="C84">
            <v>-2.5947259855957583E-2</v>
          </cell>
          <cell r="D84">
            <v>-1.0620255761471631E-2</v>
          </cell>
          <cell r="E84">
            <v>5.2061323400538484E-2</v>
          </cell>
          <cell r="F84">
            <v>1.1629955838479145E-2</v>
          </cell>
          <cell r="J84">
            <v>278.98390000000006</v>
          </cell>
          <cell r="K84">
            <v>148.55426635178142</v>
          </cell>
          <cell r="L84">
            <v>180.91450632706662</v>
          </cell>
          <cell r="M84">
            <v>193.06434074682514</v>
          </cell>
        </row>
        <row r="85">
          <cell r="C85">
            <v>-2.3832558079516342E-2</v>
          </cell>
          <cell r="D85">
            <v>5.6574299992396826E-2</v>
          </cell>
          <cell r="E85">
            <v>-2.7820908659565546E-2</v>
          </cell>
          <cell r="F85">
            <v>2.4480095502941168E-2</v>
          </cell>
          <cell r="J85">
            <v>272.33500000000009</v>
          </cell>
          <cell r="K85">
            <v>156.95861998151753</v>
          </cell>
          <cell r="L85">
            <v>175.8813003713509</v>
          </cell>
          <cell r="M85">
            <v>197.79057424651978</v>
          </cell>
        </row>
        <row r="86">
          <cell r="C86">
            <v>-9.2411919143701171E-3</v>
          </cell>
          <cell r="D86">
            <v>8.7987858329736657E-3</v>
          </cell>
          <cell r="E86">
            <v>4.8374136706625936E-3</v>
          </cell>
          <cell r="F86">
            <v>1.0549970794101471E-2</v>
          </cell>
          <cell r="J86">
            <v>269.81830000000008</v>
          </cell>
          <cell r="K86">
            <v>158.339665263374</v>
          </cell>
          <cell r="L86">
            <v>176.7321109781812</v>
          </cell>
          <cell r="M86">
            <v>199.87725902816914</v>
          </cell>
        </row>
        <row r="87">
          <cell r="C87">
            <v>5.070782819401054E-2</v>
          </cell>
          <cell r="D87">
            <v>5.2442496125338023E-2</v>
          </cell>
          <cell r="E87">
            <v>1.1893239364376917E-2</v>
          </cell>
          <cell r="F87">
            <v>1.8739943160642758E-2</v>
          </cell>
          <cell r="J87">
            <v>283.50020000000006</v>
          </cell>
          <cell r="K87">
            <v>166.6433925454358</v>
          </cell>
          <cell r="L87">
            <v>178.83402827741634</v>
          </cell>
          <cell r="M87">
            <v>203.62294750146211</v>
          </cell>
        </row>
        <row r="88">
          <cell r="C88">
            <v>6.2723059807365811E-3</v>
          </cell>
          <cell r="D88">
            <v>1.8355576915967342E-2</v>
          </cell>
          <cell r="E88">
            <v>1.7150992922931207E-2</v>
          </cell>
          <cell r="F88">
            <v>1.9760009859560501E-2</v>
          </cell>
          <cell r="J88">
            <v>285.27840000000009</v>
          </cell>
          <cell r="K88">
            <v>169.70222815484129</v>
          </cell>
          <cell r="L88">
            <v>181.90120943078159</v>
          </cell>
          <cell r="M88">
            <v>207.64653895172376</v>
          </cell>
        </row>
        <row r="89">
          <cell r="C89">
            <v>5.0196229367523104E-2</v>
          </cell>
          <cell r="D89">
            <v>1.389821688963111E-2</v>
          </cell>
          <cell r="E89">
            <v>1.9928489423419737E-2</v>
          </cell>
          <cell r="F89">
            <v>1.1880054928021799E-2</v>
          </cell>
          <cell r="J89">
            <v>299.59830000000011</v>
          </cell>
          <cell r="K89">
            <v>172.06078652839093</v>
          </cell>
          <cell r="L89">
            <v>185.52622575903018</v>
          </cell>
          <cell r="M89">
            <v>210.11339124008384</v>
          </cell>
        </row>
        <row r="90">
          <cell r="C90">
            <v>-1.4798481833842247E-2</v>
          </cell>
          <cell r="D90">
            <v>-1.5086232619203943E-2</v>
          </cell>
          <cell r="E90">
            <v>1.5182279442991442E-2</v>
          </cell>
          <cell r="F90">
            <v>5.0599196590557227E-3</v>
          </cell>
          <cell r="J90">
            <v>295.1647000000001</v>
          </cell>
          <cell r="K90">
            <v>169.46503747818045</v>
          </cell>
          <cell r="L90">
            <v>188.34293676250729</v>
          </cell>
          <cell r="M90">
            <v>211.17654811905041</v>
          </cell>
        </row>
        <row r="91">
          <cell r="C91">
            <v>-8.4881085034897441E-2</v>
          </cell>
          <cell r="D91">
            <v>-1.569903418523777E-2</v>
          </cell>
          <cell r="E91">
            <v>-5.6099707958740752E-2</v>
          </cell>
          <cell r="F91">
            <v>-1.4819969489896057E-2</v>
          </cell>
          <cell r="J91">
            <v>270.1108000000001</v>
          </cell>
          <cell r="K91">
            <v>166.80460006160789</v>
          </cell>
          <cell r="L91">
            <v>177.77695301403907</v>
          </cell>
          <cell r="M91">
            <v>208.04691811894452</v>
          </cell>
        </row>
        <row r="92">
          <cell r="C92">
            <v>-2.3270820715054819E-2</v>
          </cell>
          <cell r="D92">
            <v>1.3721060504398253E-2</v>
          </cell>
          <cell r="E92">
            <v>-4.9145923668816316E-3</v>
          </cell>
          <cell r="F92">
            <v>-3.059998107917461E-3</v>
          </cell>
          <cell r="J92">
            <v>263.82510000000008</v>
          </cell>
          <cell r="K92">
            <v>169.09333607146516</v>
          </cell>
          <cell r="L92">
            <v>176.90325175774879</v>
          </cell>
          <cell r="M92">
            <v>207.41029494314247</v>
          </cell>
        </row>
        <row r="93">
          <cell r="C93">
            <v>-2.3477675171922563E-2</v>
          </cell>
          <cell r="D93">
            <v>1.9449842118047123E-2</v>
          </cell>
          <cell r="E93">
            <v>9.1496404091926387E-3</v>
          </cell>
          <cell r="F93">
            <v>7.5199285553595452E-3</v>
          </cell>
          <cell r="J93">
            <v>257.63110000000006</v>
          </cell>
          <cell r="K93">
            <v>172.38217476126903</v>
          </cell>
          <cell r="L93">
            <v>178.52185289854907</v>
          </cell>
          <cell r="M93">
            <v>208.97000554276096</v>
          </cell>
        </row>
        <row r="94">
          <cell r="C94">
            <v>-6.5351194013455682E-2</v>
          </cell>
          <cell r="D94">
            <v>-3.3100433039676358E-2</v>
          </cell>
          <cell r="E94">
            <v>1.6914317146234037E-2</v>
          </cell>
          <cell r="F94">
            <v>-9.6199479962477685E-3</v>
          </cell>
          <cell r="J94">
            <v>240.79460000000006</v>
          </cell>
          <cell r="K94">
            <v>166.67625012834986</v>
          </cell>
          <cell r="L94">
            <v>181.54142813600848</v>
          </cell>
          <cell r="M94">
            <v>206.95972495666399</v>
          </cell>
        </row>
        <row r="95">
          <cell r="C95">
            <v>-3.0875692395095133E-2</v>
          </cell>
          <cell r="D95">
            <v>4.0474107659893566E-3</v>
          </cell>
          <cell r="E95">
            <v>3.7109210819661342E-2</v>
          </cell>
          <cell r="F95">
            <v>1.1500267462958291E-3</v>
          </cell>
          <cell r="J95">
            <v>233.3599000000001</v>
          </cell>
          <cell r="K95">
            <v>167.35085737755409</v>
          </cell>
          <cell r="L95">
            <v>188.27828726521003</v>
          </cell>
          <cell r="M95">
            <v>207.19773417577019</v>
          </cell>
        </row>
        <row r="96">
          <cell r="C96">
            <v>3.7416025632510008E-2</v>
          </cell>
          <cell r="D96">
            <v>1.0829350300338048E-2</v>
          </cell>
          <cell r="E96">
            <v>8.4497270533769875E-3</v>
          </cell>
          <cell r="F96">
            <v>1.648996146227244E-2</v>
          </cell>
          <cell r="J96">
            <v>242.09130000000007</v>
          </cell>
          <cell r="K96">
            <v>169.16315843515753</v>
          </cell>
          <cell r="L96">
            <v>189.86918740267836</v>
          </cell>
          <cell r="M96">
            <v>210.61441682739883</v>
          </cell>
        </row>
        <row r="97">
          <cell r="C97">
            <v>8.4455740458248441E-2</v>
          </cell>
          <cell r="D97">
            <v>1.5277878942384859E-2</v>
          </cell>
          <cell r="E97">
            <v>1.4711609086475397E-2</v>
          </cell>
          <cell r="F97">
            <v>8.4200757021770656E-3</v>
          </cell>
          <cell r="J97">
            <v>262.53730000000002</v>
          </cell>
          <cell r="K97">
            <v>171.74761269124133</v>
          </cell>
          <cell r="L97">
            <v>192.6624686653133</v>
          </cell>
          <cell r="M97">
            <v>212.38780616105541</v>
          </cell>
        </row>
        <row r="98">
          <cell r="C98">
            <v>0.11399370679899579</v>
          </cell>
          <cell r="D98">
            <v>4.0462738767823359E-2</v>
          </cell>
          <cell r="E98">
            <v>-2.2258128949106171E-2</v>
          </cell>
          <cell r="F98">
            <v>2.8399994957834851E-2</v>
          </cell>
          <cell r="J98">
            <v>292.4649</v>
          </cell>
          <cell r="K98">
            <v>178.69699147756432</v>
          </cell>
          <cell r="L98">
            <v>188.37416259410762</v>
          </cell>
          <cell r="M98">
            <v>218.41961878513499</v>
          </cell>
        </row>
        <row r="99">
          <cell r="C99">
            <v>4.2701192519170483E-2</v>
          </cell>
          <cell r="D99">
            <v>3.402802916688219E-2</v>
          </cell>
          <cell r="E99">
            <v>2.2498683016270338E-2</v>
          </cell>
          <cell r="F99">
            <v>1.6469912221530159E-2</v>
          </cell>
          <cell r="J99">
            <v>304.95349999999996</v>
          </cell>
          <cell r="K99">
            <v>184.77769791559697</v>
          </cell>
          <cell r="L99">
            <v>192.61233316676783</v>
          </cell>
          <cell r="M99">
            <v>222.01697073398623</v>
          </cell>
        </row>
        <row r="100">
          <cell r="C100">
            <v>-5.3147119150952493E-2</v>
          </cell>
          <cell r="D100">
            <v>-2.437831680142255E-2</v>
          </cell>
          <cell r="E100">
            <v>2.5213686162463222E-2</v>
          </cell>
          <cell r="F100">
            <v>-2.0499789370296284E-3</v>
          </cell>
          <cell r="J100">
            <v>288.74609999999996</v>
          </cell>
          <cell r="K100">
            <v>180.27312865797299</v>
          </cell>
          <cell r="L100">
            <v>197.4688000862545</v>
          </cell>
          <cell r="M100">
            <v>221.56184062031843</v>
          </cell>
        </row>
        <row r="101">
          <cell r="C101">
            <v>1.0168449028402415E-2</v>
          </cell>
          <cell r="D101">
            <v>2.1045976487742646E-2</v>
          </cell>
          <cell r="E101">
            <v>-1.2906637300181822E-2</v>
          </cell>
          <cell r="F101">
            <v>1.8340052495376069E-2</v>
          </cell>
          <cell r="J101">
            <v>291.68219999999997</v>
          </cell>
          <cell r="K101">
            <v>184.06715268508049</v>
          </cell>
          <cell r="L101">
            <v>194.9201419054391</v>
          </cell>
          <cell r="M101">
            <v>225.62529640826722</v>
          </cell>
        </row>
        <row r="102">
          <cell r="C102">
            <v>-3.9261223345133822E-2</v>
          </cell>
          <cell r="D102">
            <v>-1.7705828865967832E-2</v>
          </cell>
          <cell r="E102">
            <v>-6.6723668531672997E-3</v>
          </cell>
          <cell r="F102">
            <v>-8.6599843240383612E-3</v>
          </cell>
          <cell r="J102">
            <v>280.23039999999997</v>
          </cell>
          <cell r="K102">
            <v>180.80809117979248</v>
          </cell>
          <cell r="L102">
            <v>193.61956321157459</v>
          </cell>
          <cell r="M102">
            <v>223.67138487826512</v>
          </cell>
        </row>
        <row r="103">
          <cell r="C103">
            <v>-7.4215716781619645E-2</v>
          </cell>
          <cell r="D103">
            <v>-1.8967681115799495E-2</v>
          </cell>
          <cell r="E103">
            <v>3.4207897593266923E-2</v>
          </cell>
          <cell r="F103">
            <v>-1.4950044412128216E-2</v>
          </cell>
          <cell r="J103">
            <v>259.43290000000002</v>
          </cell>
          <cell r="K103">
            <v>177.37858096313778</v>
          </cell>
          <cell r="L103">
            <v>200.24288140196921</v>
          </cell>
          <cell r="M103">
            <v>220.32748774061284</v>
          </cell>
        </row>
        <row r="104">
          <cell r="C104">
            <v>8.331903933541196E-2</v>
          </cell>
          <cell r="D104">
            <v>3.1820734128706896E-2</v>
          </cell>
          <cell r="E104">
            <v>2.5962213698802694E-2</v>
          </cell>
          <cell r="F104">
            <v>1.0429973696062911E-2</v>
          </cell>
          <cell r="J104">
            <v>281.04860000000002</v>
          </cell>
          <cell r="K104">
            <v>183.02289762809309</v>
          </cell>
          <cell r="L104">
            <v>205.44162988059114</v>
          </cell>
          <cell r="M104">
            <v>222.62549764226705</v>
          </cell>
        </row>
        <row r="105">
          <cell r="C105">
            <v>5.7541293569866481E-2</v>
          </cell>
          <cell r="D105">
            <v>1.4193866903045027E-3</v>
          </cell>
          <cell r="E105">
            <v>1.4984397938456961E-2</v>
          </cell>
          <cell r="F105">
            <v>1.591996302944465E-2</v>
          </cell>
          <cell r="J105">
            <v>297.22050000000002</v>
          </cell>
          <cell r="K105">
            <v>183.28267789300736</v>
          </cell>
          <cell r="L105">
            <v>208.52004901584709</v>
          </cell>
          <cell r="M105">
            <v>226.16968733414365</v>
          </cell>
        </row>
        <row r="106">
          <cell r="C106">
            <v>4.0914741748970807E-2</v>
          </cell>
          <cell r="D106">
            <v>3.718788340550927E-2</v>
          </cell>
          <cell r="E106">
            <v>-2.6228286281806401E-2</v>
          </cell>
          <cell r="F106">
            <v>2.2970064276479407E-2</v>
          </cell>
          <cell r="J106">
            <v>309.38119999999998</v>
          </cell>
          <cell r="K106">
            <v>190.09857274874204</v>
          </cell>
          <cell r="L106">
            <v>203.05092547476315</v>
          </cell>
          <cell r="M106">
            <v>231.36481958960019</v>
          </cell>
        </row>
        <row r="107">
          <cell r="C107">
            <v>-4.7740457403355752E-4</v>
          </cell>
          <cell r="D107">
            <v>-9.1229737977821523E-3</v>
          </cell>
          <cell r="E107">
            <v>2.9113844944819833E-2</v>
          </cell>
          <cell r="F107">
            <v>8.1999909716936603E-3</v>
          </cell>
          <cell r="J107">
            <v>309.23349999999999</v>
          </cell>
          <cell r="K107">
            <v>188.36430845055949</v>
          </cell>
          <cell r="L107">
            <v>208.96251863493757</v>
          </cell>
          <cell r="M107">
            <v>233.26200902140243</v>
          </cell>
        </row>
        <row r="108">
          <cell r="C108">
            <v>3.4797652906298993E-2</v>
          </cell>
          <cell r="D108">
            <v>8.0949369848675179E-3</v>
          </cell>
          <cell r="E108">
            <v>-2.8711517112920637E-2</v>
          </cell>
          <cell r="F108">
            <v>1.9279974966706304E-2</v>
          </cell>
          <cell r="J108">
            <v>319.9941</v>
          </cell>
          <cell r="K108">
            <v>189.88910565766491</v>
          </cell>
          <cell r="L108">
            <v>202.96288770519155</v>
          </cell>
          <cell r="M108">
            <v>237.7592947160187</v>
          </cell>
        </row>
        <row r="109">
          <cell r="C109">
            <v>-1.798158153540963E-2</v>
          </cell>
          <cell r="D109">
            <v>-1.6670902434935853E-2</v>
          </cell>
          <cell r="E109">
            <v>-1.8419088509492143E-2</v>
          </cell>
          <cell r="F109">
            <v>-1.4070027798040119E-2</v>
          </cell>
          <cell r="J109">
            <v>314.24009999999998</v>
          </cell>
          <cell r="K109">
            <v>186.72348290378875</v>
          </cell>
          <cell r="L109">
            <v>199.22449631240752</v>
          </cell>
          <cell r="M109">
            <v>234.41401483012191</v>
          </cell>
        </row>
        <row r="110">
          <cell r="C110">
            <v>9.2343084157623601E-2</v>
          </cell>
          <cell r="D110">
            <v>3.7822381083310486E-2</v>
          </cell>
          <cell r="E110">
            <v>6.2461635363342261E-3</v>
          </cell>
          <cell r="F110">
            <v>1.6630065169824793E-2</v>
          </cell>
          <cell r="J110">
            <v>343.25800000000004</v>
          </cell>
          <cell r="K110">
            <v>193.78580963137887</v>
          </cell>
          <cell r="L110">
            <v>200.46888509681864</v>
          </cell>
          <cell r="M110">
            <v>238.31233517346712</v>
          </cell>
        </row>
        <row r="111">
          <cell r="C111">
            <v>-5.7137779745848327E-3</v>
          </cell>
          <cell r="D111">
            <v>3.497096350304485E-4</v>
          </cell>
          <cell r="E111">
            <v>2.3287025439588493E-2</v>
          </cell>
          <cell r="F111">
            <v>1.8229935349332038E-2</v>
          </cell>
          <cell r="J111">
            <v>341.29669999999999</v>
          </cell>
          <cell r="K111">
            <v>193.85357839613914</v>
          </cell>
          <cell r="L111">
            <v>205.1372091239142</v>
          </cell>
          <cell r="M111">
            <v>242.65675363662777</v>
          </cell>
        </row>
        <row r="112">
          <cell r="C112">
            <v>7.1382758755065723E-2</v>
          </cell>
          <cell r="D112">
            <v>2.6478595718084197E-2</v>
          </cell>
          <cell r="E112">
            <v>-9.1568064442311137E-3</v>
          </cell>
          <cell r="F112">
            <v>3.4860088620583207E-2</v>
          </cell>
          <cell r="J112">
            <v>365.65940000000001</v>
          </cell>
          <cell r="K112">
            <v>198.98654892699446</v>
          </cell>
          <cell r="L112">
            <v>203.25880740545676</v>
          </cell>
          <cell r="M112">
            <v>251.11578957278363</v>
          </cell>
        </row>
        <row r="113">
          <cell r="C113">
            <v>-1.685858479229585E-2</v>
          </cell>
          <cell r="D113">
            <v>2.7142363243253254E-3</v>
          </cell>
          <cell r="E113">
            <v>7.0865844539902412E-3</v>
          </cell>
          <cell r="F113">
            <v>4.5099898119571602E-3</v>
          </cell>
          <cell r="J113">
            <v>359.49489999999997</v>
          </cell>
          <cell r="K113">
            <v>199.52664544614424</v>
          </cell>
          <cell r="L113">
            <v>204.69921811015288</v>
          </cell>
          <cell r="M113">
            <v>252.24831922537845</v>
          </cell>
        </row>
        <row r="114">
          <cell r="C114">
            <v>2.8724746860108397E-2</v>
          </cell>
          <cell r="D114">
            <v>1.2448602555591659E-2</v>
          </cell>
          <cell r="E114">
            <v>-3.4106052165105094E-2</v>
          </cell>
          <cell r="F114">
            <v>1.9509934171846099E-2</v>
          </cell>
          <cell r="J114">
            <v>369.82129999999995</v>
          </cell>
          <cell r="K114">
            <v>202.01047335455374</v>
          </cell>
          <cell r="L114">
            <v>197.71773589913178</v>
          </cell>
          <cell r="M114">
            <v>257.1696673284244</v>
          </cell>
        </row>
        <row r="115">
          <cell r="C115">
            <v>4.0837561276216405E-2</v>
          </cell>
          <cell r="D115">
            <v>1.3423944535371879E-2</v>
          </cell>
          <cell r="E115">
            <v>-1.9471489928257646E-2</v>
          </cell>
          <cell r="F115">
            <v>1.8670058088819719E-2</v>
          </cell>
          <cell r="J115">
            <v>384.92389999999995</v>
          </cell>
          <cell r="K115">
            <v>204.72225074442949</v>
          </cell>
          <cell r="L115">
            <v>193.86787699593393</v>
          </cell>
          <cell r="M115">
            <v>261.97103995612855</v>
          </cell>
        </row>
        <row r="116">
          <cell r="C116">
            <v>-7.7419458755353943E-2</v>
          </cell>
          <cell r="D116">
            <v>-2.8779359912528335E-2</v>
          </cell>
          <cell r="E116">
            <v>6.5881563771741369E-5</v>
          </cell>
          <cell r="F116">
            <v>-1.560003184917591E-2</v>
          </cell>
          <cell r="J116">
            <v>355.12329999999997</v>
          </cell>
          <cell r="K116">
            <v>198.83047540815269</v>
          </cell>
          <cell r="L116">
            <v>193.88064931483552</v>
          </cell>
          <cell r="M116">
            <v>257.88428338925121</v>
          </cell>
        </row>
        <row r="117">
          <cell r="C117">
            <v>-9.2491819038627021E-3</v>
          </cell>
          <cell r="D117">
            <v>1.3530192469568547E-3</v>
          </cell>
          <cell r="E117">
            <v>7.6672105102404409E-3</v>
          </cell>
          <cell r="F117">
            <v>-2.3499927386262387E-3</v>
          </cell>
          <cell r="J117">
            <v>351.83869999999996</v>
          </cell>
          <cell r="K117">
            <v>199.0994968682615</v>
          </cell>
          <cell r="L117">
            <v>195.36717306699447</v>
          </cell>
          <cell r="M117">
            <v>257.27825719588066</v>
          </cell>
        </row>
        <row r="118">
          <cell r="C118">
            <v>-7.3349236454091082E-2</v>
          </cell>
          <cell r="D118">
            <v>6.1731896876273673E-3</v>
          </cell>
          <cell r="E118">
            <v>1.916810773281008E-2</v>
          </cell>
          <cell r="F118">
            <v>-1.7699337675642912E-3</v>
          </cell>
          <cell r="J118">
            <v>326.03159999999997</v>
          </cell>
          <cell r="K118">
            <v>200.32857582914045</v>
          </cell>
          <cell r="L118">
            <v>199.11199208779718</v>
          </cell>
          <cell r="M118">
            <v>256.82289172080959</v>
          </cell>
        </row>
        <row r="119">
          <cell r="C119">
            <v>-2.5549670645421685E-3</v>
          </cell>
          <cell r="D119">
            <v>2.3787801127626906E-2</v>
          </cell>
          <cell r="E119">
            <v>2.7471115372728283E-2</v>
          </cell>
          <cell r="F119">
            <v>1.0099911999360334E-2</v>
          </cell>
          <cell r="J119">
            <v>325.1986</v>
          </cell>
          <cell r="K119">
            <v>205.09395215114478</v>
          </cell>
          <cell r="L119">
            <v>204.5818205945348</v>
          </cell>
          <cell r="M119">
            <v>259.41678032661099</v>
          </cell>
        </row>
        <row r="120">
          <cell r="C120">
            <v>1.8892762760971182E-2</v>
          </cell>
          <cell r="D120">
            <v>2.5773376522596703E-2</v>
          </cell>
          <cell r="E120">
            <v>1.6345054008183757E-2</v>
          </cell>
          <cell r="F120">
            <v>1.7599929414291449E-3</v>
          </cell>
          <cell r="J120">
            <v>331.34249999999997</v>
          </cell>
          <cell r="K120">
            <v>210.37991580244366</v>
          </cell>
          <cell r="L120">
            <v>207.92572150124502</v>
          </cell>
          <cell r="M120">
            <v>259.87335202887408</v>
          </cell>
        </row>
        <row r="121">
          <cell r="C121">
            <v>6.1769015444743669E-2</v>
          </cell>
          <cell r="D121">
            <v>3.2583496429774206E-2</v>
          </cell>
          <cell r="E121">
            <v>7.346746825324546E-3</v>
          </cell>
          <cell r="F121">
            <v>1.7680066766532665E-2</v>
          </cell>
          <cell r="J121">
            <v>351.80919999999998</v>
          </cell>
          <cell r="K121">
            <v>217.23482903788877</v>
          </cell>
          <cell r="L121">
            <v>209.4532991355876</v>
          </cell>
          <cell r="M121">
            <v>264.4679302435872</v>
          </cell>
        </row>
        <row r="122">
          <cell r="C122">
            <v>1.4600527786084116E-2</v>
          </cell>
          <cell r="D122">
            <v>1.9020159289107275E-2</v>
          </cell>
          <cell r="E122">
            <v>1.9629796156838131E-2</v>
          </cell>
          <cell r="F122">
            <v>2.0699964702632689E-2</v>
          </cell>
          <cell r="J122">
            <v>356.94580000000002</v>
          </cell>
          <cell r="K122">
            <v>221.36667008933139</v>
          </cell>
          <cell r="L122">
            <v>213.56482470199643</v>
          </cell>
          <cell r="M122">
            <v>269.94240706460778</v>
          </cell>
        </row>
        <row r="123">
          <cell r="C123">
            <v>5.9034733004282414E-2</v>
          </cell>
          <cell r="D123">
            <v>1.4026689673406478E-2</v>
          </cell>
          <cell r="E123">
            <v>-2.1682157481853093E-2</v>
          </cell>
          <cell r="F123">
            <v>1.4820033267149091E-2</v>
          </cell>
          <cell r="J123">
            <v>378.01800000000003</v>
          </cell>
          <cell r="K123">
            <v>224.47171167470981</v>
          </cell>
          <cell r="L123">
            <v>208.9342785402234</v>
          </cell>
          <cell r="M123">
            <v>273.94296251751956</v>
          </cell>
        </row>
        <row r="124">
          <cell r="C124">
            <v>3.5826600849695023E-2</v>
          </cell>
          <cell r="D124">
            <v>1.5122613934212437E-2</v>
          </cell>
          <cell r="E124">
            <v>-7.6754875627607078E-3</v>
          </cell>
          <cell r="F124">
            <v>1.1019183155955847E-2</v>
          </cell>
          <cell r="J124">
            <v>391.56110000000007</v>
          </cell>
          <cell r="K124">
            <v>227.8663107095183</v>
          </cell>
          <cell r="L124">
            <v>207.33060608385352</v>
          </cell>
          <cell r="M124">
            <v>276.96159019578528</v>
          </cell>
        </row>
        <row r="125">
          <cell r="C125">
            <v>-2.6334842761448929E-2</v>
          </cell>
          <cell r="D125">
            <v>-1.9561191245454301E-2</v>
          </cell>
          <cell r="E125">
            <v>2.9696952120174869E-2</v>
          </cell>
          <cell r="F125">
            <v>6.809537537808108E-3</v>
          </cell>
          <cell r="J125">
            <v>381.24940000000009</v>
          </cell>
          <cell r="K125">
            <v>223.40897422733332</v>
          </cell>
          <cell r="L125">
            <v>213.48769316577255</v>
          </cell>
          <cell r="M125">
            <v>278.84757054075448</v>
          </cell>
        </row>
        <row r="126">
          <cell r="C126">
            <v>2.8178142706585252E-2</v>
          </cell>
          <cell r="D126">
            <v>1.1186792782358346E-2</v>
          </cell>
          <cell r="E126">
            <v>-1.1019620328034274E-2</v>
          </cell>
          <cell r="F126">
            <v>9.552540396515985E-3</v>
          </cell>
          <cell r="J126">
            <v>391.99230000000011</v>
          </cell>
          <cell r="K126">
            <v>225.90820412773374</v>
          </cell>
          <cell r="L126">
            <v>211.13513984237787</v>
          </cell>
          <cell r="M126">
            <v>281.51127322281536</v>
          </cell>
        </row>
        <row r="127">
          <cell r="C127">
            <v>7.3001944170842048E-2</v>
          </cell>
          <cell r="D127">
            <v>4.4293038561533216E-2</v>
          </cell>
          <cell r="E127">
            <v>7.8138840605328497E-3</v>
          </cell>
          <cell r="F127">
            <v>1.7749531360076398E-2</v>
          </cell>
          <cell r="J127">
            <v>420.60850000000011</v>
          </cell>
          <cell r="K127">
            <v>235.91436492453016</v>
          </cell>
          <cell r="L127">
            <v>212.7849253462106</v>
          </cell>
          <cell r="M127">
            <v>286.50796639509878</v>
          </cell>
        </row>
        <row r="128">
          <cell r="C128">
            <v>7.5106898695580515E-2</v>
          </cell>
          <cell r="D128">
            <v>3.489773978594779E-2</v>
          </cell>
          <cell r="E128">
            <v>-1.8672311572615841E-2</v>
          </cell>
          <cell r="F128">
            <v>1.9931742983457568E-2</v>
          </cell>
          <cell r="J128">
            <v>452.19910000000021</v>
          </cell>
          <cell r="K128">
            <v>244.14724304343355</v>
          </cell>
          <cell r="L128">
            <v>208.81173892219036</v>
          </cell>
          <cell r="M128">
            <v>292.21856954399897</v>
          </cell>
        </row>
        <row r="129">
          <cell r="C129">
            <v>1.9680932580361077E-2</v>
          </cell>
          <cell r="D129">
            <v>-1.6612343602144919E-2</v>
          </cell>
          <cell r="E129">
            <v>-8.4290849902947107E-3</v>
          </cell>
          <cell r="F129">
            <v>7.3047405254078601E-3</v>
          </cell>
          <cell r="J129">
            <v>461.09880000000015</v>
          </cell>
          <cell r="K129">
            <v>240.09138515247963</v>
          </cell>
          <cell r="L129">
            <v>207.05164702784398</v>
          </cell>
          <cell r="M129">
            <v>294.35315037122371</v>
          </cell>
        </row>
        <row r="130">
          <cell r="C130">
            <v>-6.7896511550236016E-2</v>
          </cell>
          <cell r="D130">
            <v>-3.1006094301293752E-2</v>
          </cell>
          <cell r="E130">
            <v>2.6753172154974525E-2</v>
          </cell>
          <cell r="F130">
            <v>7.9439120628510551E-4</v>
          </cell>
          <cell r="J130">
            <v>429.79180000000019</v>
          </cell>
          <cell r="K130">
            <v>232.64708902351362</v>
          </cell>
          <cell r="L130">
            <v>212.59093538575092</v>
          </cell>
          <cell r="M130">
            <v>294.5869819254209</v>
          </cell>
        </row>
        <row r="131">
          <cell r="C131">
            <v>-8.2347313280523249E-2</v>
          </cell>
          <cell r="D131">
            <v>1.498841443230714E-2</v>
          </cell>
          <cell r="E131">
            <v>1.8626149797251523E-2</v>
          </cell>
          <cell r="F131">
            <v>-1.5321238370477608E-2</v>
          </cell>
          <cell r="J131">
            <v>394.39960000000019</v>
          </cell>
          <cell r="K131">
            <v>236.1341000102679</v>
          </cell>
          <cell r="L131">
            <v>216.55068599378373</v>
          </cell>
          <cell r="M131">
            <v>290.07354455450195</v>
          </cell>
        </row>
        <row r="132">
          <cell r="C132">
            <v>5.5705431749930812E-2</v>
          </cell>
          <cell r="D132">
            <v>3.7400367872470808E-2</v>
          </cell>
          <cell r="E132">
            <v>2.8103937845029847E-3</v>
          </cell>
          <cell r="F132">
            <v>2.6943062356682645E-2</v>
          </cell>
          <cell r="J132">
            <v>416.36980000000023</v>
          </cell>
          <cell r="K132">
            <v>244.96560221788673</v>
          </cell>
          <cell r="L132">
            <v>217.15927869573051</v>
          </cell>
          <cell r="M132">
            <v>297.88901415345788</v>
          </cell>
        </row>
        <row r="133">
          <cell r="C133">
            <v>8.7513071313049196E-2</v>
          </cell>
          <cell r="D133">
            <v>1.5907147527790544E-2</v>
          </cell>
          <cell r="E133">
            <v>1.4120861913564209E-2</v>
          </cell>
          <cell r="F133">
            <v>2.8476106114456945E-2</v>
          </cell>
          <cell r="J133">
            <v>452.80760000000026</v>
          </cell>
          <cell r="K133">
            <v>248.86230619160071</v>
          </cell>
          <cell r="L133">
            <v>220.22575488344214</v>
          </cell>
          <cell r="M133">
            <v>306.37173333082274</v>
          </cell>
        </row>
        <row r="134">
          <cell r="C134">
            <v>-6.5330396397940249E-2</v>
          </cell>
          <cell r="D134">
            <v>-4.1808497031361469E-2</v>
          </cell>
          <cell r="E134">
            <v>4.5978970249876294E-2</v>
          </cell>
          <cell r="F134">
            <v>-2.1991785597783475E-2</v>
          </cell>
          <cell r="J134">
            <v>423.2255000000003</v>
          </cell>
          <cell r="K134">
            <v>238.45774720197142</v>
          </cell>
          <cell r="L134">
            <v>230.35150831548447</v>
          </cell>
          <cell r="M134">
            <v>299.63407185819</v>
          </cell>
        </row>
        <row r="135">
          <cell r="C135">
            <v>-9.4205098700339551E-4</v>
          </cell>
          <cell r="D135">
            <v>-6.9369687470396402E-3</v>
          </cell>
          <cell r="E135">
            <v>-4.0078518828425835E-3</v>
          </cell>
          <cell r="F135">
            <v>5.3292966687306098E-3</v>
          </cell>
          <cell r="J135">
            <v>422.82680000000028</v>
          </cell>
          <cell r="K135">
            <v>236.80357326214187</v>
          </cell>
          <cell r="L135">
            <v>229.42829358916663</v>
          </cell>
          <cell r="M135">
            <v>301.23091071918202</v>
          </cell>
        </row>
        <row r="136">
          <cell r="C136">
            <v>1.1687054841367672E-2</v>
          </cell>
          <cell r="D136">
            <v>-5.998100796538075E-2</v>
          </cell>
          <cell r="E136">
            <v>2.6392735545043067E-2</v>
          </cell>
          <cell r="F136">
            <v>-2.6916698172258946E-2</v>
          </cell>
          <cell r="J136">
            <v>427.76840000000027</v>
          </cell>
          <cell r="K136">
            <v>222.5998562480747</v>
          </cell>
          <cell r="L136">
            <v>235.483533868416</v>
          </cell>
          <cell r="M136">
            <v>293.12276921519913</v>
          </cell>
        </row>
        <row r="137">
          <cell r="C137">
            <v>4.3025618535637467E-2</v>
          </cell>
          <cell r="D137">
            <v>-3.2487660869966462E-2</v>
          </cell>
          <cell r="E137">
            <v>4.2686555126321135E-3</v>
          </cell>
          <cell r="F137">
            <v>1.4974318312410695E-2</v>
          </cell>
          <cell r="J137">
            <v>446.17340000000024</v>
          </cell>
          <cell r="K137">
            <v>215.36810760858395</v>
          </cell>
          <cell r="L137">
            <v>236.48873195339752</v>
          </cell>
          <cell r="M137">
            <v>297.51208286604282</v>
          </cell>
        </row>
        <row r="138">
          <cell r="C138">
            <v>-1.3167750475487683E-2</v>
          </cell>
          <cell r="D138">
            <v>-4.3147220222456983E-3</v>
          </cell>
          <cell r="E138">
            <v>8.6821608099678649E-3</v>
          </cell>
          <cell r="F138">
            <v>-2.2369302841359406E-2</v>
          </cell>
          <cell r="J138">
            <v>440.29830000000027</v>
          </cell>
          <cell r="K138">
            <v>214.4388540917958</v>
          </cell>
          <cell r="L138">
            <v>238.54196515396231</v>
          </cell>
          <cell r="M138">
            <v>290.85694498544871</v>
          </cell>
        </row>
        <row r="139">
          <cell r="C139">
            <v>6.6148336252944695E-3</v>
          </cell>
          <cell r="D139">
            <v>4.8701889466678194E-2</v>
          </cell>
          <cell r="E139">
            <v>-1.9191788547162303E-2</v>
          </cell>
          <cell r="F139">
            <v>1.6310434966174014E-2</v>
          </cell>
          <cell r="J139">
            <v>443.21080000000023</v>
          </cell>
          <cell r="K139">
            <v>224.88243146113558</v>
          </cell>
          <cell r="L139">
            <v>233.96391819910289</v>
          </cell>
          <cell r="M139">
            <v>295.6009482710939</v>
          </cell>
        </row>
        <row r="140">
          <cell r="C140">
            <v>1.8653877567965216E-2</v>
          </cell>
          <cell r="D140">
            <v>1.2953568966225681E-2</v>
          </cell>
          <cell r="E140">
            <v>-1.9910995438108592E-2</v>
          </cell>
          <cell r="F140">
            <v>1.8697675724024032E-2</v>
          </cell>
          <cell r="J140">
            <v>451.47840000000014</v>
          </cell>
          <cell r="K140">
            <v>227.79546154635992</v>
          </cell>
          <cell r="L140">
            <v>229.30546369115854</v>
          </cell>
          <cell r="M140">
            <v>301.12799894558083</v>
          </cell>
        </row>
        <row r="141">
          <cell r="C141">
            <v>3.1927108805205329E-2</v>
          </cell>
          <cell r="D141">
            <v>-8.4304710389903059E-2</v>
          </cell>
          <cell r="E141">
            <v>1.7148914907549662E-2</v>
          </cell>
          <cell r="F141">
            <v>-1.3292462208457367E-2</v>
          </cell>
          <cell r="J141">
            <v>465.89280000000014</v>
          </cell>
          <cell r="K141">
            <v>208.59123113255976</v>
          </cell>
          <cell r="L141">
            <v>233.23780357583442</v>
          </cell>
          <cell r="M141">
            <v>297.12526639968831</v>
          </cell>
        </row>
        <row r="142">
          <cell r="C142">
            <v>-3.3418417283976098E-2</v>
          </cell>
          <cell r="D142">
            <v>-8.4077047655145565E-3</v>
          </cell>
          <cell r="E142">
            <v>-7.3340530484067301E-4</v>
          </cell>
          <cell r="F142">
            <v>-2.291192194048508E-2</v>
          </cell>
          <cell r="J142">
            <v>450.32340000000011</v>
          </cell>
          <cell r="K142">
            <v>206.83745764452198</v>
          </cell>
          <cell r="L142">
            <v>233.06674573340251</v>
          </cell>
          <cell r="M142">
            <v>290.31755548939282</v>
          </cell>
        </row>
        <row r="143">
          <cell r="C143">
            <v>-3.5472285028936845E-2</v>
          </cell>
          <cell r="D143">
            <v>1.4465917721990129E-2</v>
          </cell>
          <cell r="E143">
            <v>2.4831846852930051E-2</v>
          </cell>
          <cell r="F143">
            <v>-1.4394037277151717E-2</v>
          </cell>
          <cell r="J143">
            <v>434.34940000000017</v>
          </cell>
          <cell r="K143">
            <v>209.82955128863324</v>
          </cell>
          <cell r="L143">
            <v>238.85422346996515</v>
          </cell>
          <cell r="M143">
            <v>286.13871377346692</v>
          </cell>
        </row>
        <row r="144">
          <cell r="C144">
            <v>-4.7942969415867287E-3</v>
          </cell>
          <cell r="D144">
            <v>-8.9105616262056264E-2</v>
          </cell>
          <cell r="E144">
            <v>3.9766412043571453E-3</v>
          </cell>
          <cell r="F144">
            <v>-6.1272669414302983E-2</v>
          </cell>
          <cell r="J144">
            <v>432.26700000000017</v>
          </cell>
          <cell r="K144">
            <v>191.13255981106883</v>
          </cell>
          <cell r="L144">
            <v>239.80406101685054</v>
          </cell>
          <cell r="M144">
            <v>268.60623095779141</v>
          </cell>
        </row>
        <row r="145">
          <cell r="C145">
            <v>1.8900818244279582E-2</v>
          </cell>
          <cell r="D145">
            <v>-0.16795061887570917</v>
          </cell>
          <cell r="E145">
            <v>-3.2648075989604286E-2</v>
          </cell>
          <cell r="F145">
            <v>-6.8420693491709428E-2</v>
          </cell>
          <cell r="J145">
            <v>440.43720000000019</v>
          </cell>
          <cell r="K145">
            <v>159.03172810350131</v>
          </cell>
          <cell r="L145">
            <v>231.97491981015671</v>
          </cell>
          <cell r="M145">
            <v>250.22800635946504</v>
          </cell>
        </row>
        <row r="146">
          <cell r="C146">
            <v>-1.2588173750991083E-2</v>
          </cell>
          <cell r="D146">
            <v>-7.1751861106268633E-2</v>
          </cell>
          <cell r="E146">
            <v>0.12302247732121274</v>
          </cell>
          <cell r="F146">
            <v>-2.6679184322282889E-2</v>
          </cell>
          <cell r="J146">
            <v>434.89290000000017</v>
          </cell>
          <cell r="K146">
            <v>147.620905637129</v>
          </cell>
          <cell r="L146">
            <v>260.51304912159185</v>
          </cell>
          <cell r="M146">
            <v>243.55212725520349</v>
          </cell>
        </row>
        <row r="147">
          <cell r="C147">
            <v>2.4111453647553072E-2</v>
          </cell>
          <cell r="D147">
            <v>1.0642145679149673E-2</v>
          </cell>
          <cell r="E147">
            <v>9.2270343691147838E-2</v>
          </cell>
          <cell r="F147">
            <v>1.5167172903474135E-3</v>
          </cell>
          <cell r="J147">
            <v>445.37880000000013</v>
          </cell>
          <cell r="K147">
            <v>149.19190882020735</v>
          </cell>
          <cell r="L147">
            <v>284.55067770007003</v>
          </cell>
          <cell r="M147">
            <v>243.92152697771235</v>
          </cell>
        </row>
        <row r="148">
          <cell r="C148">
            <v>-3.5667166914994608E-2</v>
          </cell>
          <cell r="D148">
            <v>-8.4288840864981007E-2</v>
          </cell>
          <cell r="E148">
            <v>-8.6499976682638979E-2</v>
          </cell>
          <cell r="F148">
            <v>-9.0061936125362951E-4</v>
          </cell>
          <cell r="J148">
            <v>429.49340000000012</v>
          </cell>
          <cell r="K148">
            <v>136.61669575931813</v>
          </cell>
          <cell r="L148">
            <v>259.93705071398483</v>
          </cell>
          <cell r="M148">
            <v>243.70184652788967</v>
          </cell>
        </row>
        <row r="149">
          <cell r="C149">
            <v>6.7398008910033447E-3</v>
          </cell>
          <cell r="D149">
            <v>-0.10647796709532442</v>
          </cell>
          <cell r="E149">
            <v>-1.0113601937114969E-2</v>
          </cell>
          <cell r="F149">
            <v>-1.214330571133404E-2</v>
          </cell>
          <cell r="J149">
            <v>432.38810000000018</v>
          </cell>
          <cell r="K149">
            <v>122.07002772358551</v>
          </cell>
          <cell r="L149">
            <v>257.30815085435592</v>
          </cell>
          <cell r="M149">
            <v>240.7425005030849</v>
          </cell>
        </row>
        <row r="150">
          <cell r="C150">
            <v>-1.8238244762055489E-3</v>
          </cell>
          <cell r="D150">
            <v>8.7597994683893621E-2</v>
          </cell>
          <cell r="E150">
            <v>4.8034165278515673E-2</v>
          </cell>
          <cell r="F150">
            <v>1.6567343748949748E-2</v>
          </cell>
          <cell r="J150">
            <v>431.59950000000015</v>
          </cell>
          <cell r="K150">
            <v>132.76311736317891</v>
          </cell>
          <cell r="L150">
            <v>269.66773310000332</v>
          </cell>
          <cell r="M150">
            <v>244.7309642639012</v>
          </cell>
        </row>
        <row r="151">
          <cell r="C151">
            <v>2.4965969608398586E-2</v>
          </cell>
          <cell r="D151">
            <v>9.570913703228201E-2</v>
          </cell>
          <cell r="E151">
            <v>-5.1670758916386061E-2</v>
          </cell>
          <cell r="F151">
            <v>3.6015740386998729E-2</v>
          </cell>
          <cell r="J151">
            <v>442.37480000000016</v>
          </cell>
          <cell r="K151">
            <v>145.46976075572434</v>
          </cell>
          <cell r="L151">
            <v>255.7337966754647</v>
          </cell>
          <cell r="M151">
            <v>253.54513113748973</v>
          </cell>
        </row>
        <row r="152">
          <cell r="C152">
            <v>-1.0749934218676205E-2</v>
          </cell>
          <cell r="D152">
            <v>5.5931617174761694E-2</v>
          </cell>
          <cell r="E152">
            <v>-2.7397582363091089E-2</v>
          </cell>
          <cell r="F152">
            <v>5.1466163537776E-2</v>
          </cell>
          <cell r="J152">
            <v>437.61930000000012</v>
          </cell>
          <cell r="K152">
            <v>153.60611972481769</v>
          </cell>
          <cell r="L152">
            <v>248.72730891802266</v>
          </cell>
          <cell r="M152">
            <v>266.59412632081865</v>
          </cell>
        </row>
        <row r="153">
          <cell r="C153">
            <v>-2.6593662573839882E-2</v>
          </cell>
          <cell r="D153">
            <v>1.9853339304933826E-3</v>
          </cell>
          <cell r="E153">
            <v>6.7366103076174078E-3</v>
          </cell>
          <cell r="F153">
            <v>2.491389774155861E-3</v>
          </cell>
          <cell r="J153">
            <v>425.98140000000012</v>
          </cell>
          <cell r="K153">
            <v>153.91107916623881</v>
          </cell>
          <cell r="L153">
            <v>250.40288787106576</v>
          </cell>
          <cell r="M153">
            <v>267.25831620098432</v>
          </cell>
        </row>
        <row r="154">
          <cell r="C154">
            <v>2.048305395493788E-2</v>
          </cell>
          <cell r="D154">
            <v>7.563344763632962E-2</v>
          </cell>
          <cell r="E154">
            <v>6.0435103599012496E-3</v>
          </cell>
          <cell r="F154">
            <v>2.4998830384894255E-2</v>
          </cell>
          <cell r="J154">
            <v>434.7068000000001</v>
          </cell>
          <cell r="K154">
            <v>165.55190471300952</v>
          </cell>
          <cell r="L154">
            <v>251.91620031806374</v>
          </cell>
          <cell r="M154">
            <v>273.93946151664517</v>
          </cell>
        </row>
        <row r="155">
          <cell r="C155">
            <v>1.8618066246030684E-2</v>
          </cell>
          <cell r="D155">
            <v>3.6103478859524474E-2</v>
          </cell>
          <cell r="E155">
            <v>1.8844186156380838E-2</v>
          </cell>
          <cell r="F155">
            <v>1.3002939767995159E-2</v>
          </cell>
          <cell r="J155">
            <v>442.80020000000013</v>
          </cell>
          <cell r="K155">
            <v>171.52890440496967</v>
          </cell>
          <cell r="L155">
            <v>256.66335609266548</v>
          </cell>
          <cell r="M155">
            <v>277.50147983482316</v>
          </cell>
        </row>
        <row r="156">
          <cell r="C156">
            <v>6.1103179266856822E-2</v>
          </cell>
          <cell r="D156">
            <v>3.7317721428058226E-2</v>
          </cell>
          <cell r="E156">
            <v>1.9814045003455183E-2</v>
          </cell>
          <cell r="F156">
            <v>2.7872578560196093E-2</v>
          </cell>
          <cell r="J156">
            <v>469.85670000000022</v>
          </cell>
          <cell r="K156">
            <v>177.92997227641436</v>
          </cell>
          <cell r="L156">
            <v>261.74889538102337</v>
          </cell>
          <cell r="M156">
            <v>285.23616163208993</v>
          </cell>
        </row>
        <row r="157">
          <cell r="C157">
            <v>-3.7316909602438386E-2</v>
          </cell>
          <cell r="D157">
            <v>-1.8576226584951949E-2</v>
          </cell>
          <cell r="E157">
            <v>-1.404012019677503E-2</v>
          </cell>
          <cell r="F157">
            <v>-2.0293428013304915E-3</v>
          </cell>
          <cell r="J157">
            <v>452.32310000000018</v>
          </cell>
          <cell r="K157">
            <v>174.62470479515346</v>
          </cell>
          <cell r="L157">
            <v>258.07390942850071</v>
          </cell>
          <cell r="M157">
            <v>284.65731968080269</v>
          </cell>
        </row>
        <row r="158">
          <cell r="C158">
            <v>4.8643768138306509E-2</v>
          </cell>
          <cell r="D158">
            <v>5.9982242292743404E-2</v>
          </cell>
          <cell r="E158">
            <v>1.7393653141180021E-2</v>
          </cell>
          <cell r="F158">
            <v>1.5163222222704498E-2</v>
          </cell>
          <cell r="J158">
            <v>474.32580000000024</v>
          </cell>
          <cell r="K158">
            <v>185.09908614847515</v>
          </cell>
          <cell r="L158">
            <v>262.56275749388834</v>
          </cell>
          <cell r="M158">
            <v>288.97364187644212</v>
          </cell>
        </row>
        <row r="159">
          <cell r="C159">
            <v>1.148936026671965E-2</v>
          </cell>
          <cell r="D159">
            <v>1.9315685534870175E-2</v>
          </cell>
          <cell r="E159">
            <v>-5.6275426988621646E-2</v>
          </cell>
          <cell r="F159">
            <v>1.2781737872869847E-2</v>
          </cell>
          <cell r="J159">
            <v>479.77550000000025</v>
          </cell>
          <cell r="K159">
            <v>188.67440188931093</v>
          </cell>
          <cell r="L159">
            <v>247.78692620460987</v>
          </cell>
          <cell r="M159">
            <v>292.66722721907536</v>
          </cell>
        </row>
        <row r="160">
          <cell r="C160">
            <v>-5.2841797882551389E-2</v>
          </cell>
          <cell r="D160">
            <v>-3.5972789115646164E-2</v>
          </cell>
          <cell r="E160">
            <v>2.6024489167480347E-2</v>
          </cell>
          <cell r="F160">
            <v>-7.6114003028396882E-3</v>
          </cell>
          <cell r="J160">
            <v>454.42330000000021</v>
          </cell>
          <cell r="K160">
            <v>181.88725741862606</v>
          </cell>
          <cell r="L160">
            <v>254.23545438146499</v>
          </cell>
          <cell r="M160">
            <v>290.43961979718881</v>
          </cell>
        </row>
        <row r="161">
          <cell r="C161">
            <v>4.2035696673123901E-2</v>
          </cell>
          <cell r="D161">
            <v>3.0975499604832368E-2</v>
          </cell>
          <cell r="E161">
            <v>2.6975276795080383E-3</v>
          </cell>
          <cell r="F161">
            <v>6.5958450278784664E-3</v>
          </cell>
          <cell r="J161">
            <v>473.52530000000019</v>
          </cell>
          <cell r="K161">
            <v>187.52130608892077</v>
          </cell>
          <cell r="L161">
            <v>254.9212615567713</v>
          </cell>
          <cell r="M161">
            <v>292.35531451932701</v>
          </cell>
        </row>
        <row r="162">
          <cell r="C162">
            <v>9.2082936223259804E-2</v>
          </cell>
          <cell r="D162">
            <v>6.034704616513431E-2</v>
          </cell>
          <cell r="E162">
            <v>-1.8985131285302881E-2</v>
          </cell>
          <cell r="F162">
            <v>2.4939120413628002E-2</v>
          </cell>
          <cell r="J162">
            <v>517.12890000000016</v>
          </cell>
          <cell r="K162">
            <v>198.83766300441516</v>
          </cell>
          <cell r="L162">
            <v>250.08154793870096</v>
          </cell>
          <cell r="M162">
            <v>299.64639891168861</v>
          </cell>
        </row>
        <row r="163">
          <cell r="C163">
            <v>3.274057976647593E-2</v>
          </cell>
          <cell r="D163">
            <v>1.5786375278856513E-2</v>
          </cell>
          <cell r="E163">
            <v>2.7932409703863348E-2</v>
          </cell>
          <cell r="F163">
            <v>1.1907533236164669E-2</v>
          </cell>
          <cell r="J163">
            <v>534.06000000000017</v>
          </cell>
          <cell r="K163">
            <v>201.97658897217366</v>
          </cell>
          <cell r="L163">
            <v>257.06692819510113</v>
          </cell>
          <cell r="M163">
            <v>303.21444836582657</v>
          </cell>
        </row>
        <row r="164">
          <cell r="C164">
            <v>-9.0068906115417735E-2</v>
          </cell>
          <cell r="D164">
            <v>-7.985053760707661E-2</v>
          </cell>
          <cell r="E164">
            <v>4.2868626129784593E-2</v>
          </cell>
          <cell r="F164">
            <v>-2.8938195736528782E-2</v>
          </cell>
          <cell r="J164">
            <v>485.95780000000013</v>
          </cell>
          <cell r="K164">
            <v>185.84864975870204</v>
          </cell>
          <cell r="L164">
            <v>268.08703423022911</v>
          </cell>
          <cell r="M164">
            <v>294.43996930887266</v>
          </cell>
        </row>
        <row r="165">
          <cell r="C165">
            <v>-3.4378705311448821E-2</v>
          </cell>
          <cell r="D165">
            <v>-5.234864473640588E-2</v>
          </cell>
          <cell r="E165">
            <v>4.6325925295735093E-2</v>
          </cell>
          <cell r="F165">
            <v>-9.5234888310934407E-3</v>
          </cell>
          <cell r="J165">
            <v>469.25120000000015</v>
          </cell>
          <cell r="K165">
            <v>176.11972481774302</v>
          </cell>
          <cell r="L165">
            <v>280.50641415073386</v>
          </cell>
          <cell r="M165">
            <v>291.63587354973214</v>
          </cell>
        </row>
        <row r="166">
          <cell r="C166">
            <v>2.5587787521907268E-2</v>
          </cell>
          <cell r="D166">
            <v>7.0060574966622546E-2</v>
          </cell>
          <cell r="E166">
            <v>7.9653310003036104E-4</v>
          </cell>
          <cell r="F166">
            <v>1.6127657363697478E-2</v>
          </cell>
          <cell r="J166">
            <v>481.25830000000019</v>
          </cell>
          <cell r="K166">
            <v>188.45877400143743</v>
          </cell>
          <cell r="L166">
            <v>280.72984679437576</v>
          </cell>
          <cell r="M166">
            <v>296.33927699330485</v>
          </cell>
        </row>
        <row r="167">
          <cell r="C167">
            <v>-4.1859018327581321E-3</v>
          </cell>
          <cell r="D167">
            <v>-4.5140023972976007E-2</v>
          </cell>
          <cell r="E167">
            <v>6.7988517072095744E-2</v>
          </cell>
          <cell r="F167">
            <v>-1.2878431754090869E-3</v>
          </cell>
          <cell r="J167">
            <v>479.24380000000014</v>
          </cell>
          <cell r="K167">
            <v>179.95174042509487</v>
          </cell>
          <cell r="L167">
            <v>299.81625277580201</v>
          </cell>
          <cell r="M167">
            <v>295.95763847782337</v>
          </cell>
        </row>
        <row r="168">
          <cell r="C168">
            <v>8.3175202266570825E-2</v>
          </cell>
          <cell r="D168">
            <v>8.924139111580276E-2</v>
          </cell>
          <cell r="E168">
            <v>-1.5704227572917451E-2</v>
          </cell>
          <cell r="F168">
            <v>3.484264862023978E-2</v>
          </cell>
          <cell r="J168">
            <v>519.10500000000013</v>
          </cell>
          <cell r="K168">
            <v>196.01088407434017</v>
          </cell>
          <cell r="L168">
            <v>295.10787011215149</v>
          </cell>
          <cell r="M168">
            <v>306.26958648178214</v>
          </cell>
        </row>
        <row r="169">
          <cell r="C169">
            <v>3.4157829340884849E-2</v>
          </cell>
          <cell r="D169">
            <v>3.8052332434060476E-2</v>
          </cell>
          <cell r="E169">
            <v>-3.3115513229047711E-2</v>
          </cell>
          <cell r="F169">
            <v>2.1418151005711872E-2</v>
          </cell>
          <cell r="J169">
            <v>536.83650000000011</v>
          </cell>
          <cell r="K169">
            <v>203.46955539583104</v>
          </cell>
          <cell r="L169">
            <v>285.33522153545647</v>
          </cell>
          <cell r="M169">
            <v>312.8293147335059</v>
          </cell>
        </row>
        <row r="170">
          <cell r="C170">
            <v>-6.6960797188716503E-3</v>
          </cell>
          <cell r="D170">
            <v>1.2616131490372773E-4</v>
          </cell>
          <cell r="E170">
            <v>-1.3272954335415754E-2</v>
          </cell>
          <cell r="F170">
            <v>1.8829781111082688E-3</v>
          </cell>
          <cell r="J170">
            <v>533.24180000000013</v>
          </cell>
          <cell r="K170">
            <v>203.49522538248266</v>
          </cell>
          <cell r="L170">
            <v>281.54798016973064</v>
          </cell>
          <cell r="M170">
            <v>313.41836548566209</v>
          </cell>
        </row>
        <row r="171">
          <cell r="C171">
            <v>8.3349429845897216E-2</v>
          </cell>
          <cell r="D171">
            <v>6.6831833044039834E-2</v>
          </cell>
          <cell r="E171">
            <v>-3.7395180833268538E-2</v>
          </cell>
          <cell r="F171">
            <v>2.9459284356273763E-2</v>
          </cell>
          <cell r="J171">
            <v>577.68720000000008</v>
          </cell>
          <cell r="K171">
            <v>217.09518431050401</v>
          </cell>
          <cell r="L171">
            <v>271.01944253804203</v>
          </cell>
          <cell r="M171">
            <v>322.65144623698274</v>
          </cell>
        </row>
        <row r="172">
          <cell r="C172">
            <v>-1.0568868411832577E-2</v>
          </cell>
          <cell r="D172">
            <v>2.3700627633862936E-2</v>
          </cell>
          <cell r="E172">
            <v>-2.1650394864142108E-2</v>
          </cell>
          <cell r="F172">
            <v>4.0578049829975704E-3</v>
          </cell>
          <cell r="J172">
            <v>571.58170000000007</v>
          </cell>
          <cell r="K172">
            <v>222.24047643495211</v>
          </cell>
          <cell r="L172">
            <v>265.15176459123376</v>
          </cell>
          <cell r="M172">
            <v>323.96070288329452</v>
          </cell>
        </row>
        <row r="173">
          <cell r="C173">
            <v>3.4282763076564526E-2</v>
          </cell>
          <cell r="D173">
            <v>3.425891702088335E-2</v>
          </cell>
          <cell r="E173">
            <v>1.1682907306520773E-2</v>
          </cell>
          <cell r="F173">
            <v>1.2309387037115149E-2</v>
          </cell>
          <cell r="J173">
            <v>591.17710000000011</v>
          </cell>
          <cell r="K173">
            <v>229.85419447581873</v>
          </cell>
          <cell r="L173">
            <v>268.24950807911358</v>
          </cell>
          <cell r="M173">
            <v>327.94846055990087</v>
          </cell>
        </row>
        <row r="174">
          <cell r="C174">
            <v>-1.6728151344157283E-2</v>
          </cell>
          <cell r="D174">
            <v>3.9757878984159056E-4</v>
          </cell>
          <cell r="E174">
            <v>9.1053238627791799E-5</v>
          </cell>
          <cell r="F174">
            <v>6.032980893617701E-4</v>
          </cell>
          <cell r="J174">
            <v>581.28780000000006</v>
          </cell>
          <cell r="K174">
            <v>229.94557962829845</v>
          </cell>
          <cell r="L174">
            <v>268.27393306558452</v>
          </cell>
          <cell r="M174">
            <v>328.14631123956576</v>
          </cell>
        </row>
        <row r="175">
          <cell r="C175">
            <v>7.9224611285494184E-2</v>
          </cell>
          <cell r="D175">
            <v>2.9614546493766269E-2</v>
          </cell>
          <cell r="E175">
            <v>1.8698839385580923E-2</v>
          </cell>
          <cell r="F175">
            <v>1.4780005173131938E-2</v>
          </cell>
          <cell r="J175">
            <v>627.34010000000012</v>
          </cell>
          <cell r="K175">
            <v>236.75531368723674</v>
          </cell>
          <cell r="L175">
            <v>273.29034425131596</v>
          </cell>
          <cell r="M175">
            <v>332.99631541723073</v>
          </cell>
        </row>
        <row r="176">
          <cell r="C176">
            <v>-6.3878907151001529E-2</v>
          </cell>
          <cell r="D176">
            <v>-1.1319478176393227E-2</v>
          </cell>
          <cell r="E176">
            <v>3.4603882280946019E-2</v>
          </cell>
          <cell r="F176">
            <v>-1.1996319698536206E-2</v>
          </cell>
          <cell r="J176">
            <v>587.26630000000011</v>
          </cell>
          <cell r="K176">
            <v>234.07536708080892</v>
          </cell>
          <cell r="L176">
            <v>282.74725115230768</v>
          </cell>
          <cell r="M176">
            <v>329.00158515905105</v>
          </cell>
        </row>
        <row r="177">
          <cell r="C177">
            <v>-2.8729726190656613E-2</v>
          </cell>
          <cell r="D177">
            <v>-1.6669152417465805E-2</v>
          </cell>
          <cell r="E177">
            <v>-1.9273428428662642E-2</v>
          </cell>
          <cell r="F177">
            <v>-1.1758266403501971E-2</v>
          </cell>
          <cell r="J177">
            <v>570.39430000000016</v>
          </cell>
          <cell r="K177">
            <v>230.17352910976464</v>
          </cell>
          <cell r="L177">
            <v>277.2977422438226</v>
          </cell>
          <cell r="M177">
            <v>325.13309687357651</v>
          </cell>
        </row>
        <row r="178">
          <cell r="C178">
            <v>3.3442655370153673E-2</v>
          </cell>
          <cell r="D178">
            <v>-2.0333145972181277E-2</v>
          </cell>
          <cell r="E178">
            <v>4.3111361283744598E-2</v>
          </cell>
          <cell r="F178">
            <v>2.2531153391458503E-3</v>
          </cell>
          <cell r="J178">
            <v>589.46980000000019</v>
          </cell>
          <cell r="K178">
            <v>225.49337714344369</v>
          </cell>
          <cell r="L178">
            <v>289.25242539286273</v>
          </cell>
          <cell r="M178">
            <v>325.86565924140638</v>
          </cell>
        </row>
        <row r="179">
          <cell r="C179">
            <v>-6.0992607254858555E-2</v>
          </cell>
          <cell r="D179">
            <v>-5.432406833995107E-2</v>
          </cell>
          <cell r="E179">
            <v>8.814387386435496E-2</v>
          </cell>
          <cell r="F179">
            <v>-3.2148562714958473E-2</v>
          </cell>
          <cell r="J179">
            <v>553.51650000000018</v>
          </cell>
          <cell r="K179">
            <v>213.2436595132969</v>
          </cell>
          <cell r="L179">
            <v>314.74825469164995</v>
          </cell>
          <cell r="M179">
            <v>315.38954665863275</v>
          </cell>
        </row>
        <row r="180">
          <cell r="C180">
            <v>-6.8044222710614832E-2</v>
          </cell>
          <cell r="D180">
            <v>-7.0296324117143039E-2</v>
          </cell>
          <cell r="E180">
            <v>9.8294555341181145E-2</v>
          </cell>
          <cell r="F180">
            <v>-3.8903268312963757E-2</v>
          </cell>
          <cell r="J180">
            <v>515.85290000000009</v>
          </cell>
          <cell r="K180">
            <v>198.25341410822449</v>
          </cell>
          <cell r="L180">
            <v>345.68629443097853</v>
          </cell>
          <cell r="M180">
            <v>303.11986250186794</v>
          </cell>
        </row>
        <row r="181">
          <cell r="C181">
            <v>4.7943706432589606E-2</v>
          </cell>
          <cell r="D181">
            <v>0.10929205144008414</v>
          </cell>
          <cell r="E181">
            <v>-3.8192661703836728E-2</v>
          </cell>
          <cell r="F181">
            <v>2.6858248596130174E-2</v>
          </cell>
          <cell r="J181">
            <v>540.58480000000009</v>
          </cell>
          <cell r="K181">
            <v>219.92093644111287</v>
          </cell>
          <cell r="L181">
            <v>332.48361473212327</v>
          </cell>
          <cell r="M181">
            <v>311.26113112336793</v>
          </cell>
        </row>
        <row r="182">
          <cell r="C182">
            <v>-9.8952097802232908E-3</v>
          </cell>
          <cell r="D182">
            <v>-2.2084125109136377E-3</v>
          </cell>
          <cell r="E182">
            <v>2.719673882594642E-2</v>
          </cell>
          <cell r="F182">
            <v>-1.3453306014743149E-2</v>
          </cell>
          <cell r="J182">
            <v>535.23560000000009</v>
          </cell>
          <cell r="K182">
            <v>219.43526029366447</v>
          </cell>
          <cell r="L182">
            <v>341.52608476589944</v>
          </cell>
          <cell r="M182">
            <v>307.07363987587019</v>
          </cell>
        </row>
        <row r="183">
          <cell r="C183">
            <v>1.6004167136864922E-3</v>
          </cell>
          <cell r="D183">
            <v>1.0228910475976516E-2</v>
          </cell>
          <cell r="E183">
            <v>3.1040039670792607E-2</v>
          </cell>
          <cell r="F183">
            <v>-4.4787463380904224E-3</v>
          </cell>
          <cell r="J183">
            <v>536.09220000000016</v>
          </cell>
          <cell r="K183">
            <v>221.67984392648097</v>
          </cell>
          <cell r="L183">
            <v>352.12706798564346</v>
          </cell>
          <cell r="M183">
            <v>305.69833493575203</v>
          </cell>
        </row>
        <row r="184">
          <cell r="C184">
            <v>2.5251439957529653E-2</v>
          </cell>
          <cell r="D184">
            <v>4.4813658554661018E-2</v>
          </cell>
          <cell r="E184">
            <v>-4.7494995242847171E-4</v>
          </cell>
          <cell r="F184">
            <v>2.7791679001329284E-2</v>
          </cell>
          <cell r="J184">
            <v>549.62930000000017</v>
          </cell>
          <cell r="K184">
            <v>231.61412876065285</v>
          </cell>
          <cell r="L184">
            <v>351.9598252514549</v>
          </cell>
          <cell r="M184">
            <v>314.19420493152728</v>
          </cell>
        </row>
        <row r="185">
          <cell r="C185">
            <v>9.0391833186476145E-3</v>
          </cell>
          <cell r="D185">
            <v>4.3241757511005563E-2</v>
          </cell>
          <cell r="E185">
            <v>-2.0702717962228112E-2</v>
          </cell>
          <cell r="F185">
            <v>2.0578958905474343E-2</v>
          </cell>
          <cell r="J185">
            <v>554.59750000000008</v>
          </cell>
          <cell r="K185">
            <v>241.6295307526438</v>
          </cell>
          <cell r="L185">
            <v>344.67330025523893</v>
          </cell>
          <cell r="M185">
            <v>320.65999456315137</v>
          </cell>
        </row>
        <row r="186">
          <cell r="C186">
            <v>-3.8718169483275E-3</v>
          </cell>
          <cell r="D186">
            <v>3.2907960547842841E-2</v>
          </cell>
          <cell r="E186">
            <v>-3.7599516631783958E-2</v>
          </cell>
          <cell r="F186">
            <v>-1.7762571124830817E-3</v>
          </cell>
          <cell r="J186">
            <v>552.4502</v>
          </cell>
          <cell r="K186">
            <v>249.58106581784557</v>
          </cell>
          <cell r="L186">
            <v>331.71375076976022</v>
          </cell>
          <cell r="M186">
            <v>320.09041996711977</v>
          </cell>
        </row>
        <row r="187">
          <cell r="C187">
            <v>6.234227085083921E-3</v>
          </cell>
          <cell r="D187">
            <v>-6.2739902989710217E-3</v>
          </cell>
          <cell r="E187">
            <v>4.3318793058422012E-2</v>
          </cell>
          <cell r="F187">
            <v>-5.121249033659292E-3</v>
          </cell>
          <cell r="J187">
            <v>555.89430000000004</v>
          </cell>
          <cell r="K187">
            <v>248.01519663209757</v>
          </cell>
          <cell r="L187">
            <v>346.08319009398843</v>
          </cell>
          <cell r="M187">
            <v>318.45115721317956</v>
          </cell>
        </row>
        <row r="188">
          <cell r="C188">
            <v>-8.6930195182788328E-3</v>
          </cell>
          <cell r="D188">
            <v>-6.0101348833743184E-2</v>
          </cell>
          <cell r="E188">
            <v>7.4371216228765302E-2</v>
          </cell>
          <cell r="F188">
            <v>-2.610565689391342E-2</v>
          </cell>
          <cell r="J188">
            <v>551.06190000000015</v>
          </cell>
          <cell r="K188">
            <v>233.10914878324246</v>
          </cell>
          <cell r="L188">
            <v>371.82181785760935</v>
          </cell>
          <cell r="M188">
            <v>310.13778056550262</v>
          </cell>
        </row>
        <row r="189">
          <cell r="C189">
            <v>-3.42567686134716E-2</v>
          </cell>
          <cell r="D189">
            <v>4.1202510736702891E-2</v>
          </cell>
          <cell r="E189">
            <v>-1.3614565476063767E-2</v>
          </cell>
          <cell r="F189">
            <v>2.8783864416170868E-3</v>
          </cell>
          <cell r="J189">
            <v>532.18430000000012</v>
          </cell>
          <cell r="K189">
            <v>242.71383098880767</v>
          </cell>
          <cell r="L189">
            <v>366.75962537295788</v>
          </cell>
          <cell r="M189">
            <v>311.03047694811556</v>
          </cell>
        </row>
        <row r="190">
          <cell r="C190">
            <v>2.9632967376151287E-2</v>
          </cell>
          <cell r="D190">
            <v>1.3888712618295163E-2</v>
          </cell>
          <cell r="E190">
            <v>3.3005173965546142E-2</v>
          </cell>
          <cell r="F190">
            <v>8.6563457687764966E-3</v>
          </cell>
          <cell r="J190">
            <v>547.95450000000005</v>
          </cell>
          <cell r="K190">
            <v>246.08481363589669</v>
          </cell>
          <cell r="L190">
            <v>378.86459061193091</v>
          </cell>
          <cell r="M190">
            <v>313.7228643012059</v>
          </cell>
        </row>
        <row r="191">
          <cell r="C191">
            <v>1.1271738803130482E-2</v>
          </cell>
          <cell r="D191">
            <v>2.2523387103504211E-2</v>
          </cell>
          <cell r="E191">
            <v>-1.0666922645081622E-2</v>
          </cell>
          <cell r="F191">
            <v>8.2289838785063463E-3</v>
          </cell>
          <cell r="J191">
            <v>554.1309</v>
          </cell>
          <cell r="K191">
            <v>251.62747715371168</v>
          </cell>
          <cell r="L191">
            <v>374.82327133091292</v>
          </cell>
          <cell r="M191">
            <v>316.30448469385937</v>
          </cell>
        </row>
        <row r="192">
          <cell r="C192">
            <v>-3.3060780404048362E-4</v>
          </cell>
          <cell r="D192">
            <v>2.5842650779400955E-2</v>
          </cell>
          <cell r="E192">
            <v>-1.9580401321778407E-2</v>
          </cell>
          <cell r="F192">
            <v>1.3095001357048108E-2</v>
          </cell>
          <cell r="J192">
            <v>553.94770000000005</v>
          </cell>
          <cell r="K192">
            <v>258.13019817229673</v>
          </cell>
          <cell r="L192">
            <v>367.48408125351182</v>
          </cell>
          <cell r="M192">
            <v>320.44649235016584</v>
          </cell>
        </row>
        <row r="193">
          <cell r="C193">
            <v>-1.0360544867322297E-2</v>
          </cell>
          <cell r="D193">
            <v>-1.8465112393741934E-2</v>
          </cell>
          <cell r="E193">
            <v>-1.1574463283210434E-3</v>
          </cell>
          <cell r="F193">
            <v>-3.8111227016068838E-3</v>
          </cell>
          <cell r="J193">
            <v>548.20850000000007</v>
          </cell>
          <cell r="K193">
            <v>253.36379505082638</v>
          </cell>
          <cell r="L193">
            <v>367.05873815294854</v>
          </cell>
          <cell r="M193">
            <v>319.22523144851982</v>
          </cell>
        </row>
        <row r="194">
          <cell r="C194">
            <v>3.1212941791307625E-2</v>
          </cell>
          <cell r="D194">
            <v>5.7993685942507867E-3</v>
          </cell>
          <cell r="E194">
            <v>1.3339783469297206E-2</v>
          </cell>
          <cell r="F194">
            <v>4.0542626621402622E-3</v>
          </cell>
          <cell r="J194">
            <v>565.31970000000013</v>
          </cell>
          <cell r="K194">
            <v>254.83314508676435</v>
          </cell>
          <cell r="L194">
            <v>371.95522224042236</v>
          </cell>
          <cell r="M194">
            <v>320.51945438519465</v>
          </cell>
        </row>
        <row r="195">
          <cell r="C195">
            <v>2.3449740032056132E-2</v>
          </cell>
          <cell r="D195">
            <v>9.1142790371581128E-3</v>
          </cell>
          <cell r="E195">
            <v>-1.9634497528867034E-2</v>
          </cell>
          <cell r="F195">
            <v>1.4407025313399879E-2</v>
          </cell>
          <cell r="J195">
            <v>578.57630000000006</v>
          </cell>
          <cell r="K195">
            <v>257.15576547900173</v>
          </cell>
          <cell r="L195">
            <v>364.65206834849357</v>
          </cell>
          <cell r="M195">
            <v>325.13718627795924</v>
          </cell>
        </row>
        <row r="196">
          <cell r="C196">
            <v>2.6378716169328076E-2</v>
          </cell>
          <cell r="D196">
            <v>5.1796010285732441E-2</v>
          </cell>
          <cell r="E196">
            <v>-3.5012964753225018E-2</v>
          </cell>
          <cell r="F196">
            <v>2.5133683162038345E-2</v>
          </cell>
          <cell r="J196">
            <v>593.83840000000009</v>
          </cell>
          <cell r="K196">
            <v>270.47540815278751</v>
          </cell>
          <cell r="L196">
            <v>351.88451833221717</v>
          </cell>
          <cell r="M196">
            <v>333.30908130206609</v>
          </cell>
        </row>
        <row r="197">
          <cell r="C197">
            <v>-1.2614037758420515E-2</v>
          </cell>
          <cell r="D197">
            <v>1.3575485164151191E-2</v>
          </cell>
          <cell r="E197">
            <v>1.2590547814572917E-2</v>
          </cell>
          <cell r="F197">
            <v>1.0945984246644169E-3</v>
          </cell>
          <cell r="J197">
            <v>586.34770000000003</v>
          </cell>
          <cell r="K197">
            <v>274.14724304343343</v>
          </cell>
          <cell r="L197">
            <v>356.31493718548688</v>
          </cell>
          <cell r="M197">
            <v>333.6739208973857</v>
          </cell>
        </row>
        <row r="198">
          <cell r="C198">
            <v>2.2296326906373176E-2</v>
          </cell>
          <cell r="D198">
            <v>3.7502996344459749E-2</v>
          </cell>
          <cell r="E198">
            <v>-9.6433945773066743E-4</v>
          </cell>
          <cell r="F198">
            <v>9.4813197703689234E-3</v>
          </cell>
          <cell r="J198">
            <v>599.42110000000002</v>
          </cell>
          <cell r="K198">
            <v>284.42858609713505</v>
          </cell>
          <cell r="L198">
            <v>355.97132863218008</v>
          </cell>
          <cell r="M198">
            <v>336.83759004044657</v>
          </cell>
        </row>
        <row r="199">
          <cell r="C199">
            <v>3.9234354613142619E-2</v>
          </cell>
          <cell r="D199">
            <v>1.9266800238262771E-2</v>
          </cell>
          <cell r="E199">
            <v>3.9978802729317309E-2</v>
          </cell>
          <cell r="F199">
            <v>6.3340647961203089E-3</v>
          </cell>
          <cell r="J199">
            <v>622.93900000000008</v>
          </cell>
          <cell r="K199">
            <v>289.90861484752008</v>
          </cell>
          <cell r="L199">
            <v>370.202636156859</v>
          </cell>
          <cell r="M199">
            <v>338.97114116153176</v>
          </cell>
        </row>
        <row r="200">
          <cell r="C200">
            <v>-5.4202096834521485E-2</v>
          </cell>
          <cell r="D200">
            <v>2.3390073031996694E-2</v>
          </cell>
          <cell r="E200">
            <v>-6.2375473365036016E-2</v>
          </cell>
          <cell r="F200">
            <v>4.791557235705346E-3</v>
          </cell>
          <cell r="J200">
            <v>589.17440000000011</v>
          </cell>
          <cell r="K200">
            <v>296.68959852140858</v>
          </cell>
          <cell r="L200">
            <v>347.11107148559074</v>
          </cell>
          <cell r="M200">
            <v>340.59534078565957</v>
          </cell>
        </row>
        <row r="201">
          <cell r="C201">
            <v>-4.0558449246946293E-2</v>
          </cell>
          <cell r="D201">
            <v>-1.3428114595806839E-2</v>
          </cell>
          <cell r="E201">
            <v>-3.1717006779315104E-2</v>
          </cell>
          <cell r="F201">
            <v>-1.4683770681539032E-2</v>
          </cell>
          <cell r="J201">
            <v>565.27840000000003</v>
          </cell>
          <cell r="K201">
            <v>292.70561659307918</v>
          </cell>
          <cell r="L201">
            <v>336.10174727810693</v>
          </cell>
          <cell r="M201">
            <v>335.59411690636233</v>
          </cell>
        </row>
        <row r="202">
          <cell r="C202">
            <v>1.7390015256199431E-2</v>
          </cell>
          <cell r="D202">
            <v>5.0886461380873271E-2</v>
          </cell>
          <cell r="E202">
            <v>-1.8556254824196872E-2</v>
          </cell>
          <cell r="F202">
            <v>1.2952643382474704E-2</v>
          </cell>
          <cell r="J202">
            <v>575.10860000000002</v>
          </cell>
          <cell r="K202">
            <v>307.60036964780761</v>
          </cell>
          <cell r="L202">
            <v>329.86495760875658</v>
          </cell>
          <cell r="M202">
            <v>339.94094782390698</v>
          </cell>
        </row>
        <row r="203">
          <cell r="C203">
            <v>-3.9532011866976191E-2</v>
          </cell>
          <cell r="D203">
            <v>-2.8961318147223247E-2</v>
          </cell>
          <cell r="E203">
            <v>-7.4839922369231981E-3</v>
          </cell>
          <cell r="F203">
            <v>-6.9610706926920285E-3</v>
          </cell>
          <cell r="J203">
            <v>552.37339999999995</v>
          </cell>
          <cell r="K203">
            <v>298.69185748023398</v>
          </cell>
          <cell r="L203">
            <v>327.39625082677964</v>
          </cell>
          <cell r="M203">
            <v>337.57459485476403</v>
          </cell>
        </row>
        <row r="204">
          <cell r="C204">
            <v>3.2613807978443488E-2</v>
          </cell>
          <cell r="D204">
            <v>3.135828612287539E-2</v>
          </cell>
          <cell r="E204">
            <v>3.7015617135101042E-3</v>
          </cell>
          <cell r="F204">
            <v>1.5771742914899578E-2</v>
          </cell>
          <cell r="J204">
            <v>570.38839999999993</v>
          </cell>
          <cell r="K204">
            <v>308.05832220967227</v>
          </cell>
          <cell r="L204">
            <v>328.60812825398682</v>
          </cell>
          <cell r="M204">
            <v>342.89873457941474</v>
          </cell>
        </row>
        <row r="205">
          <cell r="C205">
            <v>2.6653943172757488E-2</v>
          </cell>
          <cell r="D205">
            <v>4.5967241965482186E-2</v>
          </cell>
          <cell r="E205">
            <v>1.3312645833622572E-2</v>
          </cell>
          <cell r="F205">
            <v>1.5060628607395321E-2</v>
          </cell>
          <cell r="J205">
            <v>585.5915</v>
          </cell>
          <cell r="K205">
            <v>322.21891364616476</v>
          </cell>
          <cell r="L205">
            <v>332.98277188348175</v>
          </cell>
          <cell r="M205">
            <v>348.06300507086115</v>
          </cell>
        </row>
        <row r="206">
          <cell r="C206">
            <v>2.2885065783912362E-2</v>
          </cell>
          <cell r="D206">
            <v>3.0473950715243836E-2</v>
          </cell>
          <cell r="E206">
            <v>-2.4656144894936505E-2</v>
          </cell>
          <cell r="F206">
            <v>8.8510804759018846E-3</v>
          </cell>
          <cell r="J206">
            <v>598.99279999999987</v>
          </cell>
          <cell r="K206">
            <v>332.03819694013742</v>
          </cell>
          <cell r="L206">
            <v>324.77270041240502</v>
          </cell>
          <cell r="M206">
            <v>351.14373873942759</v>
          </cell>
        </row>
        <row r="207">
          <cell r="C207">
            <v>-1.404424226802059E-2</v>
          </cell>
          <cell r="D207">
            <v>2.5317590886038577E-2</v>
          </cell>
          <cell r="E207">
            <v>-1.9364946410649897E-2</v>
          </cell>
          <cell r="F207">
            <v>1.0492922191443599E-2</v>
          </cell>
          <cell r="J207">
            <v>590.58039999999983</v>
          </cell>
          <cell r="K207">
            <v>340.44460416880571</v>
          </cell>
          <cell r="L207">
            <v>318.48349447327672</v>
          </cell>
          <cell r="M207">
            <v>354.82826266803301</v>
          </cell>
        </row>
        <row r="208">
          <cell r="C208">
            <v>-5.2765550634596092E-2</v>
          </cell>
          <cell r="D208">
            <v>-3.4576048305128282E-2</v>
          </cell>
          <cell r="E208">
            <v>5.5294202510951074E-2</v>
          </cell>
          <cell r="F208">
            <v>-5.3757191117738135E-3</v>
          </cell>
          <cell r="J208">
            <v>559.41809999999987</v>
          </cell>
          <cell r="K208">
            <v>328.6733750898448</v>
          </cell>
          <cell r="L208">
            <v>336.09378531307743</v>
          </cell>
          <cell r="M208">
            <v>352.92080559501096</v>
          </cell>
        </row>
        <row r="209">
          <cell r="C209">
            <v>7.4132388637407454E-2</v>
          </cell>
          <cell r="D209">
            <v>4.5745794217341818E-2</v>
          </cell>
          <cell r="E209">
            <v>8.2654886299253771E-3</v>
          </cell>
          <cell r="F209">
            <v>1.9652335548288713E-2</v>
          </cell>
          <cell r="J209">
            <v>600.88909999999987</v>
          </cell>
          <cell r="K209">
            <v>343.70879967142406</v>
          </cell>
          <cell r="L209">
            <v>338.87176467417123</v>
          </cell>
          <cell r="M209">
            <v>359.85652368853647</v>
          </cell>
        </row>
        <row r="210">
          <cell r="C210">
            <v>1.1197906568782834E-2</v>
          </cell>
          <cell r="D210">
            <v>8.4035872831886849E-3</v>
          </cell>
          <cell r="E210">
            <v>6.5831482857945378E-3</v>
          </cell>
          <cell r="F210">
            <v>-2.949403938512063E-3</v>
          </cell>
          <cell r="J210">
            <v>607.61779999999987</v>
          </cell>
          <cell r="K210">
            <v>346.59718656946291</v>
          </cell>
          <cell r="L210">
            <v>341.10260775089017</v>
          </cell>
          <cell r="M210">
            <v>358.79516144027025</v>
          </cell>
        </row>
        <row r="211">
          <cell r="C211">
            <v>1.61101271226749E-2</v>
          </cell>
          <cell r="D211">
            <v>7.3914756584929631E-3</v>
          </cell>
          <cell r="E211">
            <v>1.9974299653397809E-2</v>
          </cell>
          <cell r="F211">
            <v>-2.1519328200750865E-3</v>
          </cell>
          <cell r="J211">
            <v>617.40659999999991</v>
          </cell>
          <cell r="K211">
            <v>349.15905123729323</v>
          </cell>
          <cell r="L211">
            <v>347.91589345066188</v>
          </cell>
          <cell r="M211">
            <v>358.02305835668278</v>
          </cell>
        </row>
        <row r="212">
          <cell r="C212">
            <v>2.8638015855353638E-2</v>
          </cell>
          <cell r="D212">
            <v>2.3476235568129056E-2</v>
          </cell>
          <cell r="E212">
            <v>2.8760993912897437E-2</v>
          </cell>
          <cell r="F212">
            <v>9.2296979350667829E-3</v>
          </cell>
          <cell r="J212">
            <v>635.08789999999988</v>
          </cell>
          <cell r="K212">
            <v>357.35599137488435</v>
          </cell>
          <cell r="L212">
            <v>357.92230034439666</v>
          </cell>
          <cell r="M212">
            <v>361.32750303910376</v>
          </cell>
        </row>
        <row r="213">
          <cell r="C213">
            <v>1.6585263236789771E-2</v>
          </cell>
          <cell r="D213">
            <v>2.0656324616626698E-2</v>
          </cell>
          <cell r="E213">
            <v>-2.1959940314008053E-3</v>
          </cell>
          <cell r="F213">
            <v>1.3016276431869089E-2</v>
          </cell>
          <cell r="J213">
            <v>645.62099999999987</v>
          </cell>
          <cell r="K213">
            <v>364.73765273642044</v>
          </cell>
          <cell r="L213">
            <v>357.13630510913509</v>
          </cell>
          <cell r="M213">
            <v>366.03064170109775</v>
          </cell>
        </row>
        <row r="214">
          <cell r="C214">
            <v>-1.6442773701598967E-2</v>
          </cell>
          <cell r="D214">
            <v>-1.3791530834586063E-2</v>
          </cell>
          <cell r="E214">
            <v>5.5106600309768883E-3</v>
          </cell>
          <cell r="F214">
            <v>-6.2634811088452258E-3</v>
          </cell>
          <cell r="J214">
            <v>635.00519999999983</v>
          </cell>
          <cell r="K214">
            <v>359.70736215217158</v>
          </cell>
          <cell r="L214">
            <v>359.10436187131074</v>
          </cell>
          <cell r="M214">
            <v>363.73801569154443</v>
          </cell>
        </row>
        <row r="215">
          <cell r="C215">
            <v>4.7199456004454854E-2</v>
          </cell>
          <cell r="D215">
            <v>4.0006394172168891E-2</v>
          </cell>
          <cell r="E215">
            <v>4.0569647178485768E-2</v>
          </cell>
          <cell r="F215">
            <v>1.2454829949018587E-2</v>
          </cell>
          <cell r="J215">
            <v>664.97709999999984</v>
          </cell>
          <cell r="K215">
            <v>374.09795666906246</v>
          </cell>
          <cell r="L215">
            <v>373.67309913268508</v>
          </cell>
          <cell r="M215">
            <v>368.26831082297605</v>
          </cell>
        </row>
        <row r="216">
          <cell r="C216">
            <v>2.97168128045322E-3</v>
          </cell>
          <cell r="D216">
            <v>-1.4022847167708741E-2</v>
          </cell>
          <cell r="E216">
            <v>-1.8575638031578356E-2</v>
          </cell>
          <cell r="F216">
            <v>-9.2053208844578016E-3</v>
          </cell>
          <cell r="J216">
            <v>666.95319999999992</v>
          </cell>
          <cell r="K216">
            <v>368.85203819694004</v>
          </cell>
          <cell r="L216">
            <v>366.73188290105821</v>
          </cell>
          <cell r="M216">
            <v>364.87828285027331</v>
          </cell>
        </row>
        <row r="217">
          <cell r="C217">
            <v>3.17719444182889E-2</v>
          </cell>
          <cell r="D217">
            <v>2.4424803396200012E-2</v>
          </cell>
          <cell r="E217">
            <v>2.7503697301928032E-2</v>
          </cell>
          <cell r="F217">
            <v>-3.9978020232512845E-3</v>
          </cell>
          <cell r="J217">
            <v>688.14359999999988</v>
          </cell>
          <cell r="K217">
            <v>377.86117671218796</v>
          </cell>
          <cell r="L217">
            <v>376.81836559933504</v>
          </cell>
          <cell r="M217">
            <v>363.41957171285401</v>
          </cell>
        </row>
        <row r="218">
          <cell r="C218">
            <v>4.7173148162680034E-2</v>
          </cell>
          <cell r="D218">
            <v>2.6894094820909986E-2</v>
          </cell>
          <cell r="E218">
            <v>2.7671876800336559E-2</v>
          </cell>
          <cell r="F218">
            <v>7.8287938385781519E-3</v>
          </cell>
          <cell r="J218">
            <v>720.60549999999989</v>
          </cell>
          <cell r="K218">
            <v>388.02341102782617</v>
          </cell>
          <cell r="L218">
            <v>387.245636988304</v>
          </cell>
          <cell r="M218">
            <v>366.26470861669833</v>
          </cell>
        </row>
        <row r="219">
          <cell r="C219">
            <v>-1.7624067537647115E-4</v>
          </cell>
          <cell r="D219">
            <v>-2.5192116349471716E-3</v>
          </cell>
          <cell r="E219">
            <v>2.8643778900490746E-2</v>
          </cell>
          <cell r="F219">
            <v>-2.3321530928298584E-3</v>
          </cell>
          <cell r="J219">
            <v>720.47849999999994</v>
          </cell>
          <cell r="K219">
            <v>387.04589793613297</v>
          </cell>
          <cell r="L219">
            <v>398.33781539437666</v>
          </cell>
          <cell r="M219">
            <v>365.41052324370349</v>
          </cell>
        </row>
        <row r="220">
          <cell r="C220">
            <v>-6.9675916769207369E-5</v>
          </cell>
          <cell r="D220">
            <v>-3.0020374379218118E-2</v>
          </cell>
          <cell r="E220">
            <v>8.5587974819736123E-2</v>
          </cell>
          <cell r="F220">
            <v>-4.3637864978007812E-4</v>
          </cell>
          <cell r="J220">
            <v>720.42829999999992</v>
          </cell>
          <cell r="K220">
            <v>375.42663517814964</v>
          </cell>
          <cell r="L220">
            <v>432.43074230809924</v>
          </cell>
          <cell r="M220">
            <v>365.25106589295495</v>
          </cell>
        </row>
        <row r="221">
          <cell r="C221">
            <v>2.9917897450724817E-2</v>
          </cell>
          <cell r="D221">
            <v>5.747371645497612E-2</v>
          </cell>
          <cell r="E221">
            <v>-5.34765527455342E-2</v>
          </cell>
          <cell r="F221">
            <v>1.8778676029115093E-2</v>
          </cell>
          <cell r="J221">
            <v>741.98199999999997</v>
          </cell>
          <cell r="K221">
            <v>397.00379915802438</v>
          </cell>
          <cell r="L221">
            <v>409.30583690826967</v>
          </cell>
          <cell r="M221">
            <v>372.10999732864775</v>
          </cell>
        </row>
        <row r="222">
          <cell r="C222">
            <v>3.9156340719855853E-2</v>
          </cell>
          <cell r="D222">
            <v>-1.581566410271007E-2</v>
          </cell>
          <cell r="E222">
            <v>1.1734333022602073E-2</v>
          </cell>
          <cell r="F222">
            <v>3.6945402887054168E-3</v>
          </cell>
          <cell r="J222">
            <v>771.03530000000001</v>
          </cell>
          <cell r="K222">
            <v>390.72492042304128</v>
          </cell>
          <cell r="L222">
            <v>414.10876790664616</v>
          </cell>
          <cell r="M222">
            <v>373.48477270560852</v>
          </cell>
        </row>
        <row r="223">
          <cell r="C223">
            <v>-4.2170702171482888E-2</v>
          </cell>
          <cell r="D223">
            <v>9.5945885574479917E-3</v>
          </cell>
          <cell r="E223">
            <v>-3.10775350667849E-2</v>
          </cell>
          <cell r="F223">
            <v>9.5108631435798507E-3</v>
          </cell>
          <cell r="J223">
            <v>738.52020000000005</v>
          </cell>
          <cell r="K223">
            <v>394.47376527364196</v>
          </cell>
          <cell r="L223">
            <v>401.23928815056428</v>
          </cell>
          <cell r="M223">
            <v>377.03693526502258</v>
          </cell>
        </row>
        <row r="224">
          <cell r="C224">
            <v>-1.1254939269095154E-2</v>
          </cell>
          <cell r="D224">
            <v>1.2858622825877575E-2</v>
          </cell>
          <cell r="E224">
            <v>-1.5881361073488365E-2</v>
          </cell>
          <cell r="F224">
            <v>5.8772943050382498E-3</v>
          </cell>
          <cell r="J224">
            <v>730.20820000000003</v>
          </cell>
          <cell r="K224">
            <v>399.54615463599947</v>
          </cell>
          <cell r="L224">
            <v>394.8670621385757</v>
          </cell>
          <cell r="M224">
            <v>379.25289229744476</v>
          </cell>
        </row>
        <row r="225">
          <cell r="C225">
            <v>-3.3109187215372371E-2</v>
          </cell>
          <cell r="D225">
            <v>-1.9359166114135018E-2</v>
          </cell>
          <cell r="E225">
            <v>-3.8331326944183619E-2</v>
          </cell>
          <cell r="F225">
            <v>-1.2297035306733983E-2</v>
          </cell>
          <cell r="J225">
            <v>706.03159999999991</v>
          </cell>
          <cell r="K225">
            <v>391.8112742581373</v>
          </cell>
          <cell r="L225">
            <v>379.73128368025272</v>
          </cell>
          <cell r="M225">
            <v>374.58920609068213</v>
          </cell>
        </row>
        <row r="226">
          <cell r="C226">
            <v>5.46549191282657E-2</v>
          </cell>
          <cell r="D226">
            <v>2.0952081449742588E-2</v>
          </cell>
          <cell r="E226">
            <v>3.5018887556708789E-2</v>
          </cell>
          <cell r="F226">
            <v>-5.1047752849582295E-3</v>
          </cell>
          <cell r="J226">
            <v>744.61969999999997</v>
          </cell>
          <cell r="K226">
            <v>400.02053598932122</v>
          </cell>
          <cell r="L226">
            <v>393.02905080521617</v>
          </cell>
          <cell r="M226">
            <v>372.67701236941826</v>
          </cell>
        </row>
        <row r="227">
          <cell r="C227">
            <v>-6.3250945415492033E-2</v>
          </cell>
          <cell r="D227">
            <v>-6.0334206068073382E-2</v>
          </cell>
          <cell r="E227">
            <v>-1.9329465892681252E-4</v>
          </cell>
          <cell r="F227">
            <v>-2.3870336097490008E-2</v>
          </cell>
          <cell r="J227">
            <v>697.52179999999987</v>
          </cell>
          <cell r="K227">
            <v>375.88561453948034</v>
          </cell>
          <cell r="L227">
            <v>392.95308038889243</v>
          </cell>
          <cell r="M227">
            <v>363.78108682835182</v>
          </cell>
        </row>
        <row r="228">
          <cell r="C228">
            <v>1.5702161566850004E-2</v>
          </cell>
          <cell r="D228">
            <v>-2.4743563477429453E-2</v>
          </cell>
          <cell r="E228">
            <v>1.5401238886838087E-2</v>
          </cell>
          <cell r="F228">
            <v>-1.3836854785770347E-2</v>
          </cell>
          <cell r="J228">
            <v>708.47439999999995</v>
          </cell>
          <cell r="K228">
            <v>366.58486497587012</v>
          </cell>
          <cell r="L228">
            <v>399.00504465128063</v>
          </cell>
          <cell r="M228">
            <v>358.74750075609819</v>
          </cell>
        </row>
        <row r="229">
          <cell r="C229">
            <v>1.8340253366952997E-2</v>
          </cell>
          <cell r="D229">
            <v>8.4354526535150853E-2</v>
          </cell>
          <cell r="E229">
            <v>-5.4556979430290253E-3</v>
          </cell>
          <cell r="F229">
            <v>1.7299921731537271E-2</v>
          </cell>
          <cell r="J229">
            <v>721.46799999999996</v>
          </cell>
          <cell r="K229">
            <v>397.50795769586182</v>
          </cell>
          <cell r="L229">
            <v>396.82819364991843</v>
          </cell>
          <cell r="M229">
            <v>364.95380444056332</v>
          </cell>
        </row>
        <row r="230">
          <cell r="C230">
            <v>2.89986527468995E-2</v>
          </cell>
          <cell r="D230">
            <v>2.9731384304618746E-3</v>
          </cell>
          <cell r="E230">
            <v>-8.202000277343191E-3</v>
          </cell>
          <cell r="F230">
            <v>1.5649483808068965E-3</v>
          </cell>
          <cell r="J230">
            <v>742.38960000000009</v>
          </cell>
          <cell r="K230">
            <v>398.68980388130177</v>
          </cell>
          <cell r="L230">
            <v>393.57340869554423</v>
          </cell>
          <cell r="M230">
            <v>365.52493830589191</v>
          </cell>
        </row>
        <row r="231">
          <cell r="C231">
            <v>-1.2477276082531352E-2</v>
          </cell>
          <cell r="D231">
            <v>-1.5771960729775159E-2</v>
          </cell>
          <cell r="E231">
            <v>-1.6816134638653057E-4</v>
          </cell>
          <cell r="F231">
            <v>-1.1529909745381928E-2</v>
          </cell>
          <cell r="J231">
            <v>733.12660000000005</v>
          </cell>
          <cell r="K231">
            <v>392.40168395112414</v>
          </cell>
          <cell r="L231">
            <v>393.50722486123607</v>
          </cell>
          <cell r="M231">
            <v>361.31046875753867</v>
          </cell>
        </row>
        <row r="232">
          <cell r="C232">
            <v>8.0579534285074583E-3</v>
          </cell>
          <cell r="D232">
            <v>-4.9623194473518928E-2</v>
          </cell>
          <cell r="E232">
            <v>5.0242225734720369E-2</v>
          </cell>
          <cell r="F232">
            <v>-2.5952842445642221E-2</v>
          </cell>
          <cell r="J232">
            <v>739.03410000000008</v>
          </cell>
          <cell r="K232">
            <v>372.92945887668122</v>
          </cell>
          <cell r="L232">
            <v>413.27790368095765</v>
          </cell>
          <cell r="M232">
            <v>351.93343508791315</v>
          </cell>
        </row>
        <row r="233">
          <cell r="C233">
            <v>2.7977599409824139E-2</v>
          </cell>
          <cell r="D233">
            <v>-1.3491338010330756E-3</v>
          </cell>
          <cell r="E233">
            <v>2.9796854361185288E-2</v>
          </cell>
          <cell r="F233">
            <v>-3.3388183358473711E-4</v>
          </cell>
          <cell r="J233">
            <v>759.71050000000002</v>
          </cell>
          <cell r="K233">
            <v>372.42632713830972</v>
          </cell>
          <cell r="L233">
            <v>425.59228518763513</v>
          </cell>
          <cell r="M233">
            <v>351.81593090730621</v>
          </cell>
        </row>
        <row r="234">
          <cell r="C234">
            <v>4.3934761991574423E-2</v>
          </cell>
          <cell r="D234">
            <v>6.7837311762143582E-2</v>
          </cell>
          <cell r="E234">
            <v>-2.2410581534959562E-6</v>
          </cell>
          <cell r="F234">
            <v>2.0784605064155137E-2</v>
          </cell>
          <cell r="J234">
            <v>793.08820000000003</v>
          </cell>
          <cell r="K234">
            <v>397.69072800082131</v>
          </cell>
          <cell r="L234">
            <v>425.59133141057436</v>
          </cell>
          <cell r="M234">
            <v>359.12828608649266</v>
          </cell>
        </row>
        <row r="235">
          <cell r="C235">
            <v>-1.7504736547587219E-2</v>
          </cell>
          <cell r="D235">
            <v>3.8780205054853578E-3</v>
          </cell>
          <cell r="E235">
            <v>-5.0061453849786774E-3</v>
          </cell>
          <cell r="F235">
            <v>1.0267496068402826E-2</v>
          </cell>
          <cell r="J235">
            <v>779.20539999999983</v>
          </cell>
          <cell r="K235">
            <v>399.23298079884989</v>
          </cell>
          <cell r="L235">
            <v>423.46075933094636</v>
          </cell>
          <cell r="M235">
            <v>362.815634351938</v>
          </cell>
        </row>
        <row r="236">
          <cell r="C236">
            <v>1.6679299193768538E-2</v>
          </cell>
          <cell r="D236">
            <v>1.7957218508640294E-2</v>
          </cell>
          <cell r="E236">
            <v>7.9314638791461167E-3</v>
          </cell>
          <cell r="F236">
            <v>3.6764714825936462E-3</v>
          </cell>
          <cell r="J236">
            <v>792.20199999999988</v>
          </cell>
          <cell r="K236">
            <v>406.40209467091063</v>
          </cell>
          <cell r="L236">
            <v>426.81942304781558</v>
          </cell>
          <cell r="M236">
            <v>364.149515685072</v>
          </cell>
        </row>
        <row r="237">
          <cell r="C237">
            <v>6.3385601147182058E-2</v>
          </cell>
          <cell r="D237">
            <v>2.5922510390481435E-3</v>
          </cell>
          <cell r="E237">
            <v>6.1384581020871298E-2</v>
          </cell>
          <cell r="F237">
            <v>4.0971779215650539E-3</v>
          </cell>
          <cell r="J237">
            <v>842.41619999999978</v>
          </cell>
          <cell r="K237">
            <v>407.45559092309264</v>
          </cell>
          <cell r="L237">
            <v>453.01955450317575</v>
          </cell>
          <cell r="M237">
            <v>365.64150104088549</v>
          </cell>
        </row>
        <row r="238">
          <cell r="C238">
            <v>3.5764388196713348E-2</v>
          </cell>
          <cell r="D238">
            <v>3.6868008497534133E-2</v>
          </cell>
          <cell r="E238">
            <v>2.2426844548464331E-2</v>
          </cell>
          <cell r="F238">
            <v>1.8793544420589336E-2</v>
          </cell>
          <cell r="J238">
            <v>872.54469999999992</v>
          </cell>
          <cell r="K238">
            <v>422.47766711161302</v>
          </cell>
          <cell r="L238">
            <v>463.17935362943302</v>
          </cell>
          <cell r="M238">
            <v>372.51320083270832</v>
          </cell>
        </row>
        <row r="239">
          <cell r="C239">
            <v>-1.1509897429896832E-2</v>
          </cell>
          <cell r="D239">
            <v>1.4047845308431395E-3</v>
          </cell>
          <cell r="E239">
            <v>-9.4911028409027098E-3</v>
          </cell>
          <cell r="F239">
            <v>4.2744223030040107E-3</v>
          </cell>
          <cell r="J239">
            <v>862.50179999999978</v>
          </cell>
          <cell r="K239">
            <v>423.07115720299811</v>
          </cell>
          <cell r="L239">
            <v>458.78327075035321</v>
          </cell>
          <cell r="M239">
            <v>374.10547956651106</v>
          </cell>
        </row>
        <row r="240">
          <cell r="C240">
            <v>1.1301425689778322E-2</v>
          </cell>
          <cell r="D240">
            <v>1.8688004970535133E-4</v>
          </cell>
          <cell r="E240">
            <v>-1.6099122529985688E-2</v>
          </cell>
          <cell r="F240">
            <v>6.4678612294006843E-3</v>
          </cell>
          <cell r="J240">
            <v>872.24929999999983</v>
          </cell>
          <cell r="K240">
            <v>423.15022076188512</v>
          </cell>
          <cell r="L240">
            <v>451.39726265983569</v>
          </cell>
          <cell r="M240">
            <v>376.52514189350563</v>
          </cell>
        </row>
        <row r="241">
          <cell r="C241">
            <v>-4.2329870600067987E-2</v>
          </cell>
          <cell r="D241">
            <v>-1.8240452699062937E-2</v>
          </cell>
          <cell r="E241">
            <v>-4.0787900217973294E-2</v>
          </cell>
          <cell r="F241">
            <v>-5.9473230404756272E-3</v>
          </cell>
          <cell r="J241">
            <v>835.32709999999997</v>
          </cell>
          <cell r="K241">
            <v>415.43176917547993</v>
          </cell>
          <cell r="L241">
            <v>432.98571615180003</v>
          </cell>
          <cell r="M241">
            <v>374.28582524180405</v>
          </cell>
        </row>
        <row r="242">
          <cell r="C242">
            <v>1.4144279528342851E-2</v>
          </cell>
          <cell r="D242">
            <v>3.7035114647209877E-2</v>
          </cell>
          <cell r="E242">
            <v>-7.419009837760604E-2</v>
          </cell>
          <cell r="F242">
            <v>7.6595965439614222E-3</v>
          </cell>
          <cell r="J242">
            <v>847.1422</v>
          </cell>
          <cell r="K242">
            <v>430.81733237498707</v>
          </cell>
          <cell r="L242">
            <v>400.86246327439977</v>
          </cell>
          <cell r="M242">
            <v>377.15270365527994</v>
          </cell>
        </row>
        <row r="243">
          <cell r="C243">
            <v>2.1128093961084726E-2</v>
          </cell>
          <cell r="D243">
            <v>1.9765332850302686E-2</v>
          </cell>
          <cell r="E243">
            <v>-5.3264530513027486E-3</v>
          </cell>
          <cell r="F243">
            <v>1.0063476605921329E-2</v>
          </cell>
          <cell r="J243">
            <v>865.04070000000002</v>
          </cell>
          <cell r="K243">
            <v>439.33258034705818</v>
          </cell>
          <cell r="L243">
            <v>398.72728818373912</v>
          </cell>
          <cell r="M243">
            <v>380.94817106537482</v>
          </cell>
        </row>
        <row r="244">
          <cell r="C244">
            <v>8.3508209498117658E-3</v>
          </cell>
          <cell r="D244">
            <v>1.8966218395479073E-2</v>
          </cell>
          <cell r="E244">
            <v>3.933160197184371E-3</v>
          </cell>
          <cell r="F244">
            <v>1.2022055004678123E-2</v>
          </cell>
          <cell r="J244">
            <v>872.26449999999988</v>
          </cell>
          <cell r="K244">
            <v>447.66505801416986</v>
          </cell>
          <cell r="L244">
            <v>400.29554648315468</v>
          </cell>
          <cell r="M244">
            <v>385.52795093185426</v>
          </cell>
        </row>
        <row r="245">
          <cell r="C245">
            <v>4.2442974579385062E-2</v>
          </cell>
          <cell r="D245">
            <v>3.970815241948622E-2</v>
          </cell>
          <cell r="E245">
            <v>1.5582119814312456E-2</v>
          </cell>
          <cell r="F245">
            <v>8.9937556675518948E-3</v>
          </cell>
          <cell r="J245">
            <v>909.28599999999994</v>
          </cell>
          <cell r="K245">
            <v>465.44101037067463</v>
          </cell>
          <cell r="L245">
            <v>406.53299964959086</v>
          </cell>
          <cell r="M245">
            <v>388.99529512554727</v>
          </cell>
        </row>
        <row r="246">
          <cell r="C246">
            <v>7.6134461544552501E-3</v>
          </cell>
          <cell r="D246">
            <v>1.1648095161407301E-3</v>
          </cell>
          <cell r="E246">
            <v>-5.516044890951588E-3</v>
          </cell>
          <cell r="F246">
            <v>3.9209475619492729E-3</v>
          </cell>
          <cell r="J246">
            <v>916.2088</v>
          </cell>
          <cell r="K246">
            <v>465.98316048875654</v>
          </cell>
          <cell r="L246">
            <v>404.29054537387049</v>
          </cell>
          <cell r="M246">
            <v>390.52052527957954</v>
          </cell>
        </row>
        <row r="247">
          <cell r="C247">
            <v>1.9053844494835603E-2</v>
          </cell>
          <cell r="D247">
            <v>1.0270569233243876E-2</v>
          </cell>
          <cell r="E247">
            <v>1.5433273585607088E-2</v>
          </cell>
          <cell r="F247">
            <v>5.3441708398931365E-3</v>
          </cell>
          <cell r="J247">
            <v>933.66609999999991</v>
          </cell>
          <cell r="K247">
            <v>470.76907280008209</v>
          </cell>
          <cell r="L247">
            <v>410.5300719686997</v>
          </cell>
          <cell r="M247">
            <v>392.60753368315841</v>
          </cell>
        </row>
        <row r="248">
          <cell r="C248">
            <v>-6.1251018967058979E-3</v>
          </cell>
          <cell r="D248">
            <v>1.40725262932897E-2</v>
          </cell>
          <cell r="E248">
            <v>1.9776078055804946E-2</v>
          </cell>
          <cell r="F248">
            <v>1.9381273960572543E-3</v>
          </cell>
          <cell r="J248">
            <v>927.94729999999993</v>
          </cell>
          <cell r="K248">
            <v>477.39398295512888</v>
          </cell>
          <cell r="L248">
            <v>418.64874671620794</v>
          </cell>
          <cell r="M248">
            <v>393.36845710008822</v>
          </cell>
        </row>
        <row r="249">
          <cell r="C249">
            <v>-3.0165398401396315E-2</v>
          </cell>
          <cell r="D249">
            <v>6.2417461403123653E-3</v>
          </cell>
          <cell r="E249">
            <v>3.9793699571930574E-3</v>
          </cell>
          <cell r="F249">
            <v>2.9962521046011936E-3</v>
          </cell>
          <cell r="J249">
            <v>899.95539999999994</v>
          </cell>
          <cell r="K249">
            <v>480.37375500564741</v>
          </cell>
          <cell r="L249">
            <v>420.31470496150695</v>
          </cell>
          <cell r="M249">
            <v>394.54708816755806</v>
          </cell>
        </row>
        <row r="250">
          <cell r="C250">
            <v>1.3377885170754222E-2</v>
          </cell>
          <cell r="D250">
            <v>2.0562761309518951E-2</v>
          </cell>
          <cell r="E250">
            <v>-6.178334057832191E-3</v>
          </cell>
          <cell r="F250">
            <v>1.0681791032667309E-2</v>
          </cell>
          <cell r="J250">
            <v>911.99490000000014</v>
          </cell>
          <cell r="K250">
            <v>490.25156586918587</v>
          </cell>
          <cell r="L250">
            <v>417.7178603048356</v>
          </cell>
          <cell r="M250">
            <v>398.76155771591129</v>
          </cell>
        </row>
        <row r="251">
          <cell r="C251">
            <v>3.6303711786107362E-2</v>
          </cell>
          <cell r="D251">
            <v>3.0620622633290573E-3</v>
          </cell>
          <cell r="E251">
            <v>3.4345863049382919E-2</v>
          </cell>
          <cell r="F251">
            <v>4.9202387749698318E-3</v>
          </cell>
          <cell r="J251">
            <v>945.1037</v>
          </cell>
          <cell r="K251">
            <v>491.7527466885719</v>
          </cell>
          <cell r="L251">
            <v>432.06474072814677</v>
          </cell>
          <cell r="M251">
            <v>400.72355979415249</v>
          </cell>
        </row>
        <row r="252">
          <cell r="C252">
            <v>1.2738284698281532E-3</v>
          </cell>
          <cell r="D252">
            <v>2.0627748382813005E-2</v>
          </cell>
          <cell r="E252">
            <v>-2.1599391117650524E-2</v>
          </cell>
          <cell r="F252">
            <v>6.4639821166392331E-3</v>
          </cell>
          <cell r="J252">
            <v>946.30759999999998</v>
          </cell>
          <cell r="K252">
            <v>501.89649861382094</v>
          </cell>
          <cell r="L252">
            <v>422.73240540501325</v>
          </cell>
          <cell r="M252">
            <v>403.31382971837792</v>
          </cell>
        </row>
        <row r="253">
          <cell r="C253">
            <v>3.4351198278445683E-2</v>
          </cell>
          <cell r="D253">
            <v>2.3334840434781512E-2</v>
          </cell>
          <cell r="E253">
            <v>-7.5475444288841675E-4</v>
          </cell>
          <cell r="F253">
            <v>1.0269791191757083E-2</v>
          </cell>
          <cell r="J253">
            <v>978.81440000000009</v>
          </cell>
          <cell r="K253">
            <v>513.60817332374995</v>
          </cell>
          <cell r="L253">
            <v>422.41334624388094</v>
          </cell>
          <cell r="M253">
            <v>407.45577853433355</v>
          </cell>
        </row>
        <row r="254">
          <cell r="C254">
            <v>3.6899743199527713E-3</v>
          </cell>
          <cell r="D254">
            <v>3.0669548163445581E-2</v>
          </cell>
          <cell r="E254">
            <v>7.1689074104070993E-3</v>
          </cell>
          <cell r="F254">
            <v>4.5744492811887749E-3</v>
          </cell>
          <cell r="J254">
            <v>982.42620000000011</v>
          </cell>
          <cell r="K254">
            <v>529.36030393264195</v>
          </cell>
          <cell r="L254">
            <v>425.44158841202358</v>
          </cell>
          <cell r="M254">
            <v>409.31966432756616</v>
          </cell>
        </row>
        <row r="255">
          <cell r="C255">
            <v>3.5014334918999079E-3</v>
          </cell>
          <cell r="D255">
            <v>1.1118352652732089E-2</v>
          </cell>
          <cell r="E255">
            <v>1.716615290892487E-2</v>
          </cell>
          <cell r="F255">
            <v>1.0636826712494774E-2</v>
          </cell>
          <cell r="J255">
            <v>985.86610000000007</v>
          </cell>
          <cell r="K255">
            <v>535.24591847212253</v>
          </cell>
          <cell r="L255">
            <v>432.74478377252024</v>
          </cell>
          <cell r="M255">
            <v>413.67352666703499</v>
          </cell>
        </row>
        <row r="256">
          <cell r="C256">
            <v>-1.2614289100720821E-3</v>
          </cell>
          <cell r="D256">
            <v>5.7253738902232287E-2</v>
          </cell>
          <cell r="E256">
            <v>-3.2292209785281689E-2</v>
          </cell>
          <cell r="F256">
            <v>2.3147983849373777E-2</v>
          </cell>
          <cell r="J256">
            <v>984.62250000000006</v>
          </cell>
          <cell r="K256">
            <v>565.89074853681097</v>
          </cell>
          <cell r="L256">
            <v>418.77049843145164</v>
          </cell>
          <cell r="M256">
            <v>423.24923478123702</v>
          </cell>
        </row>
        <row r="257">
          <cell r="C257">
            <v>-6.1256674512313092E-2</v>
          </cell>
          <cell r="D257">
            <v>-3.6855790289246793E-2</v>
          </cell>
          <cell r="E257">
            <v>-3.0029596463000963E-2</v>
          </cell>
          <cell r="F257">
            <v>-1.8000175165921117E-2</v>
          </cell>
          <cell r="J257">
            <v>924.30780000000004</v>
          </cell>
          <cell r="K257">
            <v>545.03439778211339</v>
          </cell>
          <cell r="L257">
            <v>406.19498935294536</v>
          </cell>
          <cell r="M257">
            <v>415.63067441633268</v>
          </cell>
        </row>
        <row r="258">
          <cell r="C258">
            <v>2.2872467375045336E-2</v>
          </cell>
          <cell r="D258">
            <v>-2.5414037817746205E-2</v>
          </cell>
          <cell r="E258">
            <v>3.0272632143130584E-2</v>
          </cell>
          <cell r="F258">
            <v>-5.1492124914962467E-3</v>
          </cell>
          <cell r="J258">
            <v>945.44899999999996</v>
          </cell>
          <cell r="K258">
            <v>531.18287298490623</v>
          </cell>
          <cell r="L258">
            <v>418.49158084400989</v>
          </cell>
          <cell r="M258">
            <v>413.49050375577912</v>
          </cell>
        </row>
        <row r="259">
          <cell r="C259">
            <v>5.9190924100613884E-3</v>
          </cell>
          <cell r="D259">
            <v>3.8370908472336041E-3</v>
          </cell>
          <cell r="E259">
            <v>-1.9438893721205552E-2</v>
          </cell>
          <cell r="F259">
            <v>3.829193140096443E-3</v>
          </cell>
          <cell r="J259">
            <v>951.04520000000014</v>
          </cell>
          <cell r="K259">
            <v>533.22106992504382</v>
          </cell>
          <cell r="L259">
            <v>410.35656748076389</v>
          </cell>
          <cell r="M259">
            <v>415.07383875625578</v>
          </cell>
        </row>
        <row r="260">
          <cell r="C260">
            <v>1.6345279908883459E-2</v>
          </cell>
          <cell r="D260">
            <v>2.4082233142822096E-2</v>
          </cell>
          <cell r="E260">
            <v>2.1155957619569454E-2</v>
          </cell>
          <cell r="F260">
            <v>8.7949967097791237E-3</v>
          </cell>
          <cell r="J260">
            <v>966.59030000000018</v>
          </cell>
          <cell r="K260">
            <v>546.06222404764378</v>
          </cell>
          <cell r="L260">
            <v>419.03805363129891</v>
          </cell>
          <cell r="M260">
            <v>418.72441180243243</v>
          </cell>
        </row>
        <row r="261">
          <cell r="C261">
            <v>6.4329219939409654E-3</v>
          </cell>
          <cell r="D261">
            <v>6.154453658261394E-3</v>
          </cell>
          <cell r="E261">
            <v>1.7787311493489E-3</v>
          </cell>
          <cell r="F261">
            <v>-3.9938703929580655E-3</v>
          </cell>
          <cell r="J261">
            <v>972.80830000000014</v>
          </cell>
          <cell r="K261">
            <v>549.42293870007211</v>
          </cell>
          <cell r="L261">
            <v>419.78340967005545</v>
          </cell>
          <cell r="M261">
            <v>417.0520807713259</v>
          </cell>
        </row>
        <row r="262">
          <cell r="C262">
            <v>-6.3918040172972201E-3</v>
          </cell>
          <cell r="D262">
            <v>3.7214787238615266E-2</v>
          </cell>
          <cell r="E262">
            <v>-1.4716588971770084E-2</v>
          </cell>
          <cell r="F262">
            <v>4.5470010441095443E-3</v>
          </cell>
          <cell r="J262">
            <v>966.59030000000007</v>
          </cell>
          <cell r="K262">
            <v>569.86959646781008</v>
          </cell>
          <cell r="L262">
            <v>413.60562977277306</v>
          </cell>
          <cell r="M262">
            <v>418.9484170180412</v>
          </cell>
        </row>
        <row r="263">
          <cell r="C263">
            <v>3.7954239764251607E-2</v>
          </cell>
          <cell r="D263">
            <v>3.2584018623557753E-2</v>
          </cell>
          <cell r="E263">
            <v>1.5767265843890543E-2</v>
          </cell>
          <cell r="F263">
            <v>3.33380757847479E-3</v>
          </cell>
          <cell r="J263">
            <v>1003.2764999999999</v>
          </cell>
          <cell r="K263">
            <v>588.43823801211659</v>
          </cell>
          <cell r="L263">
            <v>420.12705969193013</v>
          </cell>
          <cell r="M263">
            <v>420.34511042568596</v>
          </cell>
        </row>
        <row r="264">
          <cell r="C264">
            <v>8.366985571774066E-3</v>
          </cell>
          <cell r="D264">
            <v>5.6920499755706011E-3</v>
          </cell>
          <cell r="E264">
            <v>-2.9621614066701052E-2</v>
          </cell>
          <cell r="F264">
            <v>-2.6490714216922395E-3</v>
          </cell>
          <cell r="J264">
            <v>1011.6709</v>
          </cell>
          <cell r="K264">
            <v>591.78765787041823</v>
          </cell>
          <cell r="L264">
            <v>407.68221807075793</v>
          </cell>
          <cell r="M264">
            <v>419.23158620640919</v>
          </cell>
        </row>
        <row r="265">
          <cell r="C265">
            <v>-3.7185017380652052E-2</v>
          </cell>
          <cell r="D265">
            <v>-6.8350042162466096E-2</v>
          </cell>
          <cell r="E265">
            <v>-3.0463587341170162E-2</v>
          </cell>
          <cell r="F265">
            <v>-3.2020030598326366E-2</v>
          </cell>
          <cell r="J265">
            <v>974.05190000000005</v>
          </cell>
          <cell r="K265">
            <v>551.33894650374805</v>
          </cell>
          <cell r="L265">
            <v>395.26275521311743</v>
          </cell>
          <cell r="M265">
            <v>405.80777798829507</v>
          </cell>
        </row>
        <row r="266">
          <cell r="C266">
            <v>2.3300298474855374E-2</v>
          </cell>
          <cell r="D266">
            <v>2.0378099223576251E-2</v>
          </cell>
          <cell r="E266">
            <v>1.892426924564683E-2</v>
          </cell>
          <cell r="F266">
            <v>-3.6965908629559285E-3</v>
          </cell>
          <cell r="J266">
            <v>996.74760000000003</v>
          </cell>
          <cell r="K266">
            <v>562.57418626142339</v>
          </cell>
          <cell r="L266">
            <v>402.74281401554668</v>
          </cell>
          <cell r="M266">
            <v>404.30767266406707</v>
          </cell>
        </row>
        <row r="267">
          <cell r="C267">
            <v>-3.2283197872761349E-2</v>
          </cell>
          <cell r="D267">
            <v>-9.028985692409619E-2</v>
          </cell>
          <cell r="E267">
            <v>5.4713538979913601E-2</v>
          </cell>
          <cell r="F267">
            <v>-2.5387244896882599E-2</v>
          </cell>
          <cell r="J267">
            <v>964.56940000000009</v>
          </cell>
          <cell r="K267">
            <v>511.77944347468963</v>
          </cell>
          <cell r="L267">
            <v>424.77829866906637</v>
          </cell>
          <cell r="M267">
            <v>394.04341476445575</v>
          </cell>
        </row>
        <row r="268">
          <cell r="C268">
            <v>3.3966037073122957E-2</v>
          </cell>
          <cell r="D268">
            <v>8.0134905762586639E-2</v>
          </cell>
          <cell r="E268">
            <v>6.7136042985811439E-3</v>
          </cell>
          <cell r="F268">
            <v>3.5001821012739853E-2</v>
          </cell>
          <cell r="J268">
            <v>997.33200000000011</v>
          </cell>
          <cell r="K268">
            <v>552.79084094876293</v>
          </cell>
          <cell r="L268">
            <v>427.63009208095502</v>
          </cell>
          <cell r="M268">
            <v>407.83565183929005</v>
          </cell>
        </row>
        <row r="269">
          <cell r="C269">
            <v>2.0611892529268205E-2</v>
          </cell>
          <cell r="D269">
            <v>3.2108447274422636E-2</v>
          </cell>
          <cell r="E269">
            <v>-1.2221408726599048E-2</v>
          </cell>
          <cell r="F269">
            <v>1.3051374475850031E-2</v>
          </cell>
          <cell r="J269">
            <v>1017.8889000000003</v>
          </cell>
          <cell r="K269">
            <v>570.54009651914998</v>
          </cell>
          <cell r="L269">
            <v>422.40384994184046</v>
          </cell>
          <cell r="M269">
            <v>413.15846765604704</v>
          </cell>
        </row>
        <row r="270">
          <cell r="C270">
            <v>1.2937855988016E-2</v>
          </cell>
          <cell r="D270">
            <v>1.9431331650016537E-2</v>
          </cell>
          <cell r="E270">
            <v>5.2552782359447603E-2</v>
          </cell>
          <cell r="F270">
            <v>5.8528678155076452E-3</v>
          </cell>
          <cell r="J270">
            <v>1031.0582000000004</v>
          </cell>
          <cell r="K270">
            <v>581.626450354246</v>
          </cell>
          <cell r="L270">
            <v>444.60234753562679</v>
          </cell>
          <cell r="M270">
            <v>415.57662955409558</v>
          </cell>
        </row>
        <row r="271">
          <cell r="C271">
            <v>2.0872245621052166E-2</v>
          </cell>
          <cell r="D271">
            <v>4.0489296420135323E-2</v>
          </cell>
          <cell r="E271">
            <v>-1.7904328060715957E-2</v>
          </cell>
          <cell r="F271">
            <v>1.3257805032378833E-2</v>
          </cell>
          <cell r="J271">
            <v>1052.5787000000003</v>
          </cell>
          <cell r="K271">
            <v>605.17609610843022</v>
          </cell>
          <cell r="L271">
            <v>436.64204124878449</v>
          </cell>
          <cell r="M271">
            <v>421.08626348473689</v>
          </cell>
        </row>
        <row r="272">
          <cell r="C272">
            <v>-5.7674737290427824E-2</v>
          </cell>
          <cell r="D272">
            <v>-6.3548027506824978E-2</v>
          </cell>
          <cell r="E272">
            <v>6.5435392284701965E-2</v>
          </cell>
          <cell r="F272">
            <v>-1.8943689721956036E-2</v>
          </cell>
          <cell r="J272">
            <v>991.8715000000002</v>
          </cell>
          <cell r="K272">
            <v>566.71834890645869</v>
          </cell>
          <cell r="L272">
            <v>465.21388450589171</v>
          </cell>
          <cell r="M272">
            <v>413.10933596310423</v>
          </cell>
        </row>
        <row r="273">
          <cell r="C273">
            <v>4.3717658991109243E-2</v>
          </cell>
          <cell r="D273">
            <v>7.0476711594105623E-2</v>
          </cell>
          <cell r="E273">
            <v>1.335030534466819E-2</v>
          </cell>
          <cell r="F273">
            <v>2.2856559696253553E-2</v>
          </cell>
          <cell r="J273">
            <v>1035.2338000000002</v>
          </cell>
          <cell r="K273">
            <v>606.65879453742684</v>
          </cell>
          <cell r="L273">
            <v>471.42463191462457</v>
          </cell>
          <cell r="M273">
            <v>422.55159416162456</v>
          </cell>
        </row>
        <row r="274">
          <cell r="C274">
            <v>1.3962160045392524E-2</v>
          </cell>
          <cell r="D274">
            <v>1.4373122328946719E-2</v>
          </cell>
          <cell r="E274">
            <v>1.6018310661984891E-3</v>
          </cell>
          <cell r="F274">
            <v>4.3730100725860588E-3</v>
          </cell>
          <cell r="J274">
            <v>1049.6879000000001</v>
          </cell>
          <cell r="K274">
            <v>615.37837560324465</v>
          </cell>
          <cell r="L274">
            <v>472.17977453539658</v>
          </cell>
          <cell r="M274">
            <v>424.39941653908062</v>
          </cell>
        </row>
        <row r="275">
          <cell r="C275">
            <v>-4.2533690252121503E-2</v>
          </cell>
          <cell r="D275">
            <v>-1.5841366088397368E-2</v>
          </cell>
          <cell r="E275">
            <v>0.10499585033087588</v>
          </cell>
          <cell r="F275">
            <v>-7.8095976868666206E-3</v>
          </cell>
          <cell r="J275">
            <v>1005.0408000000002</v>
          </cell>
          <cell r="K275">
            <v>605.62994147243035</v>
          </cell>
          <cell r="L275">
            <v>521.75669147178178</v>
          </cell>
          <cell r="M275">
            <v>421.08502783736947</v>
          </cell>
        </row>
        <row r="276">
          <cell r="C276">
            <v>2.7165265330521882E-2</v>
          </cell>
          <cell r="D276">
            <v>1.8710697955149458E-2</v>
          </cell>
          <cell r="E276">
            <v>-2.4944404616761395E-2</v>
          </cell>
          <cell r="F276">
            <v>-2.0369881556353553E-3</v>
          </cell>
          <cell r="J276">
            <v>1032.3430000000003</v>
          </cell>
          <cell r="K276">
            <v>616.96170037991578</v>
          </cell>
          <cell r="L276">
            <v>508.74178144820689</v>
          </cell>
          <cell r="M276">
            <v>420.22728262314934</v>
          </cell>
        </row>
        <row r="277">
          <cell r="C277">
            <v>7.155567480963132E-3</v>
          </cell>
          <cell r="D277">
            <v>2.1658991543773043E-2</v>
          </cell>
          <cell r="E277">
            <v>-8.5905512902131331E-3</v>
          </cell>
          <cell r="F277">
            <v>5.8987052532746276E-3</v>
          </cell>
          <cell r="J277">
            <v>1039.7300000000002</v>
          </cell>
          <cell r="K277">
            <v>630.3244686312762</v>
          </cell>
          <cell r="L277">
            <v>504.37140908120165</v>
          </cell>
          <cell r="M277">
            <v>422.70607950272785</v>
          </cell>
        </row>
        <row r="278">
          <cell r="C278">
            <v>3.9856501207044204E-2</v>
          </cell>
          <cell r="D278">
            <v>3.6299039052051674E-2</v>
          </cell>
          <cell r="E278">
            <v>-5.1665989735864004E-3</v>
          </cell>
          <cell r="F278">
            <v>1.0512880868168706E-2</v>
          </cell>
          <cell r="J278">
            <v>1081.1700000000003</v>
          </cell>
          <cell r="K278">
            <v>653.20464113358662</v>
          </cell>
          <cell r="L278">
            <v>501.76552427673636</v>
          </cell>
          <cell r="M278">
            <v>427.14993815879069</v>
          </cell>
        </row>
        <row r="279">
          <cell r="C279">
            <v>1.5631214332621157E-2</v>
          </cell>
          <cell r="D279">
            <v>3.0182848232194415E-2</v>
          </cell>
          <cell r="E279">
            <v>-2.7909321564640988E-2</v>
          </cell>
          <cell r="F279">
            <v>1.8886632679810278E-2</v>
          </cell>
          <cell r="J279">
            <v>1098.0700000000004</v>
          </cell>
          <cell r="K279">
            <v>672.92021768148663</v>
          </cell>
          <cell r="L279">
            <v>487.76158890964626</v>
          </cell>
          <cell r="M279">
            <v>435.21736213999947</v>
          </cell>
        </row>
        <row r="280">
          <cell r="C280">
            <v>-1.0163286493575119E-2</v>
          </cell>
          <cell r="D280">
            <v>-3.9215267403869269E-4</v>
          </cell>
          <cell r="E280">
            <v>6.8452330346363777E-2</v>
          </cell>
          <cell r="F280">
            <v>-4.4553699142035885E-3</v>
          </cell>
          <cell r="J280">
            <v>1086.9100000000003</v>
          </cell>
          <cell r="K280">
            <v>672.65633021870815</v>
          </cell>
          <cell r="L280">
            <v>521.15000632395663</v>
          </cell>
          <cell r="M280">
            <v>433.27830779858186</v>
          </cell>
        </row>
        <row r="281">
          <cell r="C281">
            <v>-7.9022182149396047E-2</v>
          </cell>
          <cell r="D281">
            <v>-8.2318729964890869E-2</v>
          </cell>
          <cell r="E281">
            <v>6.7005375039288495E-2</v>
          </cell>
          <cell r="F281">
            <v>-2.2800860798800837E-2</v>
          </cell>
          <cell r="J281">
            <v>1001.0200000000002</v>
          </cell>
          <cell r="K281">
            <v>617.28411541225989</v>
          </cell>
          <cell r="L281">
            <v>556.06985794942091</v>
          </cell>
          <cell r="M281">
            <v>423.39918941532642</v>
          </cell>
        </row>
        <row r="282">
          <cell r="C282">
            <v>-0.16351321651915052</v>
          </cell>
          <cell r="D282">
            <v>-0.12351353104680352</v>
          </cell>
          <cell r="E282">
            <v>6.052382539750023E-2</v>
          </cell>
          <cell r="F282">
            <v>-9.0783719813775643E-2</v>
          </cell>
          <cell r="J282">
            <v>837.34000000000015</v>
          </cell>
          <cell r="K282">
            <v>541.04117465858906</v>
          </cell>
          <cell r="L282">
            <v>589.72533294076436</v>
          </cell>
          <cell r="M282">
            <v>384.96143603406568</v>
          </cell>
        </row>
        <row r="283">
          <cell r="C283">
            <v>8.0361621324670951E-2</v>
          </cell>
          <cell r="D283">
            <v>0.12819403324982925</v>
          </cell>
          <cell r="E283">
            <v>2.023131955373092E-2</v>
          </cell>
          <cell r="F283">
            <v>4.5216002785490872E-2</v>
          </cell>
          <cell r="J283">
            <v>904.63000000000011</v>
          </cell>
          <cell r="K283">
            <v>610.39942499229892</v>
          </cell>
          <cell r="L283">
            <v>601.65625460041929</v>
          </cell>
          <cell r="M283">
            <v>402.36785339808858</v>
          </cell>
        </row>
        <row r="284">
          <cell r="C284">
            <v>2.1312580834153216E-2</v>
          </cell>
          <cell r="D284">
            <v>4.7627458500709929E-2</v>
          </cell>
          <cell r="E284">
            <v>-1.8667381638503233E-2</v>
          </cell>
          <cell r="F284">
            <v>2.3783695884560752E-2</v>
          </cell>
          <cell r="J284">
            <v>923.91000000000008</v>
          </cell>
          <cell r="K284">
            <v>639.47119827497681</v>
          </cell>
          <cell r="L284">
            <v>590.42490768060077</v>
          </cell>
          <cell r="M284">
            <v>411.93764805703222</v>
          </cell>
        </row>
        <row r="285">
          <cell r="C285">
            <v>1.6841467242480368E-2</v>
          </cell>
          <cell r="D285">
            <v>1.9888211104706066E-2</v>
          </cell>
          <cell r="E285">
            <v>1.2958380771308509E-3</v>
          </cell>
          <cell r="F285">
            <v>2.018343827641389E-2</v>
          </cell>
          <cell r="J285">
            <v>939.47000000000014</v>
          </cell>
          <cell r="K285">
            <v>652.1891364616489</v>
          </cell>
          <cell r="L285">
            <v>591.19000275765973</v>
          </cell>
          <cell r="M285">
            <v>420.25196615032246</v>
          </cell>
        </row>
        <row r="286">
          <cell r="C286">
            <v>4.4993453755840962E-2</v>
          </cell>
          <cell r="D286">
            <v>5.6385171143966906E-2</v>
          </cell>
          <cell r="E286">
            <v>4.2257690262718084E-2</v>
          </cell>
          <cell r="F286">
            <v>2.9706292464787953E-2</v>
          </cell>
          <cell r="J286">
            <v>981.74</v>
          </cell>
          <cell r="K286">
            <v>688.96293253927502</v>
          </cell>
          <cell r="L286">
            <v>616.17232678060839</v>
          </cell>
          <cell r="M286">
            <v>432.73609396568611</v>
          </cell>
        </row>
        <row r="287">
          <cell r="C287">
            <v>9.2998146148675076E-3</v>
          </cell>
          <cell r="D287">
            <v>7.1879829682211405E-2</v>
          </cell>
          <cell r="E287">
            <v>-4.311390302568574E-2</v>
          </cell>
          <cell r="F287">
            <v>2.3659068255708515E-2</v>
          </cell>
          <cell r="J287">
            <v>990.87</v>
          </cell>
          <cell r="K287">
            <v>738.48547078755496</v>
          </cell>
          <cell r="L287">
            <v>589.60673283667813</v>
          </cell>
          <cell r="M287">
            <v>442.97422674952895</v>
          </cell>
        </row>
        <row r="288">
          <cell r="C288">
            <v>1.3624390686972632E-3</v>
          </cell>
          <cell r="D288">
            <v>-3.7997194147475488E-2</v>
          </cell>
          <cell r="E288">
            <v>3.8471926043877058E-3</v>
          </cell>
          <cell r="F288">
            <v>-9.2946597348788629E-3</v>
          </cell>
          <cell r="J288">
            <v>992.22</v>
          </cell>
          <cell r="K288">
            <v>710.42509497895037</v>
          </cell>
          <cell r="L288">
            <v>591.87506349874457</v>
          </cell>
          <cell r="M288">
            <v>438.856932040571</v>
          </cell>
        </row>
        <row r="289">
          <cell r="C289">
            <v>-3.9537602547822015E-2</v>
          </cell>
          <cell r="D289">
            <v>-2.6592646444557833E-2</v>
          </cell>
          <cell r="E289">
            <v>-3.0094879372459249E-2</v>
          </cell>
          <cell r="F289">
            <v>1.4114891394776397E-3</v>
          </cell>
          <cell r="J289">
            <v>952.99000000000012</v>
          </cell>
          <cell r="K289">
            <v>691.53301160283377</v>
          </cell>
          <cell r="L289">
            <v>574.06265485918323</v>
          </cell>
          <cell r="M289">
            <v>439.47637383393072</v>
          </cell>
        </row>
        <row r="290">
          <cell r="C290">
            <v>8.8007219383204438E-2</v>
          </cell>
          <cell r="D290">
            <v>0.10946362497104611</v>
          </cell>
          <cell r="E290">
            <v>1.2004345778324765E-2</v>
          </cell>
          <cell r="F290">
            <v>5.7998483725149264E-2</v>
          </cell>
          <cell r="J290">
            <v>1036.8600000000001</v>
          </cell>
          <cell r="K290">
            <v>767.23072184002444</v>
          </cell>
          <cell r="L290">
            <v>580.95390146653597</v>
          </cell>
          <cell r="M290">
            <v>464.96533714932559</v>
          </cell>
        </row>
        <row r="291">
          <cell r="C291">
            <v>5.3806685569893764E-2</v>
          </cell>
          <cell r="D291">
            <v>3.8448567061827754E-2</v>
          </cell>
          <cell r="E291">
            <v>-1.1781291266640626E-2</v>
          </cell>
          <cell r="F291">
            <v>4.4693527116857146E-2</v>
          </cell>
          <cell r="J291">
            <v>1092.6500000000001</v>
          </cell>
          <cell r="K291">
            <v>796.72964370058514</v>
          </cell>
          <cell r="L291">
            <v>574.10951434086746</v>
          </cell>
          <cell r="M291">
            <v>485.74627805360763</v>
          </cell>
        </row>
        <row r="298">
          <cell r="D298">
            <v>9.0321620513125422E-2</v>
          </cell>
          <cell r="E298">
            <v>7.553557769161845E-2</v>
          </cell>
          <cell r="F298">
            <v>6.8071668188739221E-2</v>
          </cell>
        </row>
        <row r="299">
          <cell r="C299">
            <v>0.15949481575155439</v>
          </cell>
          <cell r="D299">
            <v>0.15459632508117283</v>
          </cell>
          <cell r="E299">
            <v>0.1046141604659396</v>
          </cell>
          <cell r="F299">
            <v>7.0314130965026866E-2</v>
          </cell>
        </row>
        <row r="300">
          <cell r="C300">
            <v>0.50011249457313145</v>
          </cell>
          <cell r="D300">
            <v>0.42253022818509728</v>
          </cell>
          <cell r="E300">
            <v>0.48306632167709151</v>
          </cell>
          <cell r="F300">
            <v>0.61256062753818841</v>
          </cell>
        </row>
        <row r="301">
          <cell r="C301">
            <v>1.0649808351877801</v>
          </cell>
          <cell r="D301">
            <v>0.870334209181159</v>
          </cell>
          <cell r="E301">
            <v>1.2726840354733919</v>
          </cell>
          <cell r="F301">
            <v>1.5469647928008323</v>
          </cell>
        </row>
        <row r="302">
          <cell r="C302">
            <v>0.44122152444616797</v>
          </cell>
          <cell r="D302">
            <v>0.1772793032150552</v>
          </cell>
          <cell r="E302">
            <v>0.4739522391752421</v>
          </cell>
          <cell r="F302">
            <v>0.31777356027374293</v>
          </cell>
        </row>
        <row r="303">
          <cell r="C303">
            <v>0.60763888888888884</v>
          </cell>
          <cell r="D303">
            <v>0.65277777777777779</v>
          </cell>
          <cell r="E303">
            <v>0.59027777777777779</v>
          </cell>
          <cell r="F303">
            <v>0.66666666666666663</v>
          </cell>
        </row>
        <row r="304">
          <cell r="C304">
            <v>3.8086465489908627E-2</v>
          </cell>
          <cell r="D304">
            <v>3.3389332644543912E-2</v>
          </cell>
          <cell r="E304">
            <v>2.5273146325459021E-2</v>
          </cell>
          <cell r="F304">
            <v>1.6078723268730388E-2</v>
          </cell>
        </row>
        <row r="305">
          <cell r="C305">
            <v>-3.5049762108684504E-2</v>
          </cell>
          <cell r="D305">
            <v>-3.9049087747888296E-2</v>
          </cell>
          <cell r="E305">
            <v>-2.0458014570246458E-2</v>
          </cell>
          <cell r="F305">
            <v>-1.5029618151767532E-2</v>
          </cell>
        </row>
        <row r="306">
          <cell r="C306">
            <v>1.0000000000000002</v>
          </cell>
          <cell r="D306">
            <v>0.50407932334860062</v>
          </cell>
          <cell r="E306">
            <v>-4.2134156425946624E-2</v>
          </cell>
          <cell r="F306">
            <v>0.60055236394371181</v>
          </cell>
        </row>
        <row r="307">
          <cell r="C307">
            <v>-0.23744387880554074</v>
          </cell>
          <cell r="D307">
            <v>-0.50948767777791548</v>
          </cell>
          <cell r="E307">
            <v>-0.15937381754554691</v>
          </cell>
          <cell r="F307">
            <v>-0.21421438627587375</v>
          </cell>
        </row>
        <row r="308">
          <cell r="C308" t="str">
            <v>12/19-3/20</v>
          </cell>
          <cell r="D308" t="str">
            <v>10/07-2/09</v>
          </cell>
          <cell r="E308" t="str">
            <v>7/12-12/13</v>
          </cell>
          <cell r="F308" t="str">
            <v>11/07-2/09</v>
          </cell>
        </row>
      </sheetData>
      <sheetData sheetId="10">
        <row r="295">
          <cell r="C295">
            <v>1.0000000000000002</v>
          </cell>
          <cell r="D295">
            <v>0.50407932334860062</v>
          </cell>
          <cell r="E295">
            <v>0.51325812942035276</v>
          </cell>
          <cell r="F295">
            <v>-4.2134156425946624E-2</v>
          </cell>
          <cell r="G295">
            <v>0.13475543917746985</v>
          </cell>
          <cell r="H295">
            <v>0.60055236394371181</v>
          </cell>
        </row>
        <row r="296">
          <cell r="D296">
            <v>1.0000000000000002</v>
          </cell>
          <cell r="E296">
            <v>0.96417337657528113</v>
          </cell>
          <cell r="F296">
            <v>-0.26442726613767559</v>
          </cell>
          <cell r="G296">
            <v>4.0023914564240197E-2</v>
          </cell>
          <cell r="H296">
            <v>0.78778501005312229</v>
          </cell>
        </row>
        <row r="297">
          <cell r="E297">
            <v>1</v>
          </cell>
          <cell r="F297">
            <v>-0.27352466289712868</v>
          </cell>
          <cell r="G297">
            <v>0.13128560018434982</v>
          </cell>
          <cell r="H297">
            <v>0.83679963087945464</v>
          </cell>
        </row>
        <row r="298">
          <cell r="F298">
            <v>1</v>
          </cell>
          <cell r="G298">
            <v>0.51780518653413354</v>
          </cell>
          <cell r="H298">
            <v>-0.25420427127251072</v>
          </cell>
        </row>
        <row r="299">
          <cell r="G299">
            <v>1</v>
          </cell>
          <cell r="H299">
            <v>6.514471262015549E-2</v>
          </cell>
        </row>
        <row r="300">
          <cell r="H300">
            <v>1.0000000000000002</v>
          </cell>
        </row>
      </sheetData>
      <sheetData sheetId="11">
        <row r="7">
          <cell r="L7">
            <v>2020</v>
          </cell>
          <cell r="M7">
            <v>-1.0163286493575119E-2</v>
          </cell>
          <cell r="N7">
            <v>-7.9022182149396047E-2</v>
          </cell>
          <cell r="O7">
            <v>-0.16351321651915052</v>
          </cell>
          <cell r="P7">
            <v>8.0361621324670951E-2</v>
          </cell>
          <cell r="Q7">
            <v>2.1312580834153216E-2</v>
          </cell>
          <cell r="R7">
            <v>1.6841467242480368E-2</v>
          </cell>
          <cell r="S7">
            <v>4.4993453755840962E-2</v>
          </cell>
          <cell r="T7">
            <v>9.2998146148675076E-3</v>
          </cell>
          <cell r="U7">
            <v>1.3624390686972632E-3</v>
          </cell>
          <cell r="Y7">
            <v>-4.8999999999999998E-3</v>
          </cell>
          <cell r="Z7">
            <v>0.184</v>
          </cell>
        </row>
        <row r="8">
          <cell r="L8">
            <v>2019</v>
          </cell>
          <cell r="M8">
            <v>3.3966037073122957E-2</v>
          </cell>
          <cell r="N8">
            <v>2.0611892529268205E-2</v>
          </cell>
          <cell r="O8">
            <v>1.2937855988016E-2</v>
          </cell>
          <cell r="P8">
            <v>2.0872245621052166E-2</v>
          </cell>
          <cell r="Q8">
            <v>-5.7674737290427824E-2</v>
          </cell>
          <cell r="R8">
            <v>4.3717658991109243E-2</v>
          </cell>
          <cell r="S8">
            <v>1.3962160045392524E-2</v>
          </cell>
          <cell r="T8">
            <v>-4.2533690252121503E-2</v>
          </cell>
          <cell r="U8">
            <v>2.7165265330521882E-2</v>
          </cell>
          <cell r="V8">
            <v>7.155567480963132E-3</v>
          </cell>
          <cell r="W8">
            <v>3.9856501207044204E-2</v>
          </cell>
          <cell r="X8">
            <v>1.5631214332621157E-2</v>
          </cell>
          <cell r="Y8">
            <v>0.13840434913236929</v>
          </cell>
          <cell r="Z8">
            <v>0.31486370986834428</v>
          </cell>
        </row>
        <row r="9">
          <cell r="L9">
            <v>2018</v>
          </cell>
          <cell r="M9">
            <v>-1.2614289100720821E-3</v>
          </cell>
          <cell r="N9">
            <v>-6.1256674512313092E-2</v>
          </cell>
          <cell r="O9">
            <v>2.2872467375045336E-2</v>
          </cell>
          <cell r="P9">
            <v>5.9190924100613884E-3</v>
          </cell>
          <cell r="Q9">
            <v>1.6345279908883459E-2</v>
          </cell>
          <cell r="R9">
            <v>6.4329219939409654E-3</v>
          </cell>
          <cell r="S9">
            <v>-6.3918040172972201E-3</v>
          </cell>
          <cell r="T9">
            <v>3.7954239764251607E-2</v>
          </cell>
          <cell r="U9">
            <v>8.366985571774066E-3</v>
          </cell>
          <cell r="V9">
            <v>-3.7185017380652052E-2</v>
          </cell>
          <cell r="W9">
            <v>2.3300298474855374E-2</v>
          </cell>
          <cell r="X9">
            <v>-3.2283197872761349E-2</v>
          </cell>
          <cell r="Y9">
            <v>-2.1602020801810694E-2</v>
          </cell>
          <cell r="Z9">
            <v>-4.3842417452558465E-2</v>
          </cell>
        </row>
        <row r="10">
          <cell r="L10">
            <v>2017</v>
          </cell>
          <cell r="M10">
            <v>8.3508209498117658E-3</v>
          </cell>
          <cell r="N10">
            <v>4.2442974579385062E-2</v>
          </cell>
          <cell r="O10">
            <v>7.6134461544552501E-3</v>
          </cell>
          <cell r="P10">
            <v>1.9053844494835603E-2</v>
          </cell>
          <cell r="Q10">
            <v>-6.1251018967058979E-3</v>
          </cell>
          <cell r="R10">
            <v>-3.0165398401396315E-2</v>
          </cell>
          <cell r="S10">
            <v>1.3377885170754222E-2</v>
          </cell>
          <cell r="T10">
            <v>3.6303711786107362E-2</v>
          </cell>
          <cell r="U10">
            <v>1.2738284698281532E-3</v>
          </cell>
          <cell r="V10">
            <v>3.4351198278445683E-2</v>
          </cell>
          <cell r="W10">
            <v>3.6899743199527713E-3</v>
          </cell>
          <cell r="X10">
            <v>3.5014334918999079E-3</v>
          </cell>
          <cell r="Y10">
            <v>0.13967597131556922</v>
          </cell>
          <cell r="Z10">
            <v>0.21831601482707239</v>
          </cell>
        </row>
        <row r="11">
          <cell r="L11">
            <v>2016</v>
          </cell>
          <cell r="M11">
            <v>8.0579534285074583E-3</v>
          </cell>
          <cell r="N11">
            <v>2.7977599409824139E-2</v>
          </cell>
          <cell r="O11">
            <v>4.3934761991574423E-2</v>
          </cell>
          <cell r="P11">
            <v>-1.7504736547587219E-2</v>
          </cell>
          <cell r="Q11">
            <v>1.6679299193768538E-2</v>
          </cell>
          <cell r="R11">
            <v>6.3385601147182058E-2</v>
          </cell>
          <cell r="S11">
            <v>3.5764388196713348E-2</v>
          </cell>
          <cell r="T11">
            <v>-1.1509897429896832E-2</v>
          </cell>
          <cell r="U11">
            <v>1.1301425689778322E-2</v>
          </cell>
          <cell r="V11">
            <v>-4.2329870600067987E-2</v>
          </cell>
          <cell r="W11">
            <v>1.4144279528342851E-2</v>
          </cell>
          <cell r="X11">
            <v>2.1128093961084726E-2</v>
          </cell>
          <cell r="Y11">
            <v>0.17993358855073602</v>
          </cell>
          <cell r="Z11">
            <v>0.11959912078710502</v>
          </cell>
        </row>
        <row r="12">
          <cell r="L12">
            <v>2015</v>
          </cell>
          <cell r="M12">
            <v>-6.9675916769207369E-5</v>
          </cell>
          <cell r="N12">
            <v>2.9917897450724817E-2</v>
          </cell>
          <cell r="O12">
            <v>3.9156340719855853E-2</v>
          </cell>
          <cell r="P12">
            <v>-4.2170702171482888E-2</v>
          </cell>
          <cell r="Q12">
            <v>-1.1254939269095154E-2</v>
          </cell>
          <cell r="R12">
            <v>-3.3109187215372371E-2</v>
          </cell>
          <cell r="S12">
            <v>5.46549191282657E-2</v>
          </cell>
          <cell r="T12">
            <v>-6.3250945415492033E-2</v>
          </cell>
          <cell r="U12">
            <v>1.5702161566850004E-2</v>
          </cell>
          <cell r="V12">
            <v>1.8340253366952997E-2</v>
          </cell>
          <cell r="W12">
            <v>2.89986527468995E-2</v>
          </cell>
          <cell r="X12">
            <v>-1.2477276082531352E-2</v>
          </cell>
          <cell r="Y12">
            <v>1.7555138702959182E-2</v>
          </cell>
          <cell r="Z12">
            <v>1.383759921898205E-2</v>
          </cell>
        </row>
        <row r="13">
          <cell r="L13">
            <v>2014</v>
          </cell>
          <cell r="M13">
            <v>-5.2765550634596092E-2</v>
          </cell>
          <cell r="N13">
            <v>7.4132388637407454E-2</v>
          </cell>
          <cell r="O13">
            <v>1.1197906568782834E-2</v>
          </cell>
          <cell r="P13">
            <v>1.61101271226749E-2</v>
          </cell>
          <cell r="Q13">
            <v>2.8638015855353638E-2</v>
          </cell>
          <cell r="R13">
            <v>1.6585263236789771E-2</v>
          </cell>
          <cell r="S13">
            <v>-1.6442773701598967E-2</v>
          </cell>
          <cell r="T13">
            <v>4.7199456004454854E-2</v>
          </cell>
          <cell r="U13">
            <v>2.97168128045322E-3</v>
          </cell>
          <cell r="V13">
            <v>3.17719444182889E-2</v>
          </cell>
          <cell r="W13">
            <v>4.7173148162680034E-2</v>
          </cell>
          <cell r="X13">
            <v>-1.7624067537647115E-4</v>
          </cell>
          <cell r="Y13">
            <v>0.21994990013214127</v>
          </cell>
          <cell r="Z13">
            <v>0.13688363157085173</v>
          </cell>
        </row>
        <row r="14">
          <cell r="L14">
            <v>2013</v>
          </cell>
          <cell r="M14">
            <v>2.6378716169328076E-2</v>
          </cell>
          <cell r="N14">
            <v>-1.2614037758420515E-2</v>
          </cell>
          <cell r="O14">
            <v>2.2296326906373176E-2</v>
          </cell>
          <cell r="P14">
            <v>3.9234354613142619E-2</v>
          </cell>
          <cell r="Q14">
            <v>-5.4202096834521485E-2</v>
          </cell>
          <cell r="R14">
            <v>-4.0558449246946293E-2</v>
          </cell>
          <cell r="S14">
            <v>1.7390015256199431E-2</v>
          </cell>
          <cell r="T14">
            <v>-3.9532011866976191E-2</v>
          </cell>
          <cell r="U14">
            <v>3.2613807978443488E-2</v>
          </cell>
          <cell r="V14">
            <v>2.6653943172757488E-2</v>
          </cell>
          <cell r="W14">
            <v>2.2885065783912362E-2</v>
          </cell>
          <cell r="X14">
            <v>-1.404424226802059E-2</v>
          </cell>
          <cell r="Y14">
            <v>2.0747652470382964E-2</v>
          </cell>
          <cell r="Z14">
            <v>0.32388478062960196</v>
          </cell>
        </row>
        <row r="15">
          <cell r="L15">
            <v>2012</v>
          </cell>
          <cell r="M15">
            <v>2.5251439957529653E-2</v>
          </cell>
          <cell r="N15">
            <v>9.0391833186476145E-3</v>
          </cell>
          <cell r="O15">
            <v>-3.8718169483275E-3</v>
          </cell>
          <cell r="P15">
            <v>6.234227085083921E-3</v>
          </cell>
          <cell r="Q15">
            <v>-8.6930195182788328E-3</v>
          </cell>
          <cell r="R15">
            <v>-3.42567686134716E-2</v>
          </cell>
          <cell r="S15">
            <v>2.9632967376151287E-2</v>
          </cell>
          <cell r="T15">
            <v>1.1271738803130482E-2</v>
          </cell>
          <cell r="U15">
            <v>-3.3060780404048362E-4</v>
          </cell>
          <cell r="V15">
            <v>-1.0360544867322297E-2</v>
          </cell>
          <cell r="W15">
            <v>3.1212941791307625E-2</v>
          </cell>
          <cell r="X15">
            <v>2.3449740032056132E-2</v>
          </cell>
          <cell r="Y15">
            <v>7.9247748801418785E-2</v>
          </cell>
          <cell r="Z15">
            <v>0.16003223804274322</v>
          </cell>
        </row>
        <row r="16">
          <cell r="L16">
            <v>2011</v>
          </cell>
          <cell r="M16">
            <v>-1.0568868411832577E-2</v>
          </cell>
          <cell r="N16">
            <v>3.4282763076564526E-2</v>
          </cell>
          <cell r="O16">
            <v>-1.6728151344157283E-2</v>
          </cell>
          <cell r="P16">
            <v>7.9224611285494184E-2</v>
          </cell>
          <cell r="Q16">
            <v>-6.3878907151001529E-2</v>
          </cell>
          <cell r="R16">
            <v>-2.8729726190656613E-2</v>
          </cell>
          <cell r="S16">
            <v>3.3442655370153673E-2</v>
          </cell>
          <cell r="T16">
            <v>-6.0992607254858555E-2</v>
          </cell>
          <cell r="U16">
            <v>-6.8044222710614832E-2</v>
          </cell>
          <cell r="V16">
            <v>4.7943706432589606E-2</v>
          </cell>
          <cell r="W16">
            <v>-9.8952097802232908E-3</v>
          </cell>
          <cell r="X16">
            <v>1.6004167136864922E-3</v>
          </cell>
          <cell r="Y16">
            <v>-7.2002633951384065E-2</v>
          </cell>
          <cell r="Z16">
            <v>2.1118200436080179E-2</v>
          </cell>
        </row>
        <row r="17">
          <cell r="L17">
            <v>2010</v>
          </cell>
          <cell r="M17">
            <v>-5.2841797882551389E-2</v>
          </cell>
          <cell r="N17">
            <v>4.2035696673123901E-2</v>
          </cell>
          <cell r="O17">
            <v>9.2082936223259804E-2</v>
          </cell>
          <cell r="P17">
            <v>3.274057976647593E-2</v>
          </cell>
          <cell r="Q17">
            <v>-9.0068906115417735E-2</v>
          </cell>
          <cell r="R17">
            <v>-3.4378705311448821E-2</v>
          </cell>
          <cell r="S17">
            <v>2.5587787521907268E-2</v>
          </cell>
          <cell r="T17">
            <v>-4.1859018327581321E-3</v>
          </cell>
          <cell r="U17">
            <v>8.3175202266570825E-2</v>
          </cell>
          <cell r="V17">
            <v>3.4157829340884849E-2</v>
          </cell>
          <cell r="W17">
            <v>-6.6960797188716503E-3</v>
          </cell>
          <cell r="X17">
            <v>8.3349429845897216E-2</v>
          </cell>
          <cell r="Y17">
            <v>0.20407815738819504</v>
          </cell>
          <cell r="Z17">
            <v>0.1506340136054421</v>
          </cell>
        </row>
        <row r="18">
          <cell r="L18">
            <v>2009</v>
          </cell>
          <cell r="M18">
            <v>-3.5667166914994608E-2</v>
          </cell>
          <cell r="N18">
            <v>6.7398008910033447E-3</v>
          </cell>
          <cell r="O18">
            <v>-1.8238244762055489E-3</v>
          </cell>
          <cell r="P18">
            <v>2.4965969608398586E-2</v>
          </cell>
          <cell r="Q18">
            <v>-1.0749934218676205E-2</v>
          </cell>
          <cell r="R18">
            <v>-2.6593662573839882E-2</v>
          </cell>
          <cell r="S18">
            <v>2.048305395493788E-2</v>
          </cell>
          <cell r="T18">
            <v>1.8618066246030684E-2</v>
          </cell>
          <cell r="U18">
            <v>6.1103179266856822E-2</v>
          </cell>
          <cell r="V18">
            <v>-3.7316909602438386E-2</v>
          </cell>
          <cell r="W18">
            <v>4.8643768138306509E-2</v>
          </cell>
          <cell r="X18">
            <v>1.148936026671965E-2</v>
          </cell>
          <cell r="Y18">
            <v>7.7230213921273438E-2</v>
          </cell>
          <cell r="Z18">
            <v>0.26464232129829696</v>
          </cell>
        </row>
        <row r="19">
          <cell r="L19">
            <v>2008</v>
          </cell>
          <cell r="M19">
            <v>1.1687054841367672E-2</v>
          </cell>
          <cell r="N19">
            <v>4.3025618535637467E-2</v>
          </cell>
          <cell r="O19">
            <v>-1.3167750475487683E-2</v>
          </cell>
          <cell r="P19">
            <v>6.6148336252944695E-3</v>
          </cell>
          <cell r="Q19">
            <v>1.8653877567965216E-2</v>
          </cell>
          <cell r="R19">
            <v>3.1927108805205329E-2</v>
          </cell>
          <cell r="S19">
            <v>-3.3418417283976098E-2</v>
          </cell>
          <cell r="T19">
            <v>-3.5472285028936845E-2</v>
          </cell>
          <cell r="U19">
            <v>-4.7942969415867287E-3</v>
          </cell>
          <cell r="V19">
            <v>1.8900818244279582E-2</v>
          </cell>
          <cell r="W19">
            <v>-1.2588173750991083E-2</v>
          </cell>
          <cell r="X19">
            <v>2.4111453647553072E-2</v>
          </cell>
          <cell r="Y19">
            <v>5.3336259669443782E-2</v>
          </cell>
          <cell r="Z19">
            <v>-0.36997610819389215</v>
          </cell>
        </row>
        <row r="20">
          <cell r="L20">
            <v>2007</v>
          </cell>
          <cell r="M20">
            <v>3.5826600849695023E-2</v>
          </cell>
          <cell r="N20">
            <v>-2.6334842761448929E-2</v>
          </cell>
          <cell r="O20">
            <v>2.8178142706585252E-2</v>
          </cell>
          <cell r="P20">
            <v>7.3001944170842048E-2</v>
          </cell>
          <cell r="Q20">
            <v>7.5106898695580515E-2</v>
          </cell>
          <cell r="R20">
            <v>1.9680932580361077E-2</v>
          </cell>
          <cell r="S20">
            <v>-6.7896511550236016E-2</v>
          </cell>
          <cell r="T20">
            <v>-8.2347313280523249E-2</v>
          </cell>
          <cell r="U20">
            <v>5.5705431749930812E-2</v>
          </cell>
          <cell r="V20">
            <v>8.7513071313049196E-2</v>
          </cell>
          <cell r="W20">
            <v>-6.5330396397940249E-2</v>
          </cell>
          <cell r="X20">
            <v>-9.4205098700339551E-4</v>
          </cell>
          <cell r="Y20">
            <v>0.11853615436301967</v>
          </cell>
          <cell r="Z20">
            <v>5.4937263566210662E-2</v>
          </cell>
        </row>
        <row r="21">
          <cell r="L21">
            <v>2006</v>
          </cell>
          <cell r="M21">
            <v>7.1382758755065723E-2</v>
          </cell>
          <cell r="N21">
            <v>-1.685858479229585E-2</v>
          </cell>
          <cell r="O21">
            <v>2.8724746860108397E-2</v>
          </cell>
          <cell r="P21">
            <v>4.0837561276216405E-2</v>
          </cell>
          <cell r="Q21">
            <v>-7.7419458755353943E-2</v>
          </cell>
          <cell r="R21">
            <v>-9.2491819038627021E-3</v>
          </cell>
          <cell r="S21">
            <v>-7.3349236454091082E-2</v>
          </cell>
          <cell r="T21">
            <v>-2.5549670645421685E-3</v>
          </cell>
          <cell r="U21">
            <v>1.8892762760971182E-2</v>
          </cell>
          <cell r="V21">
            <v>6.1769015444743669E-2</v>
          </cell>
          <cell r="W21">
            <v>1.4600527786084116E-2</v>
          </cell>
          <cell r="X21">
            <v>5.9034733004282414E-2</v>
          </cell>
          <cell r="Y21">
            <v>0.10759348098003892</v>
          </cell>
          <cell r="Z21">
            <v>0.1579446380711251</v>
          </cell>
        </row>
        <row r="22">
          <cell r="L22">
            <v>2005</v>
          </cell>
          <cell r="M22">
            <v>-5.3147119150952493E-2</v>
          </cell>
          <cell r="N22">
            <v>1.0168449028402415E-2</v>
          </cell>
          <cell r="O22">
            <v>-3.9261223345133822E-2</v>
          </cell>
          <cell r="P22">
            <v>-7.4215716781619645E-2</v>
          </cell>
          <cell r="Q22">
            <v>8.331903933541196E-2</v>
          </cell>
          <cell r="R22">
            <v>5.7541293569866481E-2</v>
          </cell>
          <cell r="S22">
            <v>4.0914741748970807E-2</v>
          </cell>
          <cell r="T22">
            <v>-4.7740457403355752E-4</v>
          </cell>
          <cell r="U22">
            <v>3.4797652906298993E-2</v>
          </cell>
          <cell r="V22">
            <v>-1.798158153540963E-2</v>
          </cell>
          <cell r="W22">
            <v>9.2343084157623601E-2</v>
          </cell>
          <cell r="X22">
            <v>-5.7137779745848327E-3</v>
          </cell>
          <cell r="Y22">
            <v>0.11917620227346136</v>
          </cell>
          <cell r="Z22">
            <v>4.9117835014309275E-2</v>
          </cell>
        </row>
        <row r="23">
          <cell r="L23">
            <v>2004</v>
          </cell>
          <cell r="M23">
            <v>6.2723059807365811E-3</v>
          </cell>
          <cell r="N23">
            <v>5.0196229367523104E-2</v>
          </cell>
          <cell r="O23">
            <v>-1.4798481833842247E-2</v>
          </cell>
          <cell r="P23">
            <v>-8.4881085034897441E-2</v>
          </cell>
          <cell r="Q23">
            <v>-2.3270820715054819E-2</v>
          </cell>
          <cell r="R23">
            <v>-2.3477675171922563E-2</v>
          </cell>
          <cell r="S23">
            <v>-6.5351194013455682E-2</v>
          </cell>
          <cell r="T23">
            <v>-3.0875692395095133E-2</v>
          </cell>
          <cell r="U23">
            <v>3.7416025632510008E-2</v>
          </cell>
          <cell r="V23">
            <v>8.4455740458248441E-2</v>
          </cell>
          <cell r="W23">
            <v>0.11399370679899579</v>
          </cell>
          <cell r="X23">
            <v>4.2701192519170483E-2</v>
          </cell>
          <cell r="Y23">
            <v>7.5672962488209816E-2</v>
          </cell>
          <cell r="Z23">
            <v>0.10882102850382602</v>
          </cell>
        </row>
        <row r="24">
          <cell r="L24">
            <v>2003</v>
          </cell>
          <cell r="M24">
            <v>2.142020326405647E-2</v>
          </cell>
          <cell r="N24">
            <v>5.3829066663633851E-2</v>
          </cell>
          <cell r="O24">
            <v>-8.1866929451555492E-2</v>
          </cell>
          <cell r="P24">
            <v>5.6688872864056883E-2</v>
          </cell>
          <cell r="Q24">
            <v>0.13096688732654704</v>
          </cell>
          <cell r="R24">
            <v>-2.3388284180723362E-2</v>
          </cell>
          <cell r="S24">
            <v>5.7782483036084686E-2</v>
          </cell>
          <cell r="T24">
            <v>4.8882052972250456E-2</v>
          </cell>
          <cell r="U24">
            <v>-2.5947259855957583E-2</v>
          </cell>
          <cell r="V24">
            <v>-2.3832558079516342E-2</v>
          </cell>
          <cell r="W24">
            <v>-9.2411919143701171E-3</v>
          </cell>
          <cell r="X24">
            <v>5.070782819401054E-2</v>
          </cell>
          <cell r="Y24">
            <v>0.26671504159379888</v>
          </cell>
          <cell r="Z24">
            <v>0.28684248085126607</v>
          </cell>
        </row>
        <row r="25">
          <cell r="L25">
            <v>2002</v>
          </cell>
          <cell r="M25">
            <v>2.7945449912079257E-2</v>
          </cell>
          <cell r="N25">
            <v>-8.6059122782623509E-2</v>
          </cell>
          <cell r="O25">
            <v>3.6974112003551607E-2</v>
          </cell>
          <cell r="P25">
            <v>-3.1877745673492108E-2</v>
          </cell>
          <cell r="Q25">
            <v>6.496224041125398E-2</v>
          </cell>
          <cell r="R25">
            <v>0.10114722036820023</v>
          </cell>
          <cell r="S25">
            <v>-3.0021798916494147E-3</v>
          </cell>
          <cell r="T25">
            <v>1.6200530284719017E-2</v>
          </cell>
          <cell r="U25">
            <v>1.6102946283113262E-2</v>
          </cell>
          <cell r="V25">
            <v>-4.527341669912921E-2</v>
          </cell>
          <cell r="W25">
            <v>1.9694976098943329E-2</v>
          </cell>
          <cell r="X25">
            <v>2.6999841687564752E-2</v>
          </cell>
          <cell r="Y25">
            <v>0.13840525785450777</v>
          </cell>
          <cell r="Z25">
            <v>-0.22100334778687794</v>
          </cell>
        </row>
        <row r="26">
          <cell r="L26">
            <v>2001</v>
          </cell>
          <cell r="M26">
            <v>7.3618848678058235E-2</v>
          </cell>
          <cell r="N26">
            <v>-4.4360298482191918E-2</v>
          </cell>
          <cell r="O26">
            <v>5.9230257562265631E-2</v>
          </cell>
          <cell r="P26">
            <v>-1.9434320639943659E-2</v>
          </cell>
          <cell r="Q26">
            <v>1.0688952038005128E-2</v>
          </cell>
          <cell r="R26">
            <v>-1.1786128738164203E-2</v>
          </cell>
          <cell r="S26">
            <v>-5.6746344172271312E-2</v>
          </cell>
          <cell r="T26">
            <v>4.3900458105388118E-3</v>
          </cell>
          <cell r="U26">
            <v>-0.11637766418329987</v>
          </cell>
          <cell r="V26">
            <v>0.11064843723742412</v>
          </cell>
          <cell r="W26">
            <v>-7.0726569235799452E-3</v>
          </cell>
          <cell r="X26">
            <v>5.1170686585359171E-2</v>
          </cell>
          <cell r="Y26">
            <v>3.2867818422916355E-2</v>
          </cell>
          <cell r="Z26">
            <v>-0.11886010983089933</v>
          </cell>
        </row>
        <row r="27">
          <cell r="L27">
            <v>2000</v>
          </cell>
          <cell r="M27">
            <v>-2.7784806645029247E-3</v>
          </cell>
          <cell r="N27">
            <v>6.6475475894571812E-3</v>
          </cell>
          <cell r="O27">
            <v>4.6551043892816057E-2</v>
          </cell>
          <cell r="P27">
            <v>-5.7703454353245309E-2</v>
          </cell>
          <cell r="Q27">
            <v>-7.1528511718415677E-2</v>
          </cell>
          <cell r="R27">
            <v>-1.7058865774543408E-2</v>
          </cell>
          <cell r="S27">
            <v>-1.6311945329319677E-2</v>
          </cell>
          <cell r="T27">
            <v>7.9437988394583936E-2</v>
          </cell>
          <cell r="U27">
            <v>-7.2422815339969082E-2</v>
          </cell>
          <cell r="V27">
            <v>-5.2588176531096487E-3</v>
          </cell>
          <cell r="W27">
            <v>1.1692457603577511E-2</v>
          </cell>
          <cell r="X27">
            <v>0.16919209912701194</v>
          </cell>
          <cell r="Y27">
            <v>4.7038891028109299E-2</v>
          </cell>
          <cell r="Z27">
            <v>-9.1040862768377959E-2</v>
          </cell>
        </row>
        <row r="28">
          <cell r="L28">
            <v>1999</v>
          </cell>
          <cell r="M28">
            <v>-7.3001532369290079E-3</v>
          </cell>
          <cell r="N28">
            <v>8.8663563398727607E-3</v>
          </cell>
          <cell r="O28">
            <v>3.4546466375689588E-2</v>
          </cell>
          <cell r="P28">
            <v>6.5024116479646121E-2</v>
          </cell>
          <cell r="Q28">
            <v>-3.853778512134487E-2</v>
          </cell>
          <cell r="R28">
            <v>0.115355708003817</v>
          </cell>
          <cell r="S28">
            <v>-5.1744608180391727E-2</v>
          </cell>
          <cell r="T28">
            <v>-1.4247581335272708E-2</v>
          </cell>
          <cell r="U28">
            <v>1.1462846842611452E-2</v>
          </cell>
          <cell r="V28">
            <v>-7.9825861259652631E-2</v>
          </cell>
          <cell r="W28">
            <v>5.6061579779147053E-2</v>
          </cell>
          <cell r="X28">
            <v>7.6130665313832502E-2</v>
          </cell>
          <cell r="Y28">
            <v>0.16996813624378376</v>
          </cell>
          <cell r="Z28">
            <v>0.2104119137011155</v>
          </cell>
        </row>
        <row r="29">
          <cell r="L29">
            <v>1998</v>
          </cell>
          <cell r="M29">
            <v>2.2385147602553834E-2</v>
          </cell>
          <cell r="N29">
            <v>1.4829803135239406E-2</v>
          </cell>
          <cell r="O29">
            <v>5.1066254383139942E-2</v>
          </cell>
          <cell r="P29">
            <v>-4.177147926103375E-2</v>
          </cell>
          <cell r="Q29">
            <v>1.5675672855393286E-2</v>
          </cell>
          <cell r="R29">
            <v>3.4921301215853795E-2</v>
          </cell>
          <cell r="S29">
            <v>-5.0059209360042489E-2</v>
          </cell>
          <cell r="T29">
            <v>-4.9190313319708023E-2</v>
          </cell>
          <cell r="U29">
            <v>7.4577077556455151E-2</v>
          </cell>
          <cell r="V29">
            <v>2.3370975978795228E-2</v>
          </cell>
          <cell r="W29">
            <v>2.8931891617133276E-2</v>
          </cell>
          <cell r="X29">
            <v>7.8083543334184435E-2</v>
          </cell>
          <cell r="Y29">
            <v>0.21023345512494476</v>
          </cell>
          <cell r="Z29">
            <v>0.28579017877766028</v>
          </cell>
        </row>
        <row r="30">
          <cell r="L30">
            <v>1997</v>
          </cell>
          <cell r="M30">
            <v>9.4490999999999881E-2</v>
          </cell>
          <cell r="N30">
            <v>5.3948365039091284E-2</v>
          </cell>
          <cell r="O30">
            <v>-5.2108428251542827E-2</v>
          </cell>
          <cell r="P30">
            <v>-2.3366879209239189E-2</v>
          </cell>
          <cell r="Q30">
            <v>6.0327116018870974E-2</v>
          </cell>
          <cell r="R30">
            <v>3.6468250463657981E-2</v>
          </cell>
          <cell r="S30">
            <v>0.1132845884390925</v>
          </cell>
          <cell r="T30">
            <v>-7.0468404024972786E-2</v>
          </cell>
          <cell r="U30">
            <v>6.3406102894012495E-2</v>
          </cell>
          <cell r="V30">
            <v>-4.9698872144937845E-2</v>
          </cell>
          <cell r="W30">
            <v>5.1984326481124832E-3</v>
          </cell>
          <cell r="X30">
            <v>4.0702844270726679E-2</v>
          </cell>
          <cell r="Y30">
            <v>0.28388700000000006</v>
          </cell>
          <cell r="Z30">
            <v>0.3336276825136047</v>
          </cell>
        </row>
      </sheetData>
      <sheetData sheetId="12">
        <row r="1">
          <cell r="B1" t="str">
            <v>S&amp;P</v>
          </cell>
          <cell r="C1" t="str">
            <v>Catalyst/Millburn</v>
          </cell>
        </row>
        <row r="2">
          <cell r="A2" t="str">
            <v>7/98-8/98</v>
          </cell>
          <cell r="B2">
            <v>-0.1537</v>
          </cell>
          <cell r="C2">
            <v>-9.6799999999999997E-2</v>
          </cell>
        </row>
        <row r="3">
          <cell r="A3" t="str">
            <v>1/00-2/00</v>
          </cell>
          <cell r="B3">
            <v>-6.8199999999999997E-2</v>
          </cell>
          <cell r="C3">
            <v>3.8999999999999998E-3</v>
          </cell>
        </row>
        <row r="4">
          <cell r="A4" t="str">
            <v>9/00-9/02</v>
          </cell>
          <cell r="B4">
            <v>-0.44729999999999998</v>
          </cell>
          <cell r="C4">
            <v>0.28349999999999997</v>
          </cell>
        </row>
        <row r="5">
          <cell r="A5" t="str">
            <v>11/07-2/09</v>
          </cell>
          <cell r="B5">
            <v>-0.50949999999999995</v>
          </cell>
          <cell r="C5">
            <v>-4.5100000000000001E-2</v>
          </cell>
        </row>
        <row r="6">
          <cell r="A6" t="str">
            <v>8/15-9/15</v>
          </cell>
          <cell r="B6">
            <v>-8.3599999999999994E-2</v>
          </cell>
          <cell r="C6">
            <v>-4.8500000000000001E-2</v>
          </cell>
        </row>
      </sheetData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&amp;P worst qtrs vs BTOP2"/>
      <sheetName val="S&amp;P worst qtrs vs BTOP"/>
      <sheetName val="VAMI"/>
      <sheetName val="S&amp;P worst qtrs vs MDP "/>
      <sheetName val="Rolling 36"/>
      <sheetName val="Returns"/>
      <sheetName val="Correlation"/>
      <sheetName val="return tbl"/>
      <sheetName val="DD"/>
      <sheetName val="Sheet1"/>
    </sheetNames>
    <sheetDataSet>
      <sheetData sheetId="0"/>
      <sheetData sheetId="1"/>
      <sheetData sheetId="2">
        <row r="1">
          <cell r="B1" t="str">
            <v>Catalyst/MB</v>
          </cell>
          <cell r="C1" t="str">
            <v>S&amp;P</v>
          </cell>
          <cell r="D1" t="str">
            <v>Bonds</v>
          </cell>
        </row>
        <row r="2">
          <cell r="A2">
            <v>35431</v>
          </cell>
          <cell r="B2">
            <v>1000</v>
          </cell>
          <cell r="C2">
            <v>1000</v>
          </cell>
          <cell r="D2">
            <v>1000</v>
          </cell>
          <cell r="E2">
            <v>1000</v>
          </cell>
        </row>
        <row r="3">
          <cell r="A3">
            <v>35461</v>
          </cell>
          <cell r="B3">
            <v>1094.491</v>
          </cell>
          <cell r="C3">
            <v>1062.48</v>
          </cell>
          <cell r="D3">
            <v>992.9</v>
          </cell>
          <cell r="E3">
            <v>1031.7</v>
          </cell>
        </row>
        <row r="4">
          <cell r="A4">
            <v>35489</v>
          </cell>
          <cell r="B4">
            <v>1153.536600468</v>
          </cell>
          <cell r="C4">
            <v>1070.8098431999999</v>
          </cell>
          <cell r="D4">
            <v>993.29715999999996</v>
          </cell>
          <cell r="E4">
            <v>1042.3265100000001</v>
          </cell>
        </row>
        <row r="5">
          <cell r="A5">
            <v>35520</v>
          </cell>
          <cell r="B5">
            <v>1093.4269617542129</v>
          </cell>
          <cell r="C5">
            <v>1026.8102667429118</v>
          </cell>
          <cell r="D5">
            <v>967.86875270399992</v>
          </cell>
          <cell r="E5">
            <v>1025.2323552360001</v>
          </cell>
        </row>
        <row r="6">
          <cell r="A6">
            <v>35550</v>
          </cell>
          <cell r="B6">
            <v>1067.8768539389023</v>
          </cell>
          <cell r="C6">
            <v>1088.1108396674638</v>
          </cell>
          <cell r="D6">
            <v>991.19438964416634</v>
          </cell>
          <cell r="E6">
            <v>1024.1045996452406</v>
          </cell>
        </row>
        <row r="7">
          <cell r="A7">
            <v>35581</v>
          </cell>
          <cell r="B7">
            <v>1132.2986609064744</v>
          </cell>
          <cell r="C7">
            <v>1154.3550275864191</v>
          </cell>
          <cell r="D7">
            <v>1002.295766808181</v>
          </cell>
          <cell r="E7">
            <v>1068.9603811097022</v>
          </cell>
        </row>
        <row r="8">
          <cell r="A8">
            <v>35611</v>
          </cell>
          <cell r="B8">
            <v>1173.5924607710726</v>
          </cell>
          <cell r="C8">
            <v>1206.0701328222906</v>
          </cell>
          <cell r="D8">
            <v>1021.6400751075789</v>
          </cell>
          <cell r="E8">
            <v>1097.8223113996642</v>
          </cell>
        </row>
        <row r="9">
          <cell r="A9">
            <v>35642</v>
          </cell>
          <cell r="B9">
            <v>1306.5417090970627</v>
          </cell>
          <cell r="C9">
            <v>1302.0371332909604</v>
          </cell>
          <cell r="D9">
            <v>1081.6103475163939</v>
          </cell>
          <cell r="E9">
            <v>1140.3080348508311</v>
          </cell>
        </row>
        <row r="10">
          <cell r="A10">
            <v>35673</v>
          </cell>
          <cell r="B10">
            <v>1214.4723279404109</v>
          </cell>
          <cell r="C10">
            <v>1229.0970130840008</v>
          </cell>
          <cell r="D10">
            <v>1051.5415798554382</v>
          </cell>
          <cell r="E10">
            <v>1144.1850821693238</v>
          </cell>
        </row>
        <row r="11">
          <cell r="A11">
            <v>35703</v>
          </cell>
          <cell r="B11">
            <v>1291.4771603658005</v>
          </cell>
          <cell r="C11">
            <v>1296.4146564906114</v>
          </cell>
          <cell r="D11">
            <v>1080.4589733014627</v>
          </cell>
          <cell r="E11">
            <v>1186.7487672260227</v>
          </cell>
        </row>
        <row r="12">
          <cell r="A12">
            <v>35734</v>
          </cell>
          <cell r="B12">
            <v>1227.2920369727806</v>
          </cell>
          <cell r="C12">
            <v>1253.1144069638249</v>
          </cell>
          <cell r="D12">
            <v>1116.8704407017219</v>
          </cell>
          <cell r="E12">
            <v>1168.5915110874646</v>
          </cell>
        </row>
        <row r="13">
          <cell r="A13">
            <v>35764</v>
          </cell>
          <cell r="B13">
            <v>1233.6727282730021</v>
          </cell>
          <cell r="C13">
            <v>1311.1210728621804</v>
          </cell>
          <cell r="D13">
            <v>1131.7248175630548</v>
          </cell>
          <cell r="E13">
            <v>1157.7236100343512</v>
          </cell>
        </row>
        <row r="14">
          <cell r="A14">
            <v>35795</v>
          </cell>
          <cell r="B14">
            <v>1283.8869093318981</v>
          </cell>
          <cell r="C14">
            <v>1333.6330216832241</v>
          </cell>
          <cell r="D14">
            <v>1150.737794498114</v>
          </cell>
          <cell r="E14">
            <v>1167.9115778026535</v>
          </cell>
        </row>
        <row r="15">
          <cell r="A15">
            <v>35826</v>
          </cell>
          <cell r="B15">
            <v>1312.6267177972927</v>
          </cell>
          <cell r="C15">
            <v>1348.3830029030405</v>
          </cell>
          <cell r="D15">
            <v>1174.0977717264257</v>
          </cell>
          <cell r="E15">
            <v>1159.6194056002546</v>
          </cell>
        </row>
        <row r="16">
          <cell r="A16">
            <v>35854</v>
          </cell>
          <cell r="B16">
            <v>1332.0916593955087</v>
          </cell>
          <cell r="C16">
            <v>1445.6283850724078</v>
          </cell>
          <cell r="D16">
            <v>1165.6442677699954</v>
          </cell>
          <cell r="E16">
            <v>1197.5389601633829</v>
          </cell>
        </row>
        <row r="17">
          <cell r="A17">
            <v>35885</v>
          </cell>
          <cell r="B17">
            <v>1400.1175841658592</v>
          </cell>
          <cell r="C17">
            <v>1519.6590146719659</v>
          </cell>
          <cell r="D17">
            <v>1168.0921207323124</v>
          </cell>
          <cell r="E17">
            <v>1233.4651289682843</v>
          </cell>
        </row>
        <row r="18">
          <cell r="A18">
            <v>35915</v>
          </cell>
          <cell r="B18">
            <v>1341.6332725576672</v>
          </cell>
          <cell r="C18">
            <v>1534.946784359566</v>
          </cell>
          <cell r="D18">
            <v>1172.414061579022</v>
          </cell>
          <cell r="E18">
            <v>1245.3063942063798</v>
          </cell>
        </row>
        <row r="19">
          <cell r="A19">
            <v>35946</v>
          </cell>
          <cell r="B19">
            <v>1362.6647157382811</v>
          </cell>
          <cell r="C19">
            <v>1508.561049136425</v>
          </cell>
          <cell r="D19">
            <v>1194.8071701551814</v>
          </cell>
          <cell r="E19">
            <v>1219.4040212068871</v>
          </cell>
        </row>
        <row r="20">
          <cell r="A20">
            <v>35976</v>
          </cell>
          <cell r="B20">
            <v>1410.2503302765776</v>
          </cell>
          <cell r="C20">
            <v>1569.8387989523467</v>
          </cell>
          <cell r="D20">
            <v>1222.5266965027818</v>
          </cell>
          <cell r="E20">
            <v>1217.8187959793181</v>
          </cell>
        </row>
        <row r="21">
          <cell r="A21">
            <v>36007</v>
          </cell>
          <cell r="B21">
            <v>1339.6546089932624</v>
          </cell>
          <cell r="C21">
            <v>1553.1200157435042</v>
          </cell>
          <cell r="D21">
            <v>1217.3920843774702</v>
          </cell>
          <cell r="E21">
            <v>1208.1980274910816</v>
          </cell>
        </row>
        <row r="22">
          <cell r="A22">
            <v>36038</v>
          </cell>
          <cell r="B22">
            <v>1273.7556591222749</v>
          </cell>
          <cell r="C22">
            <v>1328.5699238673083</v>
          </cell>
          <cell r="D22">
            <v>1272.296467382894</v>
          </cell>
          <cell r="E22">
            <v>1103.0847990993575</v>
          </cell>
        </row>
        <row r="23">
          <cell r="A23">
            <v>36068</v>
          </cell>
          <cell r="B23">
            <v>1368.7485349126368</v>
          </cell>
          <cell r="C23">
            <v>1413.678113190248</v>
          </cell>
          <cell r="D23">
            <v>1318.8625180891079</v>
          </cell>
          <cell r="E23">
            <v>1110.696084213143</v>
          </cell>
        </row>
        <row r="24">
          <cell r="A24">
            <v>36099</v>
          </cell>
          <cell r="B24">
            <v>1400.7375569220801</v>
          </cell>
          <cell r="C24">
            <v>1528.6666909171429</v>
          </cell>
          <cell r="D24">
            <v>1298.9476940659624</v>
          </cell>
          <cell r="E24">
            <v>1124.2465764405433</v>
          </cell>
        </row>
        <row r="25">
          <cell r="A25">
            <v>36129</v>
          </cell>
          <cell r="B25">
            <v>1441.2636959189497</v>
          </cell>
          <cell r="C25">
            <v>1621.3191790536309</v>
          </cell>
          <cell r="D25">
            <v>1308.9495913102703</v>
          </cell>
          <cell r="E25">
            <v>1165.9561244264876</v>
          </cell>
        </row>
        <row r="26">
          <cell r="A26">
            <v>36160</v>
          </cell>
          <cell r="B26">
            <v>1553.8018890873891</v>
          </cell>
          <cell r="C26">
            <v>1714.7395901507011</v>
          </cell>
          <cell r="D26">
            <v>1306.2007971685186</v>
          </cell>
          <cell r="E26">
            <v>1198.4863002979866</v>
          </cell>
        </row>
        <row r="27">
          <cell r="A27">
            <v>36191</v>
          </cell>
          <cell r="B27">
            <v>1542.4591352970513</v>
          </cell>
          <cell r="C27">
            <v>1786.4499998108035</v>
          </cell>
          <cell r="D27">
            <v>1317.9566043430352</v>
          </cell>
          <cell r="E27">
            <v>1225.3323934246616</v>
          </cell>
        </row>
        <row r="28">
          <cell r="A28">
            <v>36219</v>
          </cell>
          <cell r="B28">
            <v>1556.1345779905948</v>
          </cell>
          <cell r="C28">
            <v>1730.9271338166839</v>
          </cell>
          <cell r="D28">
            <v>1253.1131394093579</v>
          </cell>
          <cell r="E28">
            <v>1209.1580058314562</v>
          </cell>
        </row>
        <row r="29">
          <cell r="A29">
            <v>36250</v>
          </cell>
          <cell r="B29">
            <v>1609.8928031218579</v>
          </cell>
          <cell r="C29">
            <v>1800.1815284406894</v>
          </cell>
          <cell r="D29">
            <v>1250.2309791887164</v>
          </cell>
          <cell r="E29">
            <v>1247.1255672145639</v>
          </cell>
        </row>
        <row r="30">
          <cell r="A30">
            <v>36280</v>
          </cell>
          <cell r="B30">
            <v>1714.5744727520537</v>
          </cell>
          <cell r="C30">
            <v>1869.9025590371973</v>
          </cell>
          <cell r="D30">
            <v>1251.9813025595806</v>
          </cell>
          <cell r="E30">
            <v>1303.2462177392192</v>
          </cell>
        </row>
        <row r="31">
          <cell r="A31">
            <v>36311</v>
          </cell>
          <cell r="B31">
            <v>1648.498201721135</v>
          </cell>
          <cell r="C31">
            <v>1825.7541596183291</v>
          </cell>
          <cell r="D31">
            <v>1232.3251961093952</v>
          </cell>
          <cell r="E31">
            <v>1312.6295905069417</v>
          </cell>
        </row>
        <row r="32">
          <cell r="A32">
            <v>36341</v>
          </cell>
          <cell r="B32">
            <v>1838.6623602788784</v>
          </cell>
          <cell r="C32">
            <v>1927.0835154771464</v>
          </cell>
          <cell r="D32">
            <v>1219.2625490306357</v>
          </cell>
          <cell r="E32">
            <v>1360.2780446423437</v>
          </cell>
        </row>
        <row r="33">
          <cell r="A33">
            <v>36372</v>
          </cell>
          <cell r="B33">
            <v>1743.5207764462477</v>
          </cell>
          <cell r="C33">
            <v>1866.91996812395</v>
          </cell>
          <cell r="D33">
            <v>1213.4100887952886</v>
          </cell>
          <cell r="E33">
            <v>1367.3514904744839</v>
          </cell>
        </row>
        <row r="34">
          <cell r="A34">
            <v>36403</v>
          </cell>
          <cell r="B34">
            <v>1718.6790924234415</v>
          </cell>
          <cell r="C34">
            <v>1857.6787142817363</v>
          </cell>
          <cell r="D34">
            <v>1208.6777894489869</v>
          </cell>
          <cell r="E34">
            <v>1367.2147553254365</v>
          </cell>
        </row>
        <row r="35">
          <cell r="A35">
            <v>36433</v>
          </cell>
          <cell r="B35">
            <v>1738.3803108598913</v>
          </cell>
          <cell r="C35">
            <v>1806.759740723274</v>
          </cell>
          <cell r="D35">
            <v>1217.6220050909094</v>
          </cell>
          <cell r="E35">
            <v>1369.4022989339571</v>
          </cell>
        </row>
        <row r="36">
          <cell r="A36">
            <v>36464</v>
          </cell>
          <cell r="B36">
            <v>1599.6123641651898</v>
          </cell>
          <cell r="C36">
            <v>1921.0914971162429</v>
          </cell>
          <cell r="D36">
            <v>1218.3525782939639</v>
          </cell>
          <cell r="E36">
            <v>1391.3127357169005</v>
          </cell>
        </row>
        <row r="37">
          <cell r="A37">
            <v>36494</v>
          </cell>
          <cell r="B37">
            <v>1689.2882329126544</v>
          </cell>
          <cell r="C37">
            <v>1960.147287252616</v>
          </cell>
          <cell r="D37">
            <v>1210.067780761565</v>
          </cell>
          <cell r="E37">
            <v>1461.7131601441756</v>
          </cell>
        </row>
        <row r="38">
          <cell r="A38">
            <v>36525</v>
          </cell>
          <cell r="B38">
            <v>1817.8954353725276</v>
          </cell>
          <cell r="C38">
            <v>2075.5999624717952</v>
          </cell>
          <cell r="D38">
            <v>1192.0377708282176</v>
          </cell>
          <cell r="E38">
            <v>1573.534216895205</v>
          </cell>
        </row>
        <row r="39">
          <cell r="A39">
            <v>36556</v>
          </cell>
          <cell r="B39">
            <v>1812.8453218530626</v>
          </cell>
          <cell r="C39">
            <v>1971.3218203572121</v>
          </cell>
          <cell r="D39">
            <v>1209.0839109510612</v>
          </cell>
          <cell r="E39">
            <v>1583.6048358833343</v>
          </cell>
        </row>
        <row r="40">
          <cell r="A40">
            <v>36585</v>
          </cell>
          <cell r="B40">
            <v>1824.8971175527417</v>
          </cell>
          <cell r="C40">
            <v>1934.0046982978502</v>
          </cell>
          <cell r="D40">
            <v>1245.5982450617832</v>
          </cell>
          <cell r="E40">
            <v>1681.1548937737477</v>
          </cell>
        </row>
        <row r="41">
          <cell r="A41">
            <v>36616</v>
          </cell>
          <cell r="B41">
            <v>1909.8479032719395</v>
          </cell>
          <cell r="C41">
            <v>2123.2083779323289</v>
          </cell>
          <cell r="D41">
            <v>1288.1977050428961</v>
          </cell>
          <cell r="E41">
            <v>1696.7896342858437</v>
          </cell>
        </row>
        <row r="42">
          <cell r="A42">
            <v>36646</v>
          </cell>
          <cell r="B42">
            <v>1799.6420398615355</v>
          </cell>
          <cell r="C42">
            <v>2059.3210378403451</v>
          </cell>
          <cell r="D42">
            <v>1277.8921234025529</v>
          </cell>
          <cell r="E42">
            <v>1648.4311297086972</v>
          </cell>
        </row>
        <row r="43">
          <cell r="A43">
            <v>36677</v>
          </cell>
          <cell r="B43">
            <v>1670.9172440343195</v>
          </cell>
          <cell r="C43">
            <v>2017.0637701438611</v>
          </cell>
          <cell r="D43">
            <v>1273.2917117583038</v>
          </cell>
          <cell r="E43">
            <v>1616.1218795664067</v>
          </cell>
        </row>
        <row r="44">
          <cell r="A44">
            <v>36707</v>
          </cell>
          <cell r="B44">
            <v>1642.413066768338</v>
          </cell>
          <cell r="C44">
            <v>2066.7843920779073</v>
          </cell>
          <cell r="D44">
            <v>1300.9221419034591</v>
          </cell>
          <cell r="E44">
            <v>1675.5951647344505</v>
          </cell>
        </row>
        <row r="45">
          <cell r="A45">
            <v>36738</v>
          </cell>
          <cell r="B45">
            <v>1615.622024823213</v>
          </cell>
          <cell r="C45">
            <v>2034.4805520297296</v>
          </cell>
          <cell r="D45">
            <v>1323.2980027441986</v>
          </cell>
          <cell r="E45">
            <v>1665.5415937460439</v>
          </cell>
        </row>
        <row r="46">
          <cell r="A46">
            <v>36769</v>
          </cell>
          <cell r="B46">
            <v>1743.9638072311193</v>
          </cell>
          <cell r="C46">
            <v>2160.842139116296</v>
          </cell>
          <cell r="D46">
            <v>1353.4691972067662</v>
          </cell>
          <cell r="E46">
            <v>1728.9987284677682</v>
          </cell>
        </row>
        <row r="47">
          <cell r="A47">
            <v>36799</v>
          </cell>
          <cell r="B47">
            <v>1617.66071642002</v>
          </cell>
          <cell r="C47">
            <v>2046.7712825923468</v>
          </cell>
          <cell r="D47">
            <v>1337.0922199205643</v>
          </cell>
          <cell r="E47">
            <v>1707.5591442347679</v>
          </cell>
        </row>
        <row r="48">
          <cell r="A48">
            <v>36830</v>
          </cell>
          <cell r="B48">
            <v>1609.153438712367</v>
          </cell>
          <cell r="C48">
            <v>2038.1134400669812</v>
          </cell>
          <cell r="D48">
            <v>1357.9508585513252</v>
          </cell>
          <cell r="E48">
            <v>1676.9938355529655</v>
          </cell>
        </row>
        <row r="49">
          <cell r="A49">
            <v>36860</v>
          </cell>
          <cell r="B49">
            <v>1627.9692698712306</v>
          </cell>
          <cell r="C49">
            <v>1877.4285764521005</v>
          </cell>
          <cell r="D49">
            <v>1400.8621056815471</v>
          </cell>
          <cell r="E49">
            <v>1618.4667506921669</v>
          </cell>
        </row>
        <row r="50">
          <cell r="A50">
            <v>36891</v>
          </cell>
          <cell r="B50">
            <v>1903.4086465792839</v>
          </cell>
          <cell r="C50">
            <v>1886.6092021909512</v>
          </cell>
          <cell r="D50">
            <v>1433.7823651650633</v>
          </cell>
          <cell r="E50">
            <v>1651.9690124314948</v>
          </cell>
        </row>
        <row r="51">
          <cell r="A51">
            <v>36922</v>
          </cell>
          <cell r="B51">
            <v>2043.5356877318043</v>
          </cell>
          <cell r="C51">
            <v>1953.5460966846863</v>
          </cell>
          <cell r="D51">
            <v>1436.2197951858439</v>
          </cell>
          <cell r="E51">
            <v>1707.9707619529224</v>
          </cell>
        </row>
        <row r="52">
          <cell r="A52">
            <v>36950</v>
          </cell>
          <cell r="B52">
            <v>1952.8844446240214</v>
          </cell>
          <cell r="C52">
            <v>1775.4217635889765</v>
          </cell>
          <cell r="D52">
            <v>1460.7791536835218</v>
          </cell>
          <cell r="E52">
            <v>1670.2246081137628</v>
          </cell>
        </row>
        <row r="53">
          <cell r="A53">
            <v>36981</v>
          </cell>
          <cell r="B53">
            <v>2068.553790279102</v>
          </cell>
          <cell r="C53">
            <v>1662.9487948656149</v>
          </cell>
          <cell r="D53">
            <v>1453.4752579151043</v>
          </cell>
          <cell r="E53">
            <v>1643.6680368447539</v>
          </cell>
        </row>
        <row r="54">
          <cell r="A54">
            <v>37011</v>
          </cell>
          <cell r="B54">
            <v>2028.3535159188179</v>
          </cell>
          <cell r="C54">
            <v>1792.1765457146219</v>
          </cell>
          <cell r="D54">
            <v>1413.9407308998134</v>
          </cell>
          <cell r="E54">
            <v>1675.7195635632265</v>
          </cell>
        </row>
        <row r="55">
          <cell r="A55">
            <v>37042</v>
          </cell>
          <cell r="B55">
            <v>2050.034586650474</v>
          </cell>
          <cell r="C55">
            <v>1804.1841285709097</v>
          </cell>
          <cell r="D55">
            <v>1415.7788538499831</v>
          </cell>
          <cell r="E55">
            <v>1695.660626369629</v>
          </cell>
        </row>
        <row r="56">
          <cell r="A56">
            <v>37072</v>
          </cell>
          <cell r="B56">
            <v>2025.8728790122116</v>
          </cell>
          <cell r="C56">
            <v>1760.2702868814938</v>
          </cell>
          <cell r="D56">
            <v>1427.954551993093</v>
          </cell>
          <cell r="E56">
            <v>1700.5780421861009</v>
          </cell>
        </row>
        <row r="57">
          <cell r="A57">
            <v>37103</v>
          </cell>
          <cell r="B57">
            <v>1910.9126966197846</v>
          </cell>
          <cell r="C57">
            <v>1742.9492272585799</v>
          </cell>
          <cell r="D57">
            <v>1481.0744613272361</v>
          </cell>
          <cell r="E57">
            <v>1686.4632444359563</v>
          </cell>
        </row>
        <row r="58">
          <cell r="A58">
            <v>37134</v>
          </cell>
          <cell r="B58">
            <v>1919.3016033579454</v>
          </cell>
          <cell r="C58">
            <v>1633.8406056321928</v>
          </cell>
          <cell r="D58">
            <v>1512.7694547996389</v>
          </cell>
          <cell r="E58">
            <v>1679.548745133769</v>
          </cell>
        </row>
        <row r="59">
          <cell r="A59">
            <v>37164</v>
          </cell>
          <cell r="B59">
            <v>1695.9371213623544</v>
          </cell>
          <cell r="C59">
            <v>1501.9079767273934</v>
          </cell>
          <cell r="D59">
            <v>1524.1152257106362</v>
          </cell>
          <cell r="E59">
            <v>1632.0175156464834</v>
          </cell>
        </row>
        <row r="60">
          <cell r="A60">
            <v>37195</v>
          </cell>
          <cell r="B60">
            <v>1883.5908679039776</v>
          </cell>
          <cell r="C60">
            <v>1530.5493618435848</v>
          </cell>
          <cell r="D60">
            <v>1598.9492832930284</v>
          </cell>
          <cell r="E60">
            <v>1664.8210677109778</v>
          </cell>
        </row>
        <row r="61">
          <cell r="A61">
            <v>37225</v>
          </cell>
          <cell r="B61">
            <v>1870.2701132861607</v>
          </cell>
          <cell r="C61">
            <v>1647.9578033906062</v>
          </cell>
          <cell r="D61">
            <v>1522.9991923366097</v>
          </cell>
          <cell r="E61">
            <v>1699.282863812595</v>
          </cell>
        </row>
        <row r="62">
          <cell r="A62">
            <v>37256</v>
          </cell>
          <cell r="B62">
            <v>1965.9718349830137</v>
          </cell>
          <cell r="C62">
            <v>1662.4598320604434</v>
          </cell>
          <cell r="D62">
            <v>1494.3668075206815</v>
          </cell>
          <cell r="E62">
            <v>1728.3406007837905</v>
          </cell>
        </row>
        <row r="63">
          <cell r="A63">
            <v>37287</v>
          </cell>
          <cell r="B63">
            <v>2020.912883883449</v>
          </cell>
          <cell r="C63">
            <v>1638.2045431106815</v>
          </cell>
          <cell r="D63">
            <v>1513.6441393376983</v>
          </cell>
          <cell r="E63">
            <v>1736.0723670282089</v>
          </cell>
        </row>
        <row r="64">
          <cell r="A64">
            <v>37315</v>
          </cell>
          <cell r="B64">
            <v>1846.9951420093232</v>
          </cell>
          <cell r="C64">
            <v>1606.6199595195076</v>
          </cell>
          <cell r="D64">
            <v>1531.2024113540156</v>
          </cell>
          <cell r="E64">
            <v>1723.8458343332813</v>
          </cell>
        </row>
        <row r="65">
          <cell r="A65">
            <v>37346</v>
          </cell>
          <cell r="B65">
            <v>1915.2859403899758</v>
          </cell>
          <cell r="C65">
            <v>1667.0449361970363</v>
          </cell>
          <cell r="D65">
            <v>1469.3418339353134</v>
          </cell>
          <cell r="E65">
            <v>1756.790769226975</v>
          </cell>
        </row>
        <row r="66">
          <cell r="A66">
            <v>37376</v>
          </cell>
          <cell r="B66">
            <v>1854.2323704681646</v>
          </cell>
          <cell r="C66">
            <v>1565.97200171541</v>
          </cell>
          <cell r="D66">
            <v>1525.1768236248554</v>
          </cell>
          <cell r="E66">
            <v>1761.684977495149</v>
          </cell>
        </row>
        <row r="67">
          <cell r="A67">
            <v>37407</v>
          </cell>
          <cell r="B67">
            <v>1974.6870137185176</v>
          </cell>
          <cell r="C67">
            <v>1554.4307880627673</v>
          </cell>
          <cell r="D67">
            <v>1529.9048717780925</v>
          </cell>
          <cell r="E67">
            <v>1762.4186664377264</v>
          </cell>
        </row>
        <row r="68">
          <cell r="A68">
            <v>37437</v>
          </cell>
          <cell r="B68">
            <v>2174.4206810951046</v>
          </cell>
          <cell r="C68">
            <v>1443.6931387211757</v>
          </cell>
          <cell r="D68">
            <v>1557.4431594700982</v>
          </cell>
          <cell r="E68">
            <v>1728.2428658609927</v>
          </cell>
        </row>
        <row r="69">
          <cell r="A69">
            <v>37468</v>
          </cell>
          <cell r="B69">
            <v>2167.8930702104572</v>
          </cell>
          <cell r="C69">
            <v>1331.1572585578601</v>
          </cell>
          <cell r="D69">
            <v>1605.4124087817772</v>
          </cell>
          <cell r="E69">
            <v>1678.8044220740285</v>
          </cell>
        </row>
        <row r="70">
          <cell r="A70">
            <v>37499</v>
          </cell>
          <cell r="B70">
            <v>2203.0129379478667</v>
          </cell>
          <cell r="C70">
            <v>1339.9029617465853</v>
          </cell>
          <cell r="D70">
            <v>1675.5689310455409</v>
          </cell>
          <cell r="E70">
            <v>1687.7007592555274</v>
          </cell>
        </row>
        <row r="71">
          <cell r="A71">
            <v>37529</v>
          </cell>
          <cell r="B71">
            <v>2238.4880552876411</v>
          </cell>
          <cell r="C71">
            <v>1194.2823078639665</v>
          </cell>
          <cell r="D71">
            <v>1745.4401554701399</v>
          </cell>
          <cell r="E71">
            <v>1661.634288536856</v>
          </cell>
        </row>
        <row r="72">
          <cell r="A72">
            <v>37560</v>
          </cell>
          <cell r="B72">
            <v>2137.1449855606038</v>
          </cell>
          <cell r="C72">
            <v>1299.4030366021527</v>
          </cell>
          <cell r="D72">
            <v>1695.3460230081469</v>
          </cell>
          <cell r="E72">
            <v>1671.4442782822057</v>
          </cell>
        </row>
        <row r="73">
          <cell r="A73">
            <v>37590</v>
          </cell>
          <cell r="B73">
            <v>2179.2360560512197</v>
          </cell>
          <cell r="C73">
            <v>1375.8858993365554</v>
          </cell>
          <cell r="D73">
            <v>1676.5276821527564</v>
          </cell>
          <cell r="E73">
            <v>1706.8514685811817</v>
          </cell>
        </row>
        <row r="74">
          <cell r="A74">
            <v>37621</v>
          </cell>
          <cell r="B74">
            <v>2238.0754295646025</v>
          </cell>
          <cell r="C74">
            <v>1295.0526027505327</v>
          </cell>
          <cell r="D74">
            <v>1745.2653171210193</v>
          </cell>
          <cell r="E74">
            <v>1703.2670804971613</v>
          </cell>
        </row>
        <row r="75">
          <cell r="A75">
            <v>37652</v>
          </cell>
          <cell r="B75">
            <v>2286.0150052658764</v>
          </cell>
          <cell r="C75">
            <v>1261.1222245584688</v>
          </cell>
          <cell r="D75">
            <v>1739.3314150428077</v>
          </cell>
          <cell r="E75">
            <v>1714.3723818620028</v>
          </cell>
        </row>
        <row r="76">
          <cell r="A76">
            <v>37680</v>
          </cell>
          <cell r="B76">
            <v>2409.0689069843334</v>
          </cell>
          <cell r="C76">
            <v>1242.2053911900919</v>
          </cell>
          <cell r="D76">
            <v>1792.0331569186048</v>
          </cell>
          <cell r="E76">
            <v>1714.7324000621938</v>
          </cell>
        </row>
        <row r="77">
          <cell r="A77">
            <v>37711</v>
          </cell>
          <cell r="B77">
            <v>2211.8456627762471</v>
          </cell>
          <cell r="C77">
            <v>1254.2672055385476</v>
          </cell>
          <cell r="D77">
            <v>1769.4535391414304</v>
          </cell>
          <cell r="E77">
            <v>1717.1673200702821</v>
          </cell>
        </row>
        <row r="78">
          <cell r="A78">
            <v>37741</v>
          </cell>
          <cell r="B78">
            <v>2337.2329815533699</v>
          </cell>
          <cell r="C78">
            <v>1357.5811952587578</v>
          </cell>
          <cell r="D78">
            <v>1787.5019652406729</v>
          </cell>
          <cell r="E78">
            <v>1762.4318506273348</v>
          </cell>
        </row>
        <row r="79">
          <cell r="A79">
            <v>37772</v>
          </cell>
          <cell r="B79">
            <v>2643.33337344847</v>
          </cell>
          <cell r="C79">
            <v>1429.1121484369419</v>
          </cell>
          <cell r="D79">
            <v>1887.9595756871988</v>
          </cell>
          <cell r="E79">
            <v>1825.4564136057684</v>
          </cell>
        </row>
        <row r="80">
          <cell r="A80">
            <v>37802</v>
          </cell>
          <cell r="B80">
            <v>2581.5110925102572</v>
          </cell>
          <cell r="C80">
            <v>1447.3476194509972</v>
          </cell>
          <cell r="D80">
            <v>1859.0737941791847</v>
          </cell>
          <cell r="E80">
            <v>1850.027056932902</v>
          </cell>
        </row>
        <row r="81">
          <cell r="A81">
            <v>37833</v>
          </cell>
          <cell r="B81">
            <v>2730.6759664576848</v>
          </cell>
          <cell r="C81">
            <v>1472.8643579819181</v>
          </cell>
          <cell r="D81">
            <v>1692.8725969795655</v>
          </cell>
          <cell r="E81">
            <v>1874.151409755307</v>
          </cell>
        </row>
        <row r="82">
          <cell r="A82">
            <v>37864</v>
          </cell>
          <cell r="B82">
            <v>2864.1568690500694</v>
          </cell>
          <cell r="C82">
            <v>1501.5852129625655</v>
          </cell>
          <cell r="D82">
            <v>1719.7892712715407</v>
          </cell>
          <cell r="E82">
            <v>1908.4483805538291</v>
          </cell>
        </row>
        <row r="83">
          <cell r="A83">
            <v>37894</v>
          </cell>
          <cell r="B83">
            <v>2789.8405907688275</v>
          </cell>
          <cell r="C83">
            <v>1485.638378000903</v>
          </cell>
          <cell r="D83">
            <v>1809.3902923047879</v>
          </cell>
          <cell r="E83">
            <v>1930.6436352196702</v>
          </cell>
        </row>
        <row r="84">
          <cell r="A84">
            <v>37925</v>
          </cell>
          <cell r="B84">
            <v>2723.350319969034</v>
          </cell>
          <cell r="C84">
            <v>1569.6809410444141</v>
          </cell>
          <cell r="D84">
            <v>1759.0892421787148</v>
          </cell>
          <cell r="E84">
            <v>1977.9057914098478</v>
          </cell>
        </row>
        <row r="85">
          <cell r="A85">
            <v>37955</v>
          </cell>
          <cell r="B85">
            <v>2698.1838396622002</v>
          </cell>
          <cell r="C85">
            <v>1583.4941333256049</v>
          </cell>
          <cell r="D85">
            <v>1767.5328705411725</v>
          </cell>
          <cell r="E85">
            <v>1998.7726975092216</v>
          </cell>
        </row>
        <row r="86">
          <cell r="A86">
            <v>37986</v>
          </cell>
          <cell r="B86">
            <v>2835.003345803791</v>
          </cell>
          <cell r="C86">
            <v>1666.5325656771997</v>
          </cell>
          <cell r="D86">
            <v>1788.5665117006124</v>
          </cell>
          <cell r="E86">
            <v>2036.2296978605445</v>
          </cell>
        </row>
        <row r="87">
          <cell r="A87">
            <v>38017</v>
          </cell>
          <cell r="B87">
            <v>2852.7844867886724</v>
          </cell>
          <cell r="C87">
            <v>1697.1301035830331</v>
          </cell>
          <cell r="D87">
            <v>1819.3298557018629</v>
          </cell>
          <cell r="E87">
            <v>2076.4655966902687</v>
          </cell>
        </row>
        <row r="88">
          <cell r="A88">
            <v>38046</v>
          </cell>
          <cell r="B88">
            <v>2995.9828568875168</v>
          </cell>
          <cell r="C88">
            <v>1720.7202120228374</v>
          </cell>
          <cell r="D88">
            <v>1855.5345198303301</v>
          </cell>
          <cell r="E88">
            <v>2101.1340079789493</v>
          </cell>
        </row>
        <row r="89">
          <cell r="A89">
            <v>38077</v>
          </cell>
          <cell r="B89">
            <v>2951.6453065884384</v>
          </cell>
          <cell r="C89">
            <v>1694.7545440234128</v>
          </cell>
          <cell r="D89">
            <v>1883.7386445317511</v>
          </cell>
          <cell r="E89">
            <v>2111.7657460593227</v>
          </cell>
        </row>
        <row r="90">
          <cell r="A90">
            <v>38107</v>
          </cell>
          <cell r="B90">
            <v>2701.1067013199054</v>
          </cell>
          <cell r="C90">
            <v>1668.1468976822453</v>
          </cell>
          <cell r="D90">
            <v>1778.0609065735198</v>
          </cell>
          <cell r="E90">
            <v>2080.4693777027237</v>
          </cell>
        </row>
        <row r="91">
          <cell r="A91">
            <v>38138</v>
          </cell>
          <cell r="B91">
            <v>2638.2492472734898</v>
          </cell>
          <cell r="C91">
            <v>1691.0338731184456</v>
          </cell>
          <cell r="D91">
            <v>1769.3484081313095</v>
          </cell>
          <cell r="E91">
            <v>2074.1031414069535</v>
          </cell>
        </row>
        <row r="92">
          <cell r="A92">
            <v>38168</v>
          </cell>
          <cell r="B92">
            <v>2576.3084314460029</v>
          </cell>
          <cell r="C92">
            <v>1723.9075716118682</v>
          </cell>
          <cell r="D92">
            <v>1785.4494786453045</v>
          </cell>
          <cell r="E92">
            <v>2089.7003970303335</v>
          </cell>
        </row>
        <row r="93">
          <cell r="A93">
            <v>38199</v>
          </cell>
          <cell r="B93">
            <v>2407.9440991425754</v>
          </cell>
          <cell r="C93">
            <v>1666.8462309915153</v>
          </cell>
          <cell r="D93">
            <v>1815.6235748344102</v>
          </cell>
          <cell r="E93">
            <v>2069.5974792109018</v>
          </cell>
        </row>
        <row r="94">
          <cell r="A94">
            <v>38230</v>
          </cell>
          <cell r="B94">
            <v>2333.5988250815485</v>
          </cell>
          <cell r="C94">
            <v>1673.5802897647211</v>
          </cell>
          <cell r="D94">
            <v>1882.9832094607668</v>
          </cell>
          <cell r="E94">
            <v>2071.9775163119943</v>
          </cell>
        </row>
        <row r="95">
          <cell r="A95">
            <v>38260</v>
          </cell>
          <cell r="B95">
            <v>2420.9127587207995</v>
          </cell>
          <cell r="C95">
            <v>1691.7051643028731</v>
          </cell>
          <cell r="D95">
            <v>1898.8002684202372</v>
          </cell>
          <cell r="E95">
            <v>2106.1444255559791</v>
          </cell>
        </row>
        <row r="96">
          <cell r="A96">
            <v>38291</v>
          </cell>
          <cell r="B96">
            <v>2625.3733666713233</v>
          </cell>
          <cell r="C96">
            <v>1717.5544192134209</v>
          </cell>
          <cell r="D96">
            <v>1926.7126323660148</v>
          </cell>
          <cell r="E96">
            <v>2123.8781616191604</v>
          </cell>
        </row>
        <row r="97">
          <cell r="A97">
            <v>38321</v>
          </cell>
          <cell r="B97">
            <v>2924.6501782316541</v>
          </cell>
          <cell r="C97">
            <v>1787.0466710147959</v>
          </cell>
          <cell r="D97">
            <v>1883.7469406642526</v>
          </cell>
          <cell r="E97">
            <v>2184.1963014091448</v>
          </cell>
        </row>
        <row r="98">
          <cell r="A98">
            <v>38352</v>
          </cell>
          <cell r="B98">
            <v>3049.5356654923239</v>
          </cell>
          <cell r="C98">
            <v>1847.8598692294295</v>
          </cell>
          <cell r="D98">
            <v>1926.1312468291983</v>
          </cell>
          <cell r="E98">
            <v>2220.1700144933534</v>
          </cell>
        </row>
        <row r="99">
          <cell r="A99">
            <v>38383</v>
          </cell>
          <cell r="B99">
            <v>2887.4619934784032</v>
          </cell>
          <cell r="C99">
            <v>1802.8275242163083</v>
          </cell>
          <cell r="D99">
            <v>1974.6697542492941</v>
          </cell>
          <cell r="E99">
            <v>2215.6186659636419</v>
          </cell>
        </row>
        <row r="100">
          <cell r="A100">
            <v>38411</v>
          </cell>
          <cell r="B100">
            <v>2916.8217070280916</v>
          </cell>
          <cell r="C100">
            <v>1840.7590153258195</v>
          </cell>
          <cell r="D100">
            <v>1949.1965144194783</v>
          </cell>
          <cell r="E100">
            <v>2256.2531122974151</v>
          </cell>
        </row>
        <row r="101">
          <cell r="A101">
            <v>38442</v>
          </cell>
          <cell r="B101">
            <v>2802.3043699884615</v>
          </cell>
          <cell r="C101">
            <v>1808.1591731643994</v>
          </cell>
          <cell r="D101">
            <v>1936.1368977728678</v>
          </cell>
          <cell r="E101">
            <v>2236.7139603449195</v>
          </cell>
        </row>
        <row r="102">
          <cell r="A102">
            <v>38472</v>
          </cell>
          <cell r="B102">
            <v>2594.3285488653978</v>
          </cell>
          <cell r="C102">
            <v>1773.8583936494706</v>
          </cell>
          <cell r="D102">
            <v>2002.3527796766998</v>
          </cell>
          <cell r="E102">
            <v>2203.2750866377628</v>
          </cell>
        </row>
        <row r="103">
          <cell r="A103">
            <v>38503</v>
          </cell>
          <cell r="B103">
            <v>2810.485409228314</v>
          </cell>
          <cell r="C103">
            <v>1830.3025677353967</v>
          </cell>
          <cell r="D103">
            <v>2054.4139519482942</v>
          </cell>
          <cell r="E103">
            <v>2226.2552457913948</v>
          </cell>
        </row>
        <row r="104">
          <cell r="A104">
            <v>38533</v>
          </cell>
          <cell r="B104">
            <v>2972.2035501607206</v>
          </cell>
          <cell r="C104">
            <v>1832.901597381581</v>
          </cell>
          <cell r="D104">
            <v>2085.2301612275187</v>
          </cell>
          <cell r="E104">
            <v>2261.6972293043937</v>
          </cell>
        </row>
        <row r="105">
          <cell r="A105">
            <v>38564</v>
          </cell>
          <cell r="B105">
            <v>3093.8112584155465</v>
          </cell>
          <cell r="C105">
            <v>1901.067207788202</v>
          </cell>
          <cell r="D105">
            <v>2030.5971310033576</v>
          </cell>
          <cell r="E105">
            <v>2313.6484146615157</v>
          </cell>
        </row>
        <row r="106">
          <cell r="A106">
            <v>38595</v>
          </cell>
          <cell r="B106">
            <v>3092.3355104452821</v>
          </cell>
          <cell r="C106">
            <v>1883.7294748531735</v>
          </cell>
          <cell r="D106">
            <v>2089.6875075155554</v>
          </cell>
          <cell r="E106">
            <v>2332.6203316617402</v>
          </cell>
        </row>
        <row r="107">
          <cell r="A107">
            <v>38625</v>
          </cell>
          <cell r="B107">
            <v>3199.9426015377571</v>
          </cell>
          <cell r="C107">
            <v>1898.9876835994842</v>
          </cell>
          <cell r="D107">
            <v>2029.7134760498589</v>
          </cell>
          <cell r="E107">
            <v>2377.5932516561784</v>
          </cell>
        </row>
        <row r="108">
          <cell r="A108">
            <v>38656</v>
          </cell>
          <cell r="B108">
            <v>3142.4044336195066</v>
          </cell>
          <cell r="C108">
            <v>1867.3315589138808</v>
          </cell>
          <cell r="D108">
            <v>1992.3667480905415</v>
          </cell>
          <cell r="E108">
            <v>2344.1405146053758</v>
          </cell>
        </row>
        <row r="109">
          <cell r="A109">
            <v>38686</v>
          </cell>
          <cell r="B109">
            <v>3432.5834862332326</v>
          </cell>
          <cell r="C109">
            <v>1937.9540384720037</v>
          </cell>
          <cell r="D109">
            <v>2004.7194219287028</v>
          </cell>
          <cell r="E109">
            <v>2383.1235713632632</v>
          </cell>
        </row>
        <row r="110">
          <cell r="A110">
            <v>38717</v>
          </cell>
          <cell r="B110">
            <v>3412.9697041928957</v>
          </cell>
          <cell r="C110">
            <v>1938.6214698428535</v>
          </cell>
          <cell r="D110">
            <v>2051.4293844596414</v>
          </cell>
          <cell r="E110">
            <v>2426.5679140692155</v>
          </cell>
        </row>
        <row r="111">
          <cell r="A111">
            <v>38748</v>
          </cell>
          <cell r="B111">
            <v>3656.5977205872973</v>
          </cell>
          <cell r="C111">
            <v>1989.9536461563814</v>
          </cell>
          <cell r="D111">
            <v>2032.5562341226128</v>
          </cell>
          <cell r="E111">
            <v>2511.1580715536684</v>
          </cell>
        </row>
        <row r="112">
          <cell r="A112">
            <v>38776</v>
          </cell>
          <cell r="B112">
            <v>3594.951139615916</v>
          </cell>
          <cell r="C112">
            <v>1995.3549773381437</v>
          </cell>
          <cell r="D112">
            <v>2046.9873833848833</v>
          </cell>
          <cell r="E112">
            <v>2522.4833944563752</v>
          </cell>
        </row>
        <row r="113">
          <cell r="A113">
            <v>38807</v>
          </cell>
          <cell r="B113">
            <v>3698.2161111013829</v>
          </cell>
          <cell r="C113">
            <v>2020.1945528445331</v>
          </cell>
          <cell r="D113">
            <v>1977.1851136114587</v>
          </cell>
          <cell r="E113">
            <v>2571.697045482219</v>
          </cell>
        </row>
        <row r="114">
          <cell r="A114">
            <v>38837</v>
          </cell>
          <cell r="B114">
            <v>3849.2438606465412</v>
          </cell>
          <cell r="C114">
            <v>2047.3239475141377</v>
          </cell>
          <cell r="D114">
            <v>1938.6300038960353</v>
          </cell>
          <cell r="E114">
            <v>2619.7106293213719</v>
          </cell>
        </row>
        <row r="115">
          <cell r="A115">
            <v>38868</v>
          </cell>
          <cell r="B115">
            <v>3551.235400955286</v>
          </cell>
          <cell r="C115">
            <v>1988.3929560793117</v>
          </cell>
          <cell r="D115">
            <v>1938.823866896425</v>
          </cell>
          <cell r="E115">
            <v>2578.8431435039583</v>
          </cell>
        </row>
        <row r="116">
          <cell r="A116">
            <v>38898</v>
          </cell>
          <cell r="B116">
            <v>3518.3900247318506</v>
          </cell>
          <cell r="C116">
            <v>1991.0935913922585</v>
          </cell>
          <cell r="D116">
            <v>1953.7528106715274</v>
          </cell>
          <cell r="E116">
            <v>2572.7828621167241</v>
          </cell>
        </row>
        <row r="117">
          <cell r="A117">
            <v>38929</v>
          </cell>
          <cell r="B117">
            <v>3260.319634807794</v>
          </cell>
          <cell r="C117">
            <v>2003.3746566639659</v>
          </cell>
          <cell r="D117">
            <v>1991.2648646364207</v>
          </cell>
          <cell r="E117">
            <v>2568.2290364507776</v>
          </cell>
        </row>
        <row r="118">
          <cell r="A118">
            <v>38960</v>
          </cell>
          <cell r="B118">
            <v>3251.9895181408601</v>
          </cell>
          <cell r="C118">
            <v>2051.0409498699714</v>
          </cell>
          <cell r="D118">
            <v>2046.0246484139223</v>
          </cell>
          <cell r="E118">
            <v>2594.1681497189306</v>
          </cell>
        </row>
        <row r="119">
          <cell r="A119">
            <v>38990</v>
          </cell>
          <cell r="B119">
            <v>3313.4293561070954</v>
          </cell>
          <cell r="C119">
            <v>2103.892993482601</v>
          </cell>
          <cell r="D119">
            <v>2079.3748501830692</v>
          </cell>
          <cell r="E119">
            <v>2598.733885662436</v>
          </cell>
        </row>
        <row r="120">
          <cell r="A120">
            <v>39021</v>
          </cell>
          <cell r="B120">
            <v>3518.0965740044744</v>
          </cell>
          <cell r="C120">
            <v>2172.4557103007087</v>
          </cell>
          <cell r="D120">
            <v>2094.5542865894054</v>
          </cell>
          <cell r="E120">
            <v>2644.679500760948</v>
          </cell>
        </row>
        <row r="121">
          <cell r="A121">
            <v>39051</v>
          </cell>
          <cell r="B121">
            <v>3569.4643020815138</v>
          </cell>
          <cell r="C121">
            <v>2213.765824614361</v>
          </cell>
          <cell r="D121">
            <v>2135.6075506065577</v>
          </cell>
          <cell r="E121">
            <v>2699.4243664266996</v>
          </cell>
        </row>
        <row r="122">
          <cell r="A122">
            <v>39082</v>
          </cell>
          <cell r="B122">
            <v>3780.1876271548958</v>
          </cell>
          <cell r="C122">
            <v>2244.8178750830616</v>
          </cell>
          <cell r="D122">
            <v>2089.2648667583953</v>
          </cell>
          <cell r="E122">
            <v>2739.4298355371434</v>
          </cell>
        </row>
        <row r="123">
          <cell r="A123">
            <v>39113</v>
          </cell>
          <cell r="B123">
            <v>3915.6166290853471</v>
          </cell>
          <cell r="C123">
            <v>2278.7655823625801</v>
          </cell>
          <cell r="D123">
            <v>2073.1775272843556</v>
          </cell>
          <cell r="E123">
            <v>2769.6162429637893</v>
          </cell>
        </row>
        <row r="124">
          <cell r="A124">
            <v>39141</v>
          </cell>
          <cell r="B124">
            <v>3812.4988651583844</v>
          </cell>
          <cell r="C124">
            <v>2234.195662090267</v>
          </cell>
          <cell r="D124">
            <v>2134.7508998447011</v>
          </cell>
          <cell r="E124">
            <v>2788.4759724664136</v>
          </cell>
        </row>
        <row r="125">
          <cell r="A125">
            <v>39172</v>
          </cell>
          <cell r="B125">
            <v>3919.9274581808172</v>
          </cell>
          <cell r="C125">
            <v>2259.1851405707466</v>
          </cell>
          <cell r="D125">
            <v>2111.2686399464092</v>
          </cell>
          <cell r="E125">
            <v>2815.1128613086394</v>
          </cell>
        </row>
        <row r="126">
          <cell r="A126">
            <v>39202</v>
          </cell>
          <cell r="B126">
            <v>4206.0900024829334</v>
          </cell>
          <cell r="C126">
            <v>2359.2564241278701</v>
          </cell>
          <cell r="D126">
            <v>2127.736535337991</v>
          </cell>
          <cell r="E126">
            <v>2865.0798196449514</v>
          </cell>
        </row>
        <row r="127">
          <cell r="A127">
            <v>39233</v>
          </cell>
          <cell r="B127">
            <v>4521.9968042994187</v>
          </cell>
          <cell r="C127">
            <v>2441.5829129734548</v>
          </cell>
          <cell r="D127">
            <v>2087.9478621271705</v>
          </cell>
          <cell r="E127">
            <v>2922.1860175941506</v>
          </cell>
        </row>
        <row r="128">
          <cell r="A128">
            <v>39263</v>
          </cell>
          <cell r="B128">
            <v>4610.9942234048358</v>
          </cell>
          <cell r="C128">
            <v>2401.020163565353</v>
          </cell>
          <cell r="D128">
            <v>2070.4091000853023</v>
          </cell>
          <cell r="E128">
            <v>2943.5316805750103</v>
          </cell>
        </row>
        <row r="129">
          <cell r="A129">
            <v>39294</v>
          </cell>
          <cell r="B129">
            <v>4297.9215486183175</v>
          </cell>
          <cell r="C129">
            <v>2326.577013598042</v>
          </cell>
          <cell r="D129">
            <v>2125.8960639675884</v>
          </cell>
          <cell r="E129">
            <v>2945.870228189277</v>
          </cell>
        </row>
        <row r="130">
          <cell r="A130">
            <v>39325</v>
          </cell>
          <cell r="B130">
            <v>3944.0006028542448</v>
          </cell>
          <cell r="C130">
            <v>2361.4526356895781</v>
          </cell>
          <cell r="D130">
            <v>2165.4377307573855</v>
          </cell>
          <cell r="E130">
            <v>2900.7358728730364</v>
          </cell>
        </row>
        <row r="131">
          <cell r="A131">
            <v>39355</v>
          </cell>
          <cell r="B131">
            <v>4163.7011564362401</v>
          </cell>
          <cell r="C131">
            <v>2449.7681305212054</v>
          </cell>
          <cell r="D131">
            <v>2171.5009564035063</v>
          </cell>
          <cell r="E131">
            <v>2978.8903124737785</v>
          </cell>
        </row>
        <row r="132">
          <cell r="A132">
            <v>39386</v>
          </cell>
          <cell r="B132">
            <v>4528.0791357394446</v>
          </cell>
          <cell r="C132">
            <v>2488.7361022197802</v>
          </cell>
          <cell r="D132">
            <v>2202.1191198887959</v>
          </cell>
          <cell r="E132">
            <v>3063.7175504786192</v>
          </cell>
        </row>
        <row r="133">
          <cell r="A133">
            <v>39416</v>
          </cell>
          <cell r="B133">
            <v>4232.2597258015867</v>
          </cell>
          <cell r="C133">
            <v>2384.6905074887186</v>
          </cell>
          <cell r="D133">
            <v>2303.4165994036807</v>
          </cell>
          <cell r="E133">
            <v>2996.3410706750565</v>
          </cell>
        </row>
        <row r="134">
          <cell r="A134">
            <v>39447</v>
          </cell>
          <cell r="B134">
            <v>4228.2729371398818</v>
          </cell>
          <cell r="C134">
            <v>2368.1464786239649</v>
          </cell>
          <cell r="D134">
            <v>2294.2029330060659</v>
          </cell>
          <cell r="E134">
            <v>3012.309291362541</v>
          </cell>
        </row>
        <row r="135">
          <cell r="A135">
            <v>39478</v>
          </cell>
          <cell r="B135">
            <v>4277.6887629562352</v>
          </cell>
          <cell r="C135">
            <v>2226.1012638017337</v>
          </cell>
          <cell r="D135">
            <v>2354.7698904374261</v>
          </cell>
          <cell r="E135">
            <v>2931.2279562290014</v>
          </cell>
        </row>
        <row r="136">
          <cell r="A136">
            <v>39507</v>
          </cell>
          <cell r="B136">
            <v>4461.7405996711905</v>
          </cell>
          <cell r="C136">
            <v>2153.7845833661231</v>
          </cell>
          <cell r="D136">
            <v>2364.8954009663071</v>
          </cell>
          <cell r="E136">
            <v>2975.121189575359</v>
          </cell>
        </row>
        <row r="137">
          <cell r="A137">
            <v>39538</v>
          </cell>
          <cell r="B137">
            <v>4402.9883994547199</v>
          </cell>
          <cell r="C137">
            <v>2144.4847569136064</v>
          </cell>
          <cell r="D137">
            <v>2385.4699909547139</v>
          </cell>
          <cell r="E137">
            <v>2908.5696623933313</v>
          </cell>
        </row>
        <row r="138">
          <cell r="A138">
            <v>39568</v>
          </cell>
          <cell r="B138">
            <v>4432.1141677171127</v>
          </cell>
          <cell r="C138">
            <v>2248.9278124780453</v>
          </cell>
          <cell r="D138">
            <v>2339.6689671283834</v>
          </cell>
          <cell r="E138">
            <v>2956.0098587861012</v>
          </cell>
        </row>
        <row r="139">
          <cell r="A139">
            <v>39599</v>
          </cell>
          <cell r="B139">
            <v>4514.7908254017075</v>
          </cell>
          <cell r="C139">
            <v>2278.0572748619484</v>
          </cell>
          <cell r="D139">
            <v>2293.1095546825286</v>
          </cell>
          <cell r="E139">
            <v>3011.2802965222331</v>
          </cell>
        </row>
        <row r="140">
          <cell r="A140">
            <v>39629</v>
          </cell>
          <cell r="B140">
            <v>4658.9345520843081</v>
          </cell>
          <cell r="C140">
            <v>2086.0088455848968</v>
          </cell>
          <cell r="D140">
            <v>2332.3217280675999</v>
          </cell>
          <cell r="E140">
            <v>2971.2528832935145</v>
          </cell>
        </row>
        <row r="141">
          <cell r="A141">
            <v>39660</v>
          </cell>
          <cell r="B141">
            <v>4503.2422772227546</v>
          </cell>
          <cell r="C141">
            <v>2068.4734380271411</v>
          </cell>
          <cell r="D141">
            <v>2330.6891028579525</v>
          </cell>
          <cell r="E141">
            <v>2903.1757452191955</v>
          </cell>
        </row>
        <row r="142">
          <cell r="A142">
            <v>39691</v>
          </cell>
          <cell r="B142">
            <v>4343.5032671651088</v>
          </cell>
          <cell r="C142">
            <v>2098.3932857661725</v>
          </cell>
          <cell r="D142">
            <v>2388.4901926088296</v>
          </cell>
          <cell r="E142">
            <v>2861.3873754789956</v>
          </cell>
        </row>
        <row r="143">
          <cell r="A143">
            <v>39721</v>
          </cell>
          <cell r="B143">
            <v>4322.6805125023193</v>
          </cell>
          <cell r="C143">
            <v>1911.4111257334205</v>
          </cell>
          <cell r="D143">
            <v>2398.044153379265</v>
          </cell>
          <cell r="E143">
            <v>2686.0626169207262</v>
          </cell>
        </row>
        <row r="144">
          <cell r="A144">
            <v>39752</v>
          </cell>
          <cell r="B144">
            <v>4404.3834968691253</v>
          </cell>
          <cell r="C144">
            <v>1590.3936411298564</v>
          </cell>
          <cell r="D144">
            <v>2319.8679139791011</v>
          </cell>
          <cell r="E144">
            <v>2502.2803055665522</v>
          </cell>
        </row>
        <row r="145">
          <cell r="A145">
            <v>39782</v>
          </cell>
          <cell r="B145">
            <v>4348.9411174105371</v>
          </cell>
          <cell r="C145">
            <v>1476.27558156804</v>
          </cell>
          <cell r="D145">
            <v>2605.2116673985306</v>
          </cell>
          <cell r="E145">
            <v>2435.5214688382812</v>
          </cell>
        </row>
        <row r="146">
          <cell r="A146">
            <v>39813</v>
          </cell>
          <cell r="B146">
            <v>4453.7984366924229</v>
          </cell>
          <cell r="C146">
            <v>1491.9835966385983</v>
          </cell>
          <cell r="D146">
            <v>2845.6727042994148</v>
          </cell>
          <cell r="E146">
            <v>2439.2153755396389</v>
          </cell>
        </row>
        <row r="147">
          <cell r="A147">
            <v>39844</v>
          </cell>
          <cell r="B147">
            <v>4294.944807850914</v>
          </cell>
          <cell r="C147">
            <v>1366.2296704188789</v>
          </cell>
          <cell r="D147">
            <v>2599.5220153775153</v>
          </cell>
          <cell r="E147">
            <v>2437.0185693881203</v>
          </cell>
        </row>
        <row r="148">
          <cell r="A148">
            <v>39872</v>
          </cell>
          <cell r="B148">
            <v>4323.8927358558294</v>
          </cell>
          <cell r="C148">
            <v>1220.7565408179516</v>
          </cell>
          <cell r="D148">
            <v>2573.2668430222025</v>
          </cell>
          <cell r="E148">
            <v>2407.4253654963263</v>
          </cell>
        </row>
        <row r="149">
          <cell r="A149">
            <v>39903</v>
          </cell>
          <cell r="B149">
            <v>4316.0059555056287</v>
          </cell>
          <cell r="C149">
            <v>1327.6889541622083</v>
          </cell>
          <cell r="D149">
            <v>2696.7836514872683</v>
          </cell>
          <cell r="E149">
            <v>2447.3100000511281</v>
          </cell>
        </row>
        <row r="150">
          <cell r="A150">
            <v>39933</v>
          </cell>
          <cell r="B150">
            <v>4423.759360190782</v>
          </cell>
          <cell r="C150">
            <v>1454.7612673517008</v>
          </cell>
          <cell r="D150">
            <v>2557.3599367053766</v>
          </cell>
          <cell r="E150">
            <v>2535.4516562392696</v>
          </cell>
        </row>
        <row r="151">
          <cell r="A151">
            <v>39964</v>
          </cell>
          <cell r="B151">
            <v>4376.2039470687314</v>
          </cell>
          <cell r="C151">
            <v>1536.1302838423567</v>
          </cell>
          <cell r="D151">
            <v>2487.2882744396493</v>
          </cell>
          <cell r="E151">
            <v>2665.9413886608959</v>
          </cell>
        </row>
        <row r="152">
          <cell r="A152">
            <v>39994</v>
          </cell>
          <cell r="B152">
            <v>4259.8231793003852</v>
          </cell>
          <cell r="C152">
            <v>1539.1773518733864</v>
          </cell>
          <cell r="D152">
            <v>2503.953105878395</v>
          </cell>
          <cell r="E152">
            <v>2672.5835816307444</v>
          </cell>
        </row>
        <row r="153">
          <cell r="A153">
            <v>40025</v>
          </cell>
          <cell r="B153">
            <v>4347.0771374819951</v>
          </cell>
          <cell r="C153">
            <v>1655.5965709902393</v>
          </cell>
          <cell r="D153">
            <v>2518.9768245136656</v>
          </cell>
          <cell r="E153">
            <v>2739.3948838937076</v>
          </cell>
        </row>
        <row r="154">
          <cell r="A154">
            <v>40056</v>
          </cell>
          <cell r="B154">
            <v>4428.0110196276346</v>
          </cell>
          <cell r="C154">
            <v>1715.3705607085851</v>
          </cell>
          <cell r="D154">
            <v>2566.3335888145225</v>
          </cell>
          <cell r="E154">
            <v>2775.0149890234379</v>
          </cell>
        </row>
        <row r="155">
          <cell r="A155">
            <v>40086</v>
          </cell>
          <cell r="B155">
            <v>4698.5757769599422</v>
          </cell>
          <cell r="C155">
            <v>1779.3797847184821</v>
          </cell>
          <cell r="D155">
            <v>2617.1469938730502</v>
          </cell>
          <cell r="E155">
            <v>2852.3618995566426</v>
          </cell>
        </row>
        <row r="156">
          <cell r="A156">
            <v>40117</v>
          </cell>
          <cell r="B156">
            <v>4523.2390246911282</v>
          </cell>
          <cell r="C156">
            <v>1746.3240685197884</v>
          </cell>
          <cell r="D156">
            <v>2580.5069359588274</v>
          </cell>
          <cell r="E156">
            <v>2846.5736300774911</v>
          </cell>
        </row>
        <row r="157">
          <cell r="A157">
            <v>40147</v>
          </cell>
          <cell r="B157">
            <v>4743.2674638082035</v>
          </cell>
          <cell r="C157">
            <v>1851.074698283845</v>
          </cell>
          <cell r="D157">
            <v>2625.4077566445112</v>
          </cell>
          <cell r="E157">
            <v>2889.7368238108184</v>
          </cell>
        </row>
        <row r="158">
          <cell r="A158">
            <v>40178</v>
          </cell>
          <cell r="B158">
            <v>4797.7628636998961</v>
          </cell>
          <cell r="C158">
            <v>1886.8291316185466</v>
          </cell>
          <cell r="D158">
            <v>2477.5972999454252</v>
          </cell>
          <cell r="E158">
            <v>2926.672544074353</v>
          </cell>
        </row>
        <row r="159">
          <cell r="A159">
            <v>40209</v>
          </cell>
          <cell r="B159">
            <v>4544.2394784562666</v>
          </cell>
          <cell r="C159">
            <v>1818.9529064864405</v>
          </cell>
          <cell r="D159">
            <v>2542.0148297440064</v>
          </cell>
          <cell r="E159">
            <v>2904.3976393414032</v>
          </cell>
        </row>
        <row r="160">
          <cell r="A160">
            <v>40237</v>
          </cell>
          <cell r="B160">
            <v>4735.2611291726544</v>
          </cell>
          <cell r="C160">
            <v>1875.2987925659615</v>
          </cell>
          <cell r="D160">
            <v>2548.8782697843153</v>
          </cell>
          <cell r="E160">
            <v>2923.5548138186878</v>
          </cell>
        </row>
        <row r="161">
          <cell r="A161">
            <v>40268</v>
          </cell>
          <cell r="B161">
            <v>5171.29817973026</v>
          </cell>
          <cell r="C161">
            <v>1988.4635106734752</v>
          </cell>
          <cell r="D161">
            <v>2500.4495826584134</v>
          </cell>
          <cell r="E161">
            <v>2996.4657273826379</v>
          </cell>
        </row>
        <row r="162">
          <cell r="A162">
            <v>40298</v>
          </cell>
          <cell r="B162">
            <v>5340.606482134629</v>
          </cell>
          <cell r="C162">
            <v>2019.8567760409348</v>
          </cell>
          <cell r="D162">
            <v>2570.2121260145832</v>
          </cell>
          <cell r="E162">
            <v>3032.1459932081602</v>
          </cell>
        </row>
        <row r="163">
          <cell r="A163">
            <v>40329</v>
          </cell>
          <cell r="B163">
            <v>4859.5833968952447</v>
          </cell>
          <cell r="C163">
            <v>1858.5695965886453</v>
          </cell>
          <cell r="D163">
            <v>2680.4742262206087</v>
          </cell>
          <cell r="E163">
            <v>2944.4000847764064</v>
          </cell>
        </row>
        <row r="164">
          <cell r="A164">
            <v>40359</v>
          </cell>
          <cell r="B164">
            <v>4692.5157792933833</v>
          </cell>
          <cell r="C164">
            <v>1761.2768236325035</v>
          </cell>
          <cell r="D164">
            <v>2804.5801828946228</v>
          </cell>
          <cell r="E164">
            <v>2916.3590611250374</v>
          </cell>
        </row>
        <row r="165">
          <cell r="A165">
            <v>40390</v>
          </cell>
          <cell r="B165">
            <v>4812.5878730539425</v>
          </cell>
          <cell r="C165">
            <v>1884.6771617266675</v>
          </cell>
          <cell r="D165">
            <v>2806.8238470409383</v>
          </cell>
          <cell r="E165">
            <v>2963.3931959915531</v>
          </cell>
        </row>
        <row r="166">
          <cell r="A166">
            <v>40421</v>
          </cell>
          <cell r="B166">
            <v>4792.4423802173387</v>
          </cell>
          <cell r="C166">
            <v>1799.5949190022463</v>
          </cell>
          <cell r="D166">
            <v>2997.6878686397222</v>
          </cell>
          <cell r="E166">
            <v>2959.5768493319592</v>
          </cell>
        </row>
        <row r="167">
          <cell r="A167">
            <v>40451</v>
          </cell>
          <cell r="B167">
            <v>5191.0537751919155</v>
          </cell>
          <cell r="C167">
            <v>1960.1992276701262</v>
          </cell>
          <cell r="D167">
            <v>2950.6241691020787</v>
          </cell>
          <cell r="E167">
            <v>3062.6962608540298</v>
          </cell>
        </row>
        <row r="168">
          <cell r="A168">
            <v>40482</v>
          </cell>
          <cell r="B168">
            <v>5368.3697900449206</v>
          </cell>
          <cell r="C168">
            <v>2034.7832401235923</v>
          </cell>
          <cell r="D168">
            <v>2852.9585091047998</v>
          </cell>
          <cell r="E168">
            <v>3128.2933343847021</v>
          </cell>
        </row>
        <row r="169">
          <cell r="A169">
            <v>40512</v>
          </cell>
          <cell r="B169">
            <v>5332.4231859307802</v>
          </cell>
          <cell r="C169">
            <v>2035.0440993349762</v>
          </cell>
          <cell r="D169">
            <v>2815.0141609337061</v>
          </cell>
          <cell r="E169">
            <v>3134.1839732992153</v>
          </cell>
        </row>
        <row r="170">
          <cell r="A170">
            <v>40543</v>
          </cell>
          <cell r="B170">
            <v>5776.8753260549247</v>
          </cell>
          <cell r="C170">
            <v>2171.0489455552715</v>
          </cell>
          <cell r="D170">
            <v>2709.7326313147855</v>
          </cell>
          <cell r="E170">
            <v>3226.5149019075084</v>
          </cell>
        </row>
        <row r="171">
          <cell r="A171">
            <v>40574</v>
          </cell>
          <cell r="B171">
            <v>5715.8195307338501</v>
          </cell>
          <cell r="C171">
            <v>2222.5062792432445</v>
          </cell>
          <cell r="D171">
            <v>2650.9314332152549</v>
          </cell>
          <cell r="E171">
            <v>3239.6073250158724</v>
          </cell>
        </row>
        <row r="172">
          <cell r="A172">
            <v>40602</v>
          </cell>
          <cell r="B172">
            <v>5911.7749717059987</v>
          </cell>
          <cell r="C172">
            <v>2298.6473441144667</v>
          </cell>
          <cell r="D172">
            <v>2681.9473309838731</v>
          </cell>
          <cell r="E172">
            <v>3279.4849474224229</v>
          </cell>
        </row>
        <row r="173">
          <cell r="A173">
            <v>40633</v>
          </cell>
          <cell r="B173">
            <v>5812.8827999793011</v>
          </cell>
          <cell r="C173">
            <v>2299.5617460279555</v>
          </cell>
          <cell r="D173">
            <v>2682.2155257169716</v>
          </cell>
          <cell r="E173">
            <v>3281.4634934860524</v>
          </cell>
        </row>
        <row r="174">
          <cell r="A174">
            <v>40663</v>
          </cell>
          <cell r="B174">
            <v>6273.4084398076611</v>
          </cell>
          <cell r="C174">
            <v>2367.663957005097</v>
          </cell>
          <cell r="D174">
            <v>2732.3729560478791</v>
          </cell>
          <cell r="E174">
            <v>3329.963589549046</v>
          </cell>
        </row>
        <row r="175">
          <cell r="A175">
            <v>40694</v>
          </cell>
          <cell r="B175">
            <v>5872.6693820811879</v>
          </cell>
          <cell r="C175">
            <v>2340.862948077382</v>
          </cell>
          <cell r="D175">
            <v>2826.9130603271356</v>
          </cell>
          <cell r="E175">
            <v>3290.0161142422876</v>
          </cell>
        </row>
        <row r="176">
          <cell r="A176">
            <v>40724</v>
          </cell>
          <cell r="B176">
            <v>5703.9475907339956</v>
          </cell>
          <cell r="C176">
            <v>2301.8428695095854</v>
          </cell>
          <cell r="D176">
            <v>2772.3536382628217</v>
          </cell>
          <cell r="E176">
            <v>3251.3313480673205</v>
          </cell>
        </row>
        <row r="177">
          <cell r="A177">
            <v>40755</v>
          </cell>
          <cell r="B177">
            <v>5894.704710010913</v>
          </cell>
          <cell r="C177">
            <v>2255.035815495256</v>
          </cell>
          <cell r="D177">
            <v>2891.8420800719496</v>
          </cell>
          <cell r="E177">
            <v>3258.6570852942182</v>
          </cell>
        </row>
        <row r="178">
          <cell r="A178">
            <v>40786</v>
          </cell>
          <cell r="B178">
            <v>5535.1689856332177</v>
          </cell>
          <cell r="C178">
            <v>2132.5379854295043</v>
          </cell>
          <cell r="D178">
            <v>3146.6133673262884</v>
          </cell>
          <cell r="E178">
            <v>3153.8957569487866</v>
          </cell>
        </row>
        <row r="179">
          <cell r="A179">
            <v>40816</v>
          </cell>
          <cell r="B179">
            <v>5158.5339471747911</v>
          </cell>
          <cell r="C179">
            <v>1982.6231240993927</v>
          </cell>
          <cell r="D179">
            <v>3455.9254613344624</v>
          </cell>
          <cell r="E179">
            <v>3031.199024920184</v>
          </cell>
        </row>
        <row r="180">
          <cell r="A180">
            <v>40847</v>
          </cell>
          <cell r="B180">
            <v>5405.8546987381396</v>
          </cell>
          <cell r="C180">
            <v>2199.3101514639002</v>
          </cell>
          <cell r="D180">
            <v>3323.9091087114857</v>
          </cell>
          <cell r="E180">
            <v>3112.611665507266</v>
          </cell>
        </row>
        <row r="181">
          <cell r="A181">
            <v>40877</v>
          </cell>
          <cell r="B181">
            <v>5352.3637664941261</v>
          </cell>
          <cell r="C181">
            <v>2194.4496760291649</v>
          </cell>
          <cell r="D181">
            <v>3414.3194364684382</v>
          </cell>
          <cell r="E181">
            <v>3070.7367981138136</v>
          </cell>
        </row>
        <row r="182">
          <cell r="A182">
            <v>40908</v>
          </cell>
          <cell r="B182">
            <v>5360.9275485205171</v>
          </cell>
          <cell r="C182">
            <v>2216.8969212102347</v>
          </cell>
          <cell r="D182">
            <v>3520.1633389989597</v>
          </cell>
          <cell r="E182">
            <v>3056.9837049718935</v>
          </cell>
        </row>
        <row r="183">
          <cell r="A183">
            <v>40939</v>
          </cell>
          <cell r="B183">
            <v>5496.3016909757571</v>
          </cell>
          <cell r="C183">
            <v>2316.2480434930399</v>
          </cell>
          <cell r="D183">
            <v>3518.4032573294603</v>
          </cell>
          <cell r="E183">
            <v>3141.9424178656868</v>
          </cell>
        </row>
        <row r="184">
          <cell r="A184">
            <v>40968</v>
          </cell>
          <cell r="B184">
            <v>5545.9827619604866</v>
          </cell>
          <cell r="C184">
            <v>2416.4072413897661</v>
          </cell>
          <cell r="D184">
            <v>3445.5723099027405</v>
          </cell>
          <cell r="E184">
            <v>3206.6003880440962</v>
          </cell>
        </row>
        <row r="185">
          <cell r="A185">
            <v>40999</v>
          </cell>
          <cell r="B185">
            <v>5524.5087167061756</v>
          </cell>
          <cell r="C185">
            <v>2495.9292705781104</v>
          </cell>
          <cell r="D185">
            <v>3316.0187910503973</v>
          </cell>
          <cell r="E185">
            <v>3200.9045679068213</v>
          </cell>
        </row>
        <row r="186">
          <cell r="A186">
            <v>41029</v>
          </cell>
          <cell r="B186">
            <v>5558.9485040461223</v>
          </cell>
          <cell r="C186">
            <v>2480.2625721396184</v>
          </cell>
          <cell r="D186">
            <v>3459.6024047028795</v>
          </cell>
          <cell r="E186">
            <v>3184.5119033793826</v>
          </cell>
        </row>
        <row r="187">
          <cell r="A187">
            <v>41060</v>
          </cell>
          <cell r="B187">
            <v>5510.6245647004489</v>
          </cell>
          <cell r="C187">
            <v>2331.1970553702267</v>
          </cell>
          <cell r="D187">
            <v>3716.9968236127738</v>
          </cell>
          <cell r="E187">
            <v>3101.378245744284</v>
          </cell>
        </row>
        <row r="188">
          <cell r="A188">
            <v>41090</v>
          </cell>
          <cell r="B188">
            <v>5321.8470989875059</v>
          </cell>
          <cell r="C188">
            <v>2427.247502685002</v>
          </cell>
          <cell r="D188">
            <v>3666.44566681164</v>
          </cell>
          <cell r="E188">
            <v>3110.3051908592693</v>
          </cell>
        </row>
        <row r="189">
          <cell r="A189">
            <v>41121</v>
          </cell>
          <cell r="B189">
            <v>5479.5493940718025</v>
          </cell>
          <cell r="C189">
            <v>2460.959543249794</v>
          </cell>
          <cell r="D189">
            <v>3787.4383738164242</v>
          </cell>
          <cell r="E189">
            <v>3137.229112301216</v>
          </cell>
        </row>
        <row r="190">
          <cell r="A190">
            <v>41152</v>
          </cell>
          <cell r="B190">
            <v>5541.3148748417798</v>
          </cell>
          <cell r="C190">
            <v>2516.3872428505006</v>
          </cell>
          <cell r="D190">
            <v>3746.9127832165887</v>
          </cell>
          <cell r="E190">
            <v>3163.0451510603048</v>
          </cell>
        </row>
        <row r="191">
          <cell r="A191">
            <v>41182</v>
          </cell>
          <cell r="B191">
            <v>5539.4862409330817</v>
          </cell>
          <cell r="C191">
            <v>2581.4149670640704</v>
          </cell>
          <cell r="D191">
            <v>3673.4732926655433</v>
          </cell>
          <cell r="E191">
            <v>3204.4651324220849</v>
          </cell>
        </row>
        <row r="192">
          <cell r="A192">
            <v>41213</v>
          </cell>
          <cell r="B192">
            <v>5482.0916239907738</v>
          </cell>
          <cell r="C192">
            <v>2533.7506885462126</v>
          </cell>
          <cell r="D192">
            <v>3669.0651247143446</v>
          </cell>
          <cell r="E192">
            <v>3192.2525312666085</v>
          </cell>
        </row>
        <row r="193">
          <cell r="A193">
            <v>41243</v>
          </cell>
          <cell r="B193">
            <v>5653.2041498503977</v>
          </cell>
          <cell r="C193">
            <v>2548.449229665538</v>
          </cell>
          <cell r="D193">
            <v>3717.8636908730455</v>
          </cell>
          <cell r="E193">
            <v>3205.1950083942238</v>
          </cell>
        </row>
        <row r="194">
          <cell r="A194">
            <v>41274</v>
          </cell>
          <cell r="B194">
            <v>5785.7717871643899</v>
          </cell>
          <cell r="C194">
            <v>2571.6775798591707</v>
          </cell>
          <cell r="D194">
            <v>3644.993562531934</v>
          </cell>
          <cell r="E194">
            <v>3251.3721567243092</v>
          </cell>
        </row>
        <row r="195">
          <cell r="A195">
            <v>41305</v>
          </cell>
          <cell r="B195">
            <v>5938.3946611379997</v>
          </cell>
          <cell r="C195">
            <v>2704.8776201079763</v>
          </cell>
          <cell r="D195">
            <v>3517.4187878433163</v>
          </cell>
          <cell r="E195">
            <v>3333.0911690997709</v>
          </cell>
        </row>
        <row r="196">
          <cell r="A196">
            <v>41333</v>
          </cell>
          <cell r="B196">
            <v>5863.4877508824047</v>
          </cell>
          <cell r="C196">
            <v>2741.5960633131799</v>
          </cell>
          <cell r="D196">
            <v>3561.7382645701423</v>
          </cell>
          <cell r="E196">
            <v>3336.7395373625559</v>
          </cell>
        </row>
        <row r="197">
          <cell r="A197">
            <v>41364</v>
          </cell>
          <cell r="B197">
            <v>5994.2200737760786</v>
          </cell>
          <cell r="C197">
            <v>2844.4149629544331</v>
          </cell>
          <cell r="D197">
            <v>3558.1765263055722</v>
          </cell>
          <cell r="E197">
            <v>3368.3763327751285</v>
          </cell>
        </row>
        <row r="198">
          <cell r="A198">
            <v>41394</v>
          </cell>
          <cell r="B198">
            <v>6229.3973041506097</v>
          </cell>
          <cell r="C198">
            <v>2899.2171682796911</v>
          </cell>
          <cell r="D198">
            <v>3700.5035873577949</v>
          </cell>
          <cell r="E198">
            <v>3389.7117295182161</v>
          </cell>
        </row>
        <row r="199">
          <cell r="A199">
            <v>41425</v>
          </cell>
          <cell r="B199">
            <v>5891.7515114710386</v>
          </cell>
          <cell r="C199">
            <v>2967.0353663583728</v>
          </cell>
          <cell r="D199">
            <v>3469.5921635066684</v>
          </cell>
          <cell r="E199">
            <v>3405.9536688586718</v>
          </cell>
        </row>
        <row r="200">
          <cell r="A200">
            <v>41455</v>
          </cell>
          <cell r="B200">
            <v>5652.7938536687961</v>
          </cell>
          <cell r="C200">
            <v>2927.1916418306196</v>
          </cell>
          <cell r="D200">
            <v>3359.6060919235069</v>
          </cell>
          <cell r="E200">
            <v>3355.9416329117148</v>
          </cell>
        </row>
        <row r="201">
          <cell r="A201">
            <v>41486</v>
          </cell>
          <cell r="B201">
            <v>5751.0959387840967</v>
          </cell>
          <cell r="C201">
            <v>3076.1394467718574</v>
          </cell>
          <cell r="D201">
            <v>3297.1174186137296</v>
          </cell>
          <cell r="E201">
            <v>3399.4099703032489</v>
          </cell>
        </row>
        <row r="202">
          <cell r="A202">
            <v>41517</v>
          </cell>
          <cell r="B202">
            <v>5523.7436141320841</v>
          </cell>
          <cell r="C202">
            <v>2987.0495265702293</v>
          </cell>
          <cell r="D202">
            <v>3272.3890379741265</v>
          </cell>
          <cell r="E202">
            <v>3375.7464735353697</v>
          </cell>
        </row>
        <row r="203">
          <cell r="A203">
            <v>41547</v>
          </cell>
          <cell r="B203">
            <v>5703.8949883633877</v>
          </cell>
          <cell r="C203">
            <v>3080.7219061987084</v>
          </cell>
          <cell r="D203">
            <v>3284.4968774146309</v>
          </cell>
          <cell r="E203">
            <v>3428.9878017069568</v>
          </cell>
        </row>
        <row r="204">
          <cell r="A204">
            <v>41578</v>
          </cell>
          <cell r="B204">
            <v>5855.9266053832253</v>
          </cell>
          <cell r="C204">
            <v>3222.3359146384696</v>
          </cell>
          <cell r="D204">
            <v>3328.1806858842456</v>
          </cell>
          <cell r="E204">
            <v>3480.6305182629785</v>
          </cell>
        </row>
        <row r="205">
          <cell r="A205">
            <v>41608</v>
          </cell>
          <cell r="B205">
            <v>5989.9394857474199</v>
          </cell>
          <cell r="C205">
            <v>3320.5333793011623</v>
          </cell>
          <cell r="D205">
            <v>3245.9746229429047</v>
          </cell>
          <cell r="E205">
            <v>3511.4378574305656</v>
          </cell>
        </row>
        <row r="206">
          <cell r="A206">
            <v>41639</v>
          </cell>
          <cell r="B206">
            <v>5905.8167756095827</v>
          </cell>
          <cell r="C206">
            <v>3404.5963343848885</v>
          </cell>
          <cell r="D206">
            <v>3183.0027152578123</v>
          </cell>
          <cell r="E206">
            <v>3548.28298861042</v>
          </cell>
        </row>
        <row r="207">
          <cell r="A207">
            <v>41670</v>
          </cell>
          <cell r="B207">
            <v>5594.1904476277678</v>
          </cell>
          <cell r="C207">
            <v>3286.8854802602318</v>
          </cell>
          <cell r="D207">
            <v>3359.0227654115693</v>
          </cell>
          <cell r="E207">
            <v>3529.2084837485472</v>
          </cell>
        </row>
        <row r="208">
          <cell r="A208">
            <v>41698</v>
          </cell>
          <cell r="B208">
            <v>6008.8989738913097</v>
          </cell>
          <cell r="C208">
            <v>3437.2404409807077</v>
          </cell>
          <cell r="D208">
            <v>3386.9026543644854</v>
          </cell>
          <cell r="E208">
            <v>3598.5655476337188</v>
          </cell>
        </row>
        <row r="209">
          <cell r="A209">
            <v>41729</v>
          </cell>
          <cell r="B209">
            <v>6076.1866246009449</v>
          </cell>
          <cell r="C209">
            <v>3466.1328529554594</v>
          </cell>
          <cell r="D209">
            <v>3409.2562118832911</v>
          </cell>
          <cell r="E209">
            <v>3587.9520463644944</v>
          </cell>
        </row>
        <row r="210">
          <cell r="A210">
            <v>41759</v>
          </cell>
          <cell r="B210">
            <v>6174.0739911232658</v>
          </cell>
          <cell r="C210">
            <v>3491.7545070045062</v>
          </cell>
          <cell r="D210">
            <v>3477.4413361209567</v>
          </cell>
          <cell r="E210">
            <v>3580.2309170787998</v>
          </cell>
        </row>
        <row r="211">
          <cell r="A211">
            <v>41790</v>
          </cell>
          <cell r="B211">
            <v>6350.8871220810543</v>
          </cell>
          <cell r="C211">
            <v>3573.7203014773809</v>
          </cell>
          <cell r="D211">
            <v>3577.5916466012404</v>
          </cell>
          <cell r="E211">
            <v>3613.2755175833986</v>
          </cell>
        </row>
        <row r="212">
          <cell r="A212">
            <v>41820</v>
          </cell>
          <cell r="B212">
            <v>6456.2165850007686</v>
          </cell>
          <cell r="C212">
            <v>3647.5444286051497</v>
          </cell>
          <cell r="D212">
            <v>3569.7209449787179</v>
          </cell>
          <cell r="E212">
            <v>3660.3068150391437</v>
          </cell>
        </row>
        <row r="213">
          <cell r="A213">
            <v>41851</v>
          </cell>
          <cell r="B213">
            <v>6350.057015693601</v>
          </cell>
          <cell r="C213">
            <v>3597.2415081446989</v>
          </cell>
          <cell r="D213">
            <v>3589.3544101761008</v>
          </cell>
          <cell r="E213">
            <v>3637.380519906214</v>
          </cell>
        </row>
        <row r="214">
          <cell r="A214">
            <v>41882</v>
          </cell>
          <cell r="B214">
            <v>6649.7797068343389</v>
          </cell>
          <cell r="C214">
            <v>3741.1491546780276</v>
          </cell>
          <cell r="D214">
            <v>3735.0821992292504</v>
          </cell>
          <cell r="E214">
            <v>3682.6835850483731</v>
          </cell>
        </row>
        <row r="215">
          <cell r="A215">
            <v>41912</v>
          </cell>
          <cell r="B215">
            <v>6669.5428521230506</v>
          </cell>
          <cell r="C215">
            <v>3688.6847753924849</v>
          </cell>
          <cell r="D215">
            <v>3665.6096703235862</v>
          </cell>
          <cell r="E215">
            <v>3648.7833041892554</v>
          </cell>
        </row>
        <row r="216">
          <cell r="A216">
            <v>41943</v>
          </cell>
          <cell r="B216">
            <v>6881.4475676207039</v>
          </cell>
          <cell r="C216">
            <v>3778.7812698999237</v>
          </cell>
          <cell r="D216">
            <v>3766.4139362574847</v>
          </cell>
          <cell r="E216">
            <v>3634.1960523444354</v>
          </cell>
        </row>
        <row r="217">
          <cell r="A217">
            <v>41973</v>
          </cell>
          <cell r="B217">
            <v>7206.0660937280754</v>
          </cell>
          <cell r="C217">
            <v>3880.4104585195014</v>
          </cell>
          <cell r="D217">
            <v>3870.7436022918168</v>
          </cell>
          <cell r="E217">
            <v>3662.6473010311875</v>
          </cell>
        </row>
        <row r="218">
          <cell r="A218">
            <v>42004</v>
          </cell>
          <cell r="B218">
            <v>7204.7978260955797</v>
          </cell>
          <cell r="C218">
            <v>3870.6353165334449</v>
          </cell>
          <cell r="D218">
            <v>3981.4468693173626</v>
          </cell>
          <cell r="E218">
            <v>3654.1056778869256</v>
          </cell>
        </row>
        <row r="219">
          <cell r="A219">
            <v>42035</v>
          </cell>
          <cell r="B219">
            <v>7204.2934902477527</v>
          </cell>
          <cell r="C219">
            <v>3754.4419408393642</v>
          </cell>
          <cell r="D219">
            <v>4322.2587213309289</v>
          </cell>
          <cell r="E219">
            <v>3652.5110992512091</v>
          </cell>
        </row>
        <row r="220">
          <cell r="A220">
            <v>42063</v>
          </cell>
          <cell r="B220">
            <v>7419.8315428889846</v>
          </cell>
          <cell r="C220">
            <v>3970.2153508423139</v>
          </cell>
          <cell r="D220">
            <v>4091.0178797397243</v>
          </cell>
          <cell r="E220">
            <v>3721.1003268051627</v>
          </cell>
        </row>
        <row r="221">
          <cell r="A221">
            <v>42094</v>
          </cell>
          <cell r="B221">
            <v>7710.362466782346</v>
          </cell>
          <cell r="C221">
            <v>3907.4283801764182</v>
          </cell>
          <cell r="D221">
            <v>4138.8827889326794</v>
          </cell>
          <cell r="E221">
            <v>3734.8479691735474</v>
          </cell>
        </row>
        <row r="222">
          <cell r="A222">
            <v>42124</v>
          </cell>
          <cell r="B222">
            <v>7385.2087711956674</v>
          </cell>
          <cell r="C222">
            <v>3944.9131221131265</v>
          </cell>
          <cell r="D222">
            <v>4010.1635341968731</v>
          </cell>
          <cell r="E222">
            <v>3770.3695853296413</v>
          </cell>
        </row>
        <row r="223">
          <cell r="A223">
            <v>42155</v>
          </cell>
          <cell r="B223">
            <v>7302.0882464758597</v>
          </cell>
          <cell r="C223">
            <v>3995.6419434243157</v>
          </cell>
          <cell r="D223">
            <v>3946.4019340031427</v>
          </cell>
          <cell r="E223">
            <v>3792.5291030861076</v>
          </cell>
        </row>
        <row r="224">
          <cell r="A224">
            <v>42185</v>
          </cell>
          <cell r="B224">
            <v>7060.3234067232906</v>
          </cell>
          <cell r="C224">
            <v>3918.2939071193136</v>
          </cell>
          <cell r="D224">
            <v>3795.2547399308223</v>
          </cell>
          <cell r="E224">
            <v>3745.8924864813307</v>
          </cell>
        </row>
        <row r="225">
          <cell r="A225">
            <v>42216</v>
          </cell>
          <cell r="B225">
            <v>7446.2053825177518</v>
          </cell>
          <cell r="C225">
            <v>4000.3868664261518</v>
          </cell>
          <cell r="D225">
            <v>3928.088655828401</v>
          </cell>
          <cell r="E225">
            <v>3726.7703421395663</v>
          </cell>
        </row>
        <row r="226">
          <cell r="A226">
            <v>42247</v>
          </cell>
          <cell r="B226">
            <v>6975.2254458681218</v>
          </cell>
          <cell r="C226">
            <v>3759.0283253045695</v>
          </cell>
          <cell r="D226">
            <v>3927.3030380972355</v>
          </cell>
          <cell r="E226">
            <v>3637.8111415061853</v>
          </cell>
        </row>
        <row r="227">
          <cell r="A227">
            <v>42277</v>
          </cell>
          <cell r="B227">
            <v>7084.7504358191427</v>
          </cell>
          <cell r="C227">
            <v>3666.0168079373957</v>
          </cell>
          <cell r="D227">
            <v>3987.7835048839329</v>
          </cell>
          <cell r="E227">
            <v>3587.4752216566126</v>
          </cell>
        </row>
        <row r="228">
          <cell r="A228">
            <v>42308</v>
          </cell>
          <cell r="B228">
            <v>7214.6847588120654</v>
          </cell>
          <cell r="C228">
            <v>3975.2603563558278</v>
          </cell>
          <cell r="D228">
            <v>3965.8506956070714</v>
          </cell>
          <cell r="E228">
            <v>3649.5383636175111</v>
          </cell>
        </row>
        <row r="229">
          <cell r="A229">
            <v>42338</v>
          </cell>
          <cell r="B229">
            <v>7423.9034021328562</v>
          </cell>
          <cell r="C229">
            <v>3987.0819856035587</v>
          </cell>
          <cell r="D229">
            <v>3933.3307199030933</v>
          </cell>
          <cell r="E229">
            <v>3655.2497451750378</v>
          </cell>
        </row>
        <row r="230">
          <cell r="A230">
            <v>42369</v>
          </cell>
          <cell r="B230">
            <v>7331.2753593844445</v>
          </cell>
          <cell r="C230">
            <v>3924.198127234818</v>
          </cell>
          <cell r="D230">
            <v>3932.5440537591126</v>
          </cell>
          <cell r="E230">
            <v>3613.1049349281543</v>
          </cell>
        </row>
        <row r="231">
          <cell r="A231">
            <v>42400</v>
          </cell>
          <cell r="B231">
            <v>7389.9255622595201</v>
          </cell>
          <cell r="C231">
            <v>3729.4637193689173</v>
          </cell>
          <cell r="D231">
            <v>4129.95776525782</v>
          </cell>
          <cell r="E231">
            <v>3519.3345283866547</v>
          </cell>
        </row>
        <row r="232">
          <cell r="A232">
            <v>42429</v>
          </cell>
          <cell r="B232">
            <v>7596.680899640417</v>
          </cell>
          <cell r="C232">
            <v>3724.4326728114888</v>
          </cell>
          <cell r="D232">
            <v>4253.0305066625033</v>
          </cell>
          <cell r="E232">
            <v>3518.1594577809715</v>
          </cell>
        </row>
        <row r="233">
          <cell r="A233">
            <v>42460</v>
          </cell>
          <cell r="B233">
            <v>7930.4410749661183</v>
          </cell>
          <cell r="C233">
            <v>3977.0907364696745</v>
          </cell>
          <cell r="D233">
            <v>4253.0305066625033</v>
          </cell>
          <cell r="E233">
            <v>3591.2832059367333</v>
          </cell>
        </row>
        <row r="234">
          <cell r="A234">
            <v>42490</v>
          </cell>
          <cell r="B234">
            <v>7791.6187039488368</v>
          </cell>
          <cell r="C234">
            <v>3992.5099172549676</v>
          </cell>
          <cell r="D234">
            <v>4231.7653541291911</v>
          </cell>
          <cell r="E234">
            <v>3628.1567421665209</v>
          </cell>
        </row>
        <row r="235">
          <cell r="A235">
            <v>42521</v>
          </cell>
          <cell r="B235">
            <v>7921.5751123119999</v>
          </cell>
          <cell r="C235">
            <v>4064.2074103490322</v>
          </cell>
          <cell r="D235">
            <v>4265.1963004268118</v>
          </cell>
          <cell r="E235">
            <v>3641.495551584394</v>
          </cell>
        </row>
        <row r="236">
          <cell r="A236">
            <v>42551</v>
          </cell>
          <cell r="B236">
            <v>8423.692072381009</v>
          </cell>
          <cell r="C236">
            <v>4074.7377717492463</v>
          </cell>
          <cell r="D236">
            <v>4527.0793532730186</v>
          </cell>
          <cell r="E236">
            <v>3656.41545074339</v>
          </cell>
        </row>
        <row r="237">
          <cell r="A237">
            <v>42582</v>
          </cell>
          <cell r="B237">
            <v>8724.9569956576433</v>
          </cell>
          <cell r="C237">
            <v>4224.9692786558689</v>
          </cell>
          <cell r="D237">
            <v>4628.4859307863344</v>
          </cell>
          <cell r="E237">
            <v>3725.1322945169359</v>
          </cell>
        </row>
        <row r="238">
          <cell r="A238">
            <v>42613</v>
          </cell>
          <cell r="B238">
            <v>8624.5327406376236</v>
          </cell>
          <cell r="C238">
            <v>4230.9011355231014</v>
          </cell>
          <cell r="D238">
            <v>4584.5153144438646</v>
          </cell>
          <cell r="E238">
            <v>3741.0551490019106</v>
          </cell>
        </row>
        <row r="239">
          <cell r="A239">
            <v>42643</v>
          </cell>
          <cell r="B239">
            <v>8721.9985851395686</v>
          </cell>
          <cell r="C239">
            <v>4231.7007758377149</v>
          </cell>
          <cell r="D239">
            <v>4510.704617881318</v>
          </cell>
          <cell r="E239">
            <v>3765.2517699579344</v>
          </cell>
        </row>
        <row r="240">
          <cell r="A240">
            <v>42674</v>
          </cell>
          <cell r="B240">
            <v>8352.7963850306114</v>
          </cell>
          <cell r="C240">
            <v>4154.5103219856592</v>
          </cell>
          <cell r="D240">
            <v>4326.6678694717602</v>
          </cell>
          <cell r="E240">
            <v>3742.8585751489104</v>
          </cell>
        </row>
        <row r="241">
          <cell r="A241">
            <v>42704</v>
          </cell>
          <cell r="B241">
            <v>8470.9383371004842</v>
          </cell>
          <cell r="C241">
            <v>4308.3726117603983</v>
          </cell>
          <cell r="D241">
            <v>4005.6291135569554</v>
          </cell>
          <cell r="E241">
            <v>3771.5274495482927</v>
          </cell>
        </row>
        <row r="242">
          <cell r="A242">
            <v>42735</v>
          </cell>
          <cell r="B242">
            <v>8650.0055026084519</v>
          </cell>
          <cell r="C242">
            <v>4393.5319048044539</v>
          </cell>
          <cell r="D242">
            <v>3984.3992792551035</v>
          </cell>
          <cell r="E242">
            <v>3809.4820651757241</v>
          </cell>
        </row>
        <row r="243">
          <cell r="A243">
            <v>42766</v>
          </cell>
          <cell r="B243">
            <v>8722.2416985607342</v>
          </cell>
          <cell r="C243">
            <v>4476.8596309109753</v>
          </cell>
          <cell r="D243">
            <v>3999.9384364441985</v>
          </cell>
          <cell r="E243">
            <v>3855.2797728477285</v>
          </cell>
        </row>
        <row r="244">
          <cell r="A244">
            <v>42794</v>
          </cell>
          <cell r="B244">
            <v>9092.4398029727472</v>
          </cell>
          <cell r="C244">
            <v>4654.6178194159265</v>
          </cell>
          <cell r="D244">
            <v>4062.3374760527281</v>
          </cell>
          <cell r="E244">
            <v>3889.9532338575755</v>
          </cell>
        </row>
        <row r="245">
          <cell r="A245">
            <v>42825</v>
          </cell>
          <cell r="B245">
            <v>9161.6605471927796</v>
          </cell>
          <cell r="C245">
            <v>4660.0451037933653</v>
          </cell>
          <cell r="D245">
            <v>4039.9946199344381</v>
          </cell>
          <cell r="E245">
            <v>3905.2055459898693</v>
          </cell>
        </row>
        <row r="246">
          <cell r="A246">
            <v>42855</v>
          </cell>
          <cell r="B246">
            <v>9336.2268272589918</v>
          </cell>
          <cell r="C246">
            <v>4707.903767009323</v>
          </cell>
          <cell r="D246">
            <v>4102.2105370814288</v>
          </cell>
          <cell r="E246">
            <v>3926.0755892605266</v>
          </cell>
        </row>
        <row r="247">
          <cell r="A247">
            <v>42886</v>
          </cell>
          <cell r="B247">
            <v>9279.042437942031</v>
          </cell>
          <cell r="C247">
            <v>4774.1580967224454</v>
          </cell>
          <cell r="D247">
            <v>4183.4343057156411</v>
          </cell>
          <cell r="E247">
            <v>3933.684951924608</v>
          </cell>
        </row>
        <row r="248">
          <cell r="A248">
            <v>42916</v>
          </cell>
          <cell r="B248">
            <v>8999.1401228015093</v>
          </cell>
          <cell r="C248">
            <v>4803.958391562187</v>
          </cell>
          <cell r="D248">
            <v>4200.1680429385033</v>
          </cell>
          <cell r="E248">
            <v>3945.4711767881131</v>
          </cell>
        </row>
        <row r="249">
          <cell r="A249">
            <v>42947</v>
          </cell>
          <cell r="B249">
            <v>9119.5306193643482</v>
          </cell>
          <cell r="C249">
            <v>4902.7421879678805</v>
          </cell>
          <cell r="D249">
            <v>4174.1270010722847</v>
          </cell>
          <cell r="E249">
            <v>3987.6158318949047</v>
          </cell>
        </row>
        <row r="250">
          <cell r="A250">
            <v>42978</v>
          </cell>
          <cell r="B250">
            <v>9450.6060589697518</v>
          </cell>
          <cell r="C250">
            <v>4917.7494818052501</v>
          </cell>
          <cell r="D250">
            <v>4317.299557209064</v>
          </cell>
          <cell r="E250">
            <v>4007.2358986917857</v>
          </cell>
        </row>
        <row r="251">
          <cell r="A251">
            <v>43008</v>
          </cell>
          <cell r="B251">
            <v>9462.646131088879</v>
          </cell>
          <cell r="C251">
            <v>5019.1928181159292</v>
          </cell>
          <cell r="D251">
            <v>4224.0458867733478</v>
          </cell>
          <cell r="E251">
            <v>4033.1385513238524</v>
          </cell>
        </row>
        <row r="252">
          <cell r="A252">
            <v>43039</v>
          </cell>
          <cell r="B252">
            <v>9787.6974883379135</v>
          </cell>
          <cell r="C252">
            <v>5136.3156825266642</v>
          </cell>
          <cell r="D252">
            <v>4220.6666500639294</v>
          </cell>
          <cell r="E252">
            <v>4074.5582792751657</v>
          </cell>
        </row>
        <row r="253">
          <cell r="A253">
            <v>43069</v>
          </cell>
          <cell r="B253">
            <v>9823.8140920698806</v>
          </cell>
          <cell r="C253">
            <v>5293.8464845097569</v>
          </cell>
          <cell r="D253">
            <v>4251.0554499443897</v>
          </cell>
          <cell r="E253">
            <v>4093.1970609046302</v>
          </cell>
        </row>
        <row r="254">
          <cell r="A254">
            <v>43100</v>
          </cell>
          <cell r="B254">
            <v>9858.6886320967278</v>
          </cell>
          <cell r="C254">
            <v>5352.7087635710213</v>
          </cell>
          <cell r="D254">
            <v>4324.1736036834336</v>
          </cell>
          <cell r="E254">
            <v>4136.7357021979724</v>
          </cell>
        </row>
        <row r="255">
          <cell r="A255">
            <v>43131</v>
          </cell>
          <cell r="B255">
            <v>9846.2528822562017</v>
          </cell>
          <cell r="C255">
            <v>5659.1727511205163</v>
          </cell>
          <cell r="D255">
            <v>4184.5027962844588</v>
          </cell>
          <cell r="E255">
            <v>4232.4927774977368</v>
          </cell>
        </row>
        <row r="256">
          <cell r="A256">
            <v>43159</v>
          </cell>
          <cell r="B256">
            <v>9243.1039233236988</v>
          </cell>
          <cell r="C256">
            <v>5450.5920551151921</v>
          </cell>
          <cell r="D256">
            <v>4058.967712395925</v>
          </cell>
          <cell r="E256">
            <v>4156.3072303039335</v>
          </cell>
        </row>
        <row r="257">
          <cell r="A257">
            <v>43190</v>
          </cell>
          <cell r="B257">
            <v>9454.5168178099193</v>
          </cell>
          <cell r="C257">
            <v>5312.0745240409333</v>
          </cell>
          <cell r="D257">
            <v>4181.9544340815219</v>
          </cell>
          <cell r="E257">
            <v>4134.9053652982911</v>
          </cell>
        </row>
        <row r="258">
          <cell r="A258">
            <v>43220</v>
          </cell>
          <cell r="B258">
            <v>9510.4790483062188</v>
          </cell>
          <cell r="C258">
            <v>5332.4574851971311</v>
          </cell>
          <cell r="D258">
            <v>4100.8245180603408</v>
          </cell>
          <cell r="E258">
            <v>4150.738868970252</v>
          </cell>
        </row>
        <row r="259">
          <cell r="A259">
            <v>43251</v>
          </cell>
          <cell r="B259">
            <v>9665.9297304465945</v>
          </cell>
          <cell r="C259">
            <v>5460.8737263556486</v>
          </cell>
          <cell r="D259">
            <v>4187.7619978432203</v>
          </cell>
          <cell r="E259">
            <v>4187.2443682785133</v>
          </cell>
        </row>
        <row r="260">
          <cell r="A260">
            <v>43281</v>
          </cell>
          <cell r="B260">
            <v>9728.1096898095839</v>
          </cell>
          <cell r="C260">
            <v>5494.4848580539947</v>
          </cell>
          <cell r="D260">
            <v>4195.2999694393384</v>
          </cell>
          <cell r="E260">
            <v>4170.5211423582641</v>
          </cell>
        </row>
        <row r="261">
          <cell r="A261">
            <v>43312</v>
          </cell>
          <cell r="B261">
            <v>9665.9295582942596</v>
          </cell>
          <cell r="C261">
            <v>5698.9544197676732</v>
          </cell>
          <cell r="D261">
            <v>4133.6290598885798</v>
          </cell>
          <cell r="E261">
            <v>4189.4845436977785</v>
          </cell>
        </row>
        <row r="262">
          <cell r="A262">
            <v>43343</v>
          </cell>
          <cell r="B262">
            <v>10032.793148528628</v>
          </cell>
          <cell r="C262">
            <v>5884.6565592221286</v>
          </cell>
          <cell r="D262">
            <v>4198.9403990348192</v>
          </cell>
          <cell r="E262">
            <v>4203.4515310592487</v>
          </cell>
        </row>
        <row r="263">
          <cell r="A263">
            <v>43373</v>
          </cell>
          <cell r="B263">
            <v>10116.736525523052</v>
          </cell>
          <cell r="C263">
            <v>5918.1514358915647</v>
          </cell>
          <cell r="D263">
            <v>4074.6517632233886</v>
          </cell>
          <cell r="E263">
            <v>4192.3163777808959</v>
          </cell>
        </row>
        <row r="264">
          <cell r="A264">
            <v>43404</v>
          </cell>
          <cell r="B264">
            <v>9740.5456778214775</v>
          </cell>
          <cell r="C264">
            <v>5513.6446016180889</v>
          </cell>
          <cell r="D264">
            <v>3950.3748844450752</v>
          </cell>
          <cell r="E264">
            <v>4058.0781139022051</v>
          </cell>
        </row>
        <row r="265">
          <cell r="A265">
            <v>43434</v>
          </cell>
          <cell r="B265">
            <v>9967.5042883329897</v>
          </cell>
          <cell r="C265">
            <v>5626.0038567677029</v>
          </cell>
          <cell r="D265">
            <v>4025.0369697610872</v>
          </cell>
          <cell r="E265">
            <v>4043.0770629271356</v>
          </cell>
        </row>
        <row r="266">
          <cell r="A266">
            <v>43465</v>
          </cell>
          <cell r="B266">
            <v>9645.7213538918786</v>
          </cell>
          <cell r="C266">
            <v>5118.0269051366759</v>
          </cell>
          <cell r="D266">
            <v>4245.2064920070188</v>
          </cell>
          <cell r="E266">
            <v>3940.434616484421</v>
          </cell>
        </row>
        <row r="267">
          <cell r="A267">
            <v>43496</v>
          </cell>
          <cell r="B267">
            <v>9973.3479253981695</v>
          </cell>
          <cell r="C267">
            <v>5528.1641879618655</v>
          </cell>
          <cell r="D267">
            <v>4273.6493755034662</v>
          </cell>
          <cell r="E267">
            <v>4078.356842034993</v>
          </cell>
        </row>
        <row r="268">
          <cell r="A268">
            <v>43524</v>
          </cell>
          <cell r="B268">
            <v>10178.917575501684</v>
          </cell>
          <cell r="C268">
            <v>5705.6637551867079</v>
          </cell>
          <cell r="D268">
            <v>4221.5108531223241</v>
          </cell>
          <cell r="E268">
            <v>4131.585230873834</v>
          </cell>
        </row>
        <row r="269">
          <cell r="A269">
            <v>43555</v>
          </cell>
          <cell r="B269">
            <v>10310.610375310011</v>
          </cell>
          <cell r="C269">
            <v>5816.5305076137411</v>
          </cell>
          <cell r="D269">
            <v>4443.562323996558</v>
          </cell>
          <cell r="E269">
            <v>4155.7668621240582</v>
          </cell>
        </row>
        <row r="270">
          <cell r="A270">
            <v>43585</v>
          </cell>
          <cell r="B270">
            <v>10525.816528246594</v>
          </cell>
          <cell r="C270">
            <v>6052.0397920813439</v>
          </cell>
          <cell r="D270">
            <v>4364.0225583970196</v>
          </cell>
          <cell r="E270">
            <v>4210.8630217980517</v>
          </cell>
        </row>
        <row r="271">
          <cell r="A271">
            <v>43616</v>
          </cell>
          <cell r="B271">
            <v>9918.7432177249302</v>
          </cell>
          <cell r="C271">
            <v>5667.4437385273941</v>
          </cell>
          <cell r="D271">
            <v>4649.429633716185</v>
          </cell>
          <cell r="E271">
            <v>4131.0938644065373</v>
          </cell>
        </row>
        <row r="272">
          <cell r="A272">
            <v>43646</v>
          </cell>
          <cell r="B272">
            <v>10352.366866220142</v>
          </cell>
          <cell r="C272">
            <v>6066.8640903280975</v>
          </cell>
          <cell r="D272">
            <v>4711.7319908079817</v>
          </cell>
          <cell r="E272">
            <v>4225.9917002221382</v>
          </cell>
        </row>
        <row r="273">
          <cell r="A273">
            <v>43677</v>
          </cell>
          <cell r="B273">
            <v>10496.907647642995</v>
          </cell>
          <cell r="C273">
            <v>6154.0577283893426</v>
          </cell>
          <cell r="D273">
            <v>4719.2707619932744</v>
          </cell>
          <cell r="E273">
            <v>4245.0086628731378</v>
          </cell>
        </row>
        <row r="274">
          <cell r="A274">
            <v>43708</v>
          </cell>
          <cell r="B274">
            <v>10050.435326830442</v>
          </cell>
          <cell r="C274">
            <v>6056.5754846731825</v>
          </cell>
          <cell r="D274">
            <v>5214.7941920025678</v>
          </cell>
          <cell r="E274">
            <v>4216.5671048318882</v>
          </cell>
        </row>
        <row r="275">
          <cell r="A275">
            <v>43738</v>
          </cell>
          <cell r="B275">
            <v>10323.457412570857</v>
          </cell>
          <cell r="C275">
            <v>6169.8966768846312</v>
          </cell>
          <cell r="D275">
            <v>5084.9458166217037</v>
          </cell>
          <cell r="E275">
            <v>4205.1823736488423</v>
          </cell>
        </row>
        <row r="276">
          <cell r="A276">
            <v>43769</v>
          </cell>
          <cell r="B276">
            <v>10397.334138506696</v>
          </cell>
          <cell r="C276">
            <v>6303.5349730338494</v>
          </cell>
          <cell r="D276">
            <v>5041.2152825987569</v>
          </cell>
          <cell r="E276">
            <v>4228.2351703698978</v>
          </cell>
        </row>
        <row r="277">
          <cell r="A277">
            <v>43799</v>
          </cell>
          <cell r="B277">
            <v>10811.685579394223</v>
          </cell>
          <cell r="C277">
            <v>6532.346232595808</v>
          </cell>
          <cell r="D277">
            <v>5015.0009631292432</v>
          </cell>
          <cell r="E277">
            <v>4271.6747349573343</v>
          </cell>
        </row>
        <row r="278">
          <cell r="A278">
            <v>43830</v>
          </cell>
          <cell r="B278">
            <v>10980.76953017037</v>
          </cell>
          <cell r="C278">
            <v>6729.5120389342474</v>
          </cell>
          <cell r="D278">
            <v>4875.0322862483063</v>
          </cell>
          <cell r="E278">
            <v>4348.9918880483119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C281C-7927-4425-BB41-9821A9E8DD9A}">
  <sheetPr>
    <tabColor rgb="FF00B050"/>
  </sheetPr>
  <dimension ref="G1:P29"/>
  <sheetViews>
    <sheetView workbookViewId="0">
      <selection sqref="A1:XFD1048576"/>
    </sheetView>
  </sheetViews>
  <sheetFormatPr defaultRowHeight="13.5" x14ac:dyDescent="0.25"/>
  <cols>
    <col min="11" max="11" width="32.625" customWidth="1"/>
  </cols>
  <sheetData>
    <row r="1" spans="7:16" x14ac:dyDescent="0.25">
      <c r="K1" t="s">
        <v>110</v>
      </c>
    </row>
    <row r="3" spans="7:16" x14ac:dyDescent="0.25">
      <c r="G3" t="s">
        <v>108</v>
      </c>
      <c r="H3" s="29">
        <f>[2]VAMI!$B$290</f>
        <v>109264.99999999964</v>
      </c>
      <c r="K3" s="71" t="s">
        <v>111</v>
      </c>
      <c r="L3" s="72" t="s">
        <v>112</v>
      </c>
      <c r="M3" s="72" t="s">
        <v>113</v>
      </c>
      <c r="N3" s="72" t="s">
        <v>114</v>
      </c>
      <c r="O3" s="72" t="s">
        <v>115</v>
      </c>
      <c r="P3" s="72" t="s">
        <v>116</v>
      </c>
    </row>
    <row r="4" spans="7:16" x14ac:dyDescent="0.25">
      <c r="G4" t="s">
        <v>0</v>
      </c>
      <c r="H4" s="29">
        <f>[2]VAMI!$C$290</f>
        <v>79672.964370058631</v>
      </c>
      <c r="K4" s="79" t="s">
        <v>117</v>
      </c>
      <c r="L4" s="80">
        <v>-0.49359330461628131</v>
      </c>
      <c r="M4" s="80">
        <v>3.49</v>
      </c>
      <c r="N4" s="80">
        <v>8.3079706399912254</v>
      </c>
      <c r="O4" s="80">
        <v>6.5751865424312772</v>
      </c>
      <c r="P4" s="80">
        <v>10.48</v>
      </c>
    </row>
    <row r="5" spans="7:16" x14ac:dyDescent="0.25">
      <c r="G5" t="s">
        <v>7</v>
      </c>
      <c r="H5" s="29">
        <f>[2]VAMI!$D$290</f>
        <v>57410.951434086717</v>
      </c>
      <c r="K5" s="81" t="s">
        <v>118</v>
      </c>
      <c r="L5" s="82">
        <v>18.398826898926863</v>
      </c>
      <c r="M5" s="82">
        <v>14.18</v>
      </c>
      <c r="N5" s="82">
        <v>15.22</v>
      </c>
      <c r="O5" s="82">
        <v>13.88</v>
      </c>
      <c r="P5" s="82">
        <v>9.0299999999999994</v>
      </c>
    </row>
    <row r="6" spans="7:16" x14ac:dyDescent="0.25">
      <c r="G6" t="s">
        <v>109</v>
      </c>
      <c r="H6" s="29">
        <f>[2]VAMI!$E$290</f>
        <v>48574.627805360811</v>
      </c>
      <c r="K6" s="83" t="s">
        <v>119</v>
      </c>
      <c r="L6" s="84">
        <v>0.67</v>
      </c>
      <c r="M6" s="84">
        <v>1.61</v>
      </c>
      <c r="N6" s="84">
        <v>1.2</v>
      </c>
      <c r="O6" s="84">
        <v>0.64</v>
      </c>
      <c r="P6" s="84">
        <v>2.14</v>
      </c>
    </row>
    <row r="7" spans="7:16" x14ac:dyDescent="0.25">
      <c r="K7" s="85" t="s">
        <v>120</v>
      </c>
      <c r="L7" s="86">
        <v>-0.76</v>
      </c>
      <c r="M7" s="86">
        <v>3.23</v>
      </c>
      <c r="N7" s="87">
        <v>8.0500000000000007</v>
      </c>
      <c r="O7" s="87" t="s">
        <v>121</v>
      </c>
      <c r="P7" s="86">
        <v>7.88</v>
      </c>
    </row>
    <row r="8" spans="7:16" x14ac:dyDescent="0.25">
      <c r="K8" s="88" t="s">
        <v>122</v>
      </c>
      <c r="L8" s="89">
        <v>-1.49</v>
      </c>
      <c r="M8" s="89">
        <v>2.4500000000000002</v>
      </c>
      <c r="N8" s="90">
        <v>7.23</v>
      </c>
      <c r="O8" s="90" t="s">
        <v>121</v>
      </c>
      <c r="P8" s="89">
        <v>7.06</v>
      </c>
    </row>
    <row r="9" spans="7:16" x14ac:dyDescent="0.25">
      <c r="K9" s="81" t="s">
        <v>118</v>
      </c>
      <c r="L9" s="82">
        <v>18.398826898926863</v>
      </c>
      <c r="M9" s="82">
        <v>14.18</v>
      </c>
      <c r="N9" s="90">
        <v>15.22</v>
      </c>
      <c r="O9" s="90" t="s">
        <v>121</v>
      </c>
      <c r="P9" s="91">
        <v>15.06</v>
      </c>
    </row>
    <row r="10" spans="7:16" x14ac:dyDescent="0.25">
      <c r="K10" s="92" t="s">
        <v>119</v>
      </c>
      <c r="L10" s="82">
        <v>0.67</v>
      </c>
      <c r="M10" s="82">
        <v>1.61</v>
      </c>
      <c r="N10" s="90">
        <v>1.2</v>
      </c>
      <c r="O10" s="90" t="s">
        <v>121</v>
      </c>
      <c r="P10" s="91">
        <v>1.2</v>
      </c>
    </row>
    <row r="11" spans="7:16" x14ac:dyDescent="0.25">
      <c r="K11" s="93" t="s">
        <v>123</v>
      </c>
      <c r="L11" s="94">
        <v>-6.46</v>
      </c>
      <c r="M11" s="94">
        <v>1.21</v>
      </c>
      <c r="N11" s="95">
        <v>6.78</v>
      </c>
      <c r="O11" s="95" t="s">
        <v>121</v>
      </c>
      <c r="P11" s="94">
        <v>6.61</v>
      </c>
    </row>
    <row r="16" spans="7:16" x14ac:dyDescent="0.25">
      <c r="K16" t="s">
        <v>124</v>
      </c>
    </row>
    <row r="18" spans="11:16" x14ac:dyDescent="0.25">
      <c r="M18" t="s">
        <v>108</v>
      </c>
      <c r="N18" t="s">
        <v>0</v>
      </c>
      <c r="O18" t="s">
        <v>130</v>
      </c>
      <c r="P18" t="s">
        <v>131</v>
      </c>
    </row>
    <row r="19" spans="11:16" x14ac:dyDescent="0.25">
      <c r="K19" t="s">
        <v>26</v>
      </c>
      <c r="M19" s="111">
        <v>0.1048</v>
      </c>
      <c r="N19" s="2">
        <f>[2]Returns!D298</f>
        <v>9.0321620513125422E-2</v>
      </c>
      <c r="O19" s="2">
        <f>[2]Returns!E298</f>
        <v>7.553557769161845E-2</v>
      </c>
      <c r="P19" s="2">
        <f>[2]Returns!F298</f>
        <v>6.8071668188739221E-2</v>
      </c>
    </row>
    <row r="20" spans="11:16" x14ac:dyDescent="0.25">
      <c r="K20" t="s">
        <v>27</v>
      </c>
      <c r="M20" s="2">
        <f>[2]Returns!C299</f>
        <v>0.15949481575155439</v>
      </c>
      <c r="N20" s="2">
        <f>[2]Returns!D299</f>
        <v>0.15459632508117283</v>
      </c>
      <c r="O20" s="2">
        <f>[2]Returns!E299</f>
        <v>0.1046141604659396</v>
      </c>
      <c r="P20" s="2">
        <f>[2]Returns!F299</f>
        <v>7.0314130965026866E-2</v>
      </c>
    </row>
    <row r="21" spans="11:16" x14ac:dyDescent="0.25">
      <c r="K21" t="s">
        <v>28</v>
      </c>
      <c r="M21" s="29">
        <f>[2]Returns!C300</f>
        <v>0.50011249457313145</v>
      </c>
      <c r="N21" s="29">
        <f>[2]Returns!D300</f>
        <v>0.42253022818509728</v>
      </c>
      <c r="O21" s="29">
        <f>[2]Returns!E300</f>
        <v>0.48306632167709151</v>
      </c>
      <c r="P21" s="29">
        <f>[2]Returns!F300</f>
        <v>0.61256062753818841</v>
      </c>
    </row>
    <row r="22" spans="11:16" x14ac:dyDescent="0.25">
      <c r="K22" t="s">
        <v>29</v>
      </c>
      <c r="M22" s="29">
        <f>[2]Returns!C301</f>
        <v>1.0649808351877801</v>
      </c>
      <c r="N22" s="29">
        <f>[2]Returns!D301</f>
        <v>0.870334209181159</v>
      </c>
      <c r="O22" s="29">
        <f>[2]Returns!E301</f>
        <v>1.2726840354733919</v>
      </c>
      <c r="P22" s="29">
        <f>[2]Returns!F301</f>
        <v>1.5469647928008323</v>
      </c>
    </row>
    <row r="23" spans="11:16" x14ac:dyDescent="0.25">
      <c r="K23" t="s">
        <v>30</v>
      </c>
      <c r="M23" s="29">
        <f>[2]Returns!C302</f>
        <v>0.44122152444616797</v>
      </c>
      <c r="N23" s="29">
        <f>[2]Returns!D302</f>
        <v>0.1772793032150552</v>
      </c>
      <c r="O23" s="29">
        <f>[2]Returns!E302</f>
        <v>0.4739522391752421</v>
      </c>
      <c r="P23" s="29">
        <f>[2]Returns!F302</f>
        <v>0.31777356027374293</v>
      </c>
    </row>
    <row r="24" spans="11:16" x14ac:dyDescent="0.25">
      <c r="K24" t="s">
        <v>31</v>
      </c>
      <c r="M24" s="2">
        <f>[2]Returns!C303</f>
        <v>0.60763888888888884</v>
      </c>
      <c r="N24" s="2">
        <f>[2]Returns!D303</f>
        <v>0.65277777777777779</v>
      </c>
      <c r="O24" s="2">
        <f>[2]Returns!E303</f>
        <v>0.59027777777777779</v>
      </c>
      <c r="P24" s="2">
        <f>[2]Returns!F303</f>
        <v>0.66666666666666663</v>
      </c>
    </row>
    <row r="25" spans="11:16" x14ac:dyDescent="0.25">
      <c r="K25" t="s">
        <v>32</v>
      </c>
      <c r="M25" s="2">
        <f>[2]Returns!C304</f>
        <v>3.8086465489908627E-2</v>
      </c>
      <c r="N25" s="2">
        <f>[2]Returns!D304</f>
        <v>3.3389332644543912E-2</v>
      </c>
      <c r="O25" s="2">
        <f>[2]Returns!E304</f>
        <v>2.5273146325459021E-2</v>
      </c>
      <c r="P25" s="2">
        <f>[2]Returns!F304</f>
        <v>1.6078723268730388E-2</v>
      </c>
    </row>
    <row r="26" spans="11:16" x14ac:dyDescent="0.25">
      <c r="K26" t="s">
        <v>33</v>
      </c>
      <c r="M26" s="2">
        <f>[2]Returns!C305</f>
        <v>-3.5049762108684504E-2</v>
      </c>
      <c r="N26" s="2">
        <f>[2]Returns!D305</f>
        <v>-3.9049087747888296E-2</v>
      </c>
      <c r="O26" s="2">
        <f>[2]Returns!E305</f>
        <v>-2.0458014570246458E-2</v>
      </c>
      <c r="P26" s="2">
        <f>[2]Returns!F305</f>
        <v>-1.5029618151767532E-2</v>
      </c>
    </row>
    <row r="27" spans="11:16" x14ac:dyDescent="0.25">
      <c r="K27" t="s">
        <v>34</v>
      </c>
      <c r="M27" s="29">
        <f>[2]Returns!C306</f>
        <v>1.0000000000000002</v>
      </c>
      <c r="N27" s="29">
        <f>[2]Returns!D306</f>
        <v>0.50407932334860062</v>
      </c>
      <c r="O27" s="29">
        <f>[2]Returns!E306</f>
        <v>-4.2134156425946624E-2</v>
      </c>
      <c r="P27" s="29">
        <f>[2]Returns!F306</f>
        <v>0.60055236394371181</v>
      </c>
    </row>
    <row r="28" spans="11:16" x14ac:dyDescent="0.25">
      <c r="K28" t="s">
        <v>35</v>
      </c>
      <c r="M28" s="2">
        <f>[2]Returns!C307</f>
        <v>-0.23744387880554074</v>
      </c>
      <c r="N28" s="2">
        <f>[2]Returns!D307</f>
        <v>-0.50948767777791548</v>
      </c>
      <c r="O28" s="2">
        <f>[2]Returns!E307</f>
        <v>-0.15937381754554691</v>
      </c>
      <c r="P28" s="2">
        <f>[2]Returns!F307</f>
        <v>-0.21421438627587375</v>
      </c>
    </row>
    <row r="29" spans="11:16" x14ac:dyDescent="0.25">
      <c r="K29" t="s">
        <v>36</v>
      </c>
      <c r="M29" t="str">
        <f>[2]Returns!C308</f>
        <v>12/19-3/20</v>
      </c>
      <c r="N29" t="str">
        <f>[2]Returns!D308</f>
        <v>10/07-2/09</v>
      </c>
      <c r="O29" t="str">
        <f>[2]Returns!E308</f>
        <v>7/12-12/13</v>
      </c>
      <c r="P29" t="str">
        <f>[2]Returns!F308</f>
        <v>11/07-2/09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1FA89-3401-4960-8FAF-3FDE62E9DE69}">
  <sheetPr>
    <tabColor rgb="FF00B050"/>
  </sheetPr>
  <dimension ref="B2:Z27"/>
  <sheetViews>
    <sheetView topLeftCell="B1" workbookViewId="0">
      <selection activeCell="B1" sqref="A1:XFD1048576"/>
    </sheetView>
  </sheetViews>
  <sheetFormatPr defaultRowHeight="13.5" x14ac:dyDescent="0.25"/>
  <sheetData>
    <row r="2" spans="2:25" x14ac:dyDescent="0.25">
      <c r="C2" t="s">
        <v>71</v>
      </c>
      <c r="D2" t="s">
        <v>72</v>
      </c>
      <c r="E2" t="s">
        <v>73</v>
      </c>
      <c r="F2" t="s">
        <v>74</v>
      </c>
      <c r="G2" t="s">
        <v>75</v>
      </c>
      <c r="H2" t="s">
        <v>76</v>
      </c>
      <c r="I2" t="s">
        <v>77</v>
      </c>
      <c r="J2" t="s">
        <v>78</v>
      </c>
      <c r="K2" t="s">
        <v>79</v>
      </c>
      <c r="L2" t="s">
        <v>80</v>
      </c>
      <c r="M2" t="s">
        <v>81</v>
      </c>
      <c r="N2" t="s">
        <v>82</v>
      </c>
      <c r="O2" t="s">
        <v>83</v>
      </c>
      <c r="P2" t="s">
        <v>132</v>
      </c>
      <c r="T2" t="s">
        <v>133</v>
      </c>
    </row>
    <row r="3" spans="2:25" x14ac:dyDescent="0.25">
      <c r="V3" t="s">
        <v>108</v>
      </c>
      <c r="W3" t="s">
        <v>0</v>
      </c>
      <c r="X3" t="s">
        <v>7</v>
      </c>
      <c r="Y3" t="s">
        <v>131</v>
      </c>
    </row>
    <row r="4" spans="2:25" x14ac:dyDescent="0.25">
      <c r="B4">
        <f>'[2]return tbl'!L7</f>
        <v>2020</v>
      </c>
      <c r="C4" s="2">
        <f>'[2]return tbl'!M7</f>
        <v>-1.0163286493575119E-2</v>
      </c>
      <c r="D4" s="2">
        <f>'[2]return tbl'!N7</f>
        <v>-7.9022182149396047E-2</v>
      </c>
      <c r="E4" s="2">
        <f>'[2]return tbl'!O7</f>
        <v>-0.16351321651915052</v>
      </c>
      <c r="F4" s="2">
        <f>'[2]return tbl'!P7</f>
        <v>8.0361621324670951E-2</v>
      </c>
      <c r="G4" s="2">
        <f>'[2]return tbl'!Q7</f>
        <v>2.1312580834153216E-2</v>
      </c>
      <c r="H4" s="2">
        <f>'[2]return tbl'!R7</f>
        <v>1.6841467242480368E-2</v>
      </c>
      <c r="I4" s="2">
        <f>'[2]return tbl'!S7</f>
        <v>4.4993453755840962E-2</v>
      </c>
      <c r="J4" s="2">
        <f>'[2]return tbl'!T7</f>
        <v>9.2998146148675076E-3</v>
      </c>
      <c r="K4" s="2">
        <f>'[2]return tbl'!U7</f>
        <v>1.3624390686972632E-3</v>
      </c>
      <c r="L4" s="2">
        <v>-3.95E-2</v>
      </c>
      <c r="M4" s="2">
        <v>8.8000000000000009E-2</v>
      </c>
      <c r="N4" s="2">
        <v>5.3800000000000001E-2</v>
      </c>
      <c r="O4" s="111">
        <f>'[2]return tbl'!Y7</f>
        <v>-4.8999999999999998E-3</v>
      </c>
      <c r="P4" s="111">
        <f>'[2]return tbl'!Z7</f>
        <v>0.184</v>
      </c>
      <c r="T4" t="s">
        <v>9</v>
      </c>
      <c r="V4">
        <f>'[2]Rolling 36'!C261</f>
        <v>253</v>
      </c>
      <c r="W4">
        <f>'[2]Rolling 36'!D261</f>
        <v>253</v>
      </c>
      <c r="X4">
        <f>'[2]Rolling 36'!E261</f>
        <v>253</v>
      </c>
      <c r="Y4">
        <f>'[2]Rolling 36'!F261</f>
        <v>253</v>
      </c>
    </row>
    <row r="5" spans="2:25" x14ac:dyDescent="0.25">
      <c r="B5">
        <f>'[2]return tbl'!L8</f>
        <v>2019</v>
      </c>
      <c r="C5" s="2">
        <f>'[2]return tbl'!M8</f>
        <v>3.3966037073122957E-2</v>
      </c>
      <c r="D5" s="2">
        <f>'[2]return tbl'!N8</f>
        <v>2.0611892529268205E-2</v>
      </c>
      <c r="E5" s="2">
        <f>'[2]return tbl'!O8</f>
        <v>1.2937855988016E-2</v>
      </c>
      <c r="F5" s="2">
        <f>'[2]return tbl'!P8</f>
        <v>2.0872245621052166E-2</v>
      </c>
      <c r="G5" s="2">
        <f>'[2]return tbl'!Q8</f>
        <v>-5.7674737290427824E-2</v>
      </c>
      <c r="H5" s="2">
        <f>'[2]return tbl'!R8</f>
        <v>4.3717658991109243E-2</v>
      </c>
      <c r="I5" s="2">
        <f>'[2]return tbl'!S8</f>
        <v>1.3962160045392524E-2</v>
      </c>
      <c r="J5" s="2">
        <f>'[2]return tbl'!T8</f>
        <v>-4.2533690252121503E-2</v>
      </c>
      <c r="K5" s="2">
        <f>'[2]return tbl'!U8</f>
        <v>2.7165265330521882E-2</v>
      </c>
      <c r="L5" s="2">
        <f>'[2]return tbl'!V8</f>
        <v>7.155567480963132E-3</v>
      </c>
      <c r="M5" s="2">
        <f>'[2]return tbl'!W8</f>
        <v>3.9856501207044204E-2</v>
      </c>
      <c r="N5" s="2">
        <f>'[2]return tbl'!X8</f>
        <v>1.5631214332621157E-2</v>
      </c>
      <c r="O5" s="2">
        <f>'[2]return tbl'!Y8</f>
        <v>0.13840434913236929</v>
      </c>
      <c r="P5" s="2">
        <f>'[2]return tbl'!Z8</f>
        <v>0.31486370986834428</v>
      </c>
      <c r="T5" t="s">
        <v>10</v>
      </c>
      <c r="V5" s="2">
        <f>'[2]Rolling 36'!C262</f>
        <v>9.9271884286258258E-2</v>
      </c>
      <c r="W5" s="2">
        <f>'[2]Rolling 36'!D262</f>
        <v>7.4558654032855581E-2</v>
      </c>
      <c r="X5" s="2">
        <f>'[2]Rolling 36'!E262</f>
        <v>7.0490019565334766E-2</v>
      </c>
      <c r="Y5" s="2">
        <f>'[2]Rolling 36'!F262</f>
        <v>6.2637596073070054E-2</v>
      </c>
    </row>
    <row r="6" spans="2:25" x14ac:dyDescent="0.25">
      <c r="B6">
        <f>'[2]return tbl'!L9</f>
        <v>2018</v>
      </c>
      <c r="C6" s="2">
        <f>'[2]return tbl'!M9</f>
        <v>-1.2614289100720821E-3</v>
      </c>
      <c r="D6" s="2">
        <f>'[2]return tbl'!N9</f>
        <v>-6.1256674512313092E-2</v>
      </c>
      <c r="E6" s="2">
        <f>'[2]return tbl'!O9</f>
        <v>2.2872467375045336E-2</v>
      </c>
      <c r="F6" s="2">
        <f>'[2]return tbl'!P9</f>
        <v>5.9190924100613884E-3</v>
      </c>
      <c r="G6" s="2">
        <f>'[2]return tbl'!Q9</f>
        <v>1.6345279908883459E-2</v>
      </c>
      <c r="H6" s="2">
        <f>'[2]return tbl'!R9</f>
        <v>6.4329219939409654E-3</v>
      </c>
      <c r="I6" s="2">
        <f>'[2]return tbl'!S9</f>
        <v>-6.3918040172972201E-3</v>
      </c>
      <c r="J6" s="2">
        <f>'[2]return tbl'!T9</f>
        <v>3.7954239764251607E-2</v>
      </c>
      <c r="K6" s="2">
        <f>'[2]return tbl'!U9</f>
        <v>8.366985571774066E-3</v>
      </c>
      <c r="L6" s="2">
        <f>'[2]return tbl'!V9</f>
        <v>-3.7185017380652052E-2</v>
      </c>
      <c r="M6" s="2">
        <f>'[2]return tbl'!W9</f>
        <v>2.3300298474855374E-2</v>
      </c>
      <c r="N6" s="2">
        <f>'[2]return tbl'!X9</f>
        <v>-3.2283197872761349E-2</v>
      </c>
      <c r="O6" s="2">
        <f>'[2]return tbl'!Y9</f>
        <v>-2.1602020801810694E-2</v>
      </c>
      <c r="P6" s="2">
        <f>'[2]return tbl'!Z9</f>
        <v>-4.3842417452558465E-2</v>
      </c>
      <c r="T6" t="s">
        <v>11</v>
      </c>
      <c r="V6" s="2">
        <f>'[2]Rolling 36'!C263</f>
        <v>0.22045938088558992</v>
      </c>
      <c r="W6" s="2">
        <f>'[2]Rolling 36'!D263</f>
        <v>0.27559448185652546</v>
      </c>
      <c r="X6" s="2">
        <f>'[2]Rolling 36'!E263</f>
        <v>0.14571334939034331</v>
      </c>
      <c r="Y6" s="2">
        <f>'[2]Rolling 36'!F263</f>
        <v>0.18286516182701584</v>
      </c>
    </row>
    <row r="7" spans="2:25" x14ac:dyDescent="0.25">
      <c r="B7">
        <f>'[2]return tbl'!L10</f>
        <v>2017</v>
      </c>
      <c r="C7" s="2">
        <f>'[2]return tbl'!M10</f>
        <v>8.3508209498117658E-3</v>
      </c>
      <c r="D7" s="2">
        <f>'[2]return tbl'!N10</f>
        <v>4.2442974579385062E-2</v>
      </c>
      <c r="E7" s="2">
        <f>'[2]return tbl'!O10</f>
        <v>7.6134461544552501E-3</v>
      </c>
      <c r="F7" s="2">
        <f>'[2]return tbl'!P10</f>
        <v>1.9053844494835603E-2</v>
      </c>
      <c r="G7" s="2">
        <f>'[2]return tbl'!Q10</f>
        <v>-6.1251018967058979E-3</v>
      </c>
      <c r="H7" s="2">
        <f>'[2]return tbl'!R10</f>
        <v>-3.0165398401396315E-2</v>
      </c>
      <c r="I7" s="2">
        <f>'[2]return tbl'!S10</f>
        <v>1.3377885170754222E-2</v>
      </c>
      <c r="J7" s="2">
        <f>'[2]return tbl'!T10</f>
        <v>3.6303711786107362E-2</v>
      </c>
      <c r="K7" s="2">
        <f>'[2]return tbl'!U10</f>
        <v>1.2738284698281532E-3</v>
      </c>
      <c r="L7" s="2">
        <f>'[2]return tbl'!V10</f>
        <v>3.4351198278445683E-2</v>
      </c>
      <c r="M7" s="2">
        <f>'[2]return tbl'!W10</f>
        <v>3.6899743199527713E-3</v>
      </c>
      <c r="N7" s="2">
        <f>'[2]return tbl'!X10</f>
        <v>3.5014334918999079E-3</v>
      </c>
      <c r="O7" s="2">
        <f>'[2]return tbl'!Y10</f>
        <v>0.13967597131556922</v>
      </c>
      <c r="P7" s="2">
        <f>'[2]return tbl'!Z10</f>
        <v>0.21831601482707239</v>
      </c>
      <c r="T7" t="s">
        <v>12</v>
      </c>
      <c r="V7" s="2">
        <f>'[2]Rolling 36'!C264</f>
        <v>-2.9559022884606545E-2</v>
      </c>
      <c r="W7" s="2">
        <f>'[2]Rolling 36'!D264</f>
        <v>-0.16093995723617005</v>
      </c>
      <c r="X7" s="2">
        <f>'[2]Rolling 36'!E264</f>
        <v>-1.0642677235288334E-2</v>
      </c>
      <c r="Y7" s="2">
        <f>'[2]Rolling 36'!F264</f>
        <v>-1.6389719085688648E-2</v>
      </c>
    </row>
    <row r="8" spans="2:25" x14ac:dyDescent="0.25">
      <c r="B8">
        <f>'[2]return tbl'!L11</f>
        <v>2016</v>
      </c>
      <c r="C8" s="2">
        <f>'[2]return tbl'!M11</f>
        <v>8.0579534285074583E-3</v>
      </c>
      <c r="D8" s="2">
        <f>'[2]return tbl'!N11</f>
        <v>2.7977599409824139E-2</v>
      </c>
      <c r="E8" s="2">
        <f>'[2]return tbl'!O11</f>
        <v>4.3934761991574423E-2</v>
      </c>
      <c r="F8" s="2">
        <f>'[2]return tbl'!P11</f>
        <v>-1.7504736547587219E-2</v>
      </c>
      <c r="G8" s="2">
        <f>'[2]return tbl'!Q11</f>
        <v>1.6679299193768538E-2</v>
      </c>
      <c r="H8" s="2">
        <f>'[2]return tbl'!R11</f>
        <v>6.3385601147182058E-2</v>
      </c>
      <c r="I8" s="2">
        <f>'[2]return tbl'!S11</f>
        <v>3.5764388196713348E-2</v>
      </c>
      <c r="J8" s="2">
        <f>'[2]return tbl'!T11</f>
        <v>-1.1509897429896832E-2</v>
      </c>
      <c r="K8" s="2">
        <f>'[2]return tbl'!U11</f>
        <v>1.1301425689778322E-2</v>
      </c>
      <c r="L8" s="2">
        <f>'[2]return tbl'!V11</f>
        <v>-4.2329870600067987E-2</v>
      </c>
      <c r="M8" s="2">
        <f>'[2]return tbl'!W11</f>
        <v>1.4144279528342851E-2</v>
      </c>
      <c r="N8" s="2">
        <f>'[2]return tbl'!X11</f>
        <v>2.1128093961084726E-2</v>
      </c>
      <c r="O8" s="2">
        <f>'[2]return tbl'!Y11</f>
        <v>0.17993358855073602</v>
      </c>
      <c r="P8" s="2">
        <f>'[2]return tbl'!Z11</f>
        <v>0.11959912078710502</v>
      </c>
      <c r="T8" t="s">
        <v>13</v>
      </c>
      <c r="V8" s="2">
        <f>'[2]Rolling 36'!C265</f>
        <v>4.7281188362189079E-2</v>
      </c>
      <c r="W8" s="2">
        <f>'[2]Rolling 36'!D265</f>
        <v>9.7843139915462479E-2</v>
      </c>
      <c r="X8" s="2">
        <f>'[2]Rolling 36'!E265</f>
        <v>3.3545142600850945E-2</v>
      </c>
      <c r="Y8" s="2">
        <f>'[2]Rolling 36'!F265</f>
        <v>4.2388217012978804E-2</v>
      </c>
    </row>
    <row r="9" spans="2:25" x14ac:dyDescent="0.25">
      <c r="B9">
        <f>'[2]return tbl'!L12</f>
        <v>2015</v>
      </c>
      <c r="C9" s="2">
        <f>'[2]return tbl'!M12</f>
        <v>-6.9675916769207369E-5</v>
      </c>
      <c r="D9" s="2">
        <f>'[2]return tbl'!N12</f>
        <v>2.9917897450724817E-2</v>
      </c>
      <c r="E9" s="2">
        <f>'[2]return tbl'!O12</f>
        <v>3.9156340719855853E-2</v>
      </c>
      <c r="F9" s="2">
        <f>'[2]return tbl'!P12</f>
        <v>-4.2170702171482888E-2</v>
      </c>
      <c r="G9" s="2">
        <f>'[2]return tbl'!Q12</f>
        <v>-1.1254939269095154E-2</v>
      </c>
      <c r="H9" s="2">
        <f>'[2]return tbl'!R12</f>
        <v>-3.3109187215372371E-2</v>
      </c>
      <c r="I9" s="2">
        <f>'[2]return tbl'!S12</f>
        <v>5.46549191282657E-2</v>
      </c>
      <c r="J9" s="2">
        <f>'[2]return tbl'!T12</f>
        <v>-6.3250945415492033E-2</v>
      </c>
      <c r="K9" s="2">
        <f>'[2]return tbl'!U12</f>
        <v>1.5702161566850004E-2</v>
      </c>
      <c r="L9" s="2">
        <f>'[2]return tbl'!V12</f>
        <v>1.8340253366952997E-2</v>
      </c>
      <c r="M9" s="2">
        <f>'[2]return tbl'!W12</f>
        <v>2.89986527468995E-2</v>
      </c>
      <c r="N9" s="2">
        <f>'[2]return tbl'!X12</f>
        <v>-1.2477276082531352E-2</v>
      </c>
      <c r="O9" s="2">
        <f>'[2]return tbl'!Y12</f>
        <v>1.7555138702959182E-2</v>
      </c>
      <c r="P9" s="2">
        <f>'[2]return tbl'!Z12</f>
        <v>1.383759921898205E-2</v>
      </c>
      <c r="T9" t="s">
        <v>14</v>
      </c>
      <c r="V9">
        <f>'[2]Rolling 36'!C266</f>
        <v>247</v>
      </c>
      <c r="W9">
        <f>'[2]Rolling 36'!D266</f>
        <v>194</v>
      </c>
      <c r="X9">
        <f>'[2]Rolling 36'!E266</f>
        <v>249</v>
      </c>
      <c r="Y9">
        <f>'[2]Rolling 36'!F266</f>
        <v>247</v>
      </c>
    </row>
    <row r="10" spans="2:25" x14ac:dyDescent="0.25">
      <c r="B10">
        <f>'[2]return tbl'!L13</f>
        <v>2014</v>
      </c>
      <c r="C10" s="2">
        <f>'[2]return tbl'!M13</f>
        <v>-5.2765550634596092E-2</v>
      </c>
      <c r="D10" s="2">
        <f>'[2]return tbl'!N13</f>
        <v>7.4132388637407454E-2</v>
      </c>
      <c r="E10" s="2">
        <f>'[2]return tbl'!O13</f>
        <v>1.1197906568782834E-2</v>
      </c>
      <c r="F10" s="2">
        <f>'[2]return tbl'!P13</f>
        <v>1.61101271226749E-2</v>
      </c>
      <c r="G10" s="2">
        <f>'[2]return tbl'!Q13</f>
        <v>2.8638015855353638E-2</v>
      </c>
      <c r="H10" s="2">
        <f>'[2]return tbl'!R13</f>
        <v>1.6585263236789771E-2</v>
      </c>
      <c r="I10" s="2">
        <f>'[2]return tbl'!S13</f>
        <v>-1.6442773701598967E-2</v>
      </c>
      <c r="J10" s="2">
        <f>'[2]return tbl'!T13</f>
        <v>4.7199456004454854E-2</v>
      </c>
      <c r="K10" s="2">
        <f>'[2]return tbl'!U13</f>
        <v>2.97168128045322E-3</v>
      </c>
      <c r="L10" s="2">
        <f>'[2]return tbl'!V13</f>
        <v>3.17719444182889E-2</v>
      </c>
      <c r="M10" s="2">
        <f>'[2]return tbl'!W13</f>
        <v>4.7173148162680034E-2</v>
      </c>
      <c r="N10" s="2">
        <f>'[2]return tbl'!X13</f>
        <v>-1.7624067537647115E-4</v>
      </c>
      <c r="O10" s="2">
        <f>'[2]return tbl'!Y13</f>
        <v>0.21994990013214127</v>
      </c>
      <c r="P10" s="2">
        <f>'[2]return tbl'!Z13</f>
        <v>0.13688363157085173</v>
      </c>
      <c r="T10" t="s">
        <v>15</v>
      </c>
      <c r="V10" s="2">
        <f>'[2]Rolling 36'!C267</f>
        <v>0.10193764139467612</v>
      </c>
      <c r="W10" s="2">
        <f>'[2]Rolling 36'!D267</f>
        <v>0.12014283261920723</v>
      </c>
      <c r="X10" s="2">
        <f>'[2]Rolling 36'!E267</f>
        <v>7.1690673550485751E-2</v>
      </c>
      <c r="Y10" s="2">
        <f>'[2]Rolling 36'!F267</f>
        <v>6.4403949267084384E-2</v>
      </c>
    </row>
    <row r="11" spans="2:25" x14ac:dyDescent="0.25">
      <c r="B11">
        <f>'[2]return tbl'!L14</f>
        <v>2013</v>
      </c>
      <c r="C11" s="2">
        <f>'[2]return tbl'!M14</f>
        <v>2.6378716169328076E-2</v>
      </c>
      <c r="D11" s="2">
        <f>'[2]return tbl'!N14</f>
        <v>-1.2614037758420515E-2</v>
      </c>
      <c r="E11" s="2">
        <f>'[2]return tbl'!O14</f>
        <v>2.2296326906373176E-2</v>
      </c>
      <c r="F11" s="2">
        <f>'[2]return tbl'!P14</f>
        <v>3.9234354613142619E-2</v>
      </c>
      <c r="G11" s="2">
        <f>'[2]return tbl'!Q14</f>
        <v>-5.4202096834521485E-2</v>
      </c>
      <c r="H11" s="2">
        <f>'[2]return tbl'!R14</f>
        <v>-4.0558449246946293E-2</v>
      </c>
      <c r="I11" s="2">
        <f>'[2]return tbl'!S14</f>
        <v>1.7390015256199431E-2</v>
      </c>
      <c r="J11" s="2">
        <f>'[2]return tbl'!T14</f>
        <v>-3.9532011866976191E-2</v>
      </c>
      <c r="K11" s="2">
        <f>'[2]return tbl'!U14</f>
        <v>3.2613807978443488E-2</v>
      </c>
      <c r="L11" s="2">
        <f>'[2]return tbl'!V14</f>
        <v>2.6653943172757488E-2</v>
      </c>
      <c r="M11" s="2">
        <f>'[2]return tbl'!W14</f>
        <v>2.2885065783912362E-2</v>
      </c>
      <c r="N11" s="2">
        <f>'[2]return tbl'!X14</f>
        <v>-1.404424226802059E-2</v>
      </c>
      <c r="O11" s="2">
        <f>'[2]return tbl'!Y14</f>
        <v>2.0747652470382964E-2</v>
      </c>
      <c r="P11" s="2">
        <f>'[2]return tbl'!Z14</f>
        <v>0.32388478062960196</v>
      </c>
      <c r="T11" t="s">
        <v>16</v>
      </c>
      <c r="V11">
        <f>'[2]Rolling 36'!C268</f>
        <v>6</v>
      </c>
      <c r="W11">
        <f>'[2]Rolling 36'!D268</f>
        <v>59</v>
      </c>
      <c r="X11">
        <f>'[2]Rolling 36'!E268</f>
        <v>4</v>
      </c>
      <c r="Y11">
        <f>'[2]Rolling 36'!F268</f>
        <v>6</v>
      </c>
    </row>
    <row r="12" spans="2:25" x14ac:dyDescent="0.25">
      <c r="B12">
        <f>'[2]return tbl'!L15</f>
        <v>2012</v>
      </c>
      <c r="C12" s="2">
        <f>'[2]return tbl'!M15</f>
        <v>2.5251439957529653E-2</v>
      </c>
      <c r="D12" s="2">
        <f>'[2]return tbl'!N15</f>
        <v>9.0391833186476145E-3</v>
      </c>
      <c r="E12" s="2">
        <f>'[2]return tbl'!O15</f>
        <v>-3.8718169483275E-3</v>
      </c>
      <c r="F12" s="2">
        <f>'[2]return tbl'!P15</f>
        <v>6.234227085083921E-3</v>
      </c>
      <c r="G12" s="2">
        <f>'[2]return tbl'!Q15</f>
        <v>-8.6930195182788328E-3</v>
      </c>
      <c r="H12" s="2">
        <f>'[2]return tbl'!R15</f>
        <v>-3.42567686134716E-2</v>
      </c>
      <c r="I12" s="2">
        <f>'[2]return tbl'!S15</f>
        <v>2.9632967376151287E-2</v>
      </c>
      <c r="J12" s="2">
        <f>'[2]return tbl'!T15</f>
        <v>1.1271738803130482E-2</v>
      </c>
      <c r="K12" s="2">
        <f>'[2]return tbl'!U15</f>
        <v>-3.3060780404048362E-4</v>
      </c>
      <c r="L12" s="2">
        <f>'[2]return tbl'!V15</f>
        <v>-1.0360544867322297E-2</v>
      </c>
      <c r="M12" s="2">
        <f>'[2]return tbl'!W15</f>
        <v>3.1212941791307625E-2</v>
      </c>
      <c r="N12" s="2">
        <f>'[2]return tbl'!X15</f>
        <v>2.3449740032056132E-2</v>
      </c>
      <c r="O12" s="2">
        <f>'[2]return tbl'!Y15</f>
        <v>7.9247748801418785E-2</v>
      </c>
      <c r="P12" s="2">
        <f>'[2]return tbl'!Z15</f>
        <v>0.16003223804274322</v>
      </c>
      <c r="T12" t="s">
        <v>17</v>
      </c>
      <c r="V12" s="2">
        <f>'[2]Rolling 36'!C269</f>
        <v>-1.0468450010276872E-2</v>
      </c>
      <c r="W12" s="2">
        <f>'[2]Rolling 36'!D269</f>
        <v>-7.5328306064639708E-2</v>
      </c>
      <c r="X12" s="2">
        <f>'[2]Rolling 36'!E269</f>
        <v>-4.2506910103141671E-3</v>
      </c>
      <c r="Y12" s="2">
        <f>'[2]Rolling 36'!F269</f>
        <v>-1.0077277080520216E-2</v>
      </c>
    </row>
    <row r="13" spans="2:25" x14ac:dyDescent="0.25">
      <c r="B13">
        <f>'[2]return tbl'!L16</f>
        <v>2011</v>
      </c>
      <c r="C13" s="2">
        <f>'[2]return tbl'!M16</f>
        <v>-1.0568868411832577E-2</v>
      </c>
      <c r="D13" s="2">
        <f>'[2]return tbl'!N16</f>
        <v>3.4282763076564526E-2</v>
      </c>
      <c r="E13" s="2">
        <f>'[2]return tbl'!O16</f>
        <v>-1.6728151344157283E-2</v>
      </c>
      <c r="F13" s="2">
        <f>'[2]return tbl'!P16</f>
        <v>7.9224611285494184E-2</v>
      </c>
      <c r="G13" s="2">
        <f>'[2]return tbl'!Q16</f>
        <v>-6.3878907151001529E-2</v>
      </c>
      <c r="H13" s="2">
        <f>'[2]return tbl'!R16</f>
        <v>-2.8729726190656613E-2</v>
      </c>
      <c r="I13" s="2">
        <f>'[2]return tbl'!S16</f>
        <v>3.3442655370153673E-2</v>
      </c>
      <c r="J13" s="2">
        <f>'[2]return tbl'!T16</f>
        <v>-6.0992607254858555E-2</v>
      </c>
      <c r="K13" s="2">
        <f>'[2]return tbl'!U16</f>
        <v>-6.8044222710614832E-2</v>
      </c>
      <c r="L13" s="2">
        <f>'[2]return tbl'!V16</f>
        <v>4.7943706432589606E-2</v>
      </c>
      <c r="M13" s="2">
        <f>'[2]return tbl'!W16</f>
        <v>-9.8952097802232908E-3</v>
      </c>
      <c r="N13" s="2">
        <f>'[2]return tbl'!X16</f>
        <v>1.6004167136864922E-3</v>
      </c>
      <c r="O13" s="2">
        <f>'[2]return tbl'!Y16</f>
        <v>-7.2002633951384065E-2</v>
      </c>
      <c r="P13" s="2">
        <f>'[2]return tbl'!Z16</f>
        <v>2.1118200436080179E-2</v>
      </c>
    </row>
    <row r="14" spans="2:25" x14ac:dyDescent="0.25">
      <c r="B14">
        <f>'[2]return tbl'!L17</f>
        <v>2010</v>
      </c>
      <c r="C14" s="2">
        <f>'[2]return tbl'!M17</f>
        <v>-5.2841797882551389E-2</v>
      </c>
      <c r="D14" s="2">
        <f>'[2]return tbl'!N17</f>
        <v>4.2035696673123901E-2</v>
      </c>
      <c r="E14" s="2">
        <f>'[2]return tbl'!O17</f>
        <v>9.2082936223259804E-2</v>
      </c>
      <c r="F14" s="2">
        <f>'[2]return tbl'!P17</f>
        <v>3.274057976647593E-2</v>
      </c>
      <c r="G14" s="2">
        <f>'[2]return tbl'!Q17</f>
        <v>-9.0068906115417735E-2</v>
      </c>
      <c r="H14" s="2">
        <f>'[2]return tbl'!R17</f>
        <v>-3.4378705311448821E-2</v>
      </c>
      <c r="I14" s="2">
        <f>'[2]return tbl'!S17</f>
        <v>2.5587787521907268E-2</v>
      </c>
      <c r="J14" s="2">
        <f>'[2]return tbl'!T17</f>
        <v>-4.1859018327581321E-3</v>
      </c>
      <c r="K14" s="2">
        <f>'[2]return tbl'!U17</f>
        <v>8.3175202266570825E-2</v>
      </c>
      <c r="L14" s="2">
        <f>'[2]return tbl'!V17</f>
        <v>3.4157829340884849E-2</v>
      </c>
      <c r="M14" s="2">
        <f>'[2]return tbl'!W17</f>
        <v>-6.6960797188716503E-3</v>
      </c>
      <c r="N14" s="2">
        <f>'[2]return tbl'!X17</f>
        <v>8.3349429845897216E-2</v>
      </c>
      <c r="O14" s="2">
        <f>'[2]return tbl'!Y17</f>
        <v>0.20407815738819504</v>
      </c>
      <c r="P14" s="2">
        <f>'[2]return tbl'!Z17</f>
        <v>0.1506340136054421</v>
      </c>
    </row>
    <row r="15" spans="2:25" x14ac:dyDescent="0.25">
      <c r="B15">
        <f>'[2]return tbl'!L18</f>
        <v>2009</v>
      </c>
      <c r="C15" s="2">
        <f>'[2]return tbl'!M18</f>
        <v>-3.5667166914994608E-2</v>
      </c>
      <c r="D15" s="2">
        <f>'[2]return tbl'!N18</f>
        <v>6.7398008910033447E-3</v>
      </c>
      <c r="E15" s="2">
        <f>'[2]return tbl'!O18</f>
        <v>-1.8238244762055489E-3</v>
      </c>
      <c r="F15" s="2">
        <f>'[2]return tbl'!P18</f>
        <v>2.4965969608398586E-2</v>
      </c>
      <c r="G15" s="2">
        <f>'[2]return tbl'!Q18</f>
        <v>-1.0749934218676205E-2</v>
      </c>
      <c r="H15" s="2">
        <f>'[2]return tbl'!R18</f>
        <v>-2.6593662573839882E-2</v>
      </c>
      <c r="I15" s="2">
        <f>'[2]return tbl'!S18</f>
        <v>2.048305395493788E-2</v>
      </c>
      <c r="J15" s="2">
        <f>'[2]return tbl'!T18</f>
        <v>1.8618066246030684E-2</v>
      </c>
      <c r="K15" s="2">
        <f>'[2]return tbl'!U18</f>
        <v>6.1103179266856822E-2</v>
      </c>
      <c r="L15" s="2">
        <f>'[2]return tbl'!V18</f>
        <v>-3.7316909602438386E-2</v>
      </c>
      <c r="M15" s="2">
        <f>'[2]return tbl'!W18</f>
        <v>4.8643768138306509E-2</v>
      </c>
      <c r="N15" s="2">
        <f>'[2]return tbl'!X18</f>
        <v>1.148936026671965E-2</v>
      </c>
      <c r="O15" s="2">
        <f>'[2]return tbl'!Y18</f>
        <v>7.7230213921273438E-2</v>
      </c>
      <c r="P15" s="2">
        <f>'[2]return tbl'!Z18</f>
        <v>0.26464232129829696</v>
      </c>
      <c r="T15" t="s">
        <v>136</v>
      </c>
    </row>
    <row r="16" spans="2:25" x14ac:dyDescent="0.25">
      <c r="B16">
        <f>'[2]return tbl'!L19</f>
        <v>2008</v>
      </c>
      <c r="C16" s="2">
        <f>'[2]return tbl'!M19</f>
        <v>1.1687054841367672E-2</v>
      </c>
      <c r="D16" s="2">
        <f>'[2]return tbl'!N19</f>
        <v>4.3025618535637467E-2</v>
      </c>
      <c r="E16" s="2">
        <f>'[2]return tbl'!O19</f>
        <v>-1.3167750475487683E-2</v>
      </c>
      <c r="F16" s="2">
        <f>'[2]return tbl'!P19</f>
        <v>6.6148336252944695E-3</v>
      </c>
      <c r="G16" s="2">
        <f>'[2]return tbl'!Q19</f>
        <v>1.8653877567965216E-2</v>
      </c>
      <c r="H16" s="2">
        <f>'[2]return tbl'!R19</f>
        <v>3.1927108805205329E-2</v>
      </c>
      <c r="I16" s="2">
        <f>'[2]return tbl'!S19</f>
        <v>-3.3418417283976098E-2</v>
      </c>
      <c r="J16" s="2">
        <f>'[2]return tbl'!T19</f>
        <v>-3.5472285028936845E-2</v>
      </c>
      <c r="K16" s="2">
        <f>'[2]return tbl'!U19</f>
        <v>-4.7942969415867287E-3</v>
      </c>
      <c r="L16" s="2">
        <f>'[2]return tbl'!V19</f>
        <v>1.8900818244279582E-2</v>
      </c>
      <c r="M16" s="2">
        <f>'[2]return tbl'!W19</f>
        <v>-1.2588173750991083E-2</v>
      </c>
      <c r="N16" s="2">
        <f>'[2]return tbl'!X19</f>
        <v>2.4111453647553072E-2</v>
      </c>
      <c r="O16" s="2">
        <f>'[2]return tbl'!Y19</f>
        <v>5.3336259669443782E-2</v>
      </c>
      <c r="P16" s="2">
        <f>'[2]return tbl'!Z19</f>
        <v>-0.36997610819389215</v>
      </c>
    </row>
    <row r="17" spans="2:26" x14ac:dyDescent="0.25">
      <c r="B17">
        <f>'[2]return tbl'!L20</f>
        <v>2007</v>
      </c>
      <c r="C17" s="2">
        <f>'[2]return tbl'!M20</f>
        <v>3.5826600849695023E-2</v>
      </c>
      <c r="D17" s="2">
        <f>'[2]return tbl'!N20</f>
        <v>-2.6334842761448929E-2</v>
      </c>
      <c r="E17" s="2">
        <f>'[2]return tbl'!O20</f>
        <v>2.8178142706585252E-2</v>
      </c>
      <c r="F17" s="2">
        <f>'[2]return tbl'!P20</f>
        <v>7.3001944170842048E-2</v>
      </c>
      <c r="G17" s="2">
        <f>'[2]return tbl'!Q20</f>
        <v>7.5106898695580515E-2</v>
      </c>
      <c r="H17" s="2">
        <f>'[2]return tbl'!R20</f>
        <v>1.9680932580361077E-2</v>
      </c>
      <c r="I17" s="2">
        <f>'[2]return tbl'!S20</f>
        <v>-6.7896511550236016E-2</v>
      </c>
      <c r="J17" s="2">
        <f>'[2]return tbl'!T20</f>
        <v>-8.2347313280523249E-2</v>
      </c>
      <c r="K17" s="2">
        <f>'[2]return tbl'!U20</f>
        <v>5.5705431749930812E-2</v>
      </c>
      <c r="L17" s="2">
        <f>'[2]return tbl'!V20</f>
        <v>8.7513071313049196E-2</v>
      </c>
      <c r="M17" s="2">
        <f>'[2]return tbl'!W20</f>
        <v>-6.5330396397940249E-2</v>
      </c>
      <c r="N17" s="2">
        <f>'[2]return tbl'!X20</f>
        <v>-9.4205098700339551E-4</v>
      </c>
      <c r="O17" s="2">
        <f>'[2]return tbl'!Y20</f>
        <v>0.11853615436301967</v>
      </c>
      <c r="P17" s="2">
        <f>'[2]return tbl'!Z20</f>
        <v>5.4937263566210662E-2</v>
      </c>
      <c r="U17" t="s">
        <v>25</v>
      </c>
      <c r="V17" t="s">
        <v>0</v>
      </c>
      <c r="W17" t="s">
        <v>41</v>
      </c>
      <c r="X17" t="s">
        <v>7</v>
      </c>
      <c r="Y17" t="s">
        <v>42</v>
      </c>
      <c r="Z17" t="s">
        <v>8</v>
      </c>
    </row>
    <row r="18" spans="2:26" x14ac:dyDescent="0.25">
      <c r="B18">
        <f>'[2]return tbl'!L21</f>
        <v>2006</v>
      </c>
      <c r="C18" s="2">
        <f>'[2]return tbl'!M21</f>
        <v>7.1382758755065723E-2</v>
      </c>
      <c r="D18" s="2">
        <f>'[2]return tbl'!N21</f>
        <v>-1.685858479229585E-2</v>
      </c>
      <c r="E18" s="2">
        <f>'[2]return tbl'!O21</f>
        <v>2.8724746860108397E-2</v>
      </c>
      <c r="F18" s="2">
        <f>'[2]return tbl'!P21</f>
        <v>4.0837561276216405E-2</v>
      </c>
      <c r="G18" s="2">
        <f>'[2]return tbl'!Q21</f>
        <v>-7.7419458755353943E-2</v>
      </c>
      <c r="H18" s="2">
        <f>'[2]return tbl'!R21</f>
        <v>-9.2491819038627021E-3</v>
      </c>
      <c r="I18" s="2">
        <f>'[2]return tbl'!S21</f>
        <v>-7.3349236454091082E-2</v>
      </c>
      <c r="J18" s="2">
        <f>'[2]return tbl'!T21</f>
        <v>-2.5549670645421685E-3</v>
      </c>
      <c r="K18" s="2">
        <f>'[2]return tbl'!U21</f>
        <v>1.8892762760971182E-2</v>
      </c>
      <c r="L18" s="2">
        <f>'[2]return tbl'!V21</f>
        <v>6.1769015444743669E-2</v>
      </c>
      <c r="M18" s="2">
        <f>'[2]return tbl'!W21</f>
        <v>1.4600527786084116E-2</v>
      </c>
      <c r="N18" s="2">
        <f>'[2]return tbl'!X21</f>
        <v>5.9034733004282414E-2</v>
      </c>
      <c r="O18" s="2">
        <f>'[2]return tbl'!Y21</f>
        <v>0.10759348098003892</v>
      </c>
      <c r="P18" s="2">
        <f>'[2]return tbl'!Z21</f>
        <v>0.1579446380711251</v>
      </c>
      <c r="T18" t="s">
        <v>25</v>
      </c>
      <c r="U18" s="29">
        <f>[2]Correlation!C295</f>
        <v>1.0000000000000002</v>
      </c>
      <c r="V18" s="29">
        <f>[2]Correlation!D295</f>
        <v>0.50407932334860062</v>
      </c>
      <c r="W18" s="29">
        <f>[2]Correlation!E295</f>
        <v>0.51325812942035276</v>
      </c>
      <c r="X18" s="29">
        <f>[2]Correlation!F295</f>
        <v>-4.2134156425946624E-2</v>
      </c>
      <c r="Y18" s="29">
        <f>[2]Correlation!G295</f>
        <v>0.13475543917746985</v>
      </c>
      <c r="Z18" s="29">
        <f>[2]Correlation!H295</f>
        <v>0.60055236394371181</v>
      </c>
    </row>
    <row r="19" spans="2:26" x14ac:dyDescent="0.25">
      <c r="B19">
        <f>'[2]return tbl'!L22</f>
        <v>2005</v>
      </c>
      <c r="C19" s="2">
        <f>'[2]return tbl'!M22</f>
        <v>-5.3147119150952493E-2</v>
      </c>
      <c r="D19" s="2">
        <f>'[2]return tbl'!N22</f>
        <v>1.0168449028402415E-2</v>
      </c>
      <c r="E19" s="2">
        <f>'[2]return tbl'!O22</f>
        <v>-3.9261223345133822E-2</v>
      </c>
      <c r="F19" s="2">
        <f>'[2]return tbl'!P22</f>
        <v>-7.4215716781619645E-2</v>
      </c>
      <c r="G19" s="2">
        <f>'[2]return tbl'!Q22</f>
        <v>8.331903933541196E-2</v>
      </c>
      <c r="H19" s="2">
        <f>'[2]return tbl'!R22</f>
        <v>5.7541293569866481E-2</v>
      </c>
      <c r="I19" s="2">
        <f>'[2]return tbl'!S22</f>
        <v>4.0914741748970807E-2</v>
      </c>
      <c r="J19" s="2">
        <f>'[2]return tbl'!T22</f>
        <v>-4.7740457403355752E-4</v>
      </c>
      <c r="K19" s="2">
        <f>'[2]return tbl'!U22</f>
        <v>3.4797652906298993E-2</v>
      </c>
      <c r="L19" s="2">
        <f>'[2]return tbl'!V22</f>
        <v>-1.798158153540963E-2</v>
      </c>
      <c r="M19" s="2">
        <f>'[2]return tbl'!W22</f>
        <v>9.2343084157623601E-2</v>
      </c>
      <c r="N19" s="2">
        <f>'[2]return tbl'!X22</f>
        <v>-5.7137779745848327E-3</v>
      </c>
      <c r="O19" s="2">
        <f>'[2]return tbl'!Y22</f>
        <v>0.11917620227346136</v>
      </c>
      <c r="P19" s="2">
        <f>'[2]return tbl'!Z22</f>
        <v>4.9117835014309275E-2</v>
      </c>
      <c r="T19" t="s">
        <v>0</v>
      </c>
      <c r="U19" s="29"/>
      <c r="V19" s="29">
        <f>[2]Correlation!D296</f>
        <v>1.0000000000000002</v>
      </c>
      <c r="W19" s="29">
        <f>[2]Correlation!E296</f>
        <v>0.96417337657528113</v>
      </c>
      <c r="X19" s="29">
        <f>[2]Correlation!F296</f>
        <v>-0.26442726613767559</v>
      </c>
      <c r="Y19" s="29">
        <f>[2]Correlation!G296</f>
        <v>4.0023914564240197E-2</v>
      </c>
      <c r="Z19" s="29">
        <f>[2]Correlation!H296</f>
        <v>0.78778501005312229</v>
      </c>
    </row>
    <row r="20" spans="2:26" x14ac:dyDescent="0.25">
      <c r="B20">
        <f>'[2]return tbl'!L23</f>
        <v>2004</v>
      </c>
      <c r="C20" s="2">
        <f>'[2]return tbl'!M23</f>
        <v>6.2723059807365811E-3</v>
      </c>
      <c r="D20" s="2">
        <f>'[2]return tbl'!N23</f>
        <v>5.0196229367523104E-2</v>
      </c>
      <c r="E20" s="2">
        <f>'[2]return tbl'!O23</f>
        <v>-1.4798481833842247E-2</v>
      </c>
      <c r="F20" s="2">
        <f>'[2]return tbl'!P23</f>
        <v>-8.4881085034897441E-2</v>
      </c>
      <c r="G20" s="2">
        <f>'[2]return tbl'!Q23</f>
        <v>-2.3270820715054819E-2</v>
      </c>
      <c r="H20" s="2">
        <f>'[2]return tbl'!R23</f>
        <v>-2.3477675171922563E-2</v>
      </c>
      <c r="I20" s="2">
        <f>'[2]return tbl'!S23</f>
        <v>-6.5351194013455682E-2</v>
      </c>
      <c r="J20" s="2">
        <f>'[2]return tbl'!T23</f>
        <v>-3.0875692395095133E-2</v>
      </c>
      <c r="K20" s="2">
        <f>'[2]return tbl'!U23</f>
        <v>3.7416025632510008E-2</v>
      </c>
      <c r="L20" s="2">
        <f>'[2]return tbl'!V23</f>
        <v>8.4455740458248441E-2</v>
      </c>
      <c r="M20" s="2">
        <f>'[2]return tbl'!W23</f>
        <v>0.11399370679899579</v>
      </c>
      <c r="N20" s="2">
        <f>'[2]return tbl'!X23</f>
        <v>4.2701192519170483E-2</v>
      </c>
      <c r="O20" s="2">
        <f>'[2]return tbl'!Y23</f>
        <v>7.5672962488209816E-2</v>
      </c>
      <c r="P20" s="2">
        <f>'[2]return tbl'!Z23</f>
        <v>0.10882102850382602</v>
      </c>
      <c r="T20" t="s">
        <v>41</v>
      </c>
      <c r="U20" s="29"/>
      <c r="V20" s="29"/>
      <c r="W20" s="29">
        <f>[2]Correlation!E297</f>
        <v>1</v>
      </c>
      <c r="X20" s="29">
        <f>[2]Correlation!F297</f>
        <v>-0.27352466289712868</v>
      </c>
      <c r="Y20" s="29">
        <f>[2]Correlation!G297</f>
        <v>0.13128560018434982</v>
      </c>
      <c r="Z20" s="29">
        <f>[2]Correlation!H297</f>
        <v>0.83679963087945464</v>
      </c>
    </row>
    <row r="21" spans="2:26" x14ac:dyDescent="0.25">
      <c r="B21">
        <f>'[2]return tbl'!L24</f>
        <v>2003</v>
      </c>
      <c r="C21" s="2">
        <f>'[2]return tbl'!M24</f>
        <v>2.142020326405647E-2</v>
      </c>
      <c r="D21" s="2">
        <f>'[2]return tbl'!N24</f>
        <v>5.3829066663633851E-2</v>
      </c>
      <c r="E21" s="2">
        <f>'[2]return tbl'!O24</f>
        <v>-8.1866929451555492E-2</v>
      </c>
      <c r="F21" s="2">
        <f>'[2]return tbl'!P24</f>
        <v>5.6688872864056883E-2</v>
      </c>
      <c r="G21" s="2">
        <f>'[2]return tbl'!Q24</f>
        <v>0.13096688732654704</v>
      </c>
      <c r="H21" s="2">
        <f>'[2]return tbl'!R24</f>
        <v>-2.3388284180723362E-2</v>
      </c>
      <c r="I21" s="2">
        <f>'[2]return tbl'!S24</f>
        <v>5.7782483036084686E-2</v>
      </c>
      <c r="J21" s="2">
        <f>'[2]return tbl'!T24</f>
        <v>4.8882052972250456E-2</v>
      </c>
      <c r="K21" s="2">
        <f>'[2]return tbl'!U24</f>
        <v>-2.5947259855957583E-2</v>
      </c>
      <c r="L21" s="2">
        <f>'[2]return tbl'!V24</f>
        <v>-2.3832558079516342E-2</v>
      </c>
      <c r="M21" s="2">
        <f>'[2]return tbl'!W24</f>
        <v>-9.2411919143701171E-3</v>
      </c>
      <c r="N21" s="2">
        <f>'[2]return tbl'!X24</f>
        <v>5.070782819401054E-2</v>
      </c>
      <c r="O21" s="2">
        <f>'[2]return tbl'!Y24</f>
        <v>0.26671504159379888</v>
      </c>
      <c r="P21" s="2">
        <f>'[2]return tbl'!Z24</f>
        <v>0.28684248085126607</v>
      </c>
      <c r="T21" t="s">
        <v>7</v>
      </c>
      <c r="U21" s="29"/>
      <c r="V21" s="29"/>
      <c r="W21" s="29"/>
      <c r="X21" s="29">
        <f>[2]Correlation!F298</f>
        <v>1</v>
      </c>
      <c r="Y21" s="29">
        <f>[2]Correlation!G298</f>
        <v>0.51780518653413354</v>
      </c>
      <c r="Z21" s="29">
        <f>[2]Correlation!H298</f>
        <v>-0.25420427127251072</v>
      </c>
    </row>
    <row r="22" spans="2:26" x14ac:dyDescent="0.25">
      <c r="B22">
        <f>'[2]return tbl'!L25</f>
        <v>2002</v>
      </c>
      <c r="C22" s="2">
        <f>'[2]return tbl'!M25</f>
        <v>2.7945449912079257E-2</v>
      </c>
      <c r="D22" s="2">
        <f>'[2]return tbl'!N25</f>
        <v>-8.6059122782623509E-2</v>
      </c>
      <c r="E22" s="2">
        <f>'[2]return tbl'!O25</f>
        <v>3.6974112003551607E-2</v>
      </c>
      <c r="F22" s="2">
        <f>'[2]return tbl'!P25</f>
        <v>-3.1877745673492108E-2</v>
      </c>
      <c r="G22" s="2">
        <f>'[2]return tbl'!Q25</f>
        <v>6.496224041125398E-2</v>
      </c>
      <c r="H22" s="2">
        <f>'[2]return tbl'!R25</f>
        <v>0.10114722036820023</v>
      </c>
      <c r="I22" s="2">
        <f>'[2]return tbl'!S25</f>
        <v>-3.0021798916494147E-3</v>
      </c>
      <c r="J22" s="2">
        <f>'[2]return tbl'!T25</f>
        <v>1.6200530284719017E-2</v>
      </c>
      <c r="K22" s="2">
        <f>'[2]return tbl'!U25</f>
        <v>1.6102946283113262E-2</v>
      </c>
      <c r="L22" s="2">
        <f>'[2]return tbl'!V25</f>
        <v>-4.527341669912921E-2</v>
      </c>
      <c r="M22" s="2">
        <f>'[2]return tbl'!W25</f>
        <v>1.9694976098943329E-2</v>
      </c>
      <c r="N22" s="2">
        <f>'[2]return tbl'!X25</f>
        <v>2.6999841687564752E-2</v>
      </c>
      <c r="O22" s="2">
        <f>'[2]return tbl'!Y25</f>
        <v>0.13840525785450777</v>
      </c>
      <c r="P22" s="2">
        <f>'[2]return tbl'!Z25</f>
        <v>-0.22100334778687794</v>
      </c>
      <c r="T22" t="s">
        <v>42</v>
      </c>
      <c r="U22" s="29"/>
      <c r="V22" s="29"/>
      <c r="W22" s="29"/>
      <c r="X22" s="29"/>
      <c r="Y22" s="29">
        <f>[2]Correlation!G299</f>
        <v>1</v>
      </c>
      <c r="Z22" s="29">
        <f>[2]Correlation!H299</f>
        <v>6.514471262015549E-2</v>
      </c>
    </row>
    <row r="23" spans="2:26" x14ac:dyDescent="0.25">
      <c r="B23">
        <f>'[2]return tbl'!L26</f>
        <v>2001</v>
      </c>
      <c r="C23" s="2">
        <f>'[2]return tbl'!M26</f>
        <v>7.3618848678058235E-2</v>
      </c>
      <c r="D23" s="2">
        <f>'[2]return tbl'!N26</f>
        <v>-4.4360298482191918E-2</v>
      </c>
      <c r="E23" s="2">
        <f>'[2]return tbl'!O26</f>
        <v>5.9230257562265631E-2</v>
      </c>
      <c r="F23" s="2">
        <f>'[2]return tbl'!P26</f>
        <v>-1.9434320639943659E-2</v>
      </c>
      <c r="G23" s="2">
        <f>'[2]return tbl'!Q26</f>
        <v>1.0688952038005128E-2</v>
      </c>
      <c r="H23" s="2">
        <f>'[2]return tbl'!R26</f>
        <v>-1.1786128738164203E-2</v>
      </c>
      <c r="I23" s="2">
        <f>'[2]return tbl'!S26</f>
        <v>-5.6746344172271312E-2</v>
      </c>
      <c r="J23" s="2">
        <f>'[2]return tbl'!T26</f>
        <v>4.3900458105388118E-3</v>
      </c>
      <c r="K23" s="2">
        <f>'[2]return tbl'!U26</f>
        <v>-0.11637766418329987</v>
      </c>
      <c r="L23" s="2">
        <f>'[2]return tbl'!V26</f>
        <v>0.11064843723742412</v>
      </c>
      <c r="M23" s="2">
        <f>'[2]return tbl'!W26</f>
        <v>-7.0726569235799452E-3</v>
      </c>
      <c r="N23" s="2">
        <f>'[2]return tbl'!X26</f>
        <v>5.1170686585359171E-2</v>
      </c>
      <c r="O23" s="2">
        <f>'[2]return tbl'!Y26</f>
        <v>3.2867818422916355E-2</v>
      </c>
      <c r="P23" s="2">
        <f>'[2]return tbl'!Z26</f>
        <v>-0.11886010983089933</v>
      </c>
      <c r="T23" s="31" t="s">
        <v>8</v>
      </c>
      <c r="U23" s="29"/>
      <c r="V23" s="29"/>
      <c r="W23" s="29"/>
      <c r="X23" s="29"/>
      <c r="Y23" s="29"/>
      <c r="Z23" s="29">
        <f>[2]Correlation!H300</f>
        <v>1.0000000000000002</v>
      </c>
    </row>
    <row r="24" spans="2:26" x14ac:dyDescent="0.25">
      <c r="B24">
        <f>'[2]return tbl'!L27</f>
        <v>2000</v>
      </c>
      <c r="C24" s="2">
        <f>'[2]return tbl'!M27</f>
        <v>-2.7784806645029247E-3</v>
      </c>
      <c r="D24" s="2">
        <f>'[2]return tbl'!N27</f>
        <v>6.6475475894571812E-3</v>
      </c>
      <c r="E24" s="2">
        <f>'[2]return tbl'!O27</f>
        <v>4.6551043892816057E-2</v>
      </c>
      <c r="F24" s="2">
        <f>'[2]return tbl'!P27</f>
        <v>-5.7703454353245309E-2</v>
      </c>
      <c r="G24" s="2">
        <f>'[2]return tbl'!Q27</f>
        <v>-7.1528511718415677E-2</v>
      </c>
      <c r="H24" s="2">
        <f>'[2]return tbl'!R27</f>
        <v>-1.7058865774543408E-2</v>
      </c>
      <c r="I24" s="2">
        <f>'[2]return tbl'!S27</f>
        <v>-1.6311945329319677E-2</v>
      </c>
      <c r="J24" s="2">
        <f>'[2]return tbl'!T27</f>
        <v>7.9437988394583936E-2</v>
      </c>
      <c r="K24" s="2">
        <f>'[2]return tbl'!U27</f>
        <v>-7.2422815339969082E-2</v>
      </c>
      <c r="L24" s="2">
        <f>'[2]return tbl'!V27</f>
        <v>-5.2588176531096487E-3</v>
      </c>
      <c r="M24" s="2">
        <f>'[2]return tbl'!W27</f>
        <v>1.1692457603577511E-2</v>
      </c>
      <c r="N24" s="2">
        <f>'[2]return tbl'!X27</f>
        <v>0.16919209912701194</v>
      </c>
      <c r="O24" s="2">
        <f>'[2]return tbl'!Y27</f>
        <v>4.7038891028109299E-2</v>
      </c>
      <c r="P24" s="2">
        <f>'[2]return tbl'!Z27</f>
        <v>-9.1040862768377959E-2</v>
      </c>
      <c r="T24" s="26"/>
    </row>
    <row r="25" spans="2:26" x14ac:dyDescent="0.25">
      <c r="B25">
        <f>'[2]return tbl'!L28</f>
        <v>1999</v>
      </c>
      <c r="C25" s="2">
        <f>'[2]return tbl'!M28</f>
        <v>-7.3001532369290079E-3</v>
      </c>
      <c r="D25" s="2">
        <f>'[2]return tbl'!N28</f>
        <v>8.8663563398727607E-3</v>
      </c>
      <c r="E25" s="2">
        <f>'[2]return tbl'!O28</f>
        <v>3.4546466375689588E-2</v>
      </c>
      <c r="F25" s="2">
        <f>'[2]return tbl'!P28</f>
        <v>6.5024116479646121E-2</v>
      </c>
      <c r="G25" s="2">
        <f>'[2]return tbl'!Q28</f>
        <v>-3.853778512134487E-2</v>
      </c>
      <c r="H25" s="2">
        <f>'[2]return tbl'!R28</f>
        <v>0.115355708003817</v>
      </c>
      <c r="I25" s="2">
        <f>'[2]return tbl'!S28</f>
        <v>-5.1744608180391727E-2</v>
      </c>
      <c r="J25" s="2">
        <f>'[2]return tbl'!T28</f>
        <v>-1.4247581335272708E-2</v>
      </c>
      <c r="K25" s="2">
        <f>'[2]return tbl'!U28</f>
        <v>1.1462846842611452E-2</v>
      </c>
      <c r="L25" s="2">
        <f>'[2]return tbl'!V28</f>
        <v>-7.9825861259652631E-2</v>
      </c>
      <c r="M25" s="2">
        <f>'[2]return tbl'!W28</f>
        <v>5.6061579779147053E-2</v>
      </c>
      <c r="N25" s="2">
        <f>'[2]return tbl'!X28</f>
        <v>7.6130665313832502E-2</v>
      </c>
      <c r="O25" s="2">
        <f>'[2]return tbl'!Y28</f>
        <v>0.16996813624378376</v>
      </c>
      <c r="P25" s="2">
        <f>'[2]return tbl'!Z28</f>
        <v>0.2104119137011155</v>
      </c>
    </row>
    <row r="26" spans="2:26" x14ac:dyDescent="0.25">
      <c r="B26">
        <f>'[2]return tbl'!L29</f>
        <v>1998</v>
      </c>
      <c r="C26" s="2">
        <f>'[2]return tbl'!M29</f>
        <v>2.2385147602553834E-2</v>
      </c>
      <c r="D26" s="2">
        <f>'[2]return tbl'!N29</f>
        <v>1.4829803135239406E-2</v>
      </c>
      <c r="E26" s="2">
        <f>'[2]return tbl'!O29</f>
        <v>5.1066254383139942E-2</v>
      </c>
      <c r="F26" s="2">
        <f>'[2]return tbl'!P29</f>
        <v>-4.177147926103375E-2</v>
      </c>
      <c r="G26" s="2">
        <f>'[2]return tbl'!Q29</f>
        <v>1.5675672855393286E-2</v>
      </c>
      <c r="H26" s="2">
        <f>'[2]return tbl'!R29</f>
        <v>3.4921301215853795E-2</v>
      </c>
      <c r="I26" s="2">
        <f>'[2]return tbl'!S29</f>
        <v>-5.0059209360042489E-2</v>
      </c>
      <c r="J26" s="2">
        <f>'[2]return tbl'!T29</f>
        <v>-4.9190313319708023E-2</v>
      </c>
      <c r="K26" s="2">
        <f>'[2]return tbl'!U29</f>
        <v>7.4577077556455151E-2</v>
      </c>
      <c r="L26" s="2">
        <f>'[2]return tbl'!V29</f>
        <v>2.3370975978795228E-2</v>
      </c>
      <c r="M26" s="2">
        <f>'[2]return tbl'!W29</f>
        <v>2.8931891617133276E-2</v>
      </c>
      <c r="N26" s="2">
        <f>'[2]return tbl'!X29</f>
        <v>7.8083543334184435E-2</v>
      </c>
      <c r="O26" s="2">
        <f>'[2]return tbl'!Y29</f>
        <v>0.21023345512494476</v>
      </c>
      <c r="P26" s="2">
        <f>'[2]return tbl'!Z29</f>
        <v>0.28579017877766028</v>
      </c>
    </row>
    <row r="27" spans="2:26" x14ac:dyDescent="0.25">
      <c r="B27">
        <f>'[2]return tbl'!L30</f>
        <v>1997</v>
      </c>
      <c r="C27" s="2">
        <f>'[2]return tbl'!M30</f>
        <v>9.4490999999999881E-2</v>
      </c>
      <c r="D27" s="2">
        <f>'[2]return tbl'!N30</f>
        <v>5.3948365039091284E-2</v>
      </c>
      <c r="E27" s="2">
        <f>'[2]return tbl'!O30</f>
        <v>-5.2108428251542827E-2</v>
      </c>
      <c r="F27" s="2">
        <f>'[2]return tbl'!P30</f>
        <v>-2.3366879209239189E-2</v>
      </c>
      <c r="G27" s="2">
        <f>'[2]return tbl'!Q30</f>
        <v>6.0327116018870974E-2</v>
      </c>
      <c r="H27" s="2">
        <f>'[2]return tbl'!R30</f>
        <v>3.6468250463657981E-2</v>
      </c>
      <c r="I27" s="2">
        <f>'[2]return tbl'!S30</f>
        <v>0.1132845884390925</v>
      </c>
      <c r="J27" s="2">
        <f>'[2]return tbl'!T30</f>
        <v>-7.0468404024972786E-2</v>
      </c>
      <c r="K27" s="2">
        <f>'[2]return tbl'!U30</f>
        <v>6.3406102894012495E-2</v>
      </c>
      <c r="L27" s="2">
        <f>'[2]return tbl'!V30</f>
        <v>-4.9698872144937845E-2</v>
      </c>
      <c r="M27" s="2">
        <f>'[2]return tbl'!W30</f>
        <v>5.1984326481124832E-3</v>
      </c>
      <c r="N27" s="2">
        <f>'[2]return tbl'!X30</f>
        <v>4.0702844270726679E-2</v>
      </c>
      <c r="O27" s="2">
        <f>'[2]return tbl'!Y30</f>
        <v>0.28388700000000006</v>
      </c>
      <c r="P27" s="2">
        <f>'[2]return tbl'!Z30</f>
        <v>0.3336276825136047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1:O81"/>
  <sheetViews>
    <sheetView zoomScale="115" zoomScaleNormal="115" workbookViewId="0">
      <selection sqref="A1:XFD1048576"/>
    </sheetView>
  </sheetViews>
  <sheetFormatPr defaultColWidth="9" defaultRowHeight="12.75" x14ac:dyDescent="0.2"/>
  <cols>
    <col min="1" max="16384" width="9" style="6"/>
  </cols>
  <sheetData>
    <row r="11" spans="1:12" ht="15" x14ac:dyDescent="0.25">
      <c r="A11" s="38"/>
      <c r="B11" s="38" t="s">
        <v>0</v>
      </c>
      <c r="C11" s="38" t="s">
        <v>46</v>
      </c>
      <c r="D11" s="38"/>
      <c r="E11" s="38"/>
      <c r="F11" s="38">
        <v>1000</v>
      </c>
      <c r="G11" s="38">
        <f>1000-F11</f>
        <v>0</v>
      </c>
      <c r="H11" s="37">
        <f>(G11/1000)*-1</f>
        <v>0</v>
      </c>
      <c r="I11" s="38"/>
      <c r="J11" s="38">
        <v>1000</v>
      </c>
      <c r="K11" s="38">
        <f>1000-J11</f>
        <v>0</v>
      </c>
      <c r="L11" s="37">
        <f>(K11/1000)*-1</f>
        <v>0</v>
      </c>
    </row>
    <row r="12" spans="1:12" ht="15" x14ac:dyDescent="0.25">
      <c r="A12" s="41">
        <v>32021</v>
      </c>
      <c r="B12" s="39">
        <v>-2.1899999999999999E-2</v>
      </c>
      <c r="C12" s="39">
        <v>-7.4999999999999997E-3</v>
      </c>
      <c r="D12" s="39">
        <f>C12</f>
        <v>-7.4999999999999997E-3</v>
      </c>
      <c r="E12" s="38"/>
      <c r="F12" s="38">
        <f>F11*B12+F11</f>
        <v>978.1</v>
      </c>
      <c r="G12" s="38">
        <f>1000-F12</f>
        <v>21.899999999999977</v>
      </c>
      <c r="H12" s="37">
        <f>(G12/1000)*-1</f>
        <v>-2.1899999999999979E-2</v>
      </c>
      <c r="I12" s="38"/>
      <c r="J12" s="38">
        <f>J11*C12+J11</f>
        <v>992.5</v>
      </c>
      <c r="K12" s="38">
        <f>1000-J12</f>
        <v>7.5</v>
      </c>
      <c r="L12" s="37">
        <f>(K12/1000)*-1</f>
        <v>-7.4999999999999997E-3</v>
      </c>
    </row>
    <row r="13" spans="1:12" ht="15" x14ac:dyDescent="0.25">
      <c r="A13" s="41">
        <v>32051</v>
      </c>
      <c r="B13" s="39">
        <v>-0.21540000000000001</v>
      </c>
      <c r="C13" s="39">
        <v>-4.4999999999999997E-3</v>
      </c>
      <c r="D13" s="39">
        <f>D12+C13</f>
        <v>-1.2E-2</v>
      </c>
      <c r="E13" s="38"/>
      <c r="F13" s="38">
        <f>F12*B13+F12</f>
        <v>767.41725999999994</v>
      </c>
      <c r="G13" s="38">
        <f>1000-F13</f>
        <v>232.58274000000006</v>
      </c>
      <c r="H13" s="37">
        <f>(G13/1000)*-1</f>
        <v>-0.23258274000000007</v>
      </c>
      <c r="I13" s="38"/>
      <c r="J13" s="38">
        <f>J12*C13+J12</f>
        <v>988.03375000000005</v>
      </c>
      <c r="K13" s="38">
        <f>1000-J13</f>
        <v>11.966249999999945</v>
      </c>
      <c r="L13" s="37">
        <f>(K13/1000)*-1</f>
        <v>-1.1966249999999946E-2</v>
      </c>
    </row>
    <row r="14" spans="1:12" ht="15" x14ac:dyDescent="0.25">
      <c r="A14" s="41">
        <v>32082</v>
      </c>
      <c r="B14" s="39">
        <v>-8.2400000000000001E-2</v>
      </c>
      <c r="C14" s="39">
        <v>9.7699999999999995E-2</v>
      </c>
      <c r="D14" s="39">
        <f>D13+C14</f>
        <v>8.5699999999999998E-2</v>
      </c>
      <c r="E14" s="38"/>
      <c r="F14" s="38">
        <f>F13*B14+F13</f>
        <v>704.18207777599991</v>
      </c>
      <c r="G14" s="38">
        <f>1000-F14</f>
        <v>295.81792222400009</v>
      </c>
      <c r="H14" s="37">
        <f>(G14/1000)*-1</f>
        <v>-0.29581792222400011</v>
      </c>
      <c r="I14" s="38"/>
      <c r="J14" s="38">
        <f>J13*C14+J13</f>
        <v>1084.564647375</v>
      </c>
      <c r="K14" s="38">
        <f>1000-J14</f>
        <v>-84.56464737500005</v>
      </c>
      <c r="L14" s="37">
        <f>(K14/1000)*-1</f>
        <v>8.4564647375000052E-2</v>
      </c>
    </row>
    <row r="15" spans="1:12" ht="15" x14ac:dyDescent="0.25">
      <c r="A15" s="38"/>
      <c r="B15" s="39">
        <v>0</v>
      </c>
      <c r="C15" s="39">
        <v>0</v>
      </c>
      <c r="D15" s="39">
        <v>0</v>
      </c>
      <c r="E15" s="38"/>
      <c r="F15" s="38"/>
      <c r="G15" s="38"/>
      <c r="H15" s="37" t="e">
        <v>#N/A</v>
      </c>
      <c r="I15" s="38"/>
      <c r="J15" s="38"/>
      <c r="K15" s="38"/>
      <c r="L15" s="37" t="e">
        <v>#N/A</v>
      </c>
    </row>
    <row r="16" spans="1:12" ht="15" x14ac:dyDescent="0.25">
      <c r="A16" s="38"/>
      <c r="B16" s="39">
        <v>0</v>
      </c>
      <c r="C16" s="39">
        <v>0</v>
      </c>
      <c r="D16" s="39">
        <f t="shared" ref="D16" si="0">D15+C16</f>
        <v>0</v>
      </c>
      <c r="E16" s="38"/>
      <c r="F16" s="38">
        <v>1000</v>
      </c>
      <c r="G16" s="38">
        <f t="shared" ref="G16:G17" si="1">1000-F16</f>
        <v>0</v>
      </c>
      <c r="H16" s="37">
        <v>0</v>
      </c>
      <c r="I16" s="38"/>
      <c r="J16" s="38">
        <v>1000</v>
      </c>
      <c r="K16" s="38">
        <f t="shared" ref="K16:K18" si="2">1000-J16</f>
        <v>0</v>
      </c>
      <c r="L16" s="37">
        <v>0</v>
      </c>
    </row>
    <row r="17" spans="1:12" ht="15" x14ac:dyDescent="0.25">
      <c r="A17" s="41">
        <v>35977</v>
      </c>
      <c r="B17" s="39">
        <v>-1.065E-2</v>
      </c>
      <c r="C17" s="39">
        <v>1.6000000000000001E-3</v>
      </c>
      <c r="D17" s="39">
        <f>D16+C17</f>
        <v>1.6000000000000001E-3</v>
      </c>
      <c r="E17" s="38"/>
      <c r="F17" s="38">
        <f t="shared" ref="F17" si="3">F16*B17+F16</f>
        <v>989.35</v>
      </c>
      <c r="G17" s="38">
        <f t="shared" si="1"/>
        <v>10.649999999999977</v>
      </c>
      <c r="H17" s="37">
        <f t="shared" ref="H17" si="4">(G17/1000)*-1</f>
        <v>-1.0649999999999977E-2</v>
      </c>
      <c r="I17" s="38"/>
      <c r="J17" s="38">
        <f t="shared" ref="J17:J18" si="5">J16*C17+J16</f>
        <v>1001.6</v>
      </c>
      <c r="K17" s="38">
        <f t="shared" si="2"/>
        <v>-1.6000000000000227</v>
      </c>
      <c r="L17" s="37">
        <f t="shared" ref="L17:L18" si="6">(K17/1000)*-1</f>
        <v>1.6000000000000228E-3</v>
      </c>
    </row>
    <row r="18" spans="1:12" ht="15" x14ac:dyDescent="0.25">
      <c r="A18" s="41">
        <v>36008</v>
      </c>
      <c r="B18" s="39">
        <v>-0.14457999999999999</v>
      </c>
      <c r="C18" s="39">
        <v>5.5399999999999998E-2</v>
      </c>
      <c r="D18" s="39">
        <f>D17+C18</f>
        <v>5.6999999999999995E-2</v>
      </c>
      <c r="E18" s="38"/>
      <c r="F18" s="38">
        <f>F17*B18+F17</f>
        <v>846.30977700000005</v>
      </c>
      <c r="G18" s="38">
        <f>1000-F18</f>
        <v>153.69022299999995</v>
      </c>
      <c r="H18" s="37">
        <f>(G18/1000)*-1</f>
        <v>-0.15369022299999996</v>
      </c>
      <c r="I18" s="38"/>
      <c r="J18" s="38">
        <f t="shared" si="5"/>
        <v>1057.0886399999999</v>
      </c>
      <c r="K18" s="38">
        <f t="shared" si="2"/>
        <v>-57.088639999999941</v>
      </c>
      <c r="L18" s="37">
        <f t="shared" si="6"/>
        <v>5.7088639999999941E-2</v>
      </c>
    </row>
    <row r="19" spans="1:12" ht="15" x14ac:dyDescent="0.25">
      <c r="A19" s="38"/>
      <c r="B19" s="39">
        <v>0</v>
      </c>
      <c r="C19" s="39">
        <v>0</v>
      </c>
      <c r="D19" s="39">
        <v>0</v>
      </c>
      <c r="E19" s="38"/>
      <c r="F19" s="38"/>
      <c r="G19" s="38"/>
      <c r="H19" s="37" t="e">
        <v>#N/A</v>
      </c>
      <c r="I19" s="38"/>
      <c r="J19" s="38"/>
      <c r="K19" s="38"/>
      <c r="L19" s="37" t="e">
        <v>#N/A</v>
      </c>
    </row>
    <row r="20" spans="1:12" ht="15" x14ac:dyDescent="0.25">
      <c r="A20" s="38"/>
      <c r="B20" s="39">
        <v>0</v>
      </c>
      <c r="C20" s="39">
        <v>0</v>
      </c>
      <c r="D20" s="39">
        <f t="shared" ref="D20:D45" si="7">D19+C20</f>
        <v>0</v>
      </c>
      <c r="E20" s="38"/>
      <c r="F20" s="38">
        <v>1000</v>
      </c>
      <c r="G20" s="38">
        <f t="shared" ref="G20:G45" si="8">1000-F20</f>
        <v>0</v>
      </c>
      <c r="H20" s="37">
        <f t="shared" ref="H20:H45" si="9">(G20/1000)*-1</f>
        <v>0</v>
      </c>
      <c r="I20" s="38"/>
      <c r="J20" s="38">
        <v>1000</v>
      </c>
      <c r="K20" s="38">
        <f t="shared" ref="K20:K45" si="10">1000-J20</f>
        <v>0</v>
      </c>
      <c r="L20" s="37">
        <f t="shared" ref="L20:L45" si="11">(K20/1000)*-1</f>
        <v>0</v>
      </c>
    </row>
    <row r="21" spans="1:12" ht="15" x14ac:dyDescent="0.25">
      <c r="A21" s="41">
        <v>36770</v>
      </c>
      <c r="B21" s="39">
        <v>-5.28E-2</v>
      </c>
      <c r="C21" s="39">
        <v>-2.8378689954671077E-2</v>
      </c>
      <c r="D21" s="39">
        <f>D20+C21</f>
        <v>-2.8378689954671077E-2</v>
      </c>
      <c r="E21" s="38"/>
      <c r="F21" s="38">
        <f t="shared" ref="F21:F45" si="12">F20*B21+F20</f>
        <v>947.2</v>
      </c>
      <c r="G21" s="38">
        <f t="shared" si="8"/>
        <v>52.799999999999955</v>
      </c>
      <c r="H21" s="37">
        <f t="shared" si="9"/>
        <v>-5.2799999999999951E-2</v>
      </c>
      <c r="I21" s="38"/>
      <c r="J21" s="38">
        <f t="shared" ref="J21:J45" si="13">J20*C21+J20</f>
        <v>971.62131004532887</v>
      </c>
      <c r="K21" s="38">
        <f t="shared" si="10"/>
        <v>28.378689954671131</v>
      </c>
      <c r="L21" s="37">
        <f t="shared" si="11"/>
        <v>-2.8378689954671132E-2</v>
      </c>
    </row>
    <row r="22" spans="1:12" ht="15" x14ac:dyDescent="0.25">
      <c r="A22" s="41">
        <v>36800</v>
      </c>
      <c r="B22" s="39">
        <v>-4.1999999999999997E-3</v>
      </c>
      <c r="C22" s="39">
        <v>2.0483702087267908E-2</v>
      </c>
      <c r="D22" s="39">
        <f t="shared" si="7"/>
        <v>-7.8949878674031693E-3</v>
      </c>
      <c r="E22" s="38"/>
      <c r="F22" s="38">
        <f t="shared" si="12"/>
        <v>943.22176000000002</v>
      </c>
      <c r="G22" s="38">
        <f t="shared" si="8"/>
        <v>56.778239999999983</v>
      </c>
      <c r="H22" s="37">
        <f t="shared" si="9"/>
        <v>-5.677823999999998E-2</v>
      </c>
      <c r="I22" s="38"/>
      <c r="J22" s="38">
        <f t="shared" si="13"/>
        <v>991.52371150193835</v>
      </c>
      <c r="K22" s="38">
        <f t="shared" si="10"/>
        <v>8.4762884980616491</v>
      </c>
      <c r="L22" s="37">
        <f t="shared" si="11"/>
        <v>-8.4762884980616494E-3</v>
      </c>
    </row>
    <row r="23" spans="1:12" ht="15" x14ac:dyDescent="0.25">
      <c r="A23" s="41">
        <v>36831</v>
      </c>
      <c r="B23" s="39">
        <v>-7.8799999999999995E-2</v>
      </c>
      <c r="C23" s="39">
        <v>6.8735211693040865E-2</v>
      </c>
      <c r="D23" s="39">
        <f t="shared" si="7"/>
        <v>6.0840223825637696E-2</v>
      </c>
      <c r="E23" s="38"/>
      <c r="F23" s="38">
        <f t="shared" si="12"/>
        <v>868.89588531200002</v>
      </c>
      <c r="G23" s="38">
        <f t="shared" si="8"/>
        <v>131.10411468799998</v>
      </c>
      <c r="H23" s="37">
        <f t="shared" si="9"/>
        <v>-0.13110411468799998</v>
      </c>
      <c r="I23" s="38"/>
      <c r="J23" s="38">
        <f t="shared" si="13"/>
        <v>1059.6763037106937</v>
      </c>
      <c r="K23" s="38">
        <f t="shared" si="10"/>
        <v>-59.676303710693674</v>
      </c>
      <c r="L23" s="37">
        <f t="shared" si="11"/>
        <v>5.9676303710693671E-2</v>
      </c>
    </row>
    <row r="24" spans="1:12" ht="15" x14ac:dyDescent="0.25">
      <c r="A24" s="41">
        <v>36861</v>
      </c>
      <c r="B24" s="39">
        <v>4.8999999999999998E-3</v>
      </c>
      <c r="C24" s="39">
        <v>9.8252839220383414E-2</v>
      </c>
      <c r="D24" s="39">
        <f t="shared" si="7"/>
        <v>0.15909306304602111</v>
      </c>
      <c r="E24" s="38"/>
      <c r="F24" s="38">
        <f t="shared" si="12"/>
        <v>873.15347515002884</v>
      </c>
      <c r="G24" s="38">
        <f t="shared" si="8"/>
        <v>126.84652484997116</v>
      </c>
      <c r="H24" s="37">
        <f t="shared" si="9"/>
        <v>-0.12684652484997117</v>
      </c>
      <c r="I24" s="38"/>
      <c r="J24" s="38">
        <f t="shared" si="13"/>
        <v>1163.7925092048306</v>
      </c>
      <c r="K24" s="38">
        <f t="shared" si="10"/>
        <v>-163.79250920483059</v>
      </c>
      <c r="L24" s="37">
        <f t="shared" si="11"/>
        <v>0.1637925092048306</v>
      </c>
    </row>
    <row r="25" spans="1:12" ht="15" x14ac:dyDescent="0.25">
      <c r="A25" s="40">
        <v>40179</v>
      </c>
      <c r="B25" s="39">
        <v>3.5499999999999997E-2</v>
      </c>
      <c r="C25" s="39">
        <v>6.3581087843205264E-3</v>
      </c>
      <c r="D25" s="39">
        <f t="shared" si="7"/>
        <v>0.16545117183034164</v>
      </c>
      <c r="E25" s="38"/>
      <c r="F25" s="38">
        <f t="shared" si="12"/>
        <v>904.15042351785485</v>
      </c>
      <c r="G25" s="38">
        <f t="shared" si="8"/>
        <v>95.849576482145153</v>
      </c>
      <c r="H25" s="37">
        <f t="shared" si="9"/>
        <v>-9.5849576482145149E-2</v>
      </c>
      <c r="I25" s="38"/>
      <c r="J25" s="38">
        <f t="shared" si="13"/>
        <v>1171.1920285807323</v>
      </c>
      <c r="K25" s="38">
        <f t="shared" si="10"/>
        <v>-171.19202858073231</v>
      </c>
      <c r="L25" s="37">
        <f t="shared" si="11"/>
        <v>0.17119202858073232</v>
      </c>
    </row>
    <row r="26" spans="1:12" ht="15" x14ac:dyDescent="0.25">
      <c r="A26" s="40">
        <v>40210</v>
      </c>
      <c r="B26" s="39">
        <v>-9.1200000000000003E-2</v>
      </c>
      <c r="C26" s="39">
        <v>1.339492291830835E-3</v>
      </c>
      <c r="D26" s="39">
        <f t="shared" si="7"/>
        <v>0.16679066412217247</v>
      </c>
      <c r="E26" s="38"/>
      <c r="F26" s="38">
        <f t="shared" si="12"/>
        <v>821.6919048930265</v>
      </c>
      <c r="G26" s="38">
        <f t="shared" si="8"/>
        <v>178.3080951069735</v>
      </c>
      <c r="H26" s="37">
        <f t="shared" si="9"/>
        <v>-0.17830809510697349</v>
      </c>
      <c r="I26" s="38"/>
      <c r="J26" s="38">
        <f t="shared" si="13"/>
        <v>1172.76083127527</v>
      </c>
      <c r="K26" s="38">
        <f t="shared" si="10"/>
        <v>-172.76083127526999</v>
      </c>
      <c r="L26" s="37">
        <f t="shared" si="11"/>
        <v>0.17276083127527</v>
      </c>
    </row>
    <row r="27" spans="1:12" ht="15" x14ac:dyDescent="0.25">
      <c r="A27" s="40">
        <v>40238</v>
      </c>
      <c r="B27" s="39">
        <v>-6.3399999999999998E-2</v>
      </c>
      <c r="C27" s="39">
        <v>5.1564298801744624E-2</v>
      </c>
      <c r="D27" s="39">
        <f t="shared" si="7"/>
        <v>0.2183549629239171</v>
      </c>
      <c r="E27" s="38"/>
      <c r="F27" s="38">
        <f t="shared" si="12"/>
        <v>769.5966381228086</v>
      </c>
      <c r="G27" s="38">
        <f t="shared" si="8"/>
        <v>230.4033618771914</v>
      </c>
      <c r="H27" s="37">
        <f t="shared" si="9"/>
        <v>-0.2304033618771914</v>
      </c>
      <c r="I27" s="38"/>
      <c r="J27" s="38">
        <f t="shared" si="13"/>
        <v>1233.2334212021303</v>
      </c>
      <c r="K27" s="38">
        <f t="shared" si="10"/>
        <v>-233.23342120213033</v>
      </c>
      <c r="L27" s="37">
        <f t="shared" si="11"/>
        <v>0.23323342120213034</v>
      </c>
    </row>
    <row r="28" spans="1:12" ht="15" x14ac:dyDescent="0.25">
      <c r="A28" s="40">
        <v>40269</v>
      </c>
      <c r="B28" s="39">
        <v>7.7700000000000005E-2</v>
      </c>
      <c r="C28" s="39">
        <v>-4.1964053389871414E-2</v>
      </c>
      <c r="D28" s="39">
        <f t="shared" si="7"/>
        <v>0.17639090953404568</v>
      </c>
      <c r="E28" s="38"/>
      <c r="F28" s="38">
        <f t="shared" si="12"/>
        <v>829.39429690495081</v>
      </c>
      <c r="G28" s="38">
        <f t="shared" si="8"/>
        <v>170.60570309504919</v>
      </c>
      <c r="H28" s="37">
        <f t="shared" si="9"/>
        <v>-0.17060570309504919</v>
      </c>
      <c r="I28" s="38"/>
      <c r="J28" s="38">
        <f t="shared" si="13"/>
        <v>1181.4819480726303</v>
      </c>
      <c r="K28" s="38">
        <f t="shared" si="10"/>
        <v>-181.4819480726303</v>
      </c>
      <c r="L28" s="37">
        <f t="shared" si="11"/>
        <v>0.18148194807263029</v>
      </c>
    </row>
    <row r="29" spans="1:12" ht="15" x14ac:dyDescent="0.25">
      <c r="A29" s="40">
        <v>40299</v>
      </c>
      <c r="B29" s="39">
        <v>6.7000000000000002E-3</v>
      </c>
      <c r="C29" s="39">
        <v>4.9853838524263061E-3</v>
      </c>
      <c r="D29" s="39">
        <f t="shared" si="7"/>
        <v>0.18137629338647199</v>
      </c>
      <c r="E29" s="38"/>
      <c r="F29" s="38">
        <f t="shared" si="12"/>
        <v>834.951238694214</v>
      </c>
      <c r="G29" s="38">
        <f t="shared" si="8"/>
        <v>165.048761305786</v>
      </c>
      <c r="H29" s="37">
        <f t="shared" si="9"/>
        <v>-0.165048761305786</v>
      </c>
      <c r="I29" s="38"/>
      <c r="J29" s="38">
        <f t="shared" si="13"/>
        <v>1187.3720890984848</v>
      </c>
      <c r="K29" s="38">
        <f t="shared" si="10"/>
        <v>-187.37208909848482</v>
      </c>
      <c r="L29" s="37">
        <f t="shared" si="11"/>
        <v>0.18737208909848482</v>
      </c>
    </row>
    <row r="30" spans="1:12" ht="15" x14ac:dyDescent="0.25">
      <c r="A30" s="40">
        <v>40330</v>
      </c>
      <c r="B30" s="39">
        <v>-2.4299999999999999E-2</v>
      </c>
      <c r="C30" s="39">
        <v>-8.5219936300250376E-3</v>
      </c>
      <c r="D30" s="39">
        <f t="shared" si="7"/>
        <v>0.17285429975644695</v>
      </c>
      <c r="E30" s="38"/>
      <c r="F30" s="38">
        <f t="shared" si="12"/>
        <v>814.66192359394461</v>
      </c>
      <c r="G30" s="38">
        <f t="shared" si="8"/>
        <v>185.33807640605539</v>
      </c>
      <c r="H30" s="37">
        <f t="shared" si="9"/>
        <v>-0.1853380764060554</v>
      </c>
      <c r="I30" s="38"/>
      <c r="J30" s="38">
        <f t="shared" si="13"/>
        <v>1177.2533117187181</v>
      </c>
      <c r="K30" s="38">
        <f t="shared" si="10"/>
        <v>-177.25331171871812</v>
      </c>
      <c r="L30" s="37">
        <f t="shared" si="11"/>
        <v>0.17725331171871811</v>
      </c>
    </row>
    <row r="31" spans="1:12" ht="15" x14ac:dyDescent="0.25">
      <c r="A31" s="40">
        <v>40360</v>
      </c>
      <c r="B31" s="39">
        <v>-9.7999999999999997E-3</v>
      </c>
      <c r="C31" s="39">
        <v>-4.8054208377584784E-3</v>
      </c>
      <c r="D31" s="39">
        <f t="shared" si="7"/>
        <v>0.16804887891868847</v>
      </c>
      <c r="E31" s="38"/>
      <c r="F31" s="38">
        <f t="shared" si="12"/>
        <v>806.67823674272393</v>
      </c>
      <c r="G31" s="38">
        <f t="shared" si="8"/>
        <v>193.32176325727607</v>
      </c>
      <c r="H31" s="37">
        <f t="shared" si="9"/>
        <v>-0.19332176325727607</v>
      </c>
      <c r="I31" s="38"/>
      <c r="J31" s="38">
        <f t="shared" si="13"/>
        <v>1171.5961141232649</v>
      </c>
      <c r="K31" s="38">
        <f t="shared" si="10"/>
        <v>-171.5961141232649</v>
      </c>
      <c r="L31" s="37">
        <f t="shared" si="11"/>
        <v>0.17159611412326489</v>
      </c>
    </row>
    <row r="32" spans="1:12" ht="15" x14ac:dyDescent="0.25">
      <c r="A32" s="40">
        <v>40391</v>
      </c>
      <c r="B32" s="39">
        <v>-6.2600000000000003E-2</v>
      </c>
      <c r="C32" s="39">
        <v>2.0462817563208446E-2</v>
      </c>
      <c r="D32" s="39">
        <f t="shared" si="7"/>
        <v>0.18851169648189692</v>
      </c>
      <c r="E32" s="38"/>
      <c r="F32" s="38">
        <f t="shared" si="12"/>
        <v>756.1801791226294</v>
      </c>
      <c r="G32" s="38">
        <f t="shared" si="8"/>
        <v>243.8198208773706</v>
      </c>
      <c r="H32" s="37">
        <f t="shared" si="9"/>
        <v>-0.24381982087737061</v>
      </c>
      <c r="I32" s="38"/>
      <c r="J32" s="38">
        <f t="shared" si="13"/>
        <v>1195.5702716643332</v>
      </c>
      <c r="K32" s="38">
        <f t="shared" si="10"/>
        <v>-195.57027166433318</v>
      </c>
      <c r="L32" s="37">
        <f t="shared" si="11"/>
        <v>0.19557027166433319</v>
      </c>
    </row>
    <row r="33" spans="1:12" ht="15" x14ac:dyDescent="0.25">
      <c r="A33" s="40">
        <v>40422</v>
      </c>
      <c r="B33" s="39">
        <v>-8.0799999999999997E-2</v>
      </c>
      <c r="C33" s="39">
        <v>2.5205773589407121E-2</v>
      </c>
      <c r="D33" s="39">
        <f t="shared" si="7"/>
        <v>0.21371747007130404</v>
      </c>
      <c r="E33" s="38"/>
      <c r="F33" s="38">
        <f t="shared" si="12"/>
        <v>695.080820649521</v>
      </c>
      <c r="G33" s="38">
        <f t="shared" si="8"/>
        <v>304.919179350479</v>
      </c>
      <c r="H33" s="37">
        <f t="shared" si="9"/>
        <v>-0.30491917935047902</v>
      </c>
      <c r="I33" s="38"/>
      <c r="J33" s="38">
        <f t="shared" si="13"/>
        <v>1225.7055452421303</v>
      </c>
      <c r="K33" s="38">
        <f t="shared" si="10"/>
        <v>-225.70554524213026</v>
      </c>
      <c r="L33" s="37">
        <f t="shared" si="11"/>
        <v>0.22570554524213027</v>
      </c>
    </row>
    <row r="34" spans="1:12" ht="15" x14ac:dyDescent="0.25">
      <c r="A34" s="40">
        <v>40452</v>
      </c>
      <c r="B34" s="39">
        <v>1.9099999999999999E-2</v>
      </c>
      <c r="C34" s="39">
        <v>3.8378149859014998E-2</v>
      </c>
      <c r="D34" s="39">
        <f t="shared" si="7"/>
        <v>0.25209561993031904</v>
      </c>
      <c r="E34" s="38"/>
      <c r="F34" s="38">
        <f t="shared" si="12"/>
        <v>708.35686432392686</v>
      </c>
      <c r="G34" s="38">
        <f t="shared" si="8"/>
        <v>291.64313567607314</v>
      </c>
      <c r="H34" s="37">
        <f t="shared" si="9"/>
        <v>-0.29164313567607314</v>
      </c>
      <c r="I34" s="38"/>
      <c r="J34" s="38">
        <f t="shared" si="13"/>
        <v>1272.7458563404584</v>
      </c>
      <c r="K34" s="38">
        <f t="shared" si="10"/>
        <v>-272.74585634045843</v>
      </c>
      <c r="L34" s="37">
        <f t="shared" si="11"/>
        <v>0.27274585634045845</v>
      </c>
    </row>
    <row r="35" spans="1:12" ht="15" x14ac:dyDescent="0.25">
      <c r="A35" s="40">
        <v>40483</v>
      </c>
      <c r="B35" s="39">
        <v>7.6700000000000004E-2</v>
      </c>
      <c r="C35" s="39">
        <v>-6.9623941073642892E-2</v>
      </c>
      <c r="D35" s="39">
        <f t="shared" si="7"/>
        <v>0.18247167885667614</v>
      </c>
      <c r="E35" s="38"/>
      <c r="F35" s="38">
        <f t="shared" si="12"/>
        <v>762.68783581757202</v>
      </c>
      <c r="G35" s="38">
        <f t="shared" si="8"/>
        <v>237.31216418242798</v>
      </c>
      <c r="H35" s="37">
        <f t="shared" si="9"/>
        <v>-0.23731216418242798</v>
      </c>
      <c r="I35" s="38"/>
      <c r="J35" s="38">
        <f t="shared" si="13"/>
        <v>1184.1322738368872</v>
      </c>
      <c r="K35" s="38">
        <f t="shared" si="10"/>
        <v>-184.13227383688718</v>
      </c>
      <c r="L35" s="37">
        <f t="shared" si="11"/>
        <v>0.18413227383688718</v>
      </c>
    </row>
    <row r="36" spans="1:12" ht="15" x14ac:dyDescent="0.25">
      <c r="A36" s="40">
        <v>40513</v>
      </c>
      <c r="B36" s="39">
        <v>8.8000000000000005E-3</v>
      </c>
      <c r="C36" s="39">
        <v>2.0456954280483552E-2</v>
      </c>
      <c r="D36" s="39">
        <f t="shared" si="7"/>
        <v>0.2029286331371597</v>
      </c>
      <c r="E36" s="38"/>
      <c r="F36" s="38">
        <f t="shared" si="12"/>
        <v>769.39948877276663</v>
      </c>
      <c r="G36" s="38">
        <f t="shared" si="8"/>
        <v>230.60051122723337</v>
      </c>
      <c r="H36" s="37">
        <f t="shared" si="9"/>
        <v>-0.23060051122723338</v>
      </c>
      <c r="I36" s="38"/>
      <c r="J36" s="38">
        <f t="shared" si="13"/>
        <v>1208.3560136248134</v>
      </c>
      <c r="K36" s="38">
        <f t="shared" si="10"/>
        <v>-208.35601362481339</v>
      </c>
      <c r="L36" s="37">
        <f t="shared" si="11"/>
        <v>0.20835601362481337</v>
      </c>
    </row>
    <row r="37" spans="1:12" ht="15" x14ac:dyDescent="0.25">
      <c r="A37" s="40">
        <v>40180</v>
      </c>
      <c r="B37" s="39">
        <v>-1.46E-2</v>
      </c>
      <c r="C37" s="39">
        <v>-4.9846663479942155E-3</v>
      </c>
      <c r="D37" s="39">
        <f t="shared" si="7"/>
        <v>0.19794396678916548</v>
      </c>
      <c r="E37" s="38"/>
      <c r="F37" s="38">
        <f t="shared" si="12"/>
        <v>758.16625623668426</v>
      </c>
      <c r="G37" s="38">
        <f t="shared" si="8"/>
        <v>241.83374376331574</v>
      </c>
      <c r="H37" s="37">
        <f t="shared" si="9"/>
        <v>-0.24183374376331573</v>
      </c>
      <c r="I37" s="38"/>
      <c r="J37" s="38">
        <f t="shared" si="13"/>
        <v>1202.3327620673012</v>
      </c>
      <c r="K37" s="38">
        <f t="shared" si="10"/>
        <v>-202.33276206730125</v>
      </c>
      <c r="L37" s="37">
        <f t="shared" si="11"/>
        <v>0.20233276206730125</v>
      </c>
    </row>
    <row r="38" spans="1:12" ht="15" x14ac:dyDescent="0.25">
      <c r="A38" s="40">
        <v>40211</v>
      </c>
      <c r="B38" s="39">
        <v>-1.9300000000000001E-2</v>
      </c>
      <c r="C38" s="39">
        <v>-2.8715464834676019E-2</v>
      </c>
      <c r="D38" s="39">
        <f t="shared" si="7"/>
        <v>0.16922850195448946</v>
      </c>
      <c r="E38" s="38"/>
      <c r="F38" s="38">
        <f t="shared" si="12"/>
        <v>743.53364749131629</v>
      </c>
      <c r="G38" s="38">
        <f t="shared" si="8"/>
        <v>256.46635250868371</v>
      </c>
      <c r="H38" s="37">
        <f t="shared" si="9"/>
        <v>-0.25646635250868371</v>
      </c>
      <c r="I38" s="38"/>
      <c r="J38" s="38">
        <f t="shared" si="13"/>
        <v>1167.8072179185788</v>
      </c>
      <c r="K38" s="38">
        <f t="shared" si="10"/>
        <v>-167.80721791857877</v>
      </c>
      <c r="L38" s="37">
        <f t="shared" si="11"/>
        <v>0.16780721791857878</v>
      </c>
    </row>
    <row r="39" spans="1:12" ht="15" x14ac:dyDescent="0.25">
      <c r="A39" s="40">
        <v>40239</v>
      </c>
      <c r="B39" s="39">
        <v>3.7600000000000001E-2</v>
      </c>
      <c r="C39" s="39">
        <v>2.0903724811724977E-3</v>
      </c>
      <c r="D39" s="39">
        <f t="shared" si="7"/>
        <v>0.17131887443566196</v>
      </c>
      <c r="E39" s="38"/>
      <c r="F39" s="38">
        <f t="shared" si="12"/>
        <v>771.49051263698982</v>
      </c>
      <c r="G39" s="38">
        <f t="shared" si="8"/>
        <v>228.50948736301018</v>
      </c>
      <c r="H39" s="37">
        <f t="shared" si="9"/>
        <v>-0.22850948736301019</v>
      </c>
      <c r="I39" s="38"/>
      <c r="J39" s="38">
        <f t="shared" si="13"/>
        <v>1170.2483699902305</v>
      </c>
      <c r="K39" s="38">
        <f t="shared" si="10"/>
        <v>-170.24836999023046</v>
      </c>
      <c r="L39" s="37">
        <f t="shared" si="11"/>
        <v>0.17024836999023046</v>
      </c>
    </row>
    <row r="40" spans="1:12" ht="15" x14ac:dyDescent="0.25">
      <c r="A40" s="40">
        <v>40270</v>
      </c>
      <c r="B40" s="39">
        <v>-6.0600000000000001E-2</v>
      </c>
      <c r="C40" s="39">
        <v>-1.7185732247063545E-2</v>
      </c>
      <c r="D40" s="39">
        <f t="shared" si="7"/>
        <v>0.15413314218859842</v>
      </c>
      <c r="E40" s="38"/>
      <c r="F40" s="38">
        <f t="shared" si="12"/>
        <v>724.73818757118829</v>
      </c>
      <c r="G40" s="38">
        <f t="shared" si="8"/>
        <v>275.26181242881171</v>
      </c>
      <c r="H40" s="37">
        <f t="shared" si="9"/>
        <v>-0.2752618124288117</v>
      </c>
      <c r="I40" s="38"/>
      <c r="J40" s="38">
        <f t="shared" si="13"/>
        <v>1150.1367948410159</v>
      </c>
      <c r="K40" s="38">
        <f t="shared" si="10"/>
        <v>-150.1367948410159</v>
      </c>
      <c r="L40" s="37">
        <f t="shared" si="11"/>
        <v>0.15013679484101589</v>
      </c>
    </row>
    <row r="41" spans="1:12" ht="15" x14ac:dyDescent="0.25">
      <c r="A41" s="40">
        <v>40300</v>
      </c>
      <c r="B41" s="39">
        <v>-7.4000000000000003E-3</v>
      </c>
      <c r="C41" s="39">
        <v>2.9144432549507604E-2</v>
      </c>
      <c r="D41" s="39">
        <f t="shared" si="7"/>
        <v>0.18327757473810602</v>
      </c>
      <c r="E41" s="38"/>
      <c r="F41" s="38">
        <f t="shared" si="12"/>
        <v>719.37512498316153</v>
      </c>
      <c r="G41" s="38">
        <f t="shared" si="8"/>
        <v>280.62487501683847</v>
      </c>
      <c r="H41" s="37">
        <f t="shared" si="9"/>
        <v>-0.28062487501683847</v>
      </c>
      <c r="I41" s="38"/>
      <c r="J41" s="38">
        <f t="shared" si="13"/>
        <v>1183.6568790809667</v>
      </c>
      <c r="K41" s="38">
        <f t="shared" si="10"/>
        <v>-183.65687908096675</v>
      </c>
      <c r="L41" s="37">
        <f t="shared" si="11"/>
        <v>0.18365687908096676</v>
      </c>
    </row>
    <row r="42" spans="1:12" ht="15" x14ac:dyDescent="0.25">
      <c r="A42" s="40">
        <v>40331</v>
      </c>
      <c r="B42" s="39">
        <v>-7.1199999999999999E-2</v>
      </c>
      <c r="C42" s="39">
        <v>7.2934405423641602E-2</v>
      </c>
      <c r="D42" s="39">
        <f t="shared" si="7"/>
        <v>0.25621198016174762</v>
      </c>
      <c r="E42" s="38"/>
      <c r="F42" s="38">
        <f t="shared" si="12"/>
        <v>668.15561608436042</v>
      </c>
      <c r="G42" s="38">
        <f t="shared" si="8"/>
        <v>331.84438391563958</v>
      </c>
      <c r="H42" s="37">
        <f t="shared" si="9"/>
        <v>-0.33184438391563958</v>
      </c>
      <c r="I42" s="38"/>
      <c r="J42" s="38">
        <f t="shared" si="13"/>
        <v>1269.9861897823403</v>
      </c>
      <c r="K42" s="38">
        <f t="shared" si="10"/>
        <v>-269.98618978234026</v>
      </c>
      <c r="L42" s="37">
        <f t="shared" si="11"/>
        <v>0.26998618978234024</v>
      </c>
    </row>
    <row r="43" spans="1:12" ht="15" x14ac:dyDescent="0.25">
      <c r="A43" s="40">
        <v>40361</v>
      </c>
      <c r="B43" s="39">
        <v>-7.8E-2</v>
      </c>
      <c r="C43" s="39">
        <v>3.5800983366617523E-2</v>
      </c>
      <c r="D43" s="39">
        <f t="shared" si="7"/>
        <v>0.29201296352836514</v>
      </c>
      <c r="E43" s="38"/>
      <c r="F43" s="38">
        <f t="shared" si="12"/>
        <v>616.0394780297803</v>
      </c>
      <c r="G43" s="38">
        <f t="shared" si="8"/>
        <v>383.9605219702197</v>
      </c>
      <c r="H43" s="37">
        <f t="shared" si="9"/>
        <v>-0.38396052197021968</v>
      </c>
      <c r="I43" s="38"/>
      <c r="J43" s="38">
        <f t="shared" si="13"/>
        <v>1315.4529442385717</v>
      </c>
      <c r="K43" s="38">
        <f t="shared" si="10"/>
        <v>-315.45294423857172</v>
      </c>
      <c r="L43" s="37">
        <f t="shared" si="11"/>
        <v>0.31545294423857173</v>
      </c>
    </row>
    <row r="44" spans="1:12" ht="15" x14ac:dyDescent="0.25">
      <c r="A44" s="40">
        <v>40392</v>
      </c>
      <c r="B44" s="39">
        <v>6.6E-3</v>
      </c>
      <c r="C44" s="39">
        <v>2.1654635309848791E-2</v>
      </c>
      <c r="D44" s="39">
        <f t="shared" si="7"/>
        <v>0.31366759883821393</v>
      </c>
      <c r="E44" s="38"/>
      <c r="F44" s="38">
        <f t="shared" si="12"/>
        <v>620.10533858477686</v>
      </c>
      <c r="G44" s="38">
        <f t="shared" si="8"/>
        <v>379.89466141522314</v>
      </c>
      <c r="H44" s="37">
        <f t="shared" si="9"/>
        <v>-0.37989466141522316</v>
      </c>
      <c r="I44" s="38"/>
      <c r="J44" s="38">
        <f t="shared" si="13"/>
        <v>1343.9385980133247</v>
      </c>
      <c r="K44" s="38">
        <f t="shared" si="10"/>
        <v>-343.93859801332474</v>
      </c>
      <c r="L44" s="37">
        <f t="shared" si="11"/>
        <v>0.34393859801332471</v>
      </c>
    </row>
    <row r="45" spans="1:12" ht="15" x14ac:dyDescent="0.25">
      <c r="A45" s="40">
        <v>40423</v>
      </c>
      <c r="B45" s="39">
        <v>-0.1087</v>
      </c>
      <c r="C45" s="39">
        <v>3.3912334475299621E-2</v>
      </c>
      <c r="D45" s="39">
        <f t="shared" si="7"/>
        <v>0.34757993331351356</v>
      </c>
      <c r="E45" s="38"/>
      <c r="F45" s="38">
        <f t="shared" si="12"/>
        <v>552.69988828061162</v>
      </c>
      <c r="G45" s="38">
        <f t="shared" si="8"/>
        <v>447.30011171938838</v>
      </c>
      <c r="H45" s="37">
        <f t="shared" si="9"/>
        <v>-0.44730011171938838</v>
      </c>
      <c r="I45" s="38"/>
      <c r="J45" s="38">
        <f t="shared" si="13"/>
        <v>1389.5146932634179</v>
      </c>
      <c r="K45" s="38">
        <f t="shared" si="10"/>
        <v>-389.51469326341794</v>
      </c>
      <c r="L45" s="37">
        <f t="shared" si="11"/>
        <v>0.38951469326341792</v>
      </c>
    </row>
    <row r="46" spans="1:12" ht="15" x14ac:dyDescent="0.25">
      <c r="A46" s="38"/>
      <c r="B46" s="39">
        <v>0</v>
      </c>
      <c r="C46" s="39">
        <v>0</v>
      </c>
      <c r="D46" s="39">
        <v>0</v>
      </c>
      <c r="E46" s="38"/>
      <c r="F46" s="38"/>
      <c r="G46" s="38"/>
      <c r="H46" s="37" t="e">
        <v>#N/A</v>
      </c>
      <c r="I46" s="38"/>
      <c r="J46" s="38"/>
      <c r="K46" s="38"/>
      <c r="L46" s="37" t="e">
        <v>#N/A</v>
      </c>
    </row>
    <row r="47" spans="1:12" ht="15" x14ac:dyDescent="0.25">
      <c r="A47" s="38"/>
      <c r="B47" s="39">
        <v>0</v>
      </c>
      <c r="C47" s="39">
        <v>0</v>
      </c>
      <c r="D47" s="39">
        <f t="shared" ref="D47:D63" si="14">D46+C47</f>
        <v>0</v>
      </c>
      <c r="E47" s="38"/>
      <c r="F47" s="38">
        <v>1000</v>
      </c>
      <c r="G47" s="38">
        <f t="shared" ref="G47:G63" si="15">1000-F47</f>
        <v>0</v>
      </c>
      <c r="H47" s="37">
        <f t="shared" ref="H47:H63" si="16">(G47/1000)*-1</f>
        <v>0</v>
      </c>
      <c r="I47" s="38"/>
      <c r="J47" s="38">
        <v>1000</v>
      </c>
      <c r="K47" s="38">
        <f t="shared" ref="K47:K63" si="17">1000-J47</f>
        <v>0</v>
      </c>
      <c r="L47" s="37">
        <f t="shared" ref="L47:L63" si="18">(K47/1000)*-1</f>
        <v>0</v>
      </c>
    </row>
    <row r="48" spans="1:12" ht="15" x14ac:dyDescent="0.25">
      <c r="A48" s="40">
        <v>40489</v>
      </c>
      <c r="B48" s="39">
        <v>-4.1799999999999997E-2</v>
      </c>
      <c r="C48" s="39">
        <v>-1.150045797151833E-3</v>
      </c>
      <c r="D48" s="39">
        <f t="shared" si="14"/>
        <v>-1.150045797151833E-3</v>
      </c>
      <c r="E48" s="38"/>
      <c r="F48" s="38">
        <f t="shared" ref="F48:F63" si="19">F47*B48+F47</f>
        <v>958.2</v>
      </c>
      <c r="G48" s="38">
        <f t="shared" si="15"/>
        <v>41.799999999999955</v>
      </c>
      <c r="H48" s="37">
        <f t="shared" si="16"/>
        <v>-4.1799999999999955E-2</v>
      </c>
      <c r="I48" s="38"/>
      <c r="J48" s="38">
        <f t="shared" ref="J48:J63" si="20">J47*C48+J47</f>
        <v>998.84995420284815</v>
      </c>
      <c r="K48" s="38">
        <f t="shared" si="17"/>
        <v>1.1500457971518472</v>
      </c>
      <c r="L48" s="37">
        <f t="shared" si="18"/>
        <v>-1.1500457971518473E-3</v>
      </c>
    </row>
    <row r="49" spans="1:14" ht="15" x14ac:dyDescent="0.25">
      <c r="A49" s="40">
        <v>40519</v>
      </c>
      <c r="B49" s="39">
        <v>-6.8999999999999999E-3</v>
      </c>
      <c r="C49" s="39">
        <v>6.9850629283216836E-3</v>
      </c>
      <c r="D49" s="39">
        <f t="shared" si="14"/>
        <v>5.8350171311698507E-3</v>
      </c>
      <c r="E49" s="38"/>
      <c r="F49" s="38">
        <f t="shared" si="19"/>
        <v>951.58842000000004</v>
      </c>
      <c r="G49" s="38">
        <f t="shared" si="15"/>
        <v>48.411579999999958</v>
      </c>
      <c r="H49" s="37">
        <f t="shared" si="16"/>
        <v>-4.8411579999999961E-2</v>
      </c>
      <c r="I49" s="38"/>
      <c r="J49" s="38">
        <f t="shared" si="20"/>
        <v>1005.8269839889062</v>
      </c>
      <c r="K49" s="38">
        <f t="shared" si="17"/>
        <v>-5.8269839889062496</v>
      </c>
      <c r="L49" s="37">
        <f t="shared" si="18"/>
        <v>5.8269839889062494E-3</v>
      </c>
    </row>
    <row r="50" spans="1:14" ht="15" x14ac:dyDescent="0.25">
      <c r="A50" s="40">
        <v>40186</v>
      </c>
      <c r="B50" s="39">
        <v>-0.06</v>
      </c>
      <c r="C50" s="39">
        <v>1.8336103822766736E-2</v>
      </c>
      <c r="D50" s="39">
        <f t="shared" si="14"/>
        <v>2.4171120953936587E-2</v>
      </c>
      <c r="E50" s="38"/>
      <c r="F50" s="38">
        <f t="shared" si="19"/>
        <v>894.49311480000006</v>
      </c>
      <c r="G50" s="38">
        <f t="shared" si="15"/>
        <v>105.50688519999994</v>
      </c>
      <c r="H50" s="37">
        <f t="shared" si="16"/>
        <v>-0.10550688519999994</v>
      </c>
      <c r="I50" s="38"/>
      <c r="J50" s="38">
        <f t="shared" si="20"/>
        <v>1024.2699319950673</v>
      </c>
      <c r="K50" s="38">
        <f t="shared" si="17"/>
        <v>-24.269931995067282</v>
      </c>
      <c r="L50" s="37">
        <f t="shared" si="18"/>
        <v>2.426993199506728E-2</v>
      </c>
    </row>
    <row r="51" spans="1:14" ht="15" x14ac:dyDescent="0.25">
      <c r="A51" s="40">
        <v>40217</v>
      </c>
      <c r="B51" s="39">
        <v>-3.2500000000000001E-2</v>
      </c>
      <c r="C51" s="39">
        <v>4.7703202278063683E-2</v>
      </c>
      <c r="D51" s="39">
        <f t="shared" si="14"/>
        <v>7.187432323200027E-2</v>
      </c>
      <c r="E51" s="38"/>
      <c r="F51" s="38">
        <f t="shared" si="19"/>
        <v>865.42208856900004</v>
      </c>
      <c r="G51" s="38">
        <f t="shared" si="15"/>
        <v>134.57791143099996</v>
      </c>
      <c r="H51" s="37">
        <f t="shared" si="16"/>
        <v>-0.13457791143099995</v>
      </c>
      <c r="I51" s="38"/>
      <c r="J51" s="38">
        <f t="shared" si="20"/>
        <v>1073.1308877483666</v>
      </c>
      <c r="K51" s="38">
        <f t="shared" si="17"/>
        <v>-73.130887748366604</v>
      </c>
      <c r="L51" s="37">
        <f t="shared" si="18"/>
        <v>7.313088774836661E-2</v>
      </c>
    </row>
    <row r="52" spans="1:14" ht="15" x14ac:dyDescent="0.25">
      <c r="A52" s="40">
        <v>40245</v>
      </c>
      <c r="B52" s="39">
        <v>-4.3E-3</v>
      </c>
      <c r="C52" s="39">
        <v>-2.4151393234987939E-3</v>
      </c>
      <c r="D52" s="39">
        <f t="shared" si="14"/>
        <v>6.9459183908501476E-2</v>
      </c>
      <c r="E52" s="38"/>
      <c r="F52" s="38">
        <f t="shared" si="19"/>
        <v>861.70077358815331</v>
      </c>
      <c r="G52" s="38">
        <f t="shared" si="15"/>
        <v>138.29922641184669</v>
      </c>
      <c r="H52" s="37">
        <f t="shared" si="16"/>
        <v>-0.13829922641184669</v>
      </c>
      <c r="I52" s="38"/>
      <c r="J52" s="38">
        <f t="shared" si="20"/>
        <v>1070.5391271421045</v>
      </c>
      <c r="K52" s="38">
        <f t="shared" si="17"/>
        <v>-70.539127142104462</v>
      </c>
      <c r="L52" s="37">
        <f t="shared" si="18"/>
        <v>7.053912714210446E-2</v>
      </c>
      <c r="N52" s="6" t="s">
        <v>65</v>
      </c>
    </row>
    <row r="53" spans="1:14" ht="15" x14ac:dyDescent="0.25">
      <c r="A53" s="40">
        <v>40276</v>
      </c>
      <c r="B53" s="39">
        <v>4.87E-2</v>
      </c>
      <c r="C53" s="39">
        <v>-1.4460195327950509E-2</v>
      </c>
      <c r="D53" s="39">
        <f t="shared" si="14"/>
        <v>5.4998988580550967E-2</v>
      </c>
      <c r="E53" s="38"/>
      <c r="F53" s="38">
        <f t="shared" si="19"/>
        <v>903.66560126189643</v>
      </c>
      <c r="G53" s="38">
        <f t="shared" si="15"/>
        <v>96.334398738103573</v>
      </c>
      <c r="H53" s="37">
        <f t="shared" si="16"/>
        <v>-9.633439873810358E-2</v>
      </c>
      <c r="I53" s="38"/>
      <c r="J53" s="38">
        <f t="shared" si="20"/>
        <v>1055.058922257416</v>
      </c>
      <c r="K53" s="38">
        <f t="shared" si="17"/>
        <v>-55.058922257416043</v>
      </c>
      <c r="L53" s="37">
        <f t="shared" si="18"/>
        <v>5.5058922257416043E-2</v>
      </c>
      <c r="N53" s="46" t="s">
        <v>45</v>
      </c>
    </row>
    <row r="54" spans="1:14" ht="15" x14ac:dyDescent="0.25">
      <c r="A54" s="40">
        <v>40306</v>
      </c>
      <c r="B54" s="39">
        <v>1.2999999999999999E-2</v>
      </c>
      <c r="C54" s="39">
        <v>1.2246164889154088E-2</v>
      </c>
      <c r="D54" s="39">
        <f t="shared" si="14"/>
        <v>6.7245153469705055E-2</v>
      </c>
      <c r="E54" s="38"/>
      <c r="F54" s="38">
        <f t="shared" si="19"/>
        <v>915.41325407830107</v>
      </c>
      <c r="G54" s="38">
        <f t="shared" si="15"/>
        <v>84.586745921698935</v>
      </c>
      <c r="H54" s="37">
        <f t="shared" si="16"/>
        <v>-8.458674592169893E-2</v>
      </c>
      <c r="I54" s="38"/>
      <c r="J54" s="38">
        <f t="shared" si="20"/>
        <v>1067.9793477871535</v>
      </c>
      <c r="K54" s="38">
        <f t="shared" si="17"/>
        <v>-67.979347787153529</v>
      </c>
      <c r="L54" s="37">
        <f t="shared" si="18"/>
        <v>6.7979347787153532E-2</v>
      </c>
    </row>
    <row r="55" spans="1:14" ht="15" x14ac:dyDescent="0.25">
      <c r="A55" s="40">
        <v>40337</v>
      </c>
      <c r="B55" s="39">
        <v>-8.43E-2</v>
      </c>
      <c r="C55" s="39">
        <v>2.220284411054485E-2</v>
      </c>
      <c r="D55" s="39">
        <f t="shared" si="14"/>
        <v>8.9447997580249905E-2</v>
      </c>
      <c r="E55" s="38"/>
      <c r="F55" s="38">
        <f t="shared" si="19"/>
        <v>838.24391675950028</v>
      </c>
      <c r="G55" s="38">
        <f t="shared" si="15"/>
        <v>161.75608324049972</v>
      </c>
      <c r="H55" s="37">
        <f t="shared" si="16"/>
        <v>-0.16175608324049973</v>
      </c>
      <c r="I55" s="38"/>
      <c r="J55" s="38">
        <f t="shared" si="20"/>
        <v>1091.6915267593531</v>
      </c>
      <c r="K55" s="38">
        <f t="shared" si="17"/>
        <v>-91.69152675935311</v>
      </c>
      <c r="L55" s="37">
        <f t="shared" si="18"/>
        <v>9.1691526759353104E-2</v>
      </c>
    </row>
    <row r="56" spans="1:14" ht="15" x14ac:dyDescent="0.25">
      <c r="A56" s="40">
        <v>40367</v>
      </c>
      <c r="B56" s="39">
        <v>-8.3999999999999995E-3</v>
      </c>
      <c r="C56" s="39">
        <v>-2.1999475031169946E-2</v>
      </c>
      <c r="D56" s="39">
        <f t="shared" si="14"/>
        <v>6.7448522549079959E-2</v>
      </c>
      <c r="E56" s="38"/>
      <c r="F56" s="38">
        <f t="shared" si="19"/>
        <v>831.20266785872047</v>
      </c>
      <c r="G56" s="38">
        <f t="shared" si="15"/>
        <v>168.79733214127953</v>
      </c>
      <c r="H56" s="37">
        <f t="shared" si="16"/>
        <v>-0.16879733214127954</v>
      </c>
      <c r="I56" s="38"/>
      <c r="J56" s="38">
        <f t="shared" si="20"/>
        <v>1067.6748862746708</v>
      </c>
      <c r="K56" s="38">
        <f t="shared" si="17"/>
        <v>-67.674886274670826</v>
      </c>
      <c r="L56" s="37">
        <f t="shared" si="18"/>
        <v>6.7674886274670831E-2</v>
      </c>
    </row>
    <row r="57" spans="1:14" ht="15" x14ac:dyDescent="0.25">
      <c r="A57" s="40">
        <v>40398</v>
      </c>
      <c r="B57" s="39">
        <v>1.4500000000000001E-2</v>
      </c>
      <c r="C57" s="39">
        <v>-1.9103533386851446E-2</v>
      </c>
      <c r="D57" s="39">
        <f t="shared" si="14"/>
        <v>4.8344989162228513E-2</v>
      </c>
      <c r="E57" s="38"/>
      <c r="F57" s="38">
        <f t="shared" si="19"/>
        <v>843.25510654267191</v>
      </c>
      <c r="G57" s="38">
        <f t="shared" si="15"/>
        <v>156.74489345732809</v>
      </c>
      <c r="H57" s="37">
        <f t="shared" si="16"/>
        <v>-0.15674489345732809</v>
      </c>
      <c r="I57" s="38"/>
      <c r="J57" s="38">
        <f t="shared" si="20"/>
        <v>1047.2785234384198</v>
      </c>
      <c r="K57" s="38">
        <f t="shared" si="17"/>
        <v>-47.278523438419825</v>
      </c>
      <c r="L57" s="37">
        <f t="shared" si="18"/>
        <v>4.7278523438419824E-2</v>
      </c>
    </row>
    <row r="58" spans="1:14" ht="15" x14ac:dyDescent="0.25">
      <c r="A58" s="40">
        <v>40429</v>
      </c>
      <c r="B58" s="39">
        <v>-8.9099999999999999E-2</v>
      </c>
      <c r="C58" s="39">
        <v>-4.2874627748068495E-4</v>
      </c>
      <c r="D58" s="39">
        <f t="shared" si="14"/>
        <v>4.7916242884747828E-2</v>
      </c>
      <c r="E58" s="38"/>
      <c r="F58" s="38">
        <f t="shared" si="19"/>
        <v>768.12107654971987</v>
      </c>
      <c r="G58" s="38">
        <f t="shared" si="15"/>
        <v>231.87892345028013</v>
      </c>
      <c r="H58" s="37">
        <f t="shared" si="16"/>
        <v>-0.23187892345028013</v>
      </c>
      <c r="I58" s="38"/>
      <c r="J58" s="38">
        <f t="shared" si="20"/>
        <v>1046.8295066700102</v>
      </c>
      <c r="K58" s="38">
        <f t="shared" si="17"/>
        <v>-46.829506670010232</v>
      </c>
      <c r="L58" s="37">
        <f t="shared" si="18"/>
        <v>4.6829506670010235E-2</v>
      </c>
    </row>
    <row r="59" spans="1:14" ht="15" x14ac:dyDescent="0.25">
      <c r="A59" s="40">
        <v>40459</v>
      </c>
      <c r="B59" s="39">
        <v>-0.16789999999999999</v>
      </c>
      <c r="C59" s="39">
        <v>4.9138779076516981E-2</v>
      </c>
      <c r="D59" s="39">
        <f t="shared" si="14"/>
        <v>9.7055021961264809E-2</v>
      </c>
      <c r="E59" s="38"/>
      <c r="F59" s="38">
        <f t="shared" si="19"/>
        <v>639.15354779702193</v>
      </c>
      <c r="G59" s="38">
        <f t="shared" si="15"/>
        <v>360.84645220297807</v>
      </c>
      <c r="H59" s="37">
        <f t="shared" si="16"/>
        <v>-0.36084645220297806</v>
      </c>
      <c r="I59" s="38"/>
      <c r="J59" s="38">
        <f t="shared" si="20"/>
        <v>1098.2694305290472</v>
      </c>
      <c r="K59" s="38">
        <f t="shared" si="17"/>
        <v>-98.269430529047213</v>
      </c>
      <c r="L59" s="37">
        <f t="shared" si="18"/>
        <v>9.8269430529047214E-2</v>
      </c>
    </row>
    <row r="60" spans="1:14" ht="15" x14ac:dyDescent="0.25">
      <c r="A60" s="40">
        <v>40490</v>
      </c>
      <c r="B60" s="39">
        <v>-7.1800000000000003E-2</v>
      </c>
      <c r="C60" s="39">
        <v>2.3581114608060672E-2</v>
      </c>
      <c r="D60" s="39">
        <f t="shared" si="14"/>
        <v>0.12063613656932548</v>
      </c>
      <c r="E60" s="38"/>
      <c r="F60" s="38">
        <f t="shared" si="19"/>
        <v>593.2623230651958</v>
      </c>
      <c r="G60" s="38">
        <f t="shared" si="15"/>
        <v>406.7376769348042</v>
      </c>
      <c r="H60" s="37">
        <f t="shared" si="16"/>
        <v>-0.40673767693480423</v>
      </c>
      <c r="I60" s="38"/>
      <c r="J60" s="38">
        <f t="shared" si="20"/>
        <v>1124.1678478408821</v>
      </c>
      <c r="K60" s="38">
        <f t="shared" si="17"/>
        <v>-124.16784784088213</v>
      </c>
      <c r="L60" s="37">
        <f t="shared" si="18"/>
        <v>0.12416784784088213</v>
      </c>
    </row>
    <row r="61" spans="1:14" ht="15" x14ac:dyDescent="0.25">
      <c r="A61" s="40">
        <v>40520</v>
      </c>
      <c r="B61" s="39">
        <v>1.06E-2</v>
      </c>
      <c r="C61" s="39">
        <v>1.6273864294565898E-2</v>
      </c>
      <c r="D61" s="39">
        <f t="shared" si="14"/>
        <v>0.13691000086389138</v>
      </c>
      <c r="E61" s="38"/>
      <c r="F61" s="38">
        <f t="shared" si="19"/>
        <v>599.55090368968683</v>
      </c>
      <c r="G61" s="38">
        <f t="shared" si="15"/>
        <v>400.44909631031317</v>
      </c>
      <c r="H61" s="37">
        <f t="shared" si="16"/>
        <v>-0.40044909631031317</v>
      </c>
      <c r="I61" s="38"/>
      <c r="J61" s="38">
        <f t="shared" si="20"/>
        <v>1142.4624028409589</v>
      </c>
      <c r="K61" s="38">
        <f t="shared" si="17"/>
        <v>-142.46240284095893</v>
      </c>
      <c r="L61" s="37">
        <f t="shared" si="18"/>
        <v>0.14246240284095893</v>
      </c>
    </row>
    <row r="62" spans="1:14" ht="15" x14ac:dyDescent="0.25">
      <c r="A62" s="40">
        <v>40187</v>
      </c>
      <c r="B62" s="39">
        <v>-8.43E-2</v>
      </c>
      <c r="C62" s="39">
        <v>1.633686869591644E-3</v>
      </c>
      <c r="D62" s="39">
        <f t="shared" si="14"/>
        <v>0.13854368773348302</v>
      </c>
      <c r="E62" s="38"/>
      <c r="F62" s="38">
        <f t="shared" si="19"/>
        <v>549.00876250864621</v>
      </c>
      <c r="G62" s="38">
        <f t="shared" si="15"/>
        <v>450.99123749135379</v>
      </c>
      <c r="H62" s="37">
        <f t="shared" si="16"/>
        <v>-0.45099123749135378</v>
      </c>
      <c r="I62" s="38"/>
      <c r="J62" s="38">
        <f t="shared" si="20"/>
        <v>1144.3288286674824</v>
      </c>
      <c r="K62" s="38">
        <f t="shared" si="17"/>
        <v>-144.32882866748241</v>
      </c>
      <c r="L62" s="37">
        <f t="shared" si="18"/>
        <v>0.14432882866748242</v>
      </c>
    </row>
    <row r="63" spans="1:14" ht="15" x14ac:dyDescent="0.25">
      <c r="A63" s="40">
        <v>40218</v>
      </c>
      <c r="B63" s="39">
        <v>-0.1065</v>
      </c>
      <c r="C63" s="39">
        <v>3.7338001701447965E-4</v>
      </c>
      <c r="D63" s="39">
        <f t="shared" si="14"/>
        <v>0.1389170677504975</v>
      </c>
      <c r="E63" s="38"/>
      <c r="F63" s="38">
        <f t="shared" si="19"/>
        <v>490.53932930147539</v>
      </c>
      <c r="G63" s="38">
        <f t="shared" si="15"/>
        <v>509.46067069852461</v>
      </c>
      <c r="H63" s="37">
        <f t="shared" si="16"/>
        <v>-0.50946067069852463</v>
      </c>
      <c r="I63" s="38"/>
      <c r="J63" s="38">
        <f t="shared" si="20"/>
        <v>1144.7560981850004</v>
      </c>
      <c r="K63" s="38">
        <f t="shared" si="17"/>
        <v>-144.75609818500038</v>
      </c>
      <c r="L63" s="37">
        <f t="shared" si="18"/>
        <v>0.14475609818500038</v>
      </c>
    </row>
    <row r="64" spans="1:14" ht="15" x14ac:dyDescent="0.25">
      <c r="A64" s="38"/>
      <c r="B64" s="39">
        <v>0</v>
      </c>
      <c r="C64" s="39">
        <v>0</v>
      </c>
      <c r="D64" s="39">
        <v>0</v>
      </c>
      <c r="E64" s="38"/>
      <c r="F64" s="38"/>
      <c r="G64" s="38"/>
      <c r="H64" s="37" t="e">
        <v>#N/A</v>
      </c>
      <c r="I64" s="38"/>
      <c r="J64" s="38"/>
      <c r="K64" s="38"/>
      <c r="L64" s="37" t="e">
        <v>#N/A</v>
      </c>
    </row>
    <row r="65" spans="1:12" ht="15" x14ac:dyDescent="0.25">
      <c r="A65" s="38"/>
      <c r="B65" s="39">
        <v>0</v>
      </c>
      <c r="C65" s="39">
        <v>0</v>
      </c>
      <c r="D65" s="39">
        <f t="shared" ref="D65:D68" si="21">D64+C65</f>
        <v>0</v>
      </c>
      <c r="E65" s="38"/>
      <c r="F65" s="38">
        <v>1000</v>
      </c>
      <c r="G65" s="38">
        <f t="shared" ref="G65:G68" si="22">1000-F65</f>
        <v>0</v>
      </c>
      <c r="H65" s="37">
        <f t="shared" ref="H65:H68" si="23">(G65/1000)*-1</f>
        <v>0</v>
      </c>
      <c r="I65" s="38"/>
      <c r="J65" s="38">
        <v>1000</v>
      </c>
      <c r="K65" s="38">
        <f t="shared" ref="K65:K68" si="24">1000-J65</f>
        <v>0</v>
      </c>
      <c r="L65" s="37">
        <f t="shared" ref="L65:L68" si="25">(K65/1000)*-1</f>
        <v>0</v>
      </c>
    </row>
    <row r="66" spans="1:12" ht="15" x14ac:dyDescent="0.25">
      <c r="A66" s="40">
        <v>43861</v>
      </c>
      <c r="B66" s="39">
        <v>-3.9215267403869269E-4</v>
      </c>
      <c r="C66" s="39">
        <v>1.3951611938578523E-3</v>
      </c>
      <c r="D66" s="39">
        <f t="shared" si="21"/>
        <v>1.3951611938578523E-3</v>
      </c>
      <c r="E66" s="38"/>
      <c r="F66" s="38">
        <f t="shared" ref="F66:F68" si="26">F65*B66+F65</f>
        <v>999.6078473259613</v>
      </c>
      <c r="G66" s="38">
        <f t="shared" si="22"/>
        <v>0.39215267403869802</v>
      </c>
      <c r="H66" s="37">
        <f t="shared" si="23"/>
        <v>-3.9215267403869801E-4</v>
      </c>
      <c r="I66" s="38"/>
      <c r="J66" s="38">
        <f t="shared" ref="J66:J68" si="27">J65*C66+J65</f>
        <v>1001.3951611938578</v>
      </c>
      <c r="K66" s="38">
        <f t="shared" si="24"/>
        <v>-1.3951611938578026</v>
      </c>
      <c r="L66" s="37">
        <f t="shared" si="25"/>
        <v>1.3951611938578027E-3</v>
      </c>
    </row>
    <row r="67" spans="1:12" ht="15" x14ac:dyDescent="0.25">
      <c r="A67" s="40">
        <v>43890</v>
      </c>
      <c r="B67" s="39">
        <v>-8.2318729964890869E-2</v>
      </c>
      <c r="C67" s="39">
        <v>-1.3181813245881635E-2</v>
      </c>
      <c r="D67" s="39">
        <f t="shared" si="21"/>
        <v>-1.1786652052023783E-2</v>
      </c>
      <c r="E67" s="38"/>
      <c r="F67" s="38">
        <f t="shared" si="26"/>
        <v>917.32139887114965</v>
      </c>
      <c r="G67" s="38">
        <f t="shared" si="22"/>
        <v>82.678601128850346</v>
      </c>
      <c r="H67" s="37">
        <f t="shared" si="23"/>
        <v>-8.2678601128850351E-2</v>
      </c>
      <c r="I67" s="38"/>
      <c r="J67" s="38">
        <f t="shared" si="27"/>
        <v>988.1949571936708</v>
      </c>
      <c r="K67" s="38">
        <f t="shared" si="24"/>
        <v>11.805042806329197</v>
      </c>
      <c r="L67" s="37">
        <f t="shared" si="25"/>
        <v>-1.1805042806329198E-2</v>
      </c>
    </row>
    <row r="68" spans="1:12" ht="15" x14ac:dyDescent="0.25">
      <c r="A68" s="40">
        <v>43921</v>
      </c>
      <c r="B68" s="39">
        <v>-0.12351353104680352</v>
      </c>
      <c r="C68" s="39">
        <v>-1.0673991005236805E-2</v>
      </c>
      <c r="D68" s="39">
        <f t="shared" si="21"/>
        <v>-2.2460643057260588E-2</v>
      </c>
      <c r="E68" s="38"/>
      <c r="F68" s="38">
        <f t="shared" si="26"/>
        <v>804.01979379178067</v>
      </c>
      <c r="G68" s="38">
        <f t="shared" si="22"/>
        <v>195.98020620821933</v>
      </c>
      <c r="H68" s="37">
        <f t="shared" si="23"/>
        <v>-0.19598020620821932</v>
      </c>
      <c r="I68" s="38"/>
      <c r="J68" s="38">
        <f t="shared" si="27"/>
        <v>977.64697310916517</v>
      </c>
      <c r="K68" s="38">
        <f t="shared" si="24"/>
        <v>22.353026890834826</v>
      </c>
      <c r="L68" s="37">
        <f t="shared" si="25"/>
        <v>-2.2353026890834828E-2</v>
      </c>
    </row>
    <row r="69" spans="1:12" ht="15" x14ac:dyDescent="0.25">
      <c r="A69" s="38"/>
      <c r="B69" s="39">
        <v>0</v>
      </c>
      <c r="C69" s="39">
        <v>0</v>
      </c>
      <c r="D69" s="39">
        <v>0</v>
      </c>
      <c r="E69" s="38"/>
      <c r="F69" s="38"/>
      <c r="G69" s="38"/>
      <c r="H69" s="37" t="e">
        <v>#N/A</v>
      </c>
      <c r="I69" s="38"/>
      <c r="J69" s="38"/>
      <c r="K69" s="38"/>
      <c r="L69" s="37" t="e">
        <v>#N/A</v>
      </c>
    </row>
    <row r="70" spans="1:12" ht="15" x14ac:dyDescent="0.25">
      <c r="A70" s="38"/>
      <c r="B70" s="39">
        <v>0</v>
      </c>
      <c r="C70" s="39">
        <v>0</v>
      </c>
      <c r="D70" s="39">
        <f t="shared" ref="D70" si="28">D69+C70</f>
        <v>0</v>
      </c>
      <c r="E70" s="38"/>
      <c r="F70" s="38">
        <v>1000</v>
      </c>
      <c r="G70" s="38">
        <f t="shared" ref="G70" si="29">1000-F70</f>
        <v>0</v>
      </c>
      <c r="H70" s="37">
        <f t="shared" ref="H70" si="30">(G70/1000)*-1</f>
        <v>0</v>
      </c>
      <c r="I70" s="38"/>
      <c r="J70" s="38">
        <v>1000</v>
      </c>
      <c r="K70" s="38">
        <f t="shared" ref="K70" si="31">1000-J70</f>
        <v>0</v>
      </c>
      <c r="L70" s="37">
        <f t="shared" ref="L70" si="32">(K70/1000)*-1</f>
        <v>0</v>
      </c>
    </row>
    <row r="71" spans="1:12" x14ac:dyDescent="0.2">
      <c r="C71" s="44" t="s">
        <v>137</v>
      </c>
    </row>
    <row r="81" spans="9:15" x14ac:dyDescent="0.2">
      <c r="I81" s="6">
        <f>8.46--29.58</f>
        <v>38.04</v>
      </c>
      <c r="J81" s="6">
        <f>13.79--14.69</f>
        <v>28.479999999999997</v>
      </c>
      <c r="K81" s="6">
        <f>5.71--15.37</f>
        <v>21.08</v>
      </c>
      <c r="L81" s="6">
        <f>38.95--44.73</f>
        <v>83.68</v>
      </c>
      <c r="M81" s="6">
        <f>14.48--50.95</f>
        <v>65.430000000000007</v>
      </c>
      <c r="O81" s="6">
        <f>AVERAGE(I81:M81)</f>
        <v>47.341999999999999</v>
      </c>
    </row>
  </sheetData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02760-956F-435A-BFF4-42314FEE2E14}">
  <dimension ref="A1:C23"/>
  <sheetViews>
    <sheetView workbookViewId="0">
      <selection activeCell="H14" sqref="H14"/>
    </sheetView>
  </sheetViews>
  <sheetFormatPr defaultRowHeight="13.5" x14ac:dyDescent="0.25"/>
  <cols>
    <col min="1" max="1" width="9.375" style="77" bestFit="1" customWidth="1"/>
  </cols>
  <sheetData>
    <row r="1" spans="1:3" x14ac:dyDescent="0.25">
      <c r="A1" s="77" t="s">
        <v>84</v>
      </c>
      <c r="B1" t="s">
        <v>167</v>
      </c>
      <c r="C1" t="s">
        <v>0</v>
      </c>
    </row>
    <row r="2" spans="1:3" x14ac:dyDescent="0.25">
      <c r="A2" s="77">
        <f>'Page 6 - Worst 5'!$A$12</f>
        <v>32021</v>
      </c>
    </row>
    <row r="3" spans="1:3" x14ac:dyDescent="0.25">
      <c r="A3" s="77">
        <f>'Page 6 - Worst 5'!$A$13</f>
        <v>32051</v>
      </c>
    </row>
    <row r="4" spans="1:3" x14ac:dyDescent="0.25">
      <c r="A4" s="77">
        <f>'Page 6 - Worst 5'!$A$14</f>
        <v>32082</v>
      </c>
    </row>
    <row r="5" spans="1:3" x14ac:dyDescent="0.25">
      <c r="A5" s="77">
        <f>'Page 6 - Worst 5'!$A$17</f>
        <v>35977</v>
      </c>
    </row>
    <row r="6" spans="1:3" x14ac:dyDescent="0.25">
      <c r="A6" s="77">
        <f>'Page 6 - Worst 5'!$A$18</f>
        <v>36008</v>
      </c>
    </row>
    <row r="7" spans="1:3" x14ac:dyDescent="0.25">
      <c r="A7" s="77">
        <f>'Page 6 - Worst 5'!$A$21</f>
        <v>36770</v>
      </c>
    </row>
    <row r="8" spans="1:3" x14ac:dyDescent="0.25">
      <c r="A8" s="77">
        <f>'Page 6 - Worst 5'!$A$22</f>
        <v>36800</v>
      </c>
    </row>
    <row r="9" spans="1:3" x14ac:dyDescent="0.25">
      <c r="A9" s="77">
        <f>'Page 6 - Worst 5'!$A$23</f>
        <v>36831</v>
      </c>
    </row>
    <row r="10" spans="1:3" x14ac:dyDescent="0.25">
      <c r="A10" s="77">
        <f>'Page 6 - Worst 5'!$A$24</f>
        <v>36861</v>
      </c>
    </row>
    <row r="11" spans="1:3" x14ac:dyDescent="0.25">
      <c r="A11" s="77">
        <f>'Page 6 - Worst 5'!$A$25</f>
        <v>40179</v>
      </c>
    </row>
    <row r="12" spans="1:3" x14ac:dyDescent="0.25">
      <c r="A12" s="77">
        <f>'Page 6 - Worst 5'!$A$26</f>
        <v>40210</v>
      </c>
    </row>
    <row r="13" spans="1:3" x14ac:dyDescent="0.25">
      <c r="A13" s="77">
        <f>'Page 6 - Worst 5'!$A$27</f>
        <v>40238</v>
      </c>
    </row>
    <row r="14" spans="1:3" x14ac:dyDescent="0.25">
      <c r="A14" s="77">
        <f>'Page 6 - Worst 5'!$A$28</f>
        <v>40269</v>
      </c>
    </row>
    <row r="15" spans="1:3" x14ac:dyDescent="0.25">
      <c r="A15" s="77">
        <f>'Page 6 - Worst 5'!$A$29</f>
        <v>40299</v>
      </c>
    </row>
    <row r="16" spans="1:3" x14ac:dyDescent="0.25">
      <c r="A16" s="77">
        <f>'Page 6 - Worst 5'!$A$30</f>
        <v>40330</v>
      </c>
    </row>
    <row r="17" spans="1:1" x14ac:dyDescent="0.25">
      <c r="A17" s="77">
        <f>'Page 6 - Worst 5'!$A$31</f>
        <v>40360</v>
      </c>
    </row>
    <row r="18" spans="1:1" x14ac:dyDescent="0.25">
      <c r="A18" s="77">
        <f>'Page 6 - Worst 5'!$A$32</f>
        <v>40391</v>
      </c>
    </row>
    <row r="19" spans="1:1" x14ac:dyDescent="0.25">
      <c r="A19" s="77">
        <f>'Page 6 - Worst 5'!$A$33</f>
        <v>40422</v>
      </c>
    </row>
    <row r="20" spans="1:1" x14ac:dyDescent="0.25">
      <c r="A20" s="77">
        <f>'Page 6 - Worst 5'!$A$34</f>
        <v>40452</v>
      </c>
    </row>
    <row r="21" spans="1:1" x14ac:dyDescent="0.25">
      <c r="A21" s="77">
        <f>'Page 6 - Worst 5'!$A$35</f>
        <v>40483</v>
      </c>
    </row>
    <row r="22" spans="1:1" x14ac:dyDescent="0.25">
      <c r="A22" s="77">
        <f>'Page 6 - Worst 5'!$A$36</f>
        <v>40513</v>
      </c>
    </row>
    <row r="23" spans="1:1" x14ac:dyDescent="0.25">
      <c r="A23" s="77">
        <f>'Page 6 - Worst 5'!$A$37</f>
        <v>40180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S411"/>
  <sheetViews>
    <sheetView zoomScale="90" zoomScaleNormal="90" workbookViewId="0">
      <selection sqref="A1:XFD1048576"/>
    </sheetView>
  </sheetViews>
  <sheetFormatPr defaultRowHeight="12.75" x14ac:dyDescent="0.2"/>
  <cols>
    <col min="1" max="1" width="5" style="6" bestFit="1" customWidth="1"/>
    <col min="2" max="2" width="11.625" style="6" customWidth="1"/>
    <col min="3" max="3" width="42.375" style="6" customWidth="1"/>
    <col min="4" max="4" width="11.75" style="6" customWidth="1"/>
    <col min="5" max="5" width="17.875" style="6" customWidth="1"/>
    <col min="6" max="6" width="11.75" style="6" customWidth="1"/>
    <col min="7" max="7" width="9" style="6"/>
    <col min="8" max="8" width="9.625" style="6" bestFit="1" customWidth="1"/>
    <col min="9" max="13" width="9" style="6"/>
    <col min="14" max="14" width="9.625" style="6" bestFit="1" customWidth="1"/>
    <col min="15" max="220" width="9" style="6"/>
    <col min="221" max="221" width="17" style="6" customWidth="1"/>
    <col min="222" max="222" width="36.25" style="6" customWidth="1"/>
    <col min="223" max="223" width="11.875" style="6" bestFit="1" customWidth="1"/>
    <col min="224" max="224" width="12" style="6" bestFit="1" customWidth="1"/>
    <col min="225" max="225" width="9" style="6"/>
    <col min="226" max="226" width="2.375" style="6" customWidth="1"/>
    <col min="227" max="227" width="18.625" style="6" customWidth="1"/>
    <col min="228" max="228" width="42.375" style="6" customWidth="1"/>
    <col min="229" max="231" width="11.75" style="6" customWidth="1"/>
    <col min="232" max="476" width="9" style="6"/>
    <col min="477" max="477" width="17" style="6" customWidth="1"/>
    <col min="478" max="478" width="36.25" style="6" customWidth="1"/>
    <col min="479" max="479" width="11.875" style="6" bestFit="1" customWidth="1"/>
    <col min="480" max="480" width="12" style="6" bestFit="1" customWidth="1"/>
    <col min="481" max="481" width="9" style="6"/>
    <col min="482" max="482" width="2.375" style="6" customWidth="1"/>
    <col min="483" max="483" width="18.625" style="6" customWidth="1"/>
    <col min="484" max="484" width="42.375" style="6" customWidth="1"/>
    <col min="485" max="487" width="11.75" style="6" customWidth="1"/>
    <col min="488" max="732" width="9" style="6"/>
    <col min="733" max="733" width="17" style="6" customWidth="1"/>
    <col min="734" max="734" width="36.25" style="6" customWidth="1"/>
    <col min="735" max="735" width="11.875" style="6" bestFit="1" customWidth="1"/>
    <col min="736" max="736" width="12" style="6" bestFit="1" customWidth="1"/>
    <col min="737" max="737" width="9" style="6"/>
    <col min="738" max="738" width="2.375" style="6" customWidth="1"/>
    <col min="739" max="739" width="18.625" style="6" customWidth="1"/>
    <col min="740" max="740" width="42.375" style="6" customWidth="1"/>
    <col min="741" max="743" width="11.75" style="6" customWidth="1"/>
    <col min="744" max="988" width="9" style="6"/>
    <col min="989" max="989" width="17" style="6" customWidth="1"/>
    <col min="990" max="990" width="36.25" style="6" customWidth="1"/>
    <col min="991" max="991" width="11.875" style="6" bestFit="1" customWidth="1"/>
    <col min="992" max="992" width="12" style="6" bestFit="1" customWidth="1"/>
    <col min="993" max="993" width="9" style="6"/>
    <col min="994" max="994" width="2.375" style="6" customWidth="1"/>
    <col min="995" max="995" width="18.625" style="6" customWidth="1"/>
    <col min="996" max="996" width="42.375" style="6" customWidth="1"/>
    <col min="997" max="999" width="11.75" style="6" customWidth="1"/>
    <col min="1000" max="1244" width="9" style="6"/>
    <col min="1245" max="1245" width="17" style="6" customWidth="1"/>
    <col min="1246" max="1246" width="36.25" style="6" customWidth="1"/>
    <col min="1247" max="1247" width="11.875" style="6" bestFit="1" customWidth="1"/>
    <col min="1248" max="1248" width="12" style="6" bestFit="1" customWidth="1"/>
    <col min="1249" max="1249" width="9" style="6"/>
    <col min="1250" max="1250" width="2.375" style="6" customWidth="1"/>
    <col min="1251" max="1251" width="18.625" style="6" customWidth="1"/>
    <col min="1252" max="1252" width="42.375" style="6" customWidth="1"/>
    <col min="1253" max="1255" width="11.75" style="6" customWidth="1"/>
    <col min="1256" max="1500" width="9" style="6"/>
    <col min="1501" max="1501" width="17" style="6" customWidth="1"/>
    <col min="1502" max="1502" width="36.25" style="6" customWidth="1"/>
    <col min="1503" max="1503" width="11.875" style="6" bestFit="1" customWidth="1"/>
    <col min="1504" max="1504" width="12" style="6" bestFit="1" customWidth="1"/>
    <col min="1505" max="1505" width="9" style="6"/>
    <col min="1506" max="1506" width="2.375" style="6" customWidth="1"/>
    <col min="1507" max="1507" width="18.625" style="6" customWidth="1"/>
    <col min="1508" max="1508" width="42.375" style="6" customWidth="1"/>
    <col min="1509" max="1511" width="11.75" style="6" customWidth="1"/>
    <col min="1512" max="1756" width="9" style="6"/>
    <col min="1757" max="1757" width="17" style="6" customWidth="1"/>
    <col min="1758" max="1758" width="36.25" style="6" customWidth="1"/>
    <col min="1759" max="1759" width="11.875" style="6" bestFit="1" customWidth="1"/>
    <col min="1760" max="1760" width="12" style="6" bestFit="1" customWidth="1"/>
    <col min="1761" max="1761" width="9" style="6"/>
    <col min="1762" max="1762" width="2.375" style="6" customWidth="1"/>
    <col min="1763" max="1763" width="18.625" style="6" customWidth="1"/>
    <col min="1764" max="1764" width="42.375" style="6" customWidth="1"/>
    <col min="1765" max="1767" width="11.75" style="6" customWidth="1"/>
    <col min="1768" max="2012" width="9" style="6"/>
    <col min="2013" max="2013" width="17" style="6" customWidth="1"/>
    <col min="2014" max="2014" width="36.25" style="6" customWidth="1"/>
    <col min="2015" max="2015" width="11.875" style="6" bestFit="1" customWidth="1"/>
    <col min="2016" max="2016" width="12" style="6" bestFit="1" customWidth="1"/>
    <col min="2017" max="2017" width="9" style="6"/>
    <col min="2018" max="2018" width="2.375" style="6" customWidth="1"/>
    <col min="2019" max="2019" width="18.625" style="6" customWidth="1"/>
    <col min="2020" max="2020" width="42.375" style="6" customWidth="1"/>
    <col min="2021" max="2023" width="11.75" style="6" customWidth="1"/>
    <col min="2024" max="2268" width="9" style="6"/>
    <col min="2269" max="2269" width="17" style="6" customWidth="1"/>
    <col min="2270" max="2270" width="36.25" style="6" customWidth="1"/>
    <col min="2271" max="2271" width="11.875" style="6" bestFit="1" customWidth="1"/>
    <col min="2272" max="2272" width="12" style="6" bestFit="1" customWidth="1"/>
    <col min="2273" max="2273" width="9" style="6"/>
    <col min="2274" max="2274" width="2.375" style="6" customWidth="1"/>
    <col min="2275" max="2275" width="18.625" style="6" customWidth="1"/>
    <col min="2276" max="2276" width="42.375" style="6" customWidth="1"/>
    <col min="2277" max="2279" width="11.75" style="6" customWidth="1"/>
    <col min="2280" max="2524" width="9" style="6"/>
    <col min="2525" max="2525" width="17" style="6" customWidth="1"/>
    <col min="2526" max="2526" width="36.25" style="6" customWidth="1"/>
    <col min="2527" max="2527" width="11.875" style="6" bestFit="1" customWidth="1"/>
    <col min="2528" max="2528" width="12" style="6" bestFit="1" customWidth="1"/>
    <col min="2529" max="2529" width="9" style="6"/>
    <col min="2530" max="2530" width="2.375" style="6" customWidth="1"/>
    <col min="2531" max="2531" width="18.625" style="6" customWidth="1"/>
    <col min="2532" max="2532" width="42.375" style="6" customWidth="1"/>
    <col min="2533" max="2535" width="11.75" style="6" customWidth="1"/>
    <col min="2536" max="2780" width="9" style="6"/>
    <col min="2781" max="2781" width="17" style="6" customWidth="1"/>
    <col min="2782" max="2782" width="36.25" style="6" customWidth="1"/>
    <col min="2783" max="2783" width="11.875" style="6" bestFit="1" customWidth="1"/>
    <col min="2784" max="2784" width="12" style="6" bestFit="1" customWidth="1"/>
    <col min="2785" max="2785" width="9" style="6"/>
    <col min="2786" max="2786" width="2.375" style="6" customWidth="1"/>
    <col min="2787" max="2787" width="18.625" style="6" customWidth="1"/>
    <col min="2788" max="2788" width="42.375" style="6" customWidth="1"/>
    <col min="2789" max="2791" width="11.75" style="6" customWidth="1"/>
    <col min="2792" max="3036" width="9" style="6"/>
    <col min="3037" max="3037" width="17" style="6" customWidth="1"/>
    <col min="3038" max="3038" width="36.25" style="6" customWidth="1"/>
    <col min="3039" max="3039" width="11.875" style="6" bestFit="1" customWidth="1"/>
    <col min="3040" max="3040" width="12" style="6" bestFit="1" customWidth="1"/>
    <col min="3041" max="3041" width="9" style="6"/>
    <col min="3042" max="3042" width="2.375" style="6" customWidth="1"/>
    <col min="3043" max="3043" width="18.625" style="6" customWidth="1"/>
    <col min="3044" max="3044" width="42.375" style="6" customWidth="1"/>
    <col min="3045" max="3047" width="11.75" style="6" customWidth="1"/>
    <col min="3048" max="3292" width="9" style="6"/>
    <col min="3293" max="3293" width="17" style="6" customWidth="1"/>
    <col min="3294" max="3294" width="36.25" style="6" customWidth="1"/>
    <col min="3295" max="3295" width="11.875" style="6" bestFit="1" customWidth="1"/>
    <col min="3296" max="3296" width="12" style="6" bestFit="1" customWidth="1"/>
    <col min="3297" max="3297" width="9" style="6"/>
    <col min="3298" max="3298" width="2.375" style="6" customWidth="1"/>
    <col min="3299" max="3299" width="18.625" style="6" customWidth="1"/>
    <col min="3300" max="3300" width="42.375" style="6" customWidth="1"/>
    <col min="3301" max="3303" width="11.75" style="6" customWidth="1"/>
    <col min="3304" max="3548" width="9" style="6"/>
    <col min="3549" max="3549" width="17" style="6" customWidth="1"/>
    <col min="3550" max="3550" width="36.25" style="6" customWidth="1"/>
    <col min="3551" max="3551" width="11.875" style="6" bestFit="1" customWidth="1"/>
    <col min="3552" max="3552" width="12" style="6" bestFit="1" customWidth="1"/>
    <col min="3553" max="3553" width="9" style="6"/>
    <col min="3554" max="3554" width="2.375" style="6" customWidth="1"/>
    <col min="3555" max="3555" width="18.625" style="6" customWidth="1"/>
    <col min="3556" max="3556" width="42.375" style="6" customWidth="1"/>
    <col min="3557" max="3559" width="11.75" style="6" customWidth="1"/>
    <col min="3560" max="3804" width="9" style="6"/>
    <col min="3805" max="3805" width="17" style="6" customWidth="1"/>
    <col min="3806" max="3806" width="36.25" style="6" customWidth="1"/>
    <col min="3807" max="3807" width="11.875" style="6" bestFit="1" customWidth="1"/>
    <col min="3808" max="3808" width="12" style="6" bestFit="1" customWidth="1"/>
    <col min="3809" max="3809" width="9" style="6"/>
    <col min="3810" max="3810" width="2.375" style="6" customWidth="1"/>
    <col min="3811" max="3811" width="18.625" style="6" customWidth="1"/>
    <col min="3812" max="3812" width="42.375" style="6" customWidth="1"/>
    <col min="3813" max="3815" width="11.75" style="6" customWidth="1"/>
    <col min="3816" max="4060" width="9" style="6"/>
    <col min="4061" max="4061" width="17" style="6" customWidth="1"/>
    <col min="4062" max="4062" width="36.25" style="6" customWidth="1"/>
    <col min="4063" max="4063" width="11.875" style="6" bestFit="1" customWidth="1"/>
    <col min="4064" max="4064" width="12" style="6" bestFit="1" customWidth="1"/>
    <col min="4065" max="4065" width="9" style="6"/>
    <col min="4066" max="4066" width="2.375" style="6" customWidth="1"/>
    <col min="4067" max="4067" width="18.625" style="6" customWidth="1"/>
    <col min="4068" max="4068" width="42.375" style="6" customWidth="1"/>
    <col min="4069" max="4071" width="11.75" style="6" customWidth="1"/>
    <col min="4072" max="4316" width="9" style="6"/>
    <col min="4317" max="4317" width="17" style="6" customWidth="1"/>
    <col min="4318" max="4318" width="36.25" style="6" customWidth="1"/>
    <col min="4319" max="4319" width="11.875" style="6" bestFit="1" customWidth="1"/>
    <col min="4320" max="4320" width="12" style="6" bestFit="1" customWidth="1"/>
    <col min="4321" max="4321" width="9" style="6"/>
    <col min="4322" max="4322" width="2.375" style="6" customWidth="1"/>
    <col min="4323" max="4323" width="18.625" style="6" customWidth="1"/>
    <col min="4324" max="4324" width="42.375" style="6" customWidth="1"/>
    <col min="4325" max="4327" width="11.75" style="6" customWidth="1"/>
    <col min="4328" max="4572" width="9" style="6"/>
    <col min="4573" max="4573" width="17" style="6" customWidth="1"/>
    <col min="4574" max="4574" width="36.25" style="6" customWidth="1"/>
    <col min="4575" max="4575" width="11.875" style="6" bestFit="1" customWidth="1"/>
    <col min="4576" max="4576" width="12" style="6" bestFit="1" customWidth="1"/>
    <col min="4577" max="4577" width="9" style="6"/>
    <col min="4578" max="4578" width="2.375" style="6" customWidth="1"/>
    <col min="4579" max="4579" width="18.625" style="6" customWidth="1"/>
    <col min="4580" max="4580" width="42.375" style="6" customWidth="1"/>
    <col min="4581" max="4583" width="11.75" style="6" customWidth="1"/>
    <col min="4584" max="4828" width="9" style="6"/>
    <col min="4829" max="4829" width="17" style="6" customWidth="1"/>
    <col min="4830" max="4830" width="36.25" style="6" customWidth="1"/>
    <col min="4831" max="4831" width="11.875" style="6" bestFit="1" customWidth="1"/>
    <col min="4832" max="4832" width="12" style="6" bestFit="1" customWidth="1"/>
    <col min="4833" max="4833" width="9" style="6"/>
    <col min="4834" max="4834" width="2.375" style="6" customWidth="1"/>
    <col min="4835" max="4835" width="18.625" style="6" customWidth="1"/>
    <col min="4836" max="4836" width="42.375" style="6" customWidth="1"/>
    <col min="4837" max="4839" width="11.75" style="6" customWidth="1"/>
    <col min="4840" max="5084" width="9" style="6"/>
    <col min="5085" max="5085" width="17" style="6" customWidth="1"/>
    <col min="5086" max="5086" width="36.25" style="6" customWidth="1"/>
    <col min="5087" max="5087" width="11.875" style="6" bestFit="1" customWidth="1"/>
    <col min="5088" max="5088" width="12" style="6" bestFit="1" customWidth="1"/>
    <col min="5089" max="5089" width="9" style="6"/>
    <col min="5090" max="5090" width="2.375" style="6" customWidth="1"/>
    <col min="5091" max="5091" width="18.625" style="6" customWidth="1"/>
    <col min="5092" max="5092" width="42.375" style="6" customWidth="1"/>
    <col min="5093" max="5095" width="11.75" style="6" customWidth="1"/>
    <col min="5096" max="5340" width="9" style="6"/>
    <col min="5341" max="5341" width="17" style="6" customWidth="1"/>
    <col min="5342" max="5342" width="36.25" style="6" customWidth="1"/>
    <col min="5343" max="5343" width="11.875" style="6" bestFit="1" customWidth="1"/>
    <col min="5344" max="5344" width="12" style="6" bestFit="1" customWidth="1"/>
    <col min="5345" max="5345" width="9" style="6"/>
    <col min="5346" max="5346" width="2.375" style="6" customWidth="1"/>
    <col min="5347" max="5347" width="18.625" style="6" customWidth="1"/>
    <col min="5348" max="5348" width="42.375" style="6" customWidth="1"/>
    <col min="5349" max="5351" width="11.75" style="6" customWidth="1"/>
    <col min="5352" max="5596" width="9" style="6"/>
    <col min="5597" max="5597" width="17" style="6" customWidth="1"/>
    <col min="5598" max="5598" width="36.25" style="6" customWidth="1"/>
    <col min="5599" max="5599" width="11.875" style="6" bestFit="1" customWidth="1"/>
    <col min="5600" max="5600" width="12" style="6" bestFit="1" customWidth="1"/>
    <col min="5601" max="5601" width="9" style="6"/>
    <col min="5602" max="5602" width="2.375" style="6" customWidth="1"/>
    <col min="5603" max="5603" width="18.625" style="6" customWidth="1"/>
    <col min="5604" max="5604" width="42.375" style="6" customWidth="1"/>
    <col min="5605" max="5607" width="11.75" style="6" customWidth="1"/>
    <col min="5608" max="5852" width="9" style="6"/>
    <col min="5853" max="5853" width="17" style="6" customWidth="1"/>
    <col min="5854" max="5854" width="36.25" style="6" customWidth="1"/>
    <col min="5855" max="5855" width="11.875" style="6" bestFit="1" customWidth="1"/>
    <col min="5856" max="5856" width="12" style="6" bestFit="1" customWidth="1"/>
    <col min="5857" max="5857" width="9" style="6"/>
    <col min="5858" max="5858" width="2.375" style="6" customWidth="1"/>
    <col min="5859" max="5859" width="18.625" style="6" customWidth="1"/>
    <col min="5860" max="5860" width="42.375" style="6" customWidth="1"/>
    <col min="5861" max="5863" width="11.75" style="6" customWidth="1"/>
    <col min="5864" max="6108" width="9" style="6"/>
    <col min="6109" max="6109" width="17" style="6" customWidth="1"/>
    <col min="6110" max="6110" width="36.25" style="6" customWidth="1"/>
    <col min="6111" max="6111" width="11.875" style="6" bestFit="1" customWidth="1"/>
    <col min="6112" max="6112" width="12" style="6" bestFit="1" customWidth="1"/>
    <col min="6113" max="6113" width="9" style="6"/>
    <col min="6114" max="6114" width="2.375" style="6" customWidth="1"/>
    <col min="6115" max="6115" width="18.625" style="6" customWidth="1"/>
    <col min="6116" max="6116" width="42.375" style="6" customWidth="1"/>
    <col min="6117" max="6119" width="11.75" style="6" customWidth="1"/>
    <col min="6120" max="6364" width="9" style="6"/>
    <col min="6365" max="6365" width="17" style="6" customWidth="1"/>
    <col min="6366" max="6366" width="36.25" style="6" customWidth="1"/>
    <col min="6367" max="6367" width="11.875" style="6" bestFit="1" customWidth="1"/>
    <col min="6368" max="6368" width="12" style="6" bestFit="1" customWidth="1"/>
    <col min="6369" max="6369" width="9" style="6"/>
    <col min="6370" max="6370" width="2.375" style="6" customWidth="1"/>
    <col min="6371" max="6371" width="18.625" style="6" customWidth="1"/>
    <col min="6372" max="6372" width="42.375" style="6" customWidth="1"/>
    <col min="6373" max="6375" width="11.75" style="6" customWidth="1"/>
    <col min="6376" max="6620" width="9" style="6"/>
    <col min="6621" max="6621" width="17" style="6" customWidth="1"/>
    <col min="6622" max="6622" width="36.25" style="6" customWidth="1"/>
    <col min="6623" max="6623" width="11.875" style="6" bestFit="1" customWidth="1"/>
    <col min="6624" max="6624" width="12" style="6" bestFit="1" customWidth="1"/>
    <col min="6625" max="6625" width="9" style="6"/>
    <col min="6626" max="6626" width="2.375" style="6" customWidth="1"/>
    <col min="6627" max="6627" width="18.625" style="6" customWidth="1"/>
    <col min="6628" max="6628" width="42.375" style="6" customWidth="1"/>
    <col min="6629" max="6631" width="11.75" style="6" customWidth="1"/>
    <col min="6632" max="6876" width="9" style="6"/>
    <col min="6877" max="6877" width="17" style="6" customWidth="1"/>
    <col min="6878" max="6878" width="36.25" style="6" customWidth="1"/>
    <col min="6879" max="6879" width="11.875" style="6" bestFit="1" customWidth="1"/>
    <col min="6880" max="6880" width="12" style="6" bestFit="1" customWidth="1"/>
    <col min="6881" max="6881" width="9" style="6"/>
    <col min="6882" max="6882" width="2.375" style="6" customWidth="1"/>
    <col min="6883" max="6883" width="18.625" style="6" customWidth="1"/>
    <col min="6884" max="6884" width="42.375" style="6" customWidth="1"/>
    <col min="6885" max="6887" width="11.75" style="6" customWidth="1"/>
    <col min="6888" max="7132" width="9" style="6"/>
    <col min="7133" max="7133" width="17" style="6" customWidth="1"/>
    <col min="7134" max="7134" width="36.25" style="6" customWidth="1"/>
    <col min="7135" max="7135" width="11.875" style="6" bestFit="1" customWidth="1"/>
    <col min="7136" max="7136" width="12" style="6" bestFit="1" customWidth="1"/>
    <col min="7137" max="7137" width="9" style="6"/>
    <col min="7138" max="7138" width="2.375" style="6" customWidth="1"/>
    <col min="7139" max="7139" width="18.625" style="6" customWidth="1"/>
    <col min="7140" max="7140" width="42.375" style="6" customWidth="1"/>
    <col min="7141" max="7143" width="11.75" style="6" customWidth="1"/>
    <col min="7144" max="7388" width="9" style="6"/>
    <col min="7389" max="7389" width="17" style="6" customWidth="1"/>
    <col min="7390" max="7390" width="36.25" style="6" customWidth="1"/>
    <col min="7391" max="7391" width="11.875" style="6" bestFit="1" customWidth="1"/>
    <col min="7392" max="7392" width="12" style="6" bestFit="1" customWidth="1"/>
    <col min="7393" max="7393" width="9" style="6"/>
    <col min="7394" max="7394" width="2.375" style="6" customWidth="1"/>
    <col min="7395" max="7395" width="18.625" style="6" customWidth="1"/>
    <col min="7396" max="7396" width="42.375" style="6" customWidth="1"/>
    <col min="7397" max="7399" width="11.75" style="6" customWidth="1"/>
    <col min="7400" max="7644" width="9" style="6"/>
    <col min="7645" max="7645" width="17" style="6" customWidth="1"/>
    <col min="7646" max="7646" width="36.25" style="6" customWidth="1"/>
    <col min="7647" max="7647" width="11.875" style="6" bestFit="1" customWidth="1"/>
    <col min="7648" max="7648" width="12" style="6" bestFit="1" customWidth="1"/>
    <col min="7649" max="7649" width="9" style="6"/>
    <col min="7650" max="7650" width="2.375" style="6" customWidth="1"/>
    <col min="7651" max="7651" width="18.625" style="6" customWidth="1"/>
    <col min="7652" max="7652" width="42.375" style="6" customWidth="1"/>
    <col min="7653" max="7655" width="11.75" style="6" customWidth="1"/>
    <col min="7656" max="7900" width="9" style="6"/>
    <col min="7901" max="7901" width="17" style="6" customWidth="1"/>
    <col min="7902" max="7902" width="36.25" style="6" customWidth="1"/>
    <col min="7903" max="7903" width="11.875" style="6" bestFit="1" customWidth="1"/>
    <col min="7904" max="7904" width="12" style="6" bestFit="1" customWidth="1"/>
    <col min="7905" max="7905" width="9" style="6"/>
    <col min="7906" max="7906" width="2.375" style="6" customWidth="1"/>
    <col min="7907" max="7907" width="18.625" style="6" customWidth="1"/>
    <col min="7908" max="7908" width="42.375" style="6" customWidth="1"/>
    <col min="7909" max="7911" width="11.75" style="6" customWidth="1"/>
    <col min="7912" max="8156" width="9" style="6"/>
    <col min="8157" max="8157" width="17" style="6" customWidth="1"/>
    <col min="8158" max="8158" width="36.25" style="6" customWidth="1"/>
    <col min="8159" max="8159" width="11.875" style="6" bestFit="1" customWidth="1"/>
    <col min="8160" max="8160" width="12" style="6" bestFit="1" customWidth="1"/>
    <col min="8161" max="8161" width="9" style="6"/>
    <col min="8162" max="8162" width="2.375" style="6" customWidth="1"/>
    <col min="8163" max="8163" width="18.625" style="6" customWidth="1"/>
    <col min="8164" max="8164" width="42.375" style="6" customWidth="1"/>
    <col min="8165" max="8167" width="11.75" style="6" customWidth="1"/>
    <col min="8168" max="8412" width="9" style="6"/>
    <col min="8413" max="8413" width="17" style="6" customWidth="1"/>
    <col min="8414" max="8414" width="36.25" style="6" customWidth="1"/>
    <col min="8415" max="8415" width="11.875" style="6" bestFit="1" customWidth="1"/>
    <col min="8416" max="8416" width="12" style="6" bestFit="1" customWidth="1"/>
    <col min="8417" max="8417" width="9" style="6"/>
    <col min="8418" max="8418" width="2.375" style="6" customWidth="1"/>
    <col min="8419" max="8419" width="18.625" style="6" customWidth="1"/>
    <col min="8420" max="8420" width="42.375" style="6" customWidth="1"/>
    <col min="8421" max="8423" width="11.75" style="6" customWidth="1"/>
    <col min="8424" max="8668" width="9" style="6"/>
    <col min="8669" max="8669" width="17" style="6" customWidth="1"/>
    <col min="8670" max="8670" width="36.25" style="6" customWidth="1"/>
    <col min="8671" max="8671" width="11.875" style="6" bestFit="1" customWidth="1"/>
    <col min="8672" max="8672" width="12" style="6" bestFit="1" customWidth="1"/>
    <col min="8673" max="8673" width="9" style="6"/>
    <col min="8674" max="8674" width="2.375" style="6" customWidth="1"/>
    <col min="8675" max="8675" width="18.625" style="6" customWidth="1"/>
    <col min="8676" max="8676" width="42.375" style="6" customWidth="1"/>
    <col min="8677" max="8679" width="11.75" style="6" customWidth="1"/>
    <col min="8680" max="8924" width="9" style="6"/>
    <col min="8925" max="8925" width="17" style="6" customWidth="1"/>
    <col min="8926" max="8926" width="36.25" style="6" customWidth="1"/>
    <col min="8927" max="8927" width="11.875" style="6" bestFit="1" customWidth="1"/>
    <col min="8928" max="8928" width="12" style="6" bestFit="1" customWidth="1"/>
    <col min="8929" max="8929" width="9" style="6"/>
    <col min="8930" max="8930" width="2.375" style="6" customWidth="1"/>
    <col min="8931" max="8931" width="18.625" style="6" customWidth="1"/>
    <col min="8932" max="8932" width="42.375" style="6" customWidth="1"/>
    <col min="8933" max="8935" width="11.75" style="6" customWidth="1"/>
    <col min="8936" max="9180" width="9" style="6"/>
    <col min="9181" max="9181" width="17" style="6" customWidth="1"/>
    <col min="9182" max="9182" width="36.25" style="6" customWidth="1"/>
    <col min="9183" max="9183" width="11.875" style="6" bestFit="1" customWidth="1"/>
    <col min="9184" max="9184" width="12" style="6" bestFit="1" customWidth="1"/>
    <col min="9185" max="9185" width="9" style="6"/>
    <col min="9186" max="9186" width="2.375" style="6" customWidth="1"/>
    <col min="9187" max="9187" width="18.625" style="6" customWidth="1"/>
    <col min="9188" max="9188" width="42.375" style="6" customWidth="1"/>
    <col min="9189" max="9191" width="11.75" style="6" customWidth="1"/>
    <col min="9192" max="9436" width="9" style="6"/>
    <col min="9437" max="9437" width="17" style="6" customWidth="1"/>
    <col min="9438" max="9438" width="36.25" style="6" customWidth="1"/>
    <col min="9439" max="9439" width="11.875" style="6" bestFit="1" customWidth="1"/>
    <col min="9440" max="9440" width="12" style="6" bestFit="1" customWidth="1"/>
    <col min="9441" max="9441" width="9" style="6"/>
    <col min="9442" max="9442" width="2.375" style="6" customWidth="1"/>
    <col min="9443" max="9443" width="18.625" style="6" customWidth="1"/>
    <col min="9444" max="9444" width="42.375" style="6" customWidth="1"/>
    <col min="9445" max="9447" width="11.75" style="6" customWidth="1"/>
    <col min="9448" max="9692" width="9" style="6"/>
    <col min="9693" max="9693" width="17" style="6" customWidth="1"/>
    <col min="9694" max="9694" width="36.25" style="6" customWidth="1"/>
    <col min="9695" max="9695" width="11.875" style="6" bestFit="1" customWidth="1"/>
    <col min="9696" max="9696" width="12" style="6" bestFit="1" customWidth="1"/>
    <col min="9697" max="9697" width="9" style="6"/>
    <col min="9698" max="9698" width="2.375" style="6" customWidth="1"/>
    <col min="9699" max="9699" width="18.625" style="6" customWidth="1"/>
    <col min="9700" max="9700" width="42.375" style="6" customWidth="1"/>
    <col min="9701" max="9703" width="11.75" style="6" customWidth="1"/>
    <col min="9704" max="9948" width="9" style="6"/>
    <col min="9949" max="9949" width="17" style="6" customWidth="1"/>
    <col min="9950" max="9950" width="36.25" style="6" customWidth="1"/>
    <col min="9951" max="9951" width="11.875" style="6" bestFit="1" customWidth="1"/>
    <col min="9952" max="9952" width="12" style="6" bestFit="1" customWidth="1"/>
    <col min="9953" max="9953" width="9" style="6"/>
    <col min="9954" max="9954" width="2.375" style="6" customWidth="1"/>
    <col min="9955" max="9955" width="18.625" style="6" customWidth="1"/>
    <col min="9956" max="9956" width="42.375" style="6" customWidth="1"/>
    <col min="9957" max="9959" width="11.75" style="6" customWidth="1"/>
    <col min="9960" max="10204" width="9" style="6"/>
    <col min="10205" max="10205" width="17" style="6" customWidth="1"/>
    <col min="10206" max="10206" width="36.25" style="6" customWidth="1"/>
    <col min="10207" max="10207" width="11.875" style="6" bestFit="1" customWidth="1"/>
    <col min="10208" max="10208" width="12" style="6" bestFit="1" customWidth="1"/>
    <col min="10209" max="10209" width="9" style="6"/>
    <col min="10210" max="10210" width="2.375" style="6" customWidth="1"/>
    <col min="10211" max="10211" width="18.625" style="6" customWidth="1"/>
    <col min="10212" max="10212" width="42.375" style="6" customWidth="1"/>
    <col min="10213" max="10215" width="11.75" style="6" customWidth="1"/>
    <col min="10216" max="10460" width="9" style="6"/>
    <col min="10461" max="10461" width="17" style="6" customWidth="1"/>
    <col min="10462" max="10462" width="36.25" style="6" customWidth="1"/>
    <col min="10463" max="10463" width="11.875" style="6" bestFit="1" customWidth="1"/>
    <col min="10464" max="10464" width="12" style="6" bestFit="1" customWidth="1"/>
    <col min="10465" max="10465" width="9" style="6"/>
    <col min="10466" max="10466" width="2.375" style="6" customWidth="1"/>
    <col min="10467" max="10467" width="18.625" style="6" customWidth="1"/>
    <col min="10468" max="10468" width="42.375" style="6" customWidth="1"/>
    <col min="10469" max="10471" width="11.75" style="6" customWidth="1"/>
    <col min="10472" max="10716" width="9" style="6"/>
    <col min="10717" max="10717" width="17" style="6" customWidth="1"/>
    <col min="10718" max="10718" width="36.25" style="6" customWidth="1"/>
    <col min="10719" max="10719" width="11.875" style="6" bestFit="1" customWidth="1"/>
    <col min="10720" max="10720" width="12" style="6" bestFit="1" customWidth="1"/>
    <col min="10721" max="10721" width="9" style="6"/>
    <col min="10722" max="10722" width="2.375" style="6" customWidth="1"/>
    <col min="10723" max="10723" width="18.625" style="6" customWidth="1"/>
    <col min="10724" max="10724" width="42.375" style="6" customWidth="1"/>
    <col min="10725" max="10727" width="11.75" style="6" customWidth="1"/>
    <col min="10728" max="10972" width="9" style="6"/>
    <col min="10973" max="10973" width="17" style="6" customWidth="1"/>
    <col min="10974" max="10974" width="36.25" style="6" customWidth="1"/>
    <col min="10975" max="10975" width="11.875" style="6" bestFit="1" customWidth="1"/>
    <col min="10976" max="10976" width="12" style="6" bestFit="1" customWidth="1"/>
    <col min="10977" max="10977" width="9" style="6"/>
    <col min="10978" max="10978" width="2.375" style="6" customWidth="1"/>
    <col min="10979" max="10979" width="18.625" style="6" customWidth="1"/>
    <col min="10980" max="10980" width="42.375" style="6" customWidth="1"/>
    <col min="10981" max="10983" width="11.75" style="6" customWidth="1"/>
    <col min="10984" max="11228" width="9" style="6"/>
    <col min="11229" max="11229" width="17" style="6" customWidth="1"/>
    <col min="11230" max="11230" width="36.25" style="6" customWidth="1"/>
    <col min="11231" max="11231" width="11.875" style="6" bestFit="1" customWidth="1"/>
    <col min="11232" max="11232" width="12" style="6" bestFit="1" customWidth="1"/>
    <col min="11233" max="11233" width="9" style="6"/>
    <col min="11234" max="11234" width="2.375" style="6" customWidth="1"/>
    <col min="11235" max="11235" width="18.625" style="6" customWidth="1"/>
    <col min="11236" max="11236" width="42.375" style="6" customWidth="1"/>
    <col min="11237" max="11239" width="11.75" style="6" customWidth="1"/>
    <col min="11240" max="11484" width="9" style="6"/>
    <col min="11485" max="11485" width="17" style="6" customWidth="1"/>
    <col min="11486" max="11486" width="36.25" style="6" customWidth="1"/>
    <col min="11487" max="11487" width="11.875" style="6" bestFit="1" customWidth="1"/>
    <col min="11488" max="11488" width="12" style="6" bestFit="1" customWidth="1"/>
    <col min="11489" max="11489" width="9" style="6"/>
    <col min="11490" max="11490" width="2.375" style="6" customWidth="1"/>
    <col min="11491" max="11491" width="18.625" style="6" customWidth="1"/>
    <col min="11492" max="11492" width="42.375" style="6" customWidth="1"/>
    <col min="11493" max="11495" width="11.75" style="6" customWidth="1"/>
    <col min="11496" max="11740" width="9" style="6"/>
    <col min="11741" max="11741" width="17" style="6" customWidth="1"/>
    <col min="11742" max="11742" width="36.25" style="6" customWidth="1"/>
    <col min="11743" max="11743" width="11.875" style="6" bestFit="1" customWidth="1"/>
    <col min="11744" max="11744" width="12" style="6" bestFit="1" customWidth="1"/>
    <col min="11745" max="11745" width="9" style="6"/>
    <col min="11746" max="11746" width="2.375" style="6" customWidth="1"/>
    <col min="11747" max="11747" width="18.625" style="6" customWidth="1"/>
    <col min="11748" max="11748" width="42.375" style="6" customWidth="1"/>
    <col min="11749" max="11751" width="11.75" style="6" customWidth="1"/>
    <col min="11752" max="11996" width="9" style="6"/>
    <col min="11997" max="11997" width="17" style="6" customWidth="1"/>
    <col min="11998" max="11998" width="36.25" style="6" customWidth="1"/>
    <col min="11999" max="11999" width="11.875" style="6" bestFit="1" customWidth="1"/>
    <col min="12000" max="12000" width="12" style="6" bestFit="1" customWidth="1"/>
    <col min="12001" max="12001" width="9" style="6"/>
    <col min="12002" max="12002" width="2.375" style="6" customWidth="1"/>
    <col min="12003" max="12003" width="18.625" style="6" customWidth="1"/>
    <col min="12004" max="12004" width="42.375" style="6" customWidth="1"/>
    <col min="12005" max="12007" width="11.75" style="6" customWidth="1"/>
    <col min="12008" max="12252" width="9" style="6"/>
    <col min="12253" max="12253" width="17" style="6" customWidth="1"/>
    <col min="12254" max="12254" width="36.25" style="6" customWidth="1"/>
    <col min="12255" max="12255" width="11.875" style="6" bestFit="1" customWidth="1"/>
    <col min="12256" max="12256" width="12" style="6" bestFit="1" customWidth="1"/>
    <col min="12257" max="12257" width="9" style="6"/>
    <col min="12258" max="12258" width="2.375" style="6" customWidth="1"/>
    <col min="12259" max="12259" width="18.625" style="6" customWidth="1"/>
    <col min="12260" max="12260" width="42.375" style="6" customWidth="1"/>
    <col min="12261" max="12263" width="11.75" style="6" customWidth="1"/>
    <col min="12264" max="12508" width="9" style="6"/>
    <col min="12509" max="12509" width="17" style="6" customWidth="1"/>
    <col min="12510" max="12510" width="36.25" style="6" customWidth="1"/>
    <col min="12511" max="12511" width="11.875" style="6" bestFit="1" customWidth="1"/>
    <col min="12512" max="12512" width="12" style="6" bestFit="1" customWidth="1"/>
    <col min="12513" max="12513" width="9" style="6"/>
    <col min="12514" max="12514" width="2.375" style="6" customWidth="1"/>
    <col min="12515" max="12515" width="18.625" style="6" customWidth="1"/>
    <col min="12516" max="12516" width="42.375" style="6" customWidth="1"/>
    <col min="12517" max="12519" width="11.75" style="6" customWidth="1"/>
    <col min="12520" max="12764" width="9" style="6"/>
    <col min="12765" max="12765" width="17" style="6" customWidth="1"/>
    <col min="12766" max="12766" width="36.25" style="6" customWidth="1"/>
    <col min="12767" max="12767" width="11.875" style="6" bestFit="1" customWidth="1"/>
    <col min="12768" max="12768" width="12" style="6" bestFit="1" customWidth="1"/>
    <col min="12769" max="12769" width="9" style="6"/>
    <col min="12770" max="12770" width="2.375" style="6" customWidth="1"/>
    <col min="12771" max="12771" width="18.625" style="6" customWidth="1"/>
    <col min="12772" max="12772" width="42.375" style="6" customWidth="1"/>
    <col min="12773" max="12775" width="11.75" style="6" customWidth="1"/>
    <col min="12776" max="13020" width="9" style="6"/>
    <col min="13021" max="13021" width="17" style="6" customWidth="1"/>
    <col min="13022" max="13022" width="36.25" style="6" customWidth="1"/>
    <col min="13023" max="13023" width="11.875" style="6" bestFit="1" customWidth="1"/>
    <col min="13024" max="13024" width="12" style="6" bestFit="1" customWidth="1"/>
    <col min="13025" max="13025" width="9" style="6"/>
    <col min="13026" max="13026" width="2.375" style="6" customWidth="1"/>
    <col min="13027" max="13027" width="18.625" style="6" customWidth="1"/>
    <col min="13028" max="13028" width="42.375" style="6" customWidth="1"/>
    <col min="13029" max="13031" width="11.75" style="6" customWidth="1"/>
    <col min="13032" max="13276" width="9" style="6"/>
    <col min="13277" max="13277" width="17" style="6" customWidth="1"/>
    <col min="13278" max="13278" width="36.25" style="6" customWidth="1"/>
    <col min="13279" max="13279" width="11.875" style="6" bestFit="1" customWidth="1"/>
    <col min="13280" max="13280" width="12" style="6" bestFit="1" customWidth="1"/>
    <col min="13281" max="13281" width="9" style="6"/>
    <col min="13282" max="13282" width="2.375" style="6" customWidth="1"/>
    <col min="13283" max="13283" width="18.625" style="6" customWidth="1"/>
    <col min="13284" max="13284" width="42.375" style="6" customWidth="1"/>
    <col min="13285" max="13287" width="11.75" style="6" customWidth="1"/>
    <col min="13288" max="13532" width="9" style="6"/>
    <col min="13533" max="13533" width="17" style="6" customWidth="1"/>
    <col min="13534" max="13534" width="36.25" style="6" customWidth="1"/>
    <col min="13535" max="13535" width="11.875" style="6" bestFit="1" customWidth="1"/>
    <col min="13536" max="13536" width="12" style="6" bestFit="1" customWidth="1"/>
    <col min="13537" max="13537" width="9" style="6"/>
    <col min="13538" max="13538" width="2.375" style="6" customWidth="1"/>
    <col min="13539" max="13539" width="18.625" style="6" customWidth="1"/>
    <col min="13540" max="13540" width="42.375" style="6" customWidth="1"/>
    <col min="13541" max="13543" width="11.75" style="6" customWidth="1"/>
    <col min="13544" max="13788" width="9" style="6"/>
    <col min="13789" max="13789" width="17" style="6" customWidth="1"/>
    <col min="13790" max="13790" width="36.25" style="6" customWidth="1"/>
    <col min="13791" max="13791" width="11.875" style="6" bestFit="1" customWidth="1"/>
    <col min="13792" max="13792" width="12" style="6" bestFit="1" customWidth="1"/>
    <col min="13793" max="13793" width="9" style="6"/>
    <col min="13794" max="13794" width="2.375" style="6" customWidth="1"/>
    <col min="13795" max="13795" width="18.625" style="6" customWidth="1"/>
    <col min="13796" max="13796" width="42.375" style="6" customWidth="1"/>
    <col min="13797" max="13799" width="11.75" style="6" customWidth="1"/>
    <col min="13800" max="14044" width="9" style="6"/>
    <col min="14045" max="14045" width="17" style="6" customWidth="1"/>
    <col min="14046" max="14046" width="36.25" style="6" customWidth="1"/>
    <col min="14047" max="14047" width="11.875" style="6" bestFit="1" customWidth="1"/>
    <col min="14048" max="14048" width="12" style="6" bestFit="1" customWidth="1"/>
    <col min="14049" max="14049" width="9" style="6"/>
    <col min="14050" max="14050" width="2.375" style="6" customWidth="1"/>
    <col min="14051" max="14051" width="18.625" style="6" customWidth="1"/>
    <col min="14052" max="14052" width="42.375" style="6" customWidth="1"/>
    <col min="14053" max="14055" width="11.75" style="6" customWidth="1"/>
    <col min="14056" max="14300" width="9" style="6"/>
    <col min="14301" max="14301" width="17" style="6" customWidth="1"/>
    <col min="14302" max="14302" width="36.25" style="6" customWidth="1"/>
    <col min="14303" max="14303" width="11.875" style="6" bestFit="1" customWidth="1"/>
    <col min="14304" max="14304" width="12" style="6" bestFit="1" customWidth="1"/>
    <col min="14305" max="14305" width="9" style="6"/>
    <col min="14306" max="14306" width="2.375" style="6" customWidth="1"/>
    <col min="14307" max="14307" width="18.625" style="6" customWidth="1"/>
    <col min="14308" max="14308" width="42.375" style="6" customWidth="1"/>
    <col min="14309" max="14311" width="11.75" style="6" customWidth="1"/>
    <col min="14312" max="14556" width="9" style="6"/>
    <col min="14557" max="14557" width="17" style="6" customWidth="1"/>
    <col min="14558" max="14558" width="36.25" style="6" customWidth="1"/>
    <col min="14559" max="14559" width="11.875" style="6" bestFit="1" customWidth="1"/>
    <col min="14560" max="14560" width="12" style="6" bestFit="1" customWidth="1"/>
    <col min="14561" max="14561" width="9" style="6"/>
    <col min="14562" max="14562" width="2.375" style="6" customWidth="1"/>
    <col min="14563" max="14563" width="18.625" style="6" customWidth="1"/>
    <col min="14564" max="14564" width="42.375" style="6" customWidth="1"/>
    <col min="14565" max="14567" width="11.75" style="6" customWidth="1"/>
    <col min="14568" max="14812" width="9" style="6"/>
    <col min="14813" max="14813" width="17" style="6" customWidth="1"/>
    <col min="14814" max="14814" width="36.25" style="6" customWidth="1"/>
    <col min="14815" max="14815" width="11.875" style="6" bestFit="1" customWidth="1"/>
    <col min="14816" max="14816" width="12" style="6" bestFit="1" customWidth="1"/>
    <col min="14817" max="14817" width="9" style="6"/>
    <col min="14818" max="14818" width="2.375" style="6" customWidth="1"/>
    <col min="14819" max="14819" width="18.625" style="6" customWidth="1"/>
    <col min="14820" max="14820" width="42.375" style="6" customWidth="1"/>
    <col min="14821" max="14823" width="11.75" style="6" customWidth="1"/>
    <col min="14824" max="15068" width="9" style="6"/>
    <col min="15069" max="15069" width="17" style="6" customWidth="1"/>
    <col min="15070" max="15070" width="36.25" style="6" customWidth="1"/>
    <col min="15071" max="15071" width="11.875" style="6" bestFit="1" customWidth="1"/>
    <col min="15072" max="15072" width="12" style="6" bestFit="1" customWidth="1"/>
    <col min="15073" max="15073" width="9" style="6"/>
    <col min="15074" max="15074" width="2.375" style="6" customWidth="1"/>
    <col min="15075" max="15075" width="18.625" style="6" customWidth="1"/>
    <col min="15076" max="15076" width="42.375" style="6" customWidth="1"/>
    <col min="15077" max="15079" width="11.75" style="6" customWidth="1"/>
    <col min="15080" max="15324" width="9" style="6"/>
    <col min="15325" max="15325" width="17" style="6" customWidth="1"/>
    <col min="15326" max="15326" width="36.25" style="6" customWidth="1"/>
    <col min="15327" max="15327" width="11.875" style="6" bestFit="1" customWidth="1"/>
    <col min="15328" max="15328" width="12" style="6" bestFit="1" customWidth="1"/>
    <col min="15329" max="15329" width="9" style="6"/>
    <col min="15330" max="15330" width="2.375" style="6" customWidth="1"/>
    <col min="15331" max="15331" width="18.625" style="6" customWidth="1"/>
    <col min="15332" max="15332" width="42.375" style="6" customWidth="1"/>
    <col min="15333" max="15335" width="11.75" style="6" customWidth="1"/>
    <col min="15336" max="15580" width="9" style="6"/>
    <col min="15581" max="15581" width="17" style="6" customWidth="1"/>
    <col min="15582" max="15582" width="36.25" style="6" customWidth="1"/>
    <col min="15583" max="15583" width="11.875" style="6" bestFit="1" customWidth="1"/>
    <col min="15584" max="15584" width="12" style="6" bestFit="1" customWidth="1"/>
    <col min="15585" max="15585" width="9" style="6"/>
    <col min="15586" max="15586" width="2.375" style="6" customWidth="1"/>
    <col min="15587" max="15587" width="18.625" style="6" customWidth="1"/>
    <col min="15588" max="15588" width="42.375" style="6" customWidth="1"/>
    <col min="15589" max="15591" width="11.75" style="6" customWidth="1"/>
    <col min="15592" max="15836" width="9" style="6"/>
    <col min="15837" max="15837" width="17" style="6" customWidth="1"/>
    <col min="15838" max="15838" width="36.25" style="6" customWidth="1"/>
    <col min="15839" max="15839" width="11.875" style="6" bestFit="1" customWidth="1"/>
    <col min="15840" max="15840" width="12" style="6" bestFit="1" customWidth="1"/>
    <col min="15841" max="15841" width="9" style="6"/>
    <col min="15842" max="15842" width="2.375" style="6" customWidth="1"/>
    <col min="15843" max="15843" width="18.625" style="6" customWidth="1"/>
    <col min="15844" max="15844" width="42.375" style="6" customWidth="1"/>
    <col min="15845" max="15847" width="11.75" style="6" customWidth="1"/>
    <col min="15848" max="16092" width="9" style="6"/>
    <col min="16093" max="16093" width="17" style="6" customWidth="1"/>
    <col min="16094" max="16094" width="36.25" style="6" customWidth="1"/>
    <col min="16095" max="16095" width="11.875" style="6" bestFit="1" customWidth="1"/>
    <col min="16096" max="16096" width="12" style="6" bestFit="1" customWidth="1"/>
    <col min="16097" max="16097" width="9" style="6"/>
    <col min="16098" max="16098" width="2.375" style="6" customWidth="1"/>
    <col min="16099" max="16099" width="18.625" style="6" customWidth="1"/>
    <col min="16100" max="16100" width="42.375" style="6" customWidth="1"/>
    <col min="16101" max="16103" width="11.75" style="6" customWidth="1"/>
    <col min="16104" max="16384" width="9" style="6"/>
  </cols>
  <sheetData>
    <row r="1" spans="2:19" x14ac:dyDescent="0.2">
      <c r="B1" s="44"/>
      <c r="I1" s="6" t="s">
        <v>0</v>
      </c>
      <c r="J1" s="6" t="s">
        <v>46</v>
      </c>
      <c r="K1" s="6" t="s">
        <v>0</v>
      </c>
      <c r="L1" s="6" t="s">
        <v>46</v>
      </c>
      <c r="O1" s="6" t="s">
        <v>0</v>
      </c>
      <c r="P1" s="6" t="s">
        <v>46</v>
      </c>
      <c r="Q1" s="6" t="s">
        <v>0</v>
      </c>
      <c r="R1" s="6" t="s">
        <v>46</v>
      </c>
      <c r="S1" s="6" t="s">
        <v>138</v>
      </c>
    </row>
    <row r="2" spans="2:19" x14ac:dyDescent="0.2">
      <c r="D2" s="6" t="s">
        <v>64</v>
      </c>
      <c r="H2" s="56">
        <v>31777</v>
      </c>
      <c r="I2" s="9"/>
      <c r="K2" s="6">
        <v>100</v>
      </c>
      <c r="L2" s="6">
        <v>100</v>
      </c>
      <c r="N2" s="56">
        <v>31777</v>
      </c>
      <c r="O2" s="6">
        <f t="shared" ref="O2:O65" si="0">SUMIF($H:$H,N2,K:K)</f>
        <v>100</v>
      </c>
      <c r="P2" s="6">
        <f t="shared" ref="P2:P65" si="1">SUMIF($H:$H,N2,L:L)</f>
        <v>100</v>
      </c>
    </row>
    <row r="3" spans="2:19" x14ac:dyDescent="0.2">
      <c r="H3" s="56">
        <f t="shared" ref="H3:H66" si="2">EOMONTH(H2,1)</f>
        <v>31808</v>
      </c>
      <c r="I3" s="9">
        <v>0.13469999999999999</v>
      </c>
      <c r="J3" s="9">
        <v>0.11000999999999994</v>
      </c>
      <c r="K3" s="6">
        <f>K2*(1+I3)</f>
        <v>113.47</v>
      </c>
      <c r="L3" s="6">
        <f>L2*(1+J3)</f>
        <v>111.00099999999999</v>
      </c>
      <c r="N3" s="56">
        <f>EOMONTH(N2,3)</f>
        <v>31867</v>
      </c>
      <c r="O3" s="6">
        <f t="shared" si="0"/>
        <v>121.3608796785</v>
      </c>
      <c r="P3" s="6">
        <f t="shared" si="1"/>
        <v>112.20099999999998</v>
      </c>
      <c r="Q3" s="45">
        <f>O3/O2-1</f>
        <v>0.213608796785</v>
      </c>
      <c r="R3" s="45">
        <f>P3/P2-1</f>
        <v>0.12200999999999973</v>
      </c>
      <c r="S3" s="6">
        <f>RANK(Q3,$Q$3:$Q$138,1)</f>
        <v>136</v>
      </c>
    </row>
    <row r="4" spans="2:19" x14ac:dyDescent="0.2">
      <c r="H4" s="56">
        <f t="shared" si="2"/>
        <v>31836</v>
      </c>
      <c r="I4" s="9">
        <v>3.95E-2</v>
      </c>
      <c r="J4" s="9">
        <v>-6.6756155349952939E-3</v>
      </c>
      <c r="K4" s="6">
        <f t="shared" ref="K4:L19" si="3">K3*(1+I4)</f>
        <v>117.952065</v>
      </c>
      <c r="L4" s="6">
        <f t="shared" si="3"/>
        <v>110.25999999999998</v>
      </c>
      <c r="N4" s="56">
        <f t="shared" ref="N4:N67" si="4">EOMONTH(N3,3)</f>
        <v>31958</v>
      </c>
      <c r="O4" s="6">
        <f t="shared" si="0"/>
        <v>127.45423466139813</v>
      </c>
      <c r="P4" s="6">
        <f t="shared" si="1"/>
        <v>129.84799999999998</v>
      </c>
      <c r="Q4" s="45">
        <f t="shared" ref="Q4:R67" si="5">O4/O3-1</f>
        <v>5.0208559784999718E-2</v>
      </c>
      <c r="R4" s="45">
        <f t="shared" si="5"/>
        <v>0.15728023814404524</v>
      </c>
      <c r="S4" s="6">
        <f t="shared" ref="S4:S67" si="6">RANK(Q4,$Q$3:$Q$138,1)</f>
        <v>79</v>
      </c>
    </row>
    <row r="5" spans="2:19" ht="15" x14ac:dyDescent="0.25">
      <c r="B5" s="96" t="s">
        <v>63</v>
      </c>
      <c r="C5" s="66" t="s">
        <v>62</v>
      </c>
      <c r="D5" s="67" t="s">
        <v>89</v>
      </c>
      <c r="E5" s="97" t="s">
        <v>90</v>
      </c>
      <c r="F5" s="98" t="s">
        <v>61</v>
      </c>
      <c r="H5" s="56">
        <f t="shared" si="2"/>
        <v>31867</v>
      </c>
      <c r="I5" s="9">
        <v>2.8899999999999999E-2</v>
      </c>
      <c r="J5" s="9">
        <v>1.7603845456194422E-2</v>
      </c>
      <c r="K5" s="6">
        <f t="shared" si="3"/>
        <v>121.3608796785</v>
      </c>
      <c r="L5" s="6">
        <f t="shared" si="3"/>
        <v>112.20099999999998</v>
      </c>
      <c r="N5" s="56">
        <f t="shared" si="4"/>
        <v>32050</v>
      </c>
      <c r="O5" s="6">
        <f t="shared" si="0"/>
        <v>135.86908119267576</v>
      </c>
      <c r="P5" s="6">
        <f t="shared" si="1"/>
        <v>134.88</v>
      </c>
      <c r="Q5" s="45">
        <f t="shared" si="5"/>
        <v>6.6022494690999967E-2</v>
      </c>
      <c r="R5" s="45">
        <f t="shared" si="5"/>
        <v>3.8753003511798445E-2</v>
      </c>
      <c r="S5" s="6">
        <f t="shared" si="6"/>
        <v>96</v>
      </c>
    </row>
    <row r="6" spans="2:19" ht="15" customHeight="1" x14ac:dyDescent="0.25">
      <c r="B6" s="99" t="s">
        <v>91</v>
      </c>
      <c r="C6" s="100" t="s">
        <v>60</v>
      </c>
      <c r="D6" s="68">
        <f>D28</f>
        <v>-0.22526292414399995</v>
      </c>
      <c r="E6" s="69">
        <f>E28</f>
        <v>0.16881672597864772</v>
      </c>
      <c r="F6" s="101">
        <f t="shared" ref="F6:F20" si="7">E6-D6</f>
        <v>0.39407965012264767</v>
      </c>
      <c r="H6" s="56">
        <f t="shared" si="2"/>
        <v>31897</v>
      </c>
      <c r="I6" s="9">
        <v>-8.8999999999999999E-3</v>
      </c>
      <c r="J6" s="9">
        <v>0.1452749975490415</v>
      </c>
      <c r="K6" s="6">
        <f t="shared" si="3"/>
        <v>120.28076784936134</v>
      </c>
      <c r="L6" s="6">
        <f t="shared" si="3"/>
        <v>128.50099999999998</v>
      </c>
      <c r="N6" s="56">
        <f t="shared" si="4"/>
        <v>32142</v>
      </c>
      <c r="O6" s="6">
        <f t="shared" si="0"/>
        <v>105.26281466245507</v>
      </c>
      <c r="P6" s="6">
        <f t="shared" si="1"/>
        <v>157.65</v>
      </c>
      <c r="Q6" s="45">
        <f t="shared" si="5"/>
        <v>-0.22526292414399995</v>
      </c>
      <c r="R6" s="45">
        <f t="shared" si="5"/>
        <v>0.16881672597864772</v>
      </c>
      <c r="S6" s="6">
        <f t="shared" si="6"/>
        <v>1</v>
      </c>
    </row>
    <row r="7" spans="2:19" ht="15" customHeight="1" x14ac:dyDescent="0.25">
      <c r="B7" s="99" t="s">
        <v>92</v>
      </c>
      <c r="C7" s="100" t="s">
        <v>59</v>
      </c>
      <c r="D7" s="68">
        <f t="shared" ref="D7:E20" si="8">D29</f>
        <v>-0.21943226749183442</v>
      </c>
      <c r="E7" s="69">
        <f t="shared" si="8"/>
        <v>9.1354796135962202E-2</v>
      </c>
      <c r="F7" s="101">
        <f t="shared" si="7"/>
        <v>0.31078706362779662</v>
      </c>
      <c r="H7" s="56">
        <f t="shared" si="2"/>
        <v>31928</v>
      </c>
      <c r="I7" s="9">
        <v>8.6999999999999994E-3</v>
      </c>
      <c r="J7" s="9">
        <v>8.8014879261639756E-3</v>
      </c>
      <c r="K7" s="6">
        <f t="shared" si="3"/>
        <v>121.32721052965077</v>
      </c>
      <c r="L7" s="6">
        <f t="shared" si="3"/>
        <v>129.63199999999998</v>
      </c>
      <c r="N7" s="56">
        <f t="shared" si="4"/>
        <v>32233</v>
      </c>
      <c r="O7" s="6">
        <f t="shared" si="0"/>
        <v>111.26223294973104</v>
      </c>
      <c r="P7" s="6">
        <f t="shared" si="1"/>
        <v>153.23600000000002</v>
      </c>
      <c r="Q7" s="45">
        <f t="shared" si="5"/>
        <v>5.6994659571988793E-2</v>
      </c>
      <c r="R7" s="45">
        <f t="shared" si="5"/>
        <v>-2.7998731366952079E-2</v>
      </c>
      <c r="S7" s="6">
        <f t="shared" si="6"/>
        <v>87</v>
      </c>
    </row>
    <row r="8" spans="2:19" ht="15" customHeight="1" x14ac:dyDescent="0.25">
      <c r="B8" s="99" t="s">
        <v>142</v>
      </c>
      <c r="C8" s="102" t="s">
        <v>141</v>
      </c>
      <c r="D8" s="68">
        <f t="shared" si="8"/>
        <v>-0.19598020620821932</v>
      </c>
      <c r="E8" s="69">
        <f t="shared" si="8"/>
        <v>-2.233997783835906E-2</v>
      </c>
      <c r="F8" s="101">
        <f t="shared" si="7"/>
        <v>0.17364022836986026</v>
      </c>
      <c r="G8" s="76" t="s">
        <v>47</v>
      </c>
      <c r="H8" s="56">
        <f t="shared" si="2"/>
        <v>31958</v>
      </c>
      <c r="I8" s="9">
        <v>5.0500000000000003E-2</v>
      </c>
      <c r="J8" s="9">
        <v>1.6662552456183644E-3</v>
      </c>
      <c r="K8" s="6">
        <f t="shared" si="3"/>
        <v>127.45423466139813</v>
      </c>
      <c r="L8" s="6">
        <f t="shared" si="3"/>
        <v>129.84799999999998</v>
      </c>
      <c r="N8" s="56">
        <f t="shared" si="4"/>
        <v>32324</v>
      </c>
      <c r="O8" s="6">
        <f t="shared" si="0"/>
        <v>118.67119420186899</v>
      </c>
      <c r="P8" s="6">
        <f t="shared" si="1"/>
        <v>175.54300000000003</v>
      </c>
      <c r="Q8" s="45">
        <f t="shared" si="5"/>
        <v>6.6590082328163991E-2</v>
      </c>
      <c r="R8" s="45">
        <f t="shared" si="5"/>
        <v>0.14557284189093966</v>
      </c>
      <c r="S8" s="6">
        <f t="shared" si="6"/>
        <v>98</v>
      </c>
    </row>
    <row r="9" spans="2:19" ht="15" customHeight="1" x14ac:dyDescent="0.25">
      <c r="B9" s="99" t="s">
        <v>93</v>
      </c>
      <c r="C9" s="100" t="s">
        <v>58</v>
      </c>
      <c r="D9" s="68">
        <f t="shared" si="8"/>
        <v>-0.17276697440858069</v>
      </c>
      <c r="E9" s="69">
        <f t="shared" si="8"/>
        <v>9.4117955331123104E-2</v>
      </c>
      <c r="F9" s="101">
        <f t="shared" si="7"/>
        <v>0.26688492973970379</v>
      </c>
      <c r="H9" s="56">
        <f t="shared" si="2"/>
        <v>31989</v>
      </c>
      <c r="I9" s="9">
        <v>5.0700000000000002E-2</v>
      </c>
      <c r="J9" s="9">
        <v>4.7917565153102082E-2</v>
      </c>
      <c r="K9" s="6">
        <f t="shared" si="3"/>
        <v>133.91616435873101</v>
      </c>
      <c r="L9" s="6">
        <f t="shared" si="3"/>
        <v>136.07</v>
      </c>
      <c r="N9" s="56">
        <f t="shared" si="4"/>
        <v>32416</v>
      </c>
      <c r="O9" s="6">
        <f t="shared" si="0"/>
        <v>119.07593906613182</v>
      </c>
      <c r="P9" s="6">
        <f t="shared" si="1"/>
        <v>174.94700000000006</v>
      </c>
      <c r="Q9" s="45">
        <f t="shared" si="5"/>
        <v>3.4106412005454612E-3</v>
      </c>
      <c r="R9" s="45">
        <f t="shared" si="5"/>
        <v>-3.3951795286623065E-3</v>
      </c>
      <c r="S9" s="6">
        <f t="shared" si="6"/>
        <v>38</v>
      </c>
    </row>
    <row r="10" spans="2:19" ht="15" customHeight="1" x14ac:dyDescent="0.25">
      <c r="B10" s="99" t="s">
        <v>94</v>
      </c>
      <c r="C10" s="100" t="s">
        <v>57</v>
      </c>
      <c r="D10" s="68">
        <f t="shared" si="8"/>
        <v>-0.14678123104204588</v>
      </c>
      <c r="E10" s="69">
        <f t="shared" si="8"/>
        <v>4.1157016116331713E-2</v>
      </c>
      <c r="F10" s="101">
        <f t="shared" si="7"/>
        <v>0.18793824715837759</v>
      </c>
      <c r="H10" s="56">
        <f t="shared" si="2"/>
        <v>32020</v>
      </c>
      <c r="I10" s="9">
        <v>3.73E-2</v>
      </c>
      <c r="J10" s="9">
        <v>-1.2640552656720816E-3</v>
      </c>
      <c r="K10" s="6">
        <f t="shared" si="3"/>
        <v>138.91123728931169</v>
      </c>
      <c r="L10" s="6">
        <f t="shared" si="3"/>
        <v>135.898</v>
      </c>
      <c r="N10" s="56">
        <f t="shared" si="4"/>
        <v>32508</v>
      </c>
      <c r="O10" s="6">
        <f t="shared" si="0"/>
        <v>122.75272662254069</v>
      </c>
      <c r="P10" s="6">
        <f t="shared" si="1"/>
        <v>180.83800000000005</v>
      </c>
      <c r="Q10" s="45">
        <f t="shared" si="5"/>
        <v>3.0877670041861816E-2</v>
      </c>
      <c r="R10" s="45">
        <f t="shared" si="5"/>
        <v>3.3673055268166774E-2</v>
      </c>
      <c r="S10" s="6">
        <f t="shared" si="6"/>
        <v>62</v>
      </c>
    </row>
    <row r="11" spans="2:19" ht="15" customHeight="1" x14ac:dyDescent="0.25">
      <c r="B11" s="99" t="s">
        <v>95</v>
      </c>
      <c r="C11" s="100" t="s">
        <v>56</v>
      </c>
      <c r="D11" s="68">
        <f t="shared" si="8"/>
        <v>-0.13867847934120237</v>
      </c>
      <c r="E11" s="69">
        <f t="shared" si="8"/>
        <v>1.6269443697007446E-2</v>
      </c>
      <c r="F11" s="101">
        <f t="shared" si="7"/>
        <v>0.15494792303820981</v>
      </c>
      <c r="H11" s="56">
        <f t="shared" si="2"/>
        <v>32050</v>
      </c>
      <c r="I11" s="9">
        <v>-2.1899999999999999E-2</v>
      </c>
      <c r="J11" s="9">
        <v>-7.4909123018734869E-3</v>
      </c>
      <c r="K11" s="6">
        <f t="shared" si="3"/>
        <v>135.86908119267576</v>
      </c>
      <c r="L11" s="6">
        <f t="shared" si="3"/>
        <v>134.88</v>
      </c>
      <c r="N11" s="56">
        <f t="shared" si="4"/>
        <v>32598</v>
      </c>
      <c r="O11" s="6">
        <f t="shared" si="0"/>
        <v>131.45261096806436</v>
      </c>
      <c r="P11" s="6">
        <f t="shared" si="1"/>
        <v>184.80300000000003</v>
      </c>
      <c r="Q11" s="45">
        <f t="shared" si="5"/>
        <v>7.0873247258086858E-2</v>
      </c>
      <c r="R11" s="45">
        <f t="shared" si="5"/>
        <v>2.1925701456552149E-2</v>
      </c>
      <c r="S11" s="6">
        <f t="shared" si="6"/>
        <v>102</v>
      </c>
    </row>
    <row r="12" spans="2:19" ht="15" customHeight="1" x14ac:dyDescent="0.25">
      <c r="B12" s="99" t="s">
        <v>96</v>
      </c>
      <c r="C12" s="100" t="s">
        <v>55</v>
      </c>
      <c r="D12" s="68">
        <f t="shared" si="8"/>
        <v>-0.13741882701845898</v>
      </c>
      <c r="E12" s="69">
        <f t="shared" si="8"/>
        <v>0.11223438370711492</v>
      </c>
      <c r="F12" s="101">
        <f t="shared" si="7"/>
        <v>0.24965321072557389</v>
      </c>
      <c r="H12" s="56">
        <f t="shared" si="2"/>
        <v>32081</v>
      </c>
      <c r="I12" s="9">
        <v>-0.21540000000000001</v>
      </c>
      <c r="J12" s="9">
        <v>-4.4558125741399612E-3</v>
      </c>
      <c r="K12" s="6">
        <f t="shared" si="3"/>
        <v>106.6028811037734</v>
      </c>
      <c r="L12" s="6">
        <f t="shared" si="3"/>
        <v>134.279</v>
      </c>
      <c r="N12" s="56">
        <f t="shared" si="4"/>
        <v>32689</v>
      </c>
      <c r="O12" s="6">
        <f t="shared" si="0"/>
        <v>143.05813739176978</v>
      </c>
      <c r="P12" s="6">
        <f t="shared" si="1"/>
        <v>194.61200000000002</v>
      </c>
      <c r="Q12" s="45">
        <f t="shared" si="5"/>
        <v>8.8286769948791033E-2</v>
      </c>
      <c r="R12" s="45">
        <f t="shared" si="5"/>
        <v>5.3078142670843986E-2</v>
      </c>
      <c r="S12" s="6">
        <f t="shared" si="6"/>
        <v>109</v>
      </c>
    </row>
    <row r="13" spans="2:19" ht="15" customHeight="1" x14ac:dyDescent="0.25">
      <c r="B13" s="99" t="s">
        <v>104</v>
      </c>
      <c r="C13" s="103" t="s">
        <v>103</v>
      </c>
      <c r="D13" s="68">
        <f t="shared" si="8"/>
        <v>-0.13519750425962362</v>
      </c>
      <c r="E13" s="69">
        <f t="shared" si="8"/>
        <v>-2.0538824593415939E-2</v>
      </c>
      <c r="F13" s="101">
        <f t="shared" si="7"/>
        <v>0.11465867966620769</v>
      </c>
      <c r="H13" s="56">
        <f t="shared" si="2"/>
        <v>32111</v>
      </c>
      <c r="I13" s="9">
        <v>-8.2400000000000001E-2</v>
      </c>
      <c r="J13" s="9">
        <v>9.7647435563267715E-2</v>
      </c>
      <c r="K13" s="6">
        <f t="shared" si="3"/>
        <v>97.818803700822471</v>
      </c>
      <c r="L13" s="6">
        <f t="shared" si="3"/>
        <v>147.39100000000002</v>
      </c>
      <c r="N13" s="56">
        <f t="shared" si="4"/>
        <v>32781</v>
      </c>
      <c r="O13" s="6">
        <f t="shared" si="0"/>
        <v>158.37879562218271</v>
      </c>
      <c r="P13" s="6">
        <f t="shared" si="1"/>
        <v>184.59200000000007</v>
      </c>
      <c r="Q13" s="45">
        <f t="shared" si="5"/>
        <v>0.1070939305497649</v>
      </c>
      <c r="R13" s="45">
        <f t="shared" si="5"/>
        <v>-5.1487061435060322E-2</v>
      </c>
      <c r="S13" s="6">
        <f t="shared" si="6"/>
        <v>119</v>
      </c>
    </row>
    <row r="14" spans="2:19" ht="15" customHeight="1" x14ac:dyDescent="0.25">
      <c r="B14" s="99" t="s">
        <v>105</v>
      </c>
      <c r="C14" s="100" t="s">
        <v>54</v>
      </c>
      <c r="D14" s="68">
        <f t="shared" si="8"/>
        <v>-0.13396943508497439</v>
      </c>
      <c r="E14" s="69">
        <f t="shared" si="8"/>
        <v>8.5227907468003794E-2</v>
      </c>
      <c r="F14" s="101">
        <f t="shared" si="7"/>
        <v>0.21919734255297818</v>
      </c>
      <c r="H14" s="56">
        <f t="shared" si="2"/>
        <v>32142</v>
      </c>
      <c r="I14" s="9">
        <v>7.6100000000000001E-2</v>
      </c>
      <c r="J14" s="9">
        <v>6.9603978533288924E-2</v>
      </c>
      <c r="K14" s="6">
        <f t="shared" si="3"/>
        <v>105.26281466245507</v>
      </c>
      <c r="L14" s="6">
        <f t="shared" si="3"/>
        <v>157.65</v>
      </c>
      <c r="N14" s="56">
        <f t="shared" si="4"/>
        <v>32873</v>
      </c>
      <c r="O14" s="6">
        <f t="shared" si="0"/>
        <v>161.64657784207336</v>
      </c>
      <c r="P14" s="6">
        <f t="shared" si="1"/>
        <v>187.00800000000007</v>
      </c>
      <c r="Q14" s="45">
        <f t="shared" si="5"/>
        <v>2.0632700274385574E-2</v>
      </c>
      <c r="R14" s="45">
        <f t="shared" si="5"/>
        <v>1.3088324521105976E-2</v>
      </c>
      <c r="S14" s="6">
        <f t="shared" si="6"/>
        <v>52</v>
      </c>
    </row>
    <row r="15" spans="2:19" ht="15" customHeight="1" x14ac:dyDescent="0.25">
      <c r="B15" s="99" t="s">
        <v>97</v>
      </c>
      <c r="C15" s="100" t="s">
        <v>53</v>
      </c>
      <c r="D15" s="68">
        <f t="shared" si="8"/>
        <v>-0.11855532636322563</v>
      </c>
      <c r="E15" s="69">
        <f t="shared" si="8"/>
        <v>5.9667777072001993E-2</v>
      </c>
      <c r="F15" s="101">
        <f t="shared" si="7"/>
        <v>0.17822310343522763</v>
      </c>
      <c r="H15" s="56">
        <f t="shared" si="2"/>
        <v>32173</v>
      </c>
      <c r="I15" s="9">
        <v>4.2099999999999999E-2</v>
      </c>
      <c r="J15" s="9">
        <v>-3.6745956232159926E-2</v>
      </c>
      <c r="K15" s="6">
        <f t="shared" si="3"/>
        <v>109.69437915974443</v>
      </c>
      <c r="L15" s="6">
        <f t="shared" si="3"/>
        <v>151.857</v>
      </c>
      <c r="N15" s="56">
        <f t="shared" si="4"/>
        <v>32963</v>
      </c>
      <c r="O15" s="6">
        <f t="shared" si="0"/>
        <v>156.7853789986637</v>
      </c>
      <c r="P15" s="6">
        <f t="shared" si="1"/>
        <v>190.29400000000004</v>
      </c>
      <c r="Q15" s="45">
        <f t="shared" si="5"/>
        <v>-3.0073008091510478E-2</v>
      </c>
      <c r="R15" s="45">
        <f t="shared" si="5"/>
        <v>1.7571440793976656E-2</v>
      </c>
      <c r="S15" s="6">
        <f t="shared" si="6"/>
        <v>22</v>
      </c>
    </row>
    <row r="16" spans="2:19" ht="15" customHeight="1" x14ac:dyDescent="0.25">
      <c r="B16" s="99" t="s">
        <v>98</v>
      </c>
      <c r="C16" s="100" t="s">
        <v>52</v>
      </c>
      <c r="D16" s="68">
        <f t="shared" si="8"/>
        <v>-0.11425369743038916</v>
      </c>
      <c r="E16" s="69">
        <f t="shared" si="8"/>
        <v>-1.9400381581729964E-2</v>
      </c>
      <c r="F16" s="101">
        <f t="shared" si="7"/>
        <v>9.4853315848659192E-2</v>
      </c>
      <c r="H16" s="56">
        <f t="shared" si="2"/>
        <v>32202</v>
      </c>
      <c r="I16" s="9">
        <v>4.6607371732628966E-2</v>
      </c>
      <c r="J16" s="9">
        <v>1.1023528714514397E-2</v>
      </c>
      <c r="K16" s="6">
        <f t="shared" si="3"/>
        <v>114.80694586622259</v>
      </c>
      <c r="L16" s="6">
        <f t="shared" si="3"/>
        <v>153.53100000000001</v>
      </c>
      <c r="N16" s="56">
        <f t="shared" si="4"/>
        <v>33054</v>
      </c>
      <c r="O16" s="6">
        <f t="shared" si="0"/>
        <v>166.64411179765577</v>
      </c>
      <c r="P16" s="6">
        <f t="shared" si="1"/>
        <v>190.21800000000002</v>
      </c>
      <c r="Q16" s="45">
        <f t="shared" si="5"/>
        <v>6.288043478260863E-2</v>
      </c>
      <c r="R16" s="45">
        <f t="shared" si="5"/>
        <v>-3.9938200889166886E-4</v>
      </c>
      <c r="S16" s="6">
        <f t="shared" si="6"/>
        <v>94</v>
      </c>
    </row>
    <row r="17" spans="1:19" ht="15" customHeight="1" x14ac:dyDescent="0.25">
      <c r="B17" s="99" t="s">
        <v>99</v>
      </c>
      <c r="C17" s="100" t="s">
        <v>51</v>
      </c>
      <c r="D17" s="68">
        <f t="shared" si="8"/>
        <v>-0.11011851505182468</v>
      </c>
      <c r="E17" s="69">
        <f t="shared" si="8"/>
        <v>-1.7530501460128689E-2</v>
      </c>
      <c r="F17" s="101">
        <f t="shared" si="7"/>
        <v>9.2588013591695995E-2</v>
      </c>
      <c r="H17" s="56">
        <f t="shared" si="2"/>
        <v>32233</v>
      </c>
      <c r="I17" s="9">
        <v>-3.0875422124912011E-2</v>
      </c>
      <c r="J17" s="9">
        <v>-1.9214360617725301E-3</v>
      </c>
      <c r="K17" s="6">
        <f t="shared" si="3"/>
        <v>111.26223294973104</v>
      </c>
      <c r="L17" s="6">
        <f t="shared" si="3"/>
        <v>153.23600000000002</v>
      </c>
      <c r="N17" s="56">
        <f t="shared" si="4"/>
        <v>33146</v>
      </c>
      <c r="O17" s="6">
        <f t="shared" si="0"/>
        <v>143.74407342488897</v>
      </c>
      <c r="P17" s="6">
        <f t="shared" si="1"/>
        <v>211.56700000000001</v>
      </c>
      <c r="Q17" s="45">
        <f t="shared" si="5"/>
        <v>-0.13741882701845898</v>
      </c>
      <c r="R17" s="45">
        <f t="shared" si="5"/>
        <v>0.11223438370711492</v>
      </c>
      <c r="S17" s="6">
        <f t="shared" si="6"/>
        <v>7</v>
      </c>
    </row>
    <row r="18" spans="1:19" ht="15" customHeight="1" x14ac:dyDescent="0.25">
      <c r="B18" s="99" t="s">
        <v>100</v>
      </c>
      <c r="C18" s="100" t="s">
        <v>50</v>
      </c>
      <c r="D18" s="68">
        <f t="shared" si="8"/>
        <v>-9.9472159176384967E-2</v>
      </c>
      <c r="E18" s="69">
        <f t="shared" si="8"/>
        <v>0.10574006116967749</v>
      </c>
      <c r="F18" s="101">
        <f t="shared" si="7"/>
        <v>0.20521222034606246</v>
      </c>
      <c r="H18" s="56">
        <f t="shared" si="2"/>
        <v>32263</v>
      </c>
      <c r="I18" s="9">
        <v>1.1066436913651279E-2</v>
      </c>
      <c r="J18" s="9">
        <v>-3.9285807512594806E-2</v>
      </c>
      <c r="K18" s="6">
        <f t="shared" si="3"/>
        <v>112.49350943154121</v>
      </c>
      <c r="L18" s="6">
        <f t="shared" si="3"/>
        <v>147.21600000000004</v>
      </c>
      <c r="N18" s="56">
        <f t="shared" si="4"/>
        <v>33238</v>
      </c>
      <c r="O18" s="6">
        <f t="shared" si="0"/>
        <v>156.62774152521393</v>
      </c>
      <c r="P18" s="6">
        <f t="shared" si="1"/>
        <v>215.50300000000001</v>
      </c>
      <c r="Q18" s="45">
        <f t="shared" si="5"/>
        <v>8.9629212484068743E-2</v>
      </c>
      <c r="R18" s="45">
        <f t="shared" si="5"/>
        <v>1.8604035601015312E-2</v>
      </c>
      <c r="S18" s="6">
        <f t="shared" si="6"/>
        <v>111</v>
      </c>
    </row>
    <row r="19" spans="1:19" ht="15" customHeight="1" x14ac:dyDescent="0.25">
      <c r="B19" s="99" t="s">
        <v>101</v>
      </c>
      <c r="C19" s="100" t="s">
        <v>49</v>
      </c>
      <c r="D19" s="68">
        <f t="shared" si="8"/>
        <v>-9.4444179461718902E-2</v>
      </c>
      <c r="E19" s="69">
        <f t="shared" si="8"/>
        <v>6.4337251021604702E-2</v>
      </c>
      <c r="F19" s="101">
        <f t="shared" si="7"/>
        <v>0.1587814304833236</v>
      </c>
      <c r="H19" s="56">
        <f t="shared" si="2"/>
        <v>32294</v>
      </c>
      <c r="I19" s="9">
        <v>8.6350552946521386E-3</v>
      </c>
      <c r="J19" s="9">
        <v>5.5883871318334943E-2</v>
      </c>
      <c r="K19" s="6">
        <f t="shared" si="3"/>
        <v>113.46489710577204</v>
      </c>
      <c r="L19" s="6">
        <f t="shared" si="3"/>
        <v>155.44300000000004</v>
      </c>
      <c r="N19" s="56">
        <f t="shared" si="4"/>
        <v>33328</v>
      </c>
      <c r="O19" s="6">
        <f t="shared" si="0"/>
        <v>179.37866336904176</v>
      </c>
      <c r="P19" s="6">
        <f t="shared" si="1"/>
        <v>216.89699999999996</v>
      </c>
      <c r="Q19" s="45">
        <f t="shared" si="5"/>
        <v>0.14525473981992754</v>
      </c>
      <c r="R19" s="45">
        <f t="shared" si="5"/>
        <v>6.4685874442580449E-3</v>
      </c>
      <c r="S19" s="6">
        <f t="shared" si="6"/>
        <v>128</v>
      </c>
    </row>
    <row r="20" spans="1:19" ht="15" customHeight="1" x14ac:dyDescent="0.25">
      <c r="B20" s="99" t="s">
        <v>102</v>
      </c>
      <c r="C20" s="100" t="s">
        <v>48</v>
      </c>
      <c r="D20" s="68">
        <f t="shared" si="8"/>
        <v>-8.3698011784569704E-2</v>
      </c>
      <c r="E20" s="69">
        <f t="shared" si="8"/>
        <v>-4.1094044416112752E-2</v>
      </c>
      <c r="F20" s="101">
        <f t="shared" si="7"/>
        <v>4.2603967368456952E-2</v>
      </c>
      <c r="H20" s="56">
        <f t="shared" si="2"/>
        <v>32324</v>
      </c>
      <c r="I20" s="9">
        <v>4.5884650045058706E-2</v>
      </c>
      <c r="J20" s="9">
        <v>0.12930784917944194</v>
      </c>
      <c r="K20" s="6">
        <f t="shared" ref="K20:L35" si="9">K19*(1+I20)</f>
        <v>118.67119420186899</v>
      </c>
      <c r="L20" s="6">
        <f t="shared" si="9"/>
        <v>175.54300000000003</v>
      </c>
      <c r="N20" s="56">
        <f t="shared" si="4"/>
        <v>33419</v>
      </c>
      <c r="O20" s="6">
        <f t="shared" si="0"/>
        <v>178.96965803252351</v>
      </c>
      <c r="P20" s="6">
        <f t="shared" si="1"/>
        <v>219.06899999999999</v>
      </c>
      <c r="Q20" s="45">
        <f t="shared" si="5"/>
        <v>-2.2801225565873828E-3</v>
      </c>
      <c r="R20" s="45">
        <f t="shared" si="5"/>
        <v>1.001396976445057E-2</v>
      </c>
      <c r="S20" s="6">
        <f t="shared" si="6"/>
        <v>33</v>
      </c>
    </row>
    <row r="21" spans="1:19" x14ac:dyDescent="0.2">
      <c r="H21" s="56">
        <f t="shared" si="2"/>
        <v>32355</v>
      </c>
      <c r="I21" s="9">
        <v>-3.7696560637611176E-3</v>
      </c>
      <c r="J21" s="9">
        <v>-1.7613917957423619E-2</v>
      </c>
      <c r="K21" s="6">
        <f t="shared" si="9"/>
        <v>118.22384461505213</v>
      </c>
      <c r="L21" s="6">
        <f t="shared" si="9"/>
        <v>172.45100000000002</v>
      </c>
      <c r="N21" s="56">
        <f t="shared" si="4"/>
        <v>33511</v>
      </c>
      <c r="O21" s="6">
        <f t="shared" si="0"/>
        <v>188.53867871814845</v>
      </c>
      <c r="P21" s="6">
        <f t="shared" si="1"/>
        <v>223.44200000000001</v>
      </c>
      <c r="Q21" s="45">
        <f t="shared" si="5"/>
        <v>5.3467279262979783E-2</v>
      </c>
      <c r="R21" s="45">
        <f t="shared" si="5"/>
        <v>1.9961747212065672E-2</v>
      </c>
      <c r="S21" s="6">
        <f t="shared" si="6"/>
        <v>83</v>
      </c>
    </row>
    <row r="22" spans="1:19" x14ac:dyDescent="0.2">
      <c r="H22" s="56">
        <f t="shared" si="2"/>
        <v>32386</v>
      </c>
      <c r="I22" s="9">
        <v>-3.3947169267361077E-2</v>
      </c>
      <c r="J22" s="9">
        <v>7.8167131533015688E-3</v>
      </c>
      <c r="K22" s="6">
        <f t="shared" si="9"/>
        <v>114.21047975046676</v>
      </c>
      <c r="L22" s="6">
        <f t="shared" si="9"/>
        <v>173.79900000000004</v>
      </c>
      <c r="N22" s="56">
        <f t="shared" si="4"/>
        <v>33603</v>
      </c>
      <c r="O22" s="6">
        <f t="shared" si="0"/>
        <v>204.34503078567678</v>
      </c>
      <c r="P22" s="6">
        <f t="shared" si="1"/>
        <v>247.13899999999998</v>
      </c>
      <c r="Q22" s="45">
        <f t="shared" si="5"/>
        <v>8.3836124104580634E-2</v>
      </c>
      <c r="R22" s="45">
        <f t="shared" si="5"/>
        <v>0.10605436757637321</v>
      </c>
      <c r="S22" s="6">
        <f t="shared" si="6"/>
        <v>107</v>
      </c>
    </row>
    <row r="23" spans="1:19" x14ac:dyDescent="0.2">
      <c r="F23" s="43">
        <f>AVERAGE(F6:F20)</f>
        <v>0.18960328840498539</v>
      </c>
      <c r="H23" s="56">
        <f t="shared" si="2"/>
        <v>32416</v>
      </c>
      <c r="I23" s="9">
        <v>4.2600813220427636E-2</v>
      </c>
      <c r="J23" s="9">
        <v>6.6053314460958745E-3</v>
      </c>
      <c r="K23" s="6">
        <f t="shared" si="9"/>
        <v>119.07593906613182</v>
      </c>
      <c r="L23" s="6">
        <f t="shared" si="9"/>
        <v>174.94700000000006</v>
      </c>
      <c r="N23" s="56">
        <f t="shared" si="4"/>
        <v>33694</v>
      </c>
      <c r="O23" s="6">
        <f t="shared" si="0"/>
        <v>199.18559888438924</v>
      </c>
      <c r="P23" s="6">
        <f t="shared" si="1"/>
        <v>224.721</v>
      </c>
      <c r="Q23" s="45">
        <f t="shared" si="5"/>
        <v>-2.5248629151637725E-2</v>
      </c>
      <c r="R23" s="45">
        <f t="shared" si="5"/>
        <v>-9.071008622677923E-2</v>
      </c>
      <c r="S23" s="6">
        <f t="shared" si="6"/>
        <v>26</v>
      </c>
    </row>
    <row r="24" spans="1:19" x14ac:dyDescent="0.2">
      <c r="H24" s="56">
        <f t="shared" si="2"/>
        <v>32447</v>
      </c>
      <c r="I24" s="9">
        <v>2.7836416329743319E-2</v>
      </c>
      <c r="J24" s="9">
        <v>2.2201009448575837E-2</v>
      </c>
      <c r="K24" s="6">
        <f t="shared" si="9"/>
        <v>122.39058648083181</v>
      </c>
      <c r="L24" s="6">
        <f t="shared" si="9"/>
        <v>178.83100000000005</v>
      </c>
      <c r="N24" s="56">
        <f t="shared" si="4"/>
        <v>33785</v>
      </c>
      <c r="O24" s="6">
        <f t="shared" si="0"/>
        <v>202.97315871943849</v>
      </c>
      <c r="P24" s="6">
        <f t="shared" si="1"/>
        <v>230.96200000000002</v>
      </c>
      <c r="Q24" s="45">
        <f t="shared" si="5"/>
        <v>1.9015229295003433E-2</v>
      </c>
      <c r="R24" s="45">
        <f t="shared" si="5"/>
        <v>2.777221532478058E-2</v>
      </c>
      <c r="S24" s="6">
        <f t="shared" si="6"/>
        <v>50</v>
      </c>
    </row>
    <row r="25" spans="1:19" x14ac:dyDescent="0.2">
      <c r="A25" s="6" t="s">
        <v>139</v>
      </c>
      <c r="H25" s="56">
        <f t="shared" si="2"/>
        <v>32477</v>
      </c>
      <c r="I25" s="9">
        <v>-1.4237476938072091E-2</v>
      </c>
      <c r="J25" s="9">
        <v>7.1575957188629857E-4</v>
      </c>
      <c r="K25" s="6">
        <f t="shared" si="9"/>
        <v>120.64805332837385</v>
      </c>
      <c r="L25" s="6">
        <f t="shared" si="9"/>
        <v>178.95900000000003</v>
      </c>
      <c r="N25" s="56">
        <f t="shared" si="4"/>
        <v>33877</v>
      </c>
      <c r="O25" s="6">
        <f t="shared" si="0"/>
        <v>209.372388047047</v>
      </c>
      <c r="P25" s="6">
        <f t="shared" si="1"/>
        <v>255.38499999999999</v>
      </c>
      <c r="Q25" s="45">
        <f t="shared" si="5"/>
        <v>3.1527465838248503E-2</v>
      </c>
      <c r="R25" s="45">
        <f t="shared" si="5"/>
        <v>0.1057446679540357</v>
      </c>
      <c r="S25" s="6">
        <f t="shared" si="6"/>
        <v>65</v>
      </c>
    </row>
    <row r="26" spans="1:19" x14ac:dyDescent="0.2">
      <c r="H26" s="56">
        <f t="shared" si="2"/>
        <v>32508</v>
      </c>
      <c r="I26" s="9">
        <v>1.7444734797655181E-2</v>
      </c>
      <c r="J26" s="9">
        <v>1.0499611642890372E-2</v>
      </c>
      <c r="K26" s="6">
        <f t="shared" si="9"/>
        <v>122.75272662254069</v>
      </c>
      <c r="L26" s="6">
        <f t="shared" si="9"/>
        <v>180.83800000000005</v>
      </c>
      <c r="N26" s="56">
        <f t="shared" si="4"/>
        <v>33969</v>
      </c>
      <c r="O26" s="6">
        <f t="shared" si="0"/>
        <v>219.91705687915817</v>
      </c>
      <c r="P26" s="6">
        <f t="shared" si="1"/>
        <v>253.44</v>
      </c>
      <c r="Q26" s="45">
        <f t="shared" si="5"/>
        <v>5.0363225688297319E-2</v>
      </c>
      <c r="R26" s="45">
        <f t="shared" si="5"/>
        <v>-7.6159523856138556E-3</v>
      </c>
      <c r="S26" s="6">
        <f t="shared" si="6"/>
        <v>80</v>
      </c>
    </row>
    <row r="27" spans="1:19" x14ac:dyDescent="0.2">
      <c r="A27" s="6" t="s">
        <v>138</v>
      </c>
      <c r="B27" s="6" t="s">
        <v>84</v>
      </c>
      <c r="C27" s="6" t="s">
        <v>62</v>
      </c>
      <c r="D27" s="6" t="s">
        <v>0</v>
      </c>
      <c r="E27" s="6" t="s">
        <v>140</v>
      </c>
      <c r="F27" s="6" t="s">
        <v>23</v>
      </c>
      <c r="H27" s="56">
        <f t="shared" si="2"/>
        <v>32539</v>
      </c>
      <c r="I27" s="9">
        <v>7.3198667221990643E-2</v>
      </c>
      <c r="J27" s="9">
        <v>3.3659960848936521E-2</v>
      </c>
      <c r="K27" s="6">
        <f t="shared" si="9"/>
        <v>131.73806260917604</v>
      </c>
      <c r="L27" s="6">
        <f t="shared" si="9"/>
        <v>186.92500000000004</v>
      </c>
      <c r="N27" s="56">
        <f t="shared" si="4"/>
        <v>34059</v>
      </c>
      <c r="O27" s="6">
        <f t="shared" si="0"/>
        <v>229.52016134282633</v>
      </c>
      <c r="P27" s="6">
        <f t="shared" si="1"/>
        <v>267.11899999999997</v>
      </c>
      <c r="Q27" s="45">
        <f t="shared" si="5"/>
        <v>4.3666937889883517E-2</v>
      </c>
      <c r="R27" s="45">
        <f t="shared" si="5"/>
        <v>5.3973327020201856E-2</v>
      </c>
      <c r="S27" s="6">
        <f t="shared" si="6"/>
        <v>73</v>
      </c>
    </row>
    <row r="28" spans="1:19" x14ac:dyDescent="0.2">
      <c r="A28" s="6">
        <v>1</v>
      </c>
      <c r="B28" s="56">
        <f t="shared" ref="B28:B42" si="10">SUMIF(S:S,A28,N:N)</f>
        <v>32142</v>
      </c>
      <c r="C28" s="42" t="s">
        <v>60</v>
      </c>
      <c r="D28" s="45">
        <f t="shared" ref="D28:D42" si="11">SUMIF(S:S,A28,Q:Q)</f>
        <v>-0.22526292414399995</v>
      </c>
      <c r="E28" s="45">
        <f t="shared" ref="E28:E42" si="12">SUMIF(S:S,A28,R:R)</f>
        <v>0.16881672597864772</v>
      </c>
      <c r="F28" s="43">
        <f>E28-D28</f>
        <v>0.39407965012264767</v>
      </c>
      <c r="H28" s="56">
        <f t="shared" si="2"/>
        <v>32567</v>
      </c>
      <c r="I28" s="9">
        <v>-2.4902170046246841E-2</v>
      </c>
      <c r="J28" s="9">
        <v>-3.5982345860639309E-2</v>
      </c>
      <c r="K28" s="6">
        <f t="shared" si="9"/>
        <v>128.45749897251923</v>
      </c>
      <c r="L28" s="6">
        <f t="shared" si="9"/>
        <v>180.19900000000004</v>
      </c>
      <c r="N28" s="56">
        <f t="shared" si="4"/>
        <v>34150</v>
      </c>
      <c r="O28" s="6">
        <f t="shared" si="0"/>
        <v>230.63640507374075</v>
      </c>
      <c r="P28" s="6">
        <f t="shared" si="1"/>
        <v>282.161</v>
      </c>
      <c r="Q28" s="45">
        <f t="shared" si="5"/>
        <v>4.8633798633799241E-3</v>
      </c>
      <c r="R28" s="45">
        <f t="shared" si="5"/>
        <v>5.6311980802563832E-2</v>
      </c>
      <c r="S28" s="6">
        <f t="shared" si="6"/>
        <v>40</v>
      </c>
    </row>
    <row r="29" spans="1:19" x14ac:dyDescent="0.2">
      <c r="A29" s="6">
        <f>A28+1</f>
        <v>2</v>
      </c>
      <c r="B29" s="56">
        <f t="shared" si="10"/>
        <v>39813</v>
      </c>
      <c r="C29" s="42" t="s">
        <v>59</v>
      </c>
      <c r="D29" s="45">
        <f t="shared" si="11"/>
        <v>-0.21943226749183442</v>
      </c>
      <c r="E29" s="45">
        <f t="shared" si="12"/>
        <v>9.1354796135962202E-2</v>
      </c>
      <c r="F29" s="43">
        <f t="shared" ref="F29:F42" si="13">E29-D29</f>
        <v>0.31078706362779662</v>
      </c>
      <c r="H29" s="56">
        <f t="shared" si="2"/>
        <v>32598</v>
      </c>
      <c r="I29" s="9">
        <v>2.3315976252860748E-2</v>
      </c>
      <c r="J29" s="9">
        <v>2.5549531351450216E-2</v>
      </c>
      <c r="K29" s="6">
        <f t="shared" si="9"/>
        <v>131.45261096806436</v>
      </c>
      <c r="L29" s="6">
        <f t="shared" si="9"/>
        <v>184.80300000000003</v>
      </c>
      <c r="N29" s="56">
        <f t="shared" si="4"/>
        <v>34242</v>
      </c>
      <c r="O29" s="6">
        <f t="shared" si="0"/>
        <v>236.59680575904321</v>
      </c>
      <c r="P29" s="6">
        <f t="shared" si="1"/>
        <v>288.00599999999997</v>
      </c>
      <c r="Q29" s="45">
        <f t="shared" si="5"/>
        <v>2.5843277792145347E-2</v>
      </c>
      <c r="R29" s="45">
        <f t="shared" si="5"/>
        <v>2.0715123635087762E-2</v>
      </c>
      <c r="S29" s="6">
        <f t="shared" si="6"/>
        <v>57</v>
      </c>
    </row>
    <row r="30" spans="1:19" x14ac:dyDescent="0.2">
      <c r="A30" s="6">
        <f t="shared" ref="A30:A42" si="14">A29+1</f>
        <v>3</v>
      </c>
      <c r="B30" s="56">
        <f t="shared" si="10"/>
        <v>43921</v>
      </c>
      <c r="C30" s="6" t="s">
        <v>141</v>
      </c>
      <c r="D30" s="45">
        <f t="shared" si="11"/>
        <v>-0.19598020620821932</v>
      </c>
      <c r="E30" s="45">
        <f t="shared" si="12"/>
        <v>-2.233997783835906E-2</v>
      </c>
      <c r="F30" s="43">
        <f t="shared" si="13"/>
        <v>0.17364022836986026</v>
      </c>
      <c r="H30" s="56">
        <f t="shared" si="2"/>
        <v>32628</v>
      </c>
      <c r="I30" s="9">
        <v>5.1921955013936483E-2</v>
      </c>
      <c r="J30" s="9">
        <v>-1.6964010324507672E-2</v>
      </c>
      <c r="K30" s="6">
        <f t="shared" si="9"/>
        <v>138.2778875212127</v>
      </c>
      <c r="L30" s="6">
        <f t="shared" si="9"/>
        <v>181.66800000000003</v>
      </c>
      <c r="N30" s="56">
        <f t="shared" si="4"/>
        <v>34334</v>
      </c>
      <c r="O30" s="6">
        <f t="shared" si="0"/>
        <v>242.08003355174102</v>
      </c>
      <c r="P30" s="6">
        <f t="shared" si="1"/>
        <v>287.45699999999999</v>
      </c>
      <c r="Q30" s="45">
        <f t="shared" si="5"/>
        <v>2.3175409216141807E-2</v>
      </c>
      <c r="R30" s="45">
        <f t="shared" si="5"/>
        <v>-1.906210287285659E-3</v>
      </c>
      <c r="S30" s="6">
        <f t="shared" si="6"/>
        <v>55</v>
      </c>
    </row>
    <row r="31" spans="1:19" x14ac:dyDescent="0.2">
      <c r="A31" s="6">
        <f t="shared" si="14"/>
        <v>4</v>
      </c>
      <c r="B31" s="56">
        <f t="shared" si="10"/>
        <v>37529</v>
      </c>
      <c r="C31" s="42" t="s">
        <v>58</v>
      </c>
      <c r="D31" s="45">
        <f t="shared" si="11"/>
        <v>-0.17276697440858069</v>
      </c>
      <c r="E31" s="45">
        <f t="shared" si="12"/>
        <v>9.4117955331123104E-2</v>
      </c>
      <c r="F31" s="43">
        <f t="shared" si="13"/>
        <v>0.26688492973970379</v>
      </c>
      <c r="H31" s="56">
        <f t="shared" si="2"/>
        <v>32659</v>
      </c>
      <c r="I31" s="9">
        <v>4.0454769534138402E-2</v>
      </c>
      <c r="J31" s="9">
        <v>7.3050839993834993E-2</v>
      </c>
      <c r="K31" s="6">
        <f t="shared" si="9"/>
        <v>143.87188759255088</v>
      </c>
      <c r="L31" s="6">
        <f t="shared" si="9"/>
        <v>194.93900000000005</v>
      </c>
      <c r="N31" s="56">
        <f t="shared" si="4"/>
        <v>34424</v>
      </c>
      <c r="O31" s="6">
        <f t="shared" si="0"/>
        <v>232.89871584135733</v>
      </c>
      <c r="P31" s="6">
        <f t="shared" si="1"/>
        <v>278.25599999999991</v>
      </c>
      <c r="Q31" s="45">
        <f t="shared" si="5"/>
        <v>-3.7926786342836971E-2</v>
      </c>
      <c r="R31" s="45">
        <f t="shared" si="5"/>
        <v>-3.2008265584070217E-2</v>
      </c>
      <c r="S31" s="6">
        <f t="shared" si="6"/>
        <v>19</v>
      </c>
    </row>
    <row r="32" spans="1:19" x14ac:dyDescent="0.2">
      <c r="A32" s="6">
        <f t="shared" si="14"/>
        <v>5</v>
      </c>
      <c r="B32" s="56">
        <f t="shared" si="10"/>
        <v>37164</v>
      </c>
      <c r="C32" s="42" t="s">
        <v>57</v>
      </c>
      <c r="D32" s="45">
        <f t="shared" si="11"/>
        <v>-0.14678123104204588</v>
      </c>
      <c r="E32" s="45">
        <f t="shared" si="12"/>
        <v>4.1157016116331713E-2</v>
      </c>
      <c r="F32" s="43">
        <f t="shared" si="13"/>
        <v>0.18793824715837759</v>
      </c>
      <c r="H32" s="56">
        <f t="shared" si="2"/>
        <v>32689</v>
      </c>
      <c r="I32" s="9">
        <v>-5.6560750984631092E-3</v>
      </c>
      <c r="J32" s="9">
        <v>-1.6774478170095142E-3</v>
      </c>
      <c r="K32" s="6">
        <f t="shared" si="9"/>
        <v>143.05813739176978</v>
      </c>
      <c r="L32" s="6">
        <f t="shared" si="9"/>
        <v>194.61200000000002</v>
      </c>
      <c r="N32" s="56">
        <f t="shared" si="4"/>
        <v>34515</v>
      </c>
      <c r="O32" s="6">
        <f t="shared" si="0"/>
        <v>233.88288493235436</v>
      </c>
      <c r="P32" s="6">
        <f t="shared" si="1"/>
        <v>291.57599999999991</v>
      </c>
      <c r="Q32" s="45">
        <f t="shared" si="5"/>
        <v>4.225738589590966E-3</v>
      </c>
      <c r="R32" s="45">
        <f t="shared" si="5"/>
        <v>4.7869587717785045E-2</v>
      </c>
      <c r="S32" s="6">
        <f t="shared" si="6"/>
        <v>39</v>
      </c>
    </row>
    <row r="33" spans="1:19" x14ac:dyDescent="0.2">
      <c r="A33" s="6">
        <f t="shared" si="14"/>
        <v>6</v>
      </c>
      <c r="B33" s="56">
        <f t="shared" si="10"/>
        <v>40816</v>
      </c>
      <c r="C33" s="42" t="s">
        <v>56</v>
      </c>
      <c r="D33" s="45">
        <f t="shared" si="11"/>
        <v>-0.13867847934120237</v>
      </c>
      <c r="E33" s="45">
        <f t="shared" si="12"/>
        <v>1.6269443697007446E-2</v>
      </c>
      <c r="F33" s="43">
        <f t="shared" si="13"/>
        <v>0.15494792303820981</v>
      </c>
      <c r="H33" s="56">
        <f t="shared" si="2"/>
        <v>32720</v>
      </c>
      <c r="I33" s="9">
        <v>9.0297218416820701E-2</v>
      </c>
      <c r="J33" s="9">
        <v>3.5969004994562681E-4</v>
      </c>
      <c r="K33" s="6">
        <f t="shared" si="9"/>
        <v>155.97588927013797</v>
      </c>
      <c r="L33" s="6">
        <f t="shared" si="9"/>
        <v>194.68200000000004</v>
      </c>
      <c r="N33" s="56">
        <f t="shared" si="4"/>
        <v>34607</v>
      </c>
      <c r="O33" s="6">
        <f t="shared" si="0"/>
        <v>245.31373199358842</v>
      </c>
      <c r="P33" s="6">
        <f t="shared" si="1"/>
        <v>280.0739999999999</v>
      </c>
      <c r="Q33" s="45">
        <f t="shared" si="5"/>
        <v>4.8874234916933768E-2</v>
      </c>
      <c r="R33" s="45">
        <f t="shared" si="5"/>
        <v>-3.9447691167997401E-2</v>
      </c>
      <c r="S33" s="6">
        <f t="shared" si="6"/>
        <v>76</v>
      </c>
    </row>
    <row r="34" spans="1:19" x14ac:dyDescent="0.2">
      <c r="A34" s="6">
        <f t="shared" si="14"/>
        <v>7</v>
      </c>
      <c r="B34" s="56">
        <f t="shared" si="10"/>
        <v>33146</v>
      </c>
      <c r="C34" s="42" t="s">
        <v>55</v>
      </c>
      <c r="D34" s="45">
        <f t="shared" si="11"/>
        <v>-0.13741882701845898</v>
      </c>
      <c r="E34" s="45">
        <f t="shared" si="12"/>
        <v>0.11223438370711492</v>
      </c>
      <c r="F34" s="43">
        <f t="shared" si="13"/>
        <v>0.24965321072557389</v>
      </c>
      <c r="H34" s="56">
        <f t="shared" si="2"/>
        <v>32751</v>
      </c>
      <c r="I34" s="9">
        <v>1.953018301010645E-2</v>
      </c>
      <c r="J34" s="9">
        <v>-3.9166435520489817E-2</v>
      </c>
      <c r="K34" s="6">
        <f t="shared" si="9"/>
        <v>159.02212693274785</v>
      </c>
      <c r="L34" s="6">
        <f t="shared" si="9"/>
        <v>187.05700000000004</v>
      </c>
      <c r="N34" s="56">
        <f t="shared" si="4"/>
        <v>34699</v>
      </c>
      <c r="O34" s="6">
        <f t="shared" si="0"/>
        <v>245.27538774328985</v>
      </c>
      <c r="P34" s="6">
        <f t="shared" si="1"/>
        <v>284.51999999999987</v>
      </c>
      <c r="Q34" s="45">
        <f t="shared" si="5"/>
        <v>-1.5630698692226108E-4</v>
      </c>
      <c r="R34" s="45">
        <f t="shared" si="5"/>
        <v>1.587437605775599E-2</v>
      </c>
      <c r="S34" s="6">
        <f t="shared" si="6"/>
        <v>34</v>
      </c>
    </row>
    <row r="35" spans="1:19" x14ac:dyDescent="0.2">
      <c r="A35" s="6">
        <f t="shared" si="14"/>
        <v>8</v>
      </c>
      <c r="B35" s="56">
        <f t="shared" si="10"/>
        <v>43465</v>
      </c>
      <c r="C35" s="6" t="s">
        <v>103</v>
      </c>
      <c r="D35" s="45">
        <f t="shared" si="11"/>
        <v>-0.13519750425962362</v>
      </c>
      <c r="E35" s="45">
        <f t="shared" si="12"/>
        <v>-2.0538824593415939E-2</v>
      </c>
      <c r="F35" s="43">
        <f t="shared" si="13"/>
        <v>0.11465867966620769</v>
      </c>
      <c r="H35" s="56">
        <f t="shared" si="2"/>
        <v>32781</v>
      </c>
      <c r="I35" s="9">
        <v>-4.0455458807768796E-3</v>
      </c>
      <c r="J35" s="9">
        <v>-1.3177801418818746E-2</v>
      </c>
      <c r="K35" s="6">
        <f t="shared" si="9"/>
        <v>158.37879562218271</v>
      </c>
      <c r="L35" s="6">
        <f t="shared" si="9"/>
        <v>184.59200000000007</v>
      </c>
      <c r="N35" s="56">
        <f t="shared" si="4"/>
        <v>34789</v>
      </c>
      <c r="O35" s="6">
        <f t="shared" si="0"/>
        <v>269.15959520705366</v>
      </c>
      <c r="P35" s="6">
        <f t="shared" si="1"/>
        <v>305.39499999999987</v>
      </c>
      <c r="Q35" s="45">
        <f t="shared" si="5"/>
        <v>9.7377106131665725E-2</v>
      </c>
      <c r="R35" s="45">
        <f t="shared" si="5"/>
        <v>7.3369183185716391E-2</v>
      </c>
      <c r="S35" s="6">
        <f t="shared" si="6"/>
        <v>115</v>
      </c>
    </row>
    <row r="36" spans="1:19" x14ac:dyDescent="0.2">
      <c r="A36" s="6">
        <f t="shared" si="14"/>
        <v>9</v>
      </c>
      <c r="B36" s="56">
        <f t="shared" si="10"/>
        <v>37437</v>
      </c>
      <c r="C36" s="42" t="s">
        <v>54</v>
      </c>
      <c r="D36" s="45">
        <f t="shared" si="11"/>
        <v>-0.13396943508497439</v>
      </c>
      <c r="E36" s="45">
        <f t="shared" si="12"/>
        <v>8.5227907468003794E-2</v>
      </c>
      <c r="F36" s="43">
        <f t="shared" si="13"/>
        <v>0.21919734255297818</v>
      </c>
      <c r="H36" s="56">
        <f t="shared" si="2"/>
        <v>32812</v>
      </c>
      <c r="I36" s="9">
        <v>-2.3215150373917193E-2</v>
      </c>
      <c r="J36" s="9">
        <v>-3.0201742220681282E-2</v>
      </c>
      <c r="K36" s="6">
        <f t="shared" ref="K36:L51" si="15">K35*(1+I36)</f>
        <v>154.70200806577384</v>
      </c>
      <c r="L36" s="6">
        <f t="shared" si="15"/>
        <v>179.01700000000008</v>
      </c>
      <c r="N36" s="56">
        <f t="shared" si="4"/>
        <v>34880</v>
      </c>
      <c r="O36" s="6">
        <f t="shared" si="0"/>
        <v>294.85450337936186</v>
      </c>
      <c r="P36" s="6">
        <f t="shared" si="1"/>
        <v>308.96699999999993</v>
      </c>
      <c r="Q36" s="45">
        <f t="shared" si="5"/>
        <v>9.5463467139420111E-2</v>
      </c>
      <c r="R36" s="45">
        <f t="shared" si="5"/>
        <v>1.1696327706740561E-2</v>
      </c>
      <c r="S36" s="6">
        <f t="shared" si="6"/>
        <v>114</v>
      </c>
    </row>
    <row r="37" spans="1:19" x14ac:dyDescent="0.2">
      <c r="A37" s="6">
        <f t="shared" si="14"/>
        <v>10</v>
      </c>
      <c r="B37" s="56">
        <f t="shared" si="10"/>
        <v>36981</v>
      </c>
      <c r="C37" s="42" t="s">
        <v>53</v>
      </c>
      <c r="D37" s="45">
        <f t="shared" si="11"/>
        <v>-0.11855532636322563</v>
      </c>
      <c r="E37" s="45">
        <f t="shared" si="12"/>
        <v>5.9667777072001993E-2</v>
      </c>
      <c r="F37" s="43">
        <f t="shared" si="13"/>
        <v>0.17822310343522763</v>
      </c>
      <c r="H37" s="56">
        <f t="shared" si="2"/>
        <v>32842</v>
      </c>
      <c r="I37" s="9">
        <v>2.0379499325273276E-2</v>
      </c>
      <c r="J37" s="9">
        <v>1.3127244898529122E-2</v>
      </c>
      <c r="K37" s="6">
        <f t="shared" si="15"/>
        <v>157.85475753476871</v>
      </c>
      <c r="L37" s="6">
        <f t="shared" si="15"/>
        <v>181.36700000000008</v>
      </c>
      <c r="N37" s="56">
        <f t="shared" si="4"/>
        <v>34972</v>
      </c>
      <c r="O37" s="6">
        <f t="shared" si="0"/>
        <v>318.28710078405339</v>
      </c>
      <c r="P37" s="6">
        <f t="shared" si="1"/>
        <v>305.56299999999993</v>
      </c>
      <c r="Q37" s="45">
        <f t="shared" si="5"/>
        <v>7.9471729738321173E-2</v>
      </c>
      <c r="R37" s="45">
        <f t="shared" si="5"/>
        <v>-1.1017357840805042E-2</v>
      </c>
      <c r="S37" s="6">
        <f t="shared" si="6"/>
        <v>105</v>
      </c>
    </row>
    <row r="38" spans="1:19" x14ac:dyDescent="0.2">
      <c r="A38" s="6">
        <f t="shared" si="14"/>
        <v>11</v>
      </c>
      <c r="B38" s="56">
        <f t="shared" si="10"/>
        <v>40359</v>
      </c>
      <c r="C38" s="42" t="s">
        <v>52</v>
      </c>
      <c r="D38" s="45">
        <f t="shared" si="11"/>
        <v>-0.11425369743038916</v>
      </c>
      <c r="E38" s="45">
        <f t="shared" si="12"/>
        <v>-1.9400381581729964E-2</v>
      </c>
      <c r="F38" s="43">
        <f t="shared" si="13"/>
        <v>9.4853315848659192E-2</v>
      </c>
      <c r="H38" s="56">
        <f t="shared" si="2"/>
        <v>32873</v>
      </c>
      <c r="I38" s="9">
        <v>2.402094410407285E-2</v>
      </c>
      <c r="J38" s="9">
        <v>3.1102681303655011E-2</v>
      </c>
      <c r="K38" s="6">
        <f t="shared" si="15"/>
        <v>161.64657784207336</v>
      </c>
      <c r="L38" s="6">
        <f t="shared" si="15"/>
        <v>187.00800000000007</v>
      </c>
      <c r="N38" s="56">
        <f t="shared" si="4"/>
        <v>35064</v>
      </c>
      <c r="O38" s="6">
        <f t="shared" si="0"/>
        <v>337.4464445165803</v>
      </c>
      <c r="P38" s="6">
        <f t="shared" si="1"/>
        <v>324.06999999999988</v>
      </c>
      <c r="Q38" s="45">
        <f t="shared" si="5"/>
        <v>6.0195162434577787E-2</v>
      </c>
      <c r="R38" s="45">
        <f t="shared" si="5"/>
        <v>6.0566888006728492E-2</v>
      </c>
      <c r="S38" s="6">
        <f t="shared" si="6"/>
        <v>90</v>
      </c>
    </row>
    <row r="39" spans="1:19" x14ac:dyDescent="0.2">
      <c r="A39" s="6">
        <f t="shared" si="14"/>
        <v>12</v>
      </c>
      <c r="B39" s="56">
        <f t="shared" si="10"/>
        <v>39903</v>
      </c>
      <c r="C39" s="42" t="s">
        <v>51</v>
      </c>
      <c r="D39" s="45">
        <f t="shared" si="11"/>
        <v>-0.11011851505182468</v>
      </c>
      <c r="E39" s="45">
        <f t="shared" si="12"/>
        <v>-1.7530501460128689E-2</v>
      </c>
      <c r="F39" s="43">
        <f t="shared" si="13"/>
        <v>9.2588013591695995E-2</v>
      </c>
      <c r="H39" s="56">
        <f t="shared" si="2"/>
        <v>32904</v>
      </c>
      <c r="I39" s="9">
        <v>-6.7130544793231661E-2</v>
      </c>
      <c r="J39" s="9">
        <v>7.7536789869947498E-4</v>
      </c>
      <c r="K39" s="6">
        <f t="shared" si="15"/>
        <v>150.79515500757344</v>
      </c>
      <c r="L39" s="6">
        <f t="shared" si="15"/>
        <v>187.15300000000005</v>
      </c>
      <c r="N39" s="56">
        <f t="shared" si="4"/>
        <v>35155</v>
      </c>
      <c r="O39" s="6">
        <f t="shared" si="0"/>
        <v>355.5577120742791</v>
      </c>
      <c r="P39" s="6">
        <f t="shared" si="1"/>
        <v>316.30699999999996</v>
      </c>
      <c r="Q39" s="45">
        <f t="shared" si="5"/>
        <v>5.3671531740820955E-2</v>
      </c>
      <c r="R39" s="45">
        <f t="shared" si="5"/>
        <v>-2.3954701144814128E-2</v>
      </c>
      <c r="S39" s="6">
        <f t="shared" si="6"/>
        <v>84</v>
      </c>
    </row>
    <row r="40" spans="1:19" x14ac:dyDescent="0.2">
      <c r="A40" s="6">
        <f t="shared" si="14"/>
        <v>13</v>
      </c>
      <c r="B40" s="56">
        <f t="shared" si="10"/>
        <v>36068</v>
      </c>
      <c r="C40" s="42" t="s">
        <v>50</v>
      </c>
      <c r="D40" s="45">
        <f t="shared" si="11"/>
        <v>-9.9472159176384967E-2</v>
      </c>
      <c r="E40" s="45">
        <f t="shared" si="12"/>
        <v>0.10574006116967749</v>
      </c>
      <c r="F40" s="43">
        <f t="shared" si="13"/>
        <v>0.20521222034606246</v>
      </c>
      <c r="H40" s="56">
        <f t="shared" si="2"/>
        <v>32932</v>
      </c>
      <c r="I40" s="9">
        <v>1.2883539582980275E-2</v>
      </c>
      <c r="J40" s="9">
        <v>4.4135012529855633E-3</v>
      </c>
      <c r="K40" s="6">
        <f t="shared" si="15"/>
        <v>152.73793035603515</v>
      </c>
      <c r="L40" s="6">
        <f t="shared" si="15"/>
        <v>187.97900000000004</v>
      </c>
      <c r="N40" s="56">
        <f t="shared" si="4"/>
        <v>35246</v>
      </c>
      <c r="O40" s="6">
        <f t="shared" si="0"/>
        <v>371.5174411430018</v>
      </c>
      <c r="P40" s="6">
        <f t="shared" si="1"/>
        <v>323.67299999999989</v>
      </c>
      <c r="Q40" s="45">
        <f t="shared" si="5"/>
        <v>4.4886465759990557E-2</v>
      </c>
      <c r="R40" s="45">
        <f t="shared" si="5"/>
        <v>2.3287502331595267E-2</v>
      </c>
      <c r="S40" s="6">
        <f t="shared" si="6"/>
        <v>75</v>
      </c>
    </row>
    <row r="41" spans="1:19" x14ac:dyDescent="0.2">
      <c r="A41" s="6">
        <f t="shared" si="14"/>
        <v>14</v>
      </c>
      <c r="B41" s="56">
        <f t="shared" si="10"/>
        <v>39538</v>
      </c>
      <c r="C41" s="42" t="s">
        <v>49</v>
      </c>
      <c r="D41" s="45">
        <f t="shared" si="11"/>
        <v>-9.4444179461718902E-2</v>
      </c>
      <c r="E41" s="45">
        <f t="shared" si="12"/>
        <v>6.4337251021604702E-2</v>
      </c>
      <c r="F41" s="43">
        <f t="shared" si="13"/>
        <v>0.1587814304833236</v>
      </c>
      <c r="H41" s="56">
        <f t="shared" si="2"/>
        <v>32963</v>
      </c>
      <c r="I41" s="9">
        <v>2.6499302649930279E-2</v>
      </c>
      <c r="J41" s="9">
        <v>1.2315205421882247E-2</v>
      </c>
      <c r="K41" s="6">
        <f t="shared" si="15"/>
        <v>156.7853789986637</v>
      </c>
      <c r="L41" s="6">
        <f t="shared" si="15"/>
        <v>190.29400000000004</v>
      </c>
      <c r="N41" s="56">
        <f t="shared" si="4"/>
        <v>35338</v>
      </c>
      <c r="O41" s="6">
        <f t="shared" si="0"/>
        <v>383.0036743435561</v>
      </c>
      <c r="P41" s="6">
        <f t="shared" si="1"/>
        <v>331.7399999999999</v>
      </c>
      <c r="Q41" s="45">
        <f t="shared" si="5"/>
        <v>3.0917076639029428E-2</v>
      </c>
      <c r="R41" s="45">
        <f t="shared" si="5"/>
        <v>2.4923302221686816E-2</v>
      </c>
      <c r="S41" s="6">
        <f t="shared" si="6"/>
        <v>64</v>
      </c>
    </row>
    <row r="42" spans="1:19" x14ac:dyDescent="0.2">
      <c r="A42" s="6">
        <f t="shared" si="14"/>
        <v>15</v>
      </c>
      <c r="B42" s="56">
        <f t="shared" si="10"/>
        <v>39721</v>
      </c>
      <c r="C42" s="42" t="s">
        <v>48</v>
      </c>
      <c r="D42" s="45">
        <f t="shared" si="11"/>
        <v>-8.3698011784569704E-2</v>
      </c>
      <c r="E42" s="45">
        <f t="shared" si="12"/>
        <v>-4.1094044416112752E-2</v>
      </c>
      <c r="F42" s="43">
        <f t="shared" si="13"/>
        <v>4.2603967368456952E-2</v>
      </c>
      <c r="H42" s="56">
        <f t="shared" si="2"/>
        <v>32993</v>
      </c>
      <c r="I42" s="9">
        <v>-2.4972826086956501E-2</v>
      </c>
      <c r="J42" s="9">
        <v>2.9848550138207086E-2</v>
      </c>
      <c r="K42" s="6">
        <f t="shared" si="15"/>
        <v>152.87000499595251</v>
      </c>
      <c r="L42" s="6">
        <f t="shared" si="15"/>
        <v>195.97400000000002</v>
      </c>
      <c r="N42" s="56">
        <f t="shared" si="4"/>
        <v>35430</v>
      </c>
      <c r="O42" s="6">
        <f t="shared" si="0"/>
        <v>414.92739295325686</v>
      </c>
      <c r="P42" s="6">
        <f t="shared" si="1"/>
        <v>360.17299999999989</v>
      </c>
      <c r="Q42" s="45">
        <f t="shared" si="5"/>
        <v>8.3350946082739297E-2</v>
      </c>
      <c r="R42" s="45">
        <f t="shared" si="5"/>
        <v>8.570868752637617E-2</v>
      </c>
      <c r="S42" s="6">
        <f t="shared" si="6"/>
        <v>106</v>
      </c>
    </row>
    <row r="43" spans="1:19" x14ac:dyDescent="0.2">
      <c r="H43" s="56">
        <f t="shared" si="2"/>
        <v>33024</v>
      </c>
      <c r="I43" s="9">
        <v>9.7516791616733212E-2</v>
      </c>
      <c r="J43" s="9">
        <v>-3.1534795432047069E-2</v>
      </c>
      <c r="K43" s="6">
        <f t="shared" si="15"/>
        <v>167.77739741759177</v>
      </c>
      <c r="L43" s="6">
        <f t="shared" si="15"/>
        <v>189.79400000000001</v>
      </c>
      <c r="N43" s="56">
        <f t="shared" si="4"/>
        <v>35520</v>
      </c>
      <c r="O43" s="6">
        <f t="shared" si="0"/>
        <v>426.04722553984692</v>
      </c>
      <c r="P43" s="6">
        <f t="shared" si="1"/>
        <v>381.84699999999987</v>
      </c>
      <c r="Q43" s="45">
        <f t="shared" si="5"/>
        <v>2.6799466064277855E-2</v>
      </c>
      <c r="R43" s="45">
        <f t="shared" si="5"/>
        <v>6.0176637338168026E-2</v>
      </c>
      <c r="S43" s="6">
        <f t="shared" si="6"/>
        <v>59</v>
      </c>
    </row>
    <row r="44" spans="1:19" x14ac:dyDescent="0.2">
      <c r="H44" s="56">
        <f t="shared" si="2"/>
        <v>33054</v>
      </c>
      <c r="I44" s="9">
        <v>-6.7546978161503457E-3</v>
      </c>
      <c r="J44" s="9">
        <v>2.234001074849612E-3</v>
      </c>
      <c r="K44" s="6">
        <f t="shared" si="15"/>
        <v>166.64411179765577</v>
      </c>
      <c r="L44" s="6">
        <f t="shared" si="15"/>
        <v>190.21800000000002</v>
      </c>
      <c r="N44" s="56">
        <f t="shared" si="4"/>
        <v>35611</v>
      </c>
      <c r="O44" s="6">
        <f t="shared" si="0"/>
        <v>500.43081064684873</v>
      </c>
      <c r="P44" s="6">
        <f t="shared" si="1"/>
        <v>376.17699999999991</v>
      </c>
      <c r="Q44" s="45">
        <f t="shared" si="5"/>
        <v>0.1745899999999998</v>
      </c>
      <c r="R44" s="45">
        <f t="shared" si="5"/>
        <v>-1.4848879263160253E-2</v>
      </c>
      <c r="S44" s="6">
        <f t="shared" si="6"/>
        <v>133</v>
      </c>
    </row>
    <row r="45" spans="1:19" x14ac:dyDescent="0.2">
      <c r="H45" s="56">
        <f t="shared" si="2"/>
        <v>33085</v>
      </c>
      <c r="I45" s="9">
        <v>-3.195786674847878E-3</v>
      </c>
      <c r="J45" s="9">
        <v>3.6274169636942855E-2</v>
      </c>
      <c r="K45" s="6">
        <f t="shared" si="15"/>
        <v>166.11155276573095</v>
      </c>
      <c r="L45" s="6">
        <f t="shared" si="15"/>
        <v>197.11800000000002</v>
      </c>
      <c r="N45" s="56">
        <f t="shared" si="4"/>
        <v>35703</v>
      </c>
      <c r="O45" s="6">
        <f t="shared" si="0"/>
        <v>537.91018507758906</v>
      </c>
      <c r="P45" s="6">
        <f t="shared" si="1"/>
        <v>385.31599999999992</v>
      </c>
      <c r="Q45" s="45">
        <f t="shared" si="5"/>
        <v>7.4894218408125379E-2</v>
      </c>
      <c r="R45" s="45">
        <f t="shared" si="5"/>
        <v>2.4294414597383795E-2</v>
      </c>
      <c r="S45" s="6">
        <f t="shared" si="6"/>
        <v>103</v>
      </c>
    </row>
    <row r="46" spans="1:19" x14ac:dyDescent="0.2">
      <c r="H46" s="56">
        <f t="shared" si="2"/>
        <v>33116</v>
      </c>
      <c r="I46" s="9">
        <v>-9.0384467413885949E-2</v>
      </c>
      <c r="J46" s="9">
        <v>4.9275053521240952E-2</v>
      </c>
      <c r="K46" s="6">
        <f t="shared" si="15"/>
        <v>151.09764853770673</v>
      </c>
      <c r="L46" s="6">
        <f t="shared" si="15"/>
        <v>206.83099999999999</v>
      </c>
      <c r="N46" s="56">
        <f t="shared" si="4"/>
        <v>35795</v>
      </c>
      <c r="O46" s="6">
        <f t="shared" si="0"/>
        <v>553.3586574756639</v>
      </c>
      <c r="P46" s="6">
        <f t="shared" si="1"/>
        <v>399.25699999999995</v>
      </c>
      <c r="Q46" s="45">
        <f t="shared" si="5"/>
        <v>2.8719427195539105E-2</v>
      </c>
      <c r="R46" s="45">
        <f t="shared" si="5"/>
        <v>3.6180693249177276E-2</v>
      </c>
      <c r="S46" s="6">
        <f t="shared" si="6"/>
        <v>60</v>
      </c>
    </row>
    <row r="47" spans="1:19" x14ac:dyDescent="0.2">
      <c r="H47" s="56">
        <f t="shared" si="2"/>
        <v>33146</v>
      </c>
      <c r="I47" s="9">
        <v>-4.8667700549837822E-2</v>
      </c>
      <c r="J47" s="9">
        <v>2.2897921491459305E-2</v>
      </c>
      <c r="K47" s="6">
        <f t="shared" si="15"/>
        <v>143.74407342488897</v>
      </c>
      <c r="L47" s="6">
        <f t="shared" si="15"/>
        <v>211.56700000000001</v>
      </c>
      <c r="N47" s="56">
        <f t="shared" si="4"/>
        <v>35885</v>
      </c>
      <c r="O47" s="6">
        <f t="shared" si="0"/>
        <v>630.54989379897347</v>
      </c>
      <c r="P47" s="6">
        <f t="shared" si="1"/>
        <v>405.04699999999991</v>
      </c>
      <c r="Q47" s="45">
        <f t="shared" si="5"/>
        <v>0.13949585007930287</v>
      </c>
      <c r="R47" s="45">
        <f t="shared" si="5"/>
        <v>1.4501937348625038E-2</v>
      </c>
      <c r="S47" s="6">
        <f t="shared" si="6"/>
        <v>127</v>
      </c>
    </row>
    <row r="48" spans="1:19" x14ac:dyDescent="0.2">
      <c r="H48" s="56">
        <f t="shared" si="2"/>
        <v>33177</v>
      </c>
      <c r="I48" s="9">
        <v>-4.268057737336628E-3</v>
      </c>
      <c r="J48" s="9">
        <v>2.0787740999305138E-2</v>
      </c>
      <c r="K48" s="6">
        <f t="shared" si="15"/>
        <v>143.13056542011159</v>
      </c>
      <c r="L48" s="6">
        <f t="shared" si="15"/>
        <v>215.965</v>
      </c>
      <c r="N48" s="56">
        <f t="shared" si="4"/>
        <v>35976</v>
      </c>
      <c r="O48" s="6">
        <f t="shared" si="0"/>
        <v>651.3708217111058</v>
      </c>
      <c r="P48" s="6">
        <f t="shared" si="1"/>
        <v>402.4869999999998</v>
      </c>
      <c r="Q48" s="45">
        <f t="shared" si="5"/>
        <v>3.3020270270270213E-2</v>
      </c>
      <c r="R48" s="45">
        <f t="shared" si="5"/>
        <v>-6.32025419272364E-3</v>
      </c>
      <c r="S48" s="6">
        <f t="shared" si="6"/>
        <v>66</v>
      </c>
    </row>
    <row r="49" spans="8:19" x14ac:dyDescent="0.2">
      <c r="H49" s="56">
        <f t="shared" si="2"/>
        <v>33207</v>
      </c>
      <c r="I49" s="9">
        <v>6.4652478047328543E-2</v>
      </c>
      <c r="J49" s="9">
        <v>7.34841293728139E-3</v>
      </c>
      <c r="K49" s="6">
        <f t="shared" si="15"/>
        <v>152.38431115883708</v>
      </c>
      <c r="L49" s="6">
        <f t="shared" si="15"/>
        <v>217.55199999999999</v>
      </c>
      <c r="N49" s="56">
        <f t="shared" si="4"/>
        <v>36068</v>
      </c>
      <c r="O49" s="6">
        <f t="shared" si="0"/>
        <v>586.57755965100603</v>
      </c>
      <c r="P49" s="6">
        <f t="shared" si="1"/>
        <v>445.04599999999976</v>
      </c>
      <c r="Q49" s="45">
        <f t="shared" si="5"/>
        <v>-9.9472159176384967E-2</v>
      </c>
      <c r="R49" s="45">
        <f t="shared" si="5"/>
        <v>0.10574006116967749</v>
      </c>
      <c r="S49" s="6">
        <f t="shared" si="6"/>
        <v>13</v>
      </c>
    </row>
    <row r="50" spans="8:19" x14ac:dyDescent="0.2">
      <c r="H50" s="56">
        <f t="shared" si="2"/>
        <v>33238</v>
      </c>
      <c r="I50" s="9">
        <v>2.7846897978583529E-2</v>
      </c>
      <c r="J50" s="9">
        <v>-9.4184378907110622E-3</v>
      </c>
      <c r="K50" s="6">
        <f t="shared" si="15"/>
        <v>156.62774152521393</v>
      </c>
      <c r="L50" s="6">
        <f t="shared" si="15"/>
        <v>215.50300000000001</v>
      </c>
      <c r="N50" s="56">
        <f t="shared" si="4"/>
        <v>36160</v>
      </c>
      <c r="O50" s="6">
        <f t="shared" si="0"/>
        <v>711.50312712379991</v>
      </c>
      <c r="P50" s="6">
        <f t="shared" si="1"/>
        <v>451.87799999999976</v>
      </c>
      <c r="Q50" s="45">
        <f t="shared" si="5"/>
        <v>0.21297365611313257</v>
      </c>
      <c r="R50" s="45">
        <f t="shared" si="5"/>
        <v>1.5351222120859376E-2</v>
      </c>
      <c r="S50" s="6">
        <f t="shared" si="6"/>
        <v>135</v>
      </c>
    </row>
    <row r="51" spans="8:19" x14ac:dyDescent="0.2">
      <c r="H51" s="56">
        <f t="shared" si="2"/>
        <v>33269</v>
      </c>
      <c r="I51" s="9">
        <v>4.3549220683839707E-2</v>
      </c>
      <c r="J51" s="9">
        <v>-4.928005642612876E-2</v>
      </c>
      <c r="K51" s="6">
        <f t="shared" si="15"/>
        <v>163.44875760610688</v>
      </c>
      <c r="L51" s="6">
        <f t="shared" si="15"/>
        <v>204.88299999999998</v>
      </c>
      <c r="N51" s="56">
        <f t="shared" si="4"/>
        <v>36250</v>
      </c>
      <c r="O51" s="6">
        <f t="shared" si="0"/>
        <v>746.9502562887152</v>
      </c>
      <c r="P51" s="6">
        <f t="shared" si="1"/>
        <v>450.51299999999975</v>
      </c>
      <c r="Q51" s="45">
        <f t="shared" si="5"/>
        <v>4.9820060957718848E-2</v>
      </c>
      <c r="R51" s="45">
        <f t="shared" si="5"/>
        <v>-3.0207268333488635E-3</v>
      </c>
      <c r="S51" s="6">
        <f t="shared" si="6"/>
        <v>78</v>
      </c>
    </row>
    <row r="52" spans="8:19" x14ac:dyDescent="0.2">
      <c r="H52" s="56">
        <f t="shared" si="2"/>
        <v>33297</v>
      </c>
      <c r="I52" s="9">
        <v>7.1525388384944266E-2</v>
      </c>
      <c r="J52" s="9">
        <v>2.3623238628875942E-3</v>
      </c>
      <c r="K52" s="6">
        <f t="shared" ref="K52:L67" si="16">K51*(1+I52)</f>
        <v>175.1394934749203</v>
      </c>
      <c r="L52" s="6">
        <f t="shared" si="16"/>
        <v>205.36699999999999</v>
      </c>
      <c r="N52" s="56">
        <f t="shared" si="4"/>
        <v>36341</v>
      </c>
      <c r="O52" s="6">
        <f t="shared" si="0"/>
        <v>799.59691194867389</v>
      </c>
      <c r="P52" s="6">
        <f t="shared" si="1"/>
        <v>471.53399999999971</v>
      </c>
      <c r="Q52" s="45">
        <f t="shared" si="5"/>
        <v>7.0482144181244433E-2</v>
      </c>
      <c r="R52" s="45">
        <f t="shared" si="5"/>
        <v>4.6660140772852188E-2</v>
      </c>
      <c r="S52" s="6">
        <f t="shared" si="6"/>
        <v>101</v>
      </c>
    </row>
    <row r="53" spans="8:19" x14ac:dyDescent="0.2">
      <c r="H53" s="56">
        <f t="shared" si="2"/>
        <v>33328</v>
      </c>
      <c r="I53" s="9">
        <v>2.4204534397197497E-2</v>
      </c>
      <c r="J53" s="9">
        <v>5.6143392073702003E-2</v>
      </c>
      <c r="K53" s="6">
        <f t="shared" si="16"/>
        <v>179.37866336904176</v>
      </c>
      <c r="L53" s="6">
        <f t="shared" si="16"/>
        <v>216.89699999999996</v>
      </c>
      <c r="N53" s="56">
        <f t="shared" si="4"/>
        <v>36433</v>
      </c>
      <c r="O53" s="6">
        <f t="shared" si="0"/>
        <v>749.66843758765924</v>
      </c>
      <c r="P53" s="6">
        <f t="shared" si="1"/>
        <v>468.37399999999963</v>
      </c>
      <c r="Q53" s="45">
        <f t="shared" si="5"/>
        <v>-6.2442055009111375E-2</v>
      </c>
      <c r="R53" s="45">
        <f t="shared" si="5"/>
        <v>-6.7015315968733669E-3</v>
      </c>
      <c r="S53" s="6">
        <f t="shared" si="6"/>
        <v>18</v>
      </c>
    </row>
    <row r="54" spans="8:19" x14ac:dyDescent="0.2">
      <c r="H54" s="56">
        <f t="shared" si="2"/>
        <v>33358</v>
      </c>
      <c r="I54" s="9">
        <v>2.3751276631118756E-3</v>
      </c>
      <c r="J54" s="9">
        <v>5.8045984960604091E-3</v>
      </c>
      <c r="K54" s="6">
        <f t="shared" si="16"/>
        <v>179.80471059458159</v>
      </c>
      <c r="L54" s="6">
        <f t="shared" si="16"/>
        <v>218.15599999999998</v>
      </c>
      <c r="N54" s="56">
        <f t="shared" si="4"/>
        <v>36525</v>
      </c>
      <c r="O54" s="6">
        <f t="shared" si="0"/>
        <v>861.21186170624662</v>
      </c>
      <c r="P54" s="6">
        <f t="shared" si="1"/>
        <v>459.27799999999951</v>
      </c>
      <c r="Q54" s="45">
        <f t="shared" si="5"/>
        <v>0.14879034320495133</v>
      </c>
      <c r="R54" s="45">
        <f t="shared" si="5"/>
        <v>-1.94203777323253E-2</v>
      </c>
      <c r="S54" s="6">
        <f t="shared" si="6"/>
        <v>129</v>
      </c>
    </row>
    <row r="55" spans="8:19" x14ac:dyDescent="0.2">
      <c r="H55" s="56">
        <f t="shared" si="2"/>
        <v>33389</v>
      </c>
      <c r="I55" s="9">
        <v>4.3148591332369923E-2</v>
      </c>
      <c r="J55" s="9">
        <v>-2.3813234566090191E-2</v>
      </c>
      <c r="K55" s="6">
        <f t="shared" si="16"/>
        <v>187.56303057166224</v>
      </c>
      <c r="L55" s="6">
        <f t="shared" si="16"/>
        <v>212.96100000000001</v>
      </c>
      <c r="N55" s="56">
        <f t="shared" si="4"/>
        <v>36616</v>
      </c>
      <c r="O55" s="6">
        <f t="shared" si="0"/>
        <v>880.96341108227409</v>
      </c>
      <c r="P55" s="6">
        <f t="shared" si="1"/>
        <v>442.34899999999948</v>
      </c>
      <c r="Q55" s="45">
        <f t="shared" si="5"/>
        <v>2.2934599782329368E-2</v>
      </c>
      <c r="R55" s="45">
        <f t="shared" si="5"/>
        <v>-3.6860028131110223E-2</v>
      </c>
      <c r="S55" s="6">
        <f t="shared" si="6"/>
        <v>54</v>
      </c>
    </row>
    <row r="56" spans="8:19" x14ac:dyDescent="0.2">
      <c r="H56" s="56">
        <f t="shared" si="2"/>
        <v>33419</v>
      </c>
      <c r="I56" s="9">
        <v>-4.5815918589860116E-2</v>
      </c>
      <c r="J56" s="9">
        <v>2.8681307845098258E-2</v>
      </c>
      <c r="K56" s="6">
        <f t="shared" si="16"/>
        <v>178.96965803252351</v>
      </c>
      <c r="L56" s="6">
        <f t="shared" si="16"/>
        <v>219.06899999999999</v>
      </c>
      <c r="N56" s="56">
        <f t="shared" si="4"/>
        <v>36707</v>
      </c>
      <c r="O56" s="6">
        <f t="shared" si="0"/>
        <v>857.56063698337027</v>
      </c>
      <c r="P56" s="6">
        <f t="shared" si="1"/>
        <v>424.59599999999949</v>
      </c>
      <c r="Q56" s="45">
        <f t="shared" si="5"/>
        <v>-2.6564978527488736E-2</v>
      </c>
      <c r="R56" s="45">
        <f t="shared" si="5"/>
        <v>-4.0133469274260869E-2</v>
      </c>
      <c r="S56" s="6">
        <f t="shared" si="6"/>
        <v>25</v>
      </c>
    </row>
    <row r="57" spans="8:19" x14ac:dyDescent="0.2">
      <c r="H57" s="56">
        <f t="shared" si="2"/>
        <v>33450</v>
      </c>
      <c r="I57" s="9">
        <v>4.6611279072535483E-2</v>
      </c>
      <c r="J57" s="9">
        <v>-1.8464502051865117E-2</v>
      </c>
      <c r="K57" s="6">
        <f t="shared" si="16"/>
        <v>187.3116627085937</v>
      </c>
      <c r="L57" s="6">
        <f t="shared" si="16"/>
        <v>215.02399999999994</v>
      </c>
      <c r="N57" s="56">
        <f t="shared" si="4"/>
        <v>36799</v>
      </c>
      <c r="O57" s="6">
        <f t="shared" si="0"/>
        <v>849.25271608534331</v>
      </c>
      <c r="P57" s="6">
        <f t="shared" si="1"/>
        <v>408.7639999999995</v>
      </c>
      <c r="Q57" s="45">
        <f t="shared" si="5"/>
        <v>-9.687852426682797E-3</v>
      </c>
      <c r="R57" s="45">
        <f t="shared" si="5"/>
        <v>-3.7287209488549133E-2</v>
      </c>
      <c r="S57" s="6">
        <f t="shared" si="6"/>
        <v>30</v>
      </c>
    </row>
    <row r="58" spans="8:19" x14ac:dyDescent="0.2">
      <c r="H58" s="56">
        <f t="shared" si="2"/>
        <v>33481</v>
      </c>
      <c r="I58" s="9">
        <v>2.3677925622654472E-2</v>
      </c>
      <c r="J58" s="9">
        <v>-5.0273457846565783E-3</v>
      </c>
      <c r="K58" s="6">
        <f t="shared" si="16"/>
        <v>191.74681432646352</v>
      </c>
      <c r="L58" s="6">
        <f t="shared" si="16"/>
        <v>213.94299999999996</v>
      </c>
      <c r="N58" s="56">
        <f t="shared" si="4"/>
        <v>36891</v>
      </c>
      <c r="O58" s="6">
        <f t="shared" si="0"/>
        <v>782.80639079014884</v>
      </c>
      <c r="P58" s="6">
        <f t="shared" si="1"/>
        <v>489.61099999999931</v>
      </c>
      <c r="Q58" s="45">
        <f t="shared" si="5"/>
        <v>-7.8240933513266664E-2</v>
      </c>
      <c r="R58" s="45">
        <f t="shared" si="5"/>
        <v>0.19778405143310063</v>
      </c>
      <c r="S58" s="6">
        <f t="shared" si="6"/>
        <v>16</v>
      </c>
    </row>
    <row r="59" spans="8:19" x14ac:dyDescent="0.2">
      <c r="H59" s="56">
        <f t="shared" si="2"/>
        <v>33511</v>
      </c>
      <c r="I59" s="9">
        <v>-1.6731102519664143E-2</v>
      </c>
      <c r="J59" s="9">
        <v>4.43996765493615E-2</v>
      </c>
      <c r="K59" s="6">
        <f t="shared" si="16"/>
        <v>188.53867871814845</v>
      </c>
      <c r="L59" s="6">
        <f t="shared" si="16"/>
        <v>223.44200000000001</v>
      </c>
      <c r="N59" s="56">
        <f t="shared" si="4"/>
        <v>36981</v>
      </c>
      <c r="O59" s="6">
        <f t="shared" si="0"/>
        <v>690.00052365080398</v>
      </c>
      <c r="P59" s="6">
        <f t="shared" si="1"/>
        <v>518.82499999999925</v>
      </c>
      <c r="Q59" s="45">
        <f t="shared" si="5"/>
        <v>-0.11855532636322563</v>
      </c>
      <c r="R59" s="45">
        <f t="shared" si="5"/>
        <v>5.9667777072001993E-2</v>
      </c>
      <c r="S59" s="6">
        <f t="shared" si="6"/>
        <v>10</v>
      </c>
    </row>
    <row r="60" spans="8:19" x14ac:dyDescent="0.2">
      <c r="H60" s="56">
        <f t="shared" si="2"/>
        <v>33542</v>
      </c>
      <c r="I60" s="9">
        <v>1.3445416129979959E-2</v>
      </c>
      <c r="J60" s="9">
        <v>-1.4576489648320479E-2</v>
      </c>
      <c r="K60" s="6">
        <f t="shared" si="16"/>
        <v>191.07365971011055</v>
      </c>
      <c r="L60" s="6">
        <f t="shared" si="16"/>
        <v>220.18499999999997</v>
      </c>
      <c r="N60" s="56">
        <f t="shared" si="4"/>
        <v>37072</v>
      </c>
      <c r="O60" s="6">
        <f t="shared" si="0"/>
        <v>730.38127968747074</v>
      </c>
      <c r="P60" s="6">
        <f t="shared" si="1"/>
        <v>495.27399999999932</v>
      </c>
      <c r="Q60" s="45">
        <f t="shared" si="5"/>
        <v>5.8522790421971838E-2</v>
      </c>
      <c r="R60" s="45">
        <f t="shared" si="5"/>
        <v>-4.5392955235387555E-2</v>
      </c>
      <c r="S60" s="6">
        <f t="shared" si="6"/>
        <v>88</v>
      </c>
    </row>
    <row r="61" spans="8:19" x14ac:dyDescent="0.2">
      <c r="H61" s="56">
        <f t="shared" si="2"/>
        <v>33572</v>
      </c>
      <c r="I61" s="9">
        <v>-4.0291651801641071E-2</v>
      </c>
      <c r="J61" s="9">
        <v>1.4605899584440474E-2</v>
      </c>
      <c r="K61" s="6">
        <f t="shared" si="16"/>
        <v>183.37498634460553</v>
      </c>
      <c r="L61" s="6">
        <f t="shared" si="16"/>
        <v>223.40100000000001</v>
      </c>
      <c r="N61" s="56">
        <f>EOMONTH(N60,3)</f>
        <v>37164</v>
      </c>
      <c r="O61" s="6">
        <f t="shared" si="0"/>
        <v>623.17501632487892</v>
      </c>
      <c r="P61" s="6">
        <f t="shared" si="1"/>
        <v>515.65799999999933</v>
      </c>
      <c r="Q61" s="45">
        <f t="shared" si="5"/>
        <v>-0.14678123104204588</v>
      </c>
      <c r="R61" s="45">
        <f t="shared" si="5"/>
        <v>4.1157016116331713E-2</v>
      </c>
      <c r="S61" s="6">
        <f t="shared" si="6"/>
        <v>5</v>
      </c>
    </row>
    <row r="62" spans="8:19" x14ac:dyDescent="0.2">
      <c r="H62" s="56">
        <f t="shared" si="2"/>
        <v>33603</v>
      </c>
      <c r="I62" s="9">
        <v>0.11435607908738166</v>
      </c>
      <c r="J62" s="9">
        <v>0.10625735784530943</v>
      </c>
      <c r="K62" s="6">
        <f t="shared" si="16"/>
        <v>204.34503078567678</v>
      </c>
      <c r="L62" s="6">
        <f t="shared" si="16"/>
        <v>247.13899999999998</v>
      </c>
      <c r="N62" s="56">
        <f t="shared" si="4"/>
        <v>37256</v>
      </c>
      <c r="O62" s="6">
        <f t="shared" si="0"/>
        <v>689.76193720450158</v>
      </c>
      <c r="P62" s="6">
        <f t="shared" si="1"/>
        <v>508.3589999999993</v>
      </c>
      <c r="Q62" s="45">
        <f t="shared" si="5"/>
        <v>0.10685107575767927</v>
      </c>
      <c r="R62" s="45">
        <f t="shared" si="5"/>
        <v>-1.4154730460886999E-2</v>
      </c>
      <c r="S62" s="6">
        <f t="shared" si="6"/>
        <v>118</v>
      </c>
    </row>
    <row r="63" spans="8:19" x14ac:dyDescent="0.2">
      <c r="H63" s="56">
        <f t="shared" si="2"/>
        <v>33634</v>
      </c>
      <c r="I63" s="9">
        <v>-1.8618518441298471E-2</v>
      </c>
      <c r="J63" s="9">
        <v>-6.6266352133819373E-2</v>
      </c>
      <c r="K63" s="6">
        <f t="shared" si="16"/>
        <v>200.54042906160595</v>
      </c>
      <c r="L63" s="6">
        <f t="shared" si="16"/>
        <v>230.762</v>
      </c>
      <c r="N63" s="56">
        <f t="shared" si="4"/>
        <v>37346</v>
      </c>
      <c r="O63" s="6">
        <f t="shared" si="0"/>
        <v>691.65784735815373</v>
      </c>
      <c r="P63" s="6">
        <f t="shared" si="1"/>
        <v>492.32699999999937</v>
      </c>
      <c r="Q63" s="45">
        <f t="shared" si="5"/>
        <v>2.7486442080812967E-3</v>
      </c>
      <c r="R63" s="45">
        <f t="shared" si="5"/>
        <v>-3.1536768307436125E-2</v>
      </c>
      <c r="S63" s="6">
        <f t="shared" si="6"/>
        <v>36</v>
      </c>
    </row>
    <row r="64" spans="8:19" x14ac:dyDescent="0.2">
      <c r="H64" s="56">
        <f t="shared" si="2"/>
        <v>33663</v>
      </c>
      <c r="I64" s="9">
        <v>1.2938177182919119E-2</v>
      </c>
      <c r="J64" s="9">
        <v>-2.3223060989244204E-2</v>
      </c>
      <c r="K64" s="6">
        <f t="shared" si="16"/>
        <v>203.13505666514362</v>
      </c>
      <c r="L64" s="6">
        <f t="shared" si="16"/>
        <v>225.40300000000002</v>
      </c>
      <c r="N64" s="56">
        <f t="shared" si="4"/>
        <v>37437</v>
      </c>
      <c r="O64" s="6">
        <f t="shared" si="0"/>
        <v>598.99683627549246</v>
      </c>
      <c r="P64" s="6">
        <f t="shared" si="1"/>
        <v>534.28699999999924</v>
      </c>
      <c r="Q64" s="45">
        <f t="shared" si="5"/>
        <v>-0.13396943508497439</v>
      </c>
      <c r="R64" s="45">
        <f t="shared" si="5"/>
        <v>8.5227907468003794E-2</v>
      </c>
      <c r="S64" s="6">
        <f t="shared" si="6"/>
        <v>9</v>
      </c>
    </row>
    <row r="65" spans="8:19" x14ac:dyDescent="0.2">
      <c r="H65" s="56">
        <f t="shared" si="2"/>
        <v>33694</v>
      </c>
      <c r="I65" s="9">
        <v>-1.9442521864972084E-2</v>
      </c>
      <c r="J65" s="9">
        <v>-3.0256917609793321E-3</v>
      </c>
      <c r="K65" s="6">
        <f t="shared" si="16"/>
        <v>199.18559888438924</v>
      </c>
      <c r="L65" s="6">
        <f t="shared" si="16"/>
        <v>224.721</v>
      </c>
      <c r="N65" s="56">
        <f t="shared" si="4"/>
        <v>37529</v>
      </c>
      <c r="O65" s="6">
        <f t="shared" si="0"/>
        <v>495.50996519186367</v>
      </c>
      <c r="P65" s="6">
        <f t="shared" si="1"/>
        <v>584.57299999999896</v>
      </c>
      <c r="Q65" s="45">
        <f t="shared" si="5"/>
        <v>-0.17276697440858069</v>
      </c>
      <c r="R65" s="45">
        <f t="shared" si="5"/>
        <v>9.4117955331123104E-2</v>
      </c>
      <c r="S65" s="6">
        <f t="shared" si="6"/>
        <v>4</v>
      </c>
    </row>
    <row r="66" spans="8:19" x14ac:dyDescent="0.2">
      <c r="H66" s="56">
        <f t="shared" si="2"/>
        <v>33724</v>
      </c>
      <c r="I66" s="9">
        <v>2.9367727583846648E-2</v>
      </c>
      <c r="J66" s="9">
        <v>-3.1554683362925551E-2</v>
      </c>
      <c r="K66" s="6">
        <f t="shared" si="16"/>
        <v>205.03522729105134</v>
      </c>
      <c r="L66" s="6">
        <f t="shared" si="16"/>
        <v>217.63000000000002</v>
      </c>
      <c r="N66" s="56">
        <f t="shared" si="4"/>
        <v>37621</v>
      </c>
      <c r="O66" s="6">
        <f t="shared" ref="O66:O129" si="17">SUMIF($H:$H,N66,K:K)</f>
        <v>537.32223990634429</v>
      </c>
      <c r="P66" s="6">
        <f t="shared" ref="P66:P129" si="18">SUMIF($H:$H,N66,L:L)</f>
        <v>577.91699999999912</v>
      </c>
      <c r="Q66" s="45">
        <f t="shared" si="5"/>
        <v>8.4382308433071929E-2</v>
      </c>
      <c r="R66" s="45">
        <f t="shared" si="5"/>
        <v>-1.1386088649321557E-2</v>
      </c>
      <c r="S66" s="6">
        <f t="shared" si="6"/>
        <v>108</v>
      </c>
    </row>
    <row r="67" spans="8:19" x14ac:dyDescent="0.2">
      <c r="H67" s="56">
        <f t="shared" ref="H67:H130" si="19">EOMONTH(H66,1)</f>
        <v>33755</v>
      </c>
      <c r="I67" s="9">
        <v>4.8831168831169336E-3</v>
      </c>
      <c r="J67" s="9">
        <v>2.7156182511600679E-3</v>
      </c>
      <c r="K67" s="6">
        <f t="shared" si="16"/>
        <v>206.03643827106998</v>
      </c>
      <c r="L67" s="6">
        <f t="shared" si="16"/>
        <v>218.221</v>
      </c>
      <c r="N67" s="56">
        <f t="shared" si="4"/>
        <v>37711</v>
      </c>
      <c r="O67" s="6">
        <f t="shared" si="17"/>
        <v>520.39964410790151</v>
      </c>
      <c r="P67" s="6">
        <f t="shared" si="18"/>
        <v>604.96499999999901</v>
      </c>
      <c r="Q67" s="45">
        <f t="shared" si="5"/>
        <v>-3.1494314847999583E-2</v>
      </c>
      <c r="R67" s="45">
        <f t="shared" si="5"/>
        <v>4.6802568534927813E-2</v>
      </c>
      <c r="S67" s="6">
        <f t="shared" si="6"/>
        <v>21</v>
      </c>
    </row>
    <row r="68" spans="8:19" x14ac:dyDescent="0.2">
      <c r="H68" s="56">
        <f t="shared" si="19"/>
        <v>33785</v>
      </c>
      <c r="I68" s="9">
        <v>-1.4867659222497887E-2</v>
      </c>
      <c r="J68" s="9">
        <v>5.8385764889721914E-2</v>
      </c>
      <c r="K68" s="6">
        <f t="shared" ref="K68:L83" si="20">K67*(1+I68)</f>
        <v>202.97315871943849</v>
      </c>
      <c r="L68" s="6">
        <f t="shared" si="20"/>
        <v>230.96200000000002</v>
      </c>
      <c r="N68" s="56">
        <f t="shared" ref="N68:N131" si="21">EOMONTH(N67,3)</f>
        <v>37802</v>
      </c>
      <c r="O68" s="6">
        <f t="shared" si="17"/>
        <v>600.50504345390334</v>
      </c>
      <c r="P68" s="6">
        <f t="shared" si="18"/>
        <v>633.06999999999891</v>
      </c>
      <c r="Q68" s="45">
        <f t="shared" ref="Q68:R131" si="22">O68/O67-1</f>
        <v>0.15393054213809654</v>
      </c>
      <c r="R68" s="45">
        <f t="shared" si="22"/>
        <v>4.6457233063069703E-2</v>
      </c>
      <c r="S68" s="6">
        <f t="shared" ref="S68:S131" si="23">RANK(Q68,$Q$3:$Q$138,1)</f>
        <v>130</v>
      </c>
    </row>
    <row r="69" spans="8:19" x14ac:dyDescent="0.2">
      <c r="H69" s="56">
        <f t="shared" si="19"/>
        <v>33816</v>
      </c>
      <c r="I69" s="9">
        <v>4.0847169454881316E-2</v>
      </c>
      <c r="J69" s="9">
        <v>7.3964548280669451E-2</v>
      </c>
      <c r="K69" s="6">
        <f t="shared" si="20"/>
        <v>211.26403772844392</v>
      </c>
      <c r="L69" s="6">
        <f t="shared" si="20"/>
        <v>248.04499999999999</v>
      </c>
      <c r="N69" s="56">
        <f t="shared" si="21"/>
        <v>37894</v>
      </c>
      <c r="O69" s="6">
        <f t="shared" si="17"/>
        <v>616.39234449428409</v>
      </c>
      <c r="P69" s="6">
        <f t="shared" si="18"/>
        <v>630.92199999999889</v>
      </c>
      <c r="Q69" s="45">
        <f t="shared" si="22"/>
        <v>2.6456565541901789E-2</v>
      </c>
      <c r="R69" s="45">
        <f t="shared" si="22"/>
        <v>-3.3929897167770395E-3</v>
      </c>
      <c r="S69" s="6">
        <f t="shared" si="23"/>
        <v>58</v>
      </c>
    </row>
    <row r="70" spans="8:19" x14ac:dyDescent="0.2">
      <c r="H70" s="56">
        <f t="shared" si="19"/>
        <v>33847</v>
      </c>
      <c r="I70" s="9">
        <v>-2.0469074555831135E-2</v>
      </c>
      <c r="J70" s="9">
        <v>5.1502751516861789E-2</v>
      </c>
      <c r="K70" s="6">
        <f t="shared" si="20"/>
        <v>206.93965838921449</v>
      </c>
      <c r="L70" s="6">
        <f t="shared" si="20"/>
        <v>260.82</v>
      </c>
      <c r="N70" s="56">
        <f t="shared" si="21"/>
        <v>37986</v>
      </c>
      <c r="O70" s="6">
        <f t="shared" si="17"/>
        <v>691.44908421763898</v>
      </c>
      <c r="P70" s="6">
        <f t="shared" si="18"/>
        <v>667.76399999999876</v>
      </c>
      <c r="Q70" s="45">
        <f t="shared" si="22"/>
        <v>0.12176779999585308</v>
      </c>
      <c r="R70" s="45">
        <f t="shared" si="22"/>
        <v>5.8393906061287915E-2</v>
      </c>
      <c r="S70" s="6">
        <f t="shared" si="23"/>
        <v>124</v>
      </c>
    </row>
    <row r="71" spans="8:19" x14ac:dyDescent="0.2">
      <c r="H71" s="56">
        <f t="shared" si="19"/>
        <v>33877</v>
      </c>
      <c r="I71" s="9">
        <v>1.1755744050069961E-2</v>
      </c>
      <c r="J71" s="9">
        <v>-2.0838125910589644E-2</v>
      </c>
      <c r="K71" s="6">
        <f t="shared" si="20"/>
        <v>209.372388047047</v>
      </c>
      <c r="L71" s="6">
        <f t="shared" si="20"/>
        <v>255.38499999999999</v>
      </c>
      <c r="N71" s="56">
        <f t="shared" si="21"/>
        <v>38077</v>
      </c>
      <c r="O71" s="6">
        <f t="shared" si="17"/>
        <v>703.15686197547393</v>
      </c>
      <c r="P71" s="6">
        <f t="shared" si="18"/>
        <v>693.01199999999881</v>
      </c>
      <c r="Q71" s="45">
        <f t="shared" si="22"/>
        <v>1.693223409368172E-2</v>
      </c>
      <c r="R71" s="45">
        <f t="shared" si="22"/>
        <v>3.7809765126601835E-2</v>
      </c>
      <c r="S71" s="6">
        <f t="shared" si="23"/>
        <v>46</v>
      </c>
    </row>
    <row r="72" spans="8:19" x14ac:dyDescent="0.2">
      <c r="H72" s="56">
        <f t="shared" si="19"/>
        <v>33908</v>
      </c>
      <c r="I72" s="9">
        <v>3.4592922694991479E-3</v>
      </c>
      <c r="J72" s="9">
        <v>-4.7144507312488759E-3</v>
      </c>
      <c r="K72" s="6">
        <f t="shared" si="20"/>
        <v>210.09666833046472</v>
      </c>
      <c r="L72" s="6">
        <f t="shared" si="20"/>
        <v>254.18099999999998</v>
      </c>
      <c r="N72" s="56">
        <f t="shared" si="21"/>
        <v>38168</v>
      </c>
      <c r="O72" s="6">
        <f t="shared" si="17"/>
        <v>715.26086365306094</v>
      </c>
      <c r="P72" s="6">
        <f t="shared" si="18"/>
        <v>636.44199999999887</v>
      </c>
      <c r="Q72" s="45">
        <f t="shared" si="22"/>
        <v>1.721380012360485E-2</v>
      </c>
      <c r="R72" s="45">
        <f t="shared" si="22"/>
        <v>-8.1629178138329594E-2</v>
      </c>
      <c r="S72" s="6">
        <f t="shared" si="23"/>
        <v>48</v>
      </c>
    </row>
    <row r="73" spans="8:19" x14ac:dyDescent="0.2">
      <c r="H73" s="56">
        <f t="shared" si="19"/>
        <v>33938</v>
      </c>
      <c r="I73" s="9">
        <v>3.4047817005657732E-2</v>
      </c>
      <c r="J73" s="9">
        <v>1.2943532364732224E-2</v>
      </c>
      <c r="K73" s="6">
        <f t="shared" si="20"/>
        <v>217.25000124727876</v>
      </c>
      <c r="L73" s="6">
        <f t="shared" si="20"/>
        <v>257.471</v>
      </c>
      <c r="N73" s="56">
        <f t="shared" si="21"/>
        <v>38260</v>
      </c>
      <c r="O73" s="6">
        <f t="shared" si="17"/>
        <v>701.90428313238669</v>
      </c>
      <c r="P73" s="6">
        <f t="shared" si="18"/>
        <v>624.34099999999864</v>
      </c>
      <c r="Q73" s="45">
        <f t="shared" si="22"/>
        <v>-1.8673719197298211E-2</v>
      </c>
      <c r="R73" s="45">
        <f t="shared" si="22"/>
        <v>-1.901351576420196E-2</v>
      </c>
      <c r="S73" s="6">
        <f t="shared" si="23"/>
        <v>28</v>
      </c>
    </row>
    <row r="74" spans="8:19" x14ac:dyDescent="0.2">
      <c r="H74" s="56">
        <f t="shared" si="19"/>
        <v>33969</v>
      </c>
      <c r="I74" s="9">
        <v>1.2276435519297024E-2</v>
      </c>
      <c r="J74" s="9">
        <v>-1.5656132146921409E-2</v>
      </c>
      <c r="K74" s="6">
        <f t="shared" si="20"/>
        <v>219.91705687915817</v>
      </c>
      <c r="L74" s="6">
        <f t="shared" si="20"/>
        <v>253.44</v>
      </c>
      <c r="N74" s="56">
        <f t="shared" si="21"/>
        <v>38352</v>
      </c>
      <c r="O74" s="6">
        <f t="shared" si="17"/>
        <v>766.69328472023119</v>
      </c>
      <c r="P74" s="6">
        <f t="shared" si="18"/>
        <v>673.5069999999987</v>
      </c>
      <c r="Q74" s="45">
        <f t="shared" si="22"/>
        <v>9.2304610678126675E-2</v>
      </c>
      <c r="R74" s="45">
        <f t="shared" si="22"/>
        <v>7.8748632558169662E-2</v>
      </c>
      <c r="S74" s="6">
        <f t="shared" si="23"/>
        <v>113</v>
      </c>
    </row>
    <row r="75" spans="8:19" x14ac:dyDescent="0.2">
      <c r="H75" s="56">
        <f t="shared" si="19"/>
        <v>34000</v>
      </c>
      <c r="I75" s="9">
        <v>8.3498004572049034E-3</v>
      </c>
      <c r="J75" s="9">
        <v>-9.0514520202020776E-3</v>
      </c>
      <c r="K75" s="6">
        <f t="shared" si="20"/>
        <v>221.75332042123492</v>
      </c>
      <c r="L75" s="6">
        <f t="shared" si="20"/>
        <v>251.14599999999999</v>
      </c>
      <c r="N75" s="56">
        <f t="shared" si="21"/>
        <v>38442</v>
      </c>
      <c r="O75" s="6">
        <f t="shared" si="17"/>
        <v>750.22229898086084</v>
      </c>
      <c r="P75" s="6">
        <f t="shared" si="18"/>
        <v>661.94999999999868</v>
      </c>
      <c r="Q75" s="45">
        <f t="shared" si="22"/>
        <v>-2.1483148564918841E-2</v>
      </c>
      <c r="R75" s="45">
        <f t="shared" si="22"/>
        <v>-1.7159435610914264E-2</v>
      </c>
      <c r="S75" s="6">
        <f t="shared" si="23"/>
        <v>27</v>
      </c>
    </row>
    <row r="76" spans="8:19" x14ac:dyDescent="0.2">
      <c r="H76" s="56">
        <f t="shared" si="19"/>
        <v>34028</v>
      </c>
      <c r="I76" s="9">
        <v>1.364099214201997E-2</v>
      </c>
      <c r="J76" s="9">
        <v>6.8744873499876569E-2</v>
      </c>
      <c r="K76" s="6">
        <f t="shared" si="20"/>
        <v>224.77825572256782</v>
      </c>
      <c r="L76" s="6">
        <f t="shared" si="20"/>
        <v>268.411</v>
      </c>
      <c r="N76" s="56">
        <f t="shared" si="21"/>
        <v>38533</v>
      </c>
      <c r="O76" s="6">
        <f t="shared" si="17"/>
        <v>760.49003711637101</v>
      </c>
      <c r="P76" s="6">
        <f t="shared" si="18"/>
        <v>670.03399999999885</v>
      </c>
      <c r="Q76" s="45">
        <f t="shared" si="22"/>
        <v>1.3686260924873128E-2</v>
      </c>
      <c r="R76" s="45">
        <f t="shared" si="22"/>
        <v>1.2212402749452567E-2</v>
      </c>
      <c r="S76" s="6">
        <f t="shared" si="23"/>
        <v>45</v>
      </c>
    </row>
    <row r="77" spans="8:19" x14ac:dyDescent="0.2">
      <c r="H77" s="56">
        <f t="shared" si="19"/>
        <v>34059</v>
      </c>
      <c r="I77" s="9">
        <v>2.109592676131089E-2</v>
      </c>
      <c r="J77" s="9">
        <v>-4.8135136041369542E-3</v>
      </c>
      <c r="K77" s="6">
        <f t="shared" si="20"/>
        <v>229.52016134282633</v>
      </c>
      <c r="L77" s="6">
        <f t="shared" si="20"/>
        <v>267.11899999999997</v>
      </c>
      <c r="N77" s="56">
        <f t="shared" si="21"/>
        <v>38625</v>
      </c>
      <c r="O77" s="6">
        <f t="shared" si="17"/>
        <v>787.90191560760468</v>
      </c>
      <c r="P77" s="6">
        <f t="shared" si="18"/>
        <v>680.53299999999876</v>
      </c>
      <c r="Q77" s="45">
        <f t="shared" si="22"/>
        <v>3.6045019860055039E-2</v>
      </c>
      <c r="R77" s="45">
        <f t="shared" si="22"/>
        <v>1.5669354092478827E-2</v>
      </c>
      <c r="S77" s="6">
        <f t="shared" si="23"/>
        <v>68</v>
      </c>
    </row>
    <row r="78" spans="8:19" x14ac:dyDescent="0.2">
      <c r="H78" s="56">
        <f t="shared" si="19"/>
        <v>34089</v>
      </c>
      <c r="I78" s="9">
        <v>-2.416839916839908E-2</v>
      </c>
      <c r="J78" s="9">
        <v>3.1716201393386489E-2</v>
      </c>
      <c r="K78" s="6">
        <f t="shared" si="20"/>
        <v>223.97302646629754</v>
      </c>
      <c r="L78" s="6">
        <f t="shared" si="20"/>
        <v>275.59099999999995</v>
      </c>
      <c r="N78" s="56">
        <f t="shared" si="21"/>
        <v>38717</v>
      </c>
      <c r="O78" s="6">
        <f t="shared" si="17"/>
        <v>804.35159898569839</v>
      </c>
      <c r="P78" s="6">
        <f t="shared" si="18"/>
        <v>692.11999999999875</v>
      </c>
      <c r="Q78" s="45">
        <f t="shared" si="22"/>
        <v>2.0877831430842875E-2</v>
      </c>
      <c r="R78" s="45">
        <f t="shared" si="22"/>
        <v>1.7026360220591785E-2</v>
      </c>
      <c r="S78" s="6">
        <f t="shared" si="23"/>
        <v>53</v>
      </c>
    </row>
    <row r="79" spans="8:19" x14ac:dyDescent="0.2">
      <c r="H79" s="56">
        <f t="shared" si="19"/>
        <v>34120</v>
      </c>
      <c r="I79" s="9">
        <v>2.6745291991630005E-2</v>
      </c>
      <c r="J79" s="9">
        <v>1.2489522517063367E-2</v>
      </c>
      <c r="K79" s="6">
        <f t="shared" si="20"/>
        <v>229.96325045738774</v>
      </c>
      <c r="L79" s="6">
        <f t="shared" si="20"/>
        <v>279.03299999999996</v>
      </c>
      <c r="N79" s="56">
        <f t="shared" si="21"/>
        <v>38807</v>
      </c>
      <c r="O79" s="6">
        <f t="shared" si="17"/>
        <v>838.19679058258373</v>
      </c>
      <c r="P79" s="6">
        <f t="shared" si="18"/>
        <v>710.49899999999889</v>
      </c>
      <c r="Q79" s="45">
        <f t="shared" si="22"/>
        <v>4.2077608398571886E-2</v>
      </c>
      <c r="R79" s="45">
        <f t="shared" si="22"/>
        <v>2.6554643703404324E-2</v>
      </c>
      <c r="S79" s="6">
        <f t="shared" si="23"/>
        <v>71</v>
      </c>
    </row>
    <row r="80" spans="8:19" x14ac:dyDescent="0.2">
      <c r="H80" s="56">
        <f t="shared" si="19"/>
        <v>34150</v>
      </c>
      <c r="I80" s="9">
        <v>2.927226915666381E-3</v>
      </c>
      <c r="J80" s="9">
        <v>1.1210143603086475E-2</v>
      </c>
      <c r="K80" s="6">
        <f t="shared" si="20"/>
        <v>230.63640507374075</v>
      </c>
      <c r="L80" s="6">
        <f t="shared" si="20"/>
        <v>282.161</v>
      </c>
      <c r="N80" s="56">
        <f t="shared" si="21"/>
        <v>38898</v>
      </c>
      <c r="O80" s="6">
        <f t="shared" si="17"/>
        <v>826.1183517385291</v>
      </c>
      <c r="P80" s="6">
        <f t="shared" si="18"/>
        <v>707.23699999999894</v>
      </c>
      <c r="Q80" s="45">
        <f t="shared" si="22"/>
        <v>-1.4410027549329518E-2</v>
      </c>
      <c r="R80" s="45">
        <f t="shared" si="22"/>
        <v>-4.5911394667690342E-3</v>
      </c>
      <c r="S80" s="6">
        <f t="shared" si="23"/>
        <v>29</v>
      </c>
    </row>
    <row r="81" spans="8:19" x14ac:dyDescent="0.2">
      <c r="H81" s="56">
        <f t="shared" si="19"/>
        <v>34181</v>
      </c>
      <c r="I81" s="9">
        <v>-4.0270440019212206E-3</v>
      </c>
      <c r="J81" s="9">
        <v>3.137570394207545E-2</v>
      </c>
      <c r="K81" s="6">
        <f t="shared" si="20"/>
        <v>229.70762212206387</v>
      </c>
      <c r="L81" s="6">
        <f t="shared" si="20"/>
        <v>291.01399999999995</v>
      </c>
      <c r="N81" s="56">
        <f t="shared" si="21"/>
        <v>38990</v>
      </c>
      <c r="O81" s="6">
        <f t="shared" si="17"/>
        <v>872.92389993633674</v>
      </c>
      <c r="P81" s="6">
        <f t="shared" si="18"/>
        <v>692.57399999999905</v>
      </c>
      <c r="Q81" s="45">
        <f t="shared" si="22"/>
        <v>5.6657194576669845E-2</v>
      </c>
      <c r="R81" s="45">
        <f t="shared" si="22"/>
        <v>-2.0732795371282808E-2</v>
      </c>
      <c r="S81" s="6">
        <f t="shared" si="23"/>
        <v>86</v>
      </c>
    </row>
    <row r="82" spans="8:19" x14ac:dyDescent="0.2">
      <c r="H82" s="56">
        <f t="shared" si="19"/>
        <v>34212</v>
      </c>
      <c r="I82" s="9">
        <v>3.7947918985087981E-2</v>
      </c>
      <c r="J82" s="9">
        <v>-1.456974578542547E-3</v>
      </c>
      <c r="K82" s="6">
        <f t="shared" si="20"/>
        <v>238.42454835660914</v>
      </c>
      <c r="L82" s="6">
        <f t="shared" si="20"/>
        <v>290.58999999999997</v>
      </c>
      <c r="N82" s="56">
        <f t="shared" si="21"/>
        <v>39082</v>
      </c>
      <c r="O82" s="6">
        <f t="shared" si="17"/>
        <v>931.39462116942536</v>
      </c>
      <c r="P82" s="6">
        <f t="shared" si="18"/>
        <v>730.92399999999895</v>
      </c>
      <c r="Q82" s="45">
        <f t="shared" si="22"/>
        <v>6.6982610096198547E-2</v>
      </c>
      <c r="R82" s="45">
        <f t="shared" si="22"/>
        <v>5.5373144241626093E-2</v>
      </c>
      <c r="S82" s="6">
        <f t="shared" si="23"/>
        <v>99</v>
      </c>
    </row>
    <row r="83" spans="8:19" x14ac:dyDescent="0.2">
      <c r="H83" s="56">
        <f t="shared" si="19"/>
        <v>34242</v>
      </c>
      <c r="I83" s="9">
        <v>-7.6659161573924273E-3</v>
      </c>
      <c r="J83" s="9">
        <v>-8.8922536907670713E-3</v>
      </c>
      <c r="K83" s="6">
        <f t="shared" si="20"/>
        <v>236.59680575904321</v>
      </c>
      <c r="L83" s="6">
        <f t="shared" si="20"/>
        <v>288.00599999999997</v>
      </c>
      <c r="N83" s="56">
        <f t="shared" si="21"/>
        <v>39172</v>
      </c>
      <c r="O83" s="6">
        <f t="shared" si="17"/>
        <v>937.35502185472774</v>
      </c>
      <c r="P83" s="6">
        <f t="shared" si="18"/>
        <v>719.05299999999886</v>
      </c>
      <c r="Q83" s="45">
        <f t="shared" si="22"/>
        <v>6.3994364470547627E-3</v>
      </c>
      <c r="R83" s="45">
        <f t="shared" si="22"/>
        <v>-1.6241086624601331E-2</v>
      </c>
      <c r="S83" s="6">
        <f t="shared" si="23"/>
        <v>41</v>
      </c>
    </row>
    <row r="84" spans="8:19" x14ac:dyDescent="0.2">
      <c r="H84" s="56">
        <f t="shared" si="19"/>
        <v>34273</v>
      </c>
      <c r="I84" s="9">
        <v>2.0690400302522782E-2</v>
      </c>
      <c r="J84" s="9">
        <v>-9.1977250473948002E-3</v>
      </c>
      <c r="K84" s="6">
        <f t="shared" ref="K84:L99" si="24">K83*(1+I84)</f>
        <v>241.49208838049603</v>
      </c>
      <c r="L84" s="6">
        <f t="shared" si="24"/>
        <v>285.35699999999997</v>
      </c>
      <c r="N84" s="56">
        <f t="shared" si="21"/>
        <v>39263</v>
      </c>
      <c r="O84" s="6">
        <f t="shared" si="17"/>
        <v>996.20492511854707</v>
      </c>
      <c r="P84" s="6">
        <f t="shared" si="18"/>
        <v>768.01799999999889</v>
      </c>
      <c r="Q84" s="45">
        <f t="shared" si="22"/>
        <v>6.2782939112412395E-2</v>
      </c>
      <c r="R84" s="45">
        <f t="shared" si="22"/>
        <v>6.8096510271148381E-2</v>
      </c>
      <c r="S84" s="6">
        <f t="shared" si="23"/>
        <v>93</v>
      </c>
    </row>
    <row r="85" spans="8:19" x14ac:dyDescent="0.2">
      <c r="H85" s="56">
        <f t="shared" si="19"/>
        <v>34303</v>
      </c>
      <c r="I85" s="9">
        <v>-9.54447620055765E-3</v>
      </c>
      <c r="J85" s="9">
        <v>-9.0938718867945578E-3</v>
      </c>
      <c r="K85" s="6">
        <f t="shared" si="24"/>
        <v>239.18717289032543</v>
      </c>
      <c r="L85" s="6">
        <f t="shared" si="24"/>
        <v>282.76199999999994</v>
      </c>
      <c r="N85" s="56">
        <f t="shared" si="21"/>
        <v>39355</v>
      </c>
      <c r="O85" s="6">
        <f t="shared" si="17"/>
        <v>1016.4293869149234</v>
      </c>
      <c r="P85" s="6">
        <f t="shared" si="18"/>
        <v>763.25699999999881</v>
      </c>
      <c r="Q85" s="45">
        <f t="shared" si="22"/>
        <v>2.0301507537688224E-2</v>
      </c>
      <c r="R85" s="45">
        <f t="shared" si="22"/>
        <v>-6.1990734592158869E-3</v>
      </c>
      <c r="S85" s="6">
        <f t="shared" si="23"/>
        <v>51</v>
      </c>
    </row>
    <row r="86" spans="8:19" x14ac:dyDescent="0.2">
      <c r="H86" s="56">
        <f t="shared" si="19"/>
        <v>34334</v>
      </c>
      <c r="I86" s="9">
        <v>1.2094547656792853E-2</v>
      </c>
      <c r="J86" s="9">
        <v>1.6604069853799475E-2</v>
      </c>
      <c r="K86" s="6">
        <f t="shared" si="24"/>
        <v>242.08003355174102</v>
      </c>
      <c r="L86" s="6">
        <f t="shared" si="24"/>
        <v>287.45699999999999</v>
      </c>
      <c r="N86" s="56">
        <f t="shared" si="21"/>
        <v>39447</v>
      </c>
      <c r="O86" s="6">
        <f t="shared" si="17"/>
        <v>982.56289295676117</v>
      </c>
      <c r="P86" s="6">
        <f t="shared" si="18"/>
        <v>786.26299999999878</v>
      </c>
      <c r="Q86" s="45">
        <f t="shared" si="22"/>
        <v>-3.3319081870462397E-2</v>
      </c>
      <c r="R86" s="45">
        <f t="shared" si="22"/>
        <v>3.0141878816702716E-2</v>
      </c>
      <c r="S86" s="6">
        <f t="shared" si="23"/>
        <v>20</v>
      </c>
    </row>
    <row r="87" spans="8:19" x14ac:dyDescent="0.2">
      <c r="H87" s="56">
        <f t="shared" si="19"/>
        <v>34365</v>
      </c>
      <c r="I87" s="9">
        <v>3.4002111932418089E-2</v>
      </c>
      <c r="J87" s="9">
        <v>-3.0982025137672786E-2</v>
      </c>
      <c r="K87" s="6">
        <f t="shared" si="24"/>
        <v>250.31126594917086</v>
      </c>
      <c r="L87" s="6">
        <f t="shared" si="24"/>
        <v>278.55099999999999</v>
      </c>
      <c r="N87" s="56">
        <f t="shared" si="21"/>
        <v>39538</v>
      </c>
      <c r="O87" s="6">
        <f t="shared" si="17"/>
        <v>889.76554676192711</v>
      </c>
      <c r="P87" s="6">
        <f t="shared" si="18"/>
        <v>836.84899999999868</v>
      </c>
      <c r="Q87" s="45">
        <f t="shared" si="22"/>
        <v>-9.4444179461718902E-2</v>
      </c>
      <c r="R87" s="45">
        <f t="shared" si="22"/>
        <v>6.4337251021604702E-2</v>
      </c>
      <c r="S87" s="6">
        <f t="shared" si="23"/>
        <v>14</v>
      </c>
    </row>
    <row r="88" spans="8:19" x14ac:dyDescent="0.2">
      <c r="H88" s="56">
        <f t="shared" si="19"/>
        <v>34393</v>
      </c>
      <c r="I88" s="9">
        <v>-2.7148011982570663E-2</v>
      </c>
      <c r="J88" s="9">
        <v>-2.1507731079766446E-2</v>
      </c>
      <c r="K88" s="6">
        <f t="shared" si="24"/>
        <v>243.51581270181035</v>
      </c>
      <c r="L88" s="6">
        <f t="shared" si="24"/>
        <v>272.55999999999995</v>
      </c>
      <c r="N88" s="56">
        <f t="shared" si="21"/>
        <v>39629</v>
      </c>
      <c r="O88" s="6">
        <f t="shared" si="17"/>
        <v>865.50215726743284</v>
      </c>
      <c r="P88" s="6">
        <f t="shared" si="18"/>
        <v>853.38399999999888</v>
      </c>
      <c r="Q88" s="45">
        <f t="shared" si="22"/>
        <v>-2.726941898660229E-2</v>
      </c>
      <c r="R88" s="45">
        <f t="shared" si="22"/>
        <v>1.9758642240117696E-2</v>
      </c>
      <c r="S88" s="6">
        <f t="shared" si="23"/>
        <v>24</v>
      </c>
    </row>
    <row r="89" spans="8:19" x14ac:dyDescent="0.2">
      <c r="H89" s="56">
        <f t="shared" si="19"/>
        <v>34424</v>
      </c>
      <c r="I89" s="9">
        <v>-4.3599209195724131E-2</v>
      </c>
      <c r="J89" s="9">
        <v>2.0898150865864329E-2</v>
      </c>
      <c r="K89" s="6">
        <f t="shared" si="24"/>
        <v>232.89871584135733</v>
      </c>
      <c r="L89" s="6">
        <f t="shared" si="24"/>
        <v>278.25599999999991</v>
      </c>
      <c r="N89" s="56">
        <f t="shared" si="21"/>
        <v>39721</v>
      </c>
      <c r="O89" s="6">
        <f t="shared" si="17"/>
        <v>793.06134750889271</v>
      </c>
      <c r="P89" s="6">
        <f t="shared" si="18"/>
        <v>818.31499999999892</v>
      </c>
      <c r="Q89" s="45">
        <f t="shared" si="22"/>
        <v>-8.3698011784569704E-2</v>
      </c>
      <c r="R89" s="45">
        <f t="shared" si="22"/>
        <v>-4.1094044416112752E-2</v>
      </c>
      <c r="S89" s="6">
        <f t="shared" si="23"/>
        <v>15</v>
      </c>
    </row>
    <row r="90" spans="8:19" x14ac:dyDescent="0.2">
      <c r="H90" s="56">
        <f t="shared" si="19"/>
        <v>34454</v>
      </c>
      <c r="I90" s="9">
        <v>1.2823561693954044E-2</v>
      </c>
      <c r="J90" s="9">
        <v>-8.3376459088033705E-3</v>
      </c>
      <c r="K90" s="6">
        <f t="shared" si="24"/>
        <v>235.88530689239164</v>
      </c>
      <c r="L90" s="6">
        <f t="shared" si="24"/>
        <v>275.93599999999992</v>
      </c>
      <c r="N90" s="56">
        <f t="shared" si="21"/>
        <v>39813</v>
      </c>
      <c r="O90" s="6">
        <f t="shared" si="17"/>
        <v>619.03809776488674</v>
      </c>
      <c r="P90" s="6">
        <f t="shared" si="18"/>
        <v>893.07199999999864</v>
      </c>
      <c r="Q90" s="45">
        <f t="shared" si="22"/>
        <v>-0.21943226749183442</v>
      </c>
      <c r="R90" s="45">
        <f t="shared" si="22"/>
        <v>9.1354796135962202E-2</v>
      </c>
      <c r="S90" s="6">
        <f t="shared" si="23"/>
        <v>2</v>
      </c>
    </row>
    <row r="91" spans="8:19" x14ac:dyDescent="0.2">
      <c r="H91" s="56">
        <f t="shared" si="19"/>
        <v>34485</v>
      </c>
      <c r="I91" s="9">
        <v>1.6418018278365754E-2</v>
      </c>
      <c r="J91" s="9">
        <v>2.1189696161428628E-2</v>
      </c>
      <c r="K91" s="6">
        <f t="shared" si="24"/>
        <v>239.75807617254884</v>
      </c>
      <c r="L91" s="6">
        <f t="shared" si="24"/>
        <v>281.7829999999999</v>
      </c>
      <c r="N91" s="56">
        <f t="shared" si="21"/>
        <v>39903</v>
      </c>
      <c r="O91" s="6">
        <f t="shared" si="17"/>
        <v>550.87054167851113</v>
      </c>
      <c r="P91" s="6">
        <f t="shared" si="18"/>
        <v>877.41599999999858</v>
      </c>
      <c r="Q91" s="45">
        <f t="shared" si="22"/>
        <v>-0.11011851505182468</v>
      </c>
      <c r="R91" s="45">
        <f t="shared" si="22"/>
        <v>-1.7530501460128689E-2</v>
      </c>
      <c r="S91" s="6">
        <f t="shared" si="23"/>
        <v>12</v>
      </c>
    </row>
    <row r="92" spans="8:19" x14ac:dyDescent="0.2">
      <c r="H92" s="56">
        <f t="shared" si="19"/>
        <v>34515</v>
      </c>
      <c r="I92" s="9">
        <v>-2.450466459351397E-2</v>
      </c>
      <c r="J92" s="9">
        <v>3.4753693444955935E-2</v>
      </c>
      <c r="K92" s="6">
        <f t="shared" si="24"/>
        <v>233.88288493235436</v>
      </c>
      <c r="L92" s="6">
        <f t="shared" si="24"/>
        <v>291.57599999999991</v>
      </c>
      <c r="N92" s="56">
        <f t="shared" si="21"/>
        <v>39994</v>
      </c>
      <c r="O92" s="6">
        <f t="shared" si="17"/>
        <v>638.61922825069814</v>
      </c>
      <c r="P92" s="6">
        <f t="shared" si="18"/>
        <v>856.97199999999839</v>
      </c>
      <c r="Q92" s="45">
        <f t="shared" si="22"/>
        <v>0.15929094030843505</v>
      </c>
      <c r="R92" s="45">
        <f t="shared" si="22"/>
        <v>-2.330023614796195E-2</v>
      </c>
      <c r="S92" s="6">
        <f t="shared" si="23"/>
        <v>132</v>
      </c>
    </row>
    <row r="93" spans="8:19" x14ac:dyDescent="0.2">
      <c r="H93" s="56">
        <f t="shared" si="19"/>
        <v>34546</v>
      </c>
      <c r="I93" s="9">
        <v>3.2825706791022924E-2</v>
      </c>
      <c r="J93" s="9">
        <v>-1.9909046012017484E-2</v>
      </c>
      <c r="K93" s="6">
        <f t="shared" si="24"/>
        <v>241.56025593658237</v>
      </c>
      <c r="L93" s="6">
        <f t="shared" si="24"/>
        <v>285.7709999999999</v>
      </c>
      <c r="N93" s="56">
        <f t="shared" si="21"/>
        <v>40086</v>
      </c>
      <c r="O93" s="6">
        <f t="shared" si="17"/>
        <v>738.280195248979</v>
      </c>
      <c r="P93" s="6">
        <f t="shared" si="18"/>
        <v>869.3559999999984</v>
      </c>
      <c r="Q93" s="45">
        <f t="shared" si="22"/>
        <v>0.15605694690914884</v>
      </c>
      <c r="R93" s="45">
        <f t="shared" si="22"/>
        <v>1.4450880542188127E-2</v>
      </c>
      <c r="S93" s="6">
        <f t="shared" si="23"/>
        <v>131</v>
      </c>
    </row>
    <row r="94" spans="8:19" x14ac:dyDescent="0.2">
      <c r="H94" s="56">
        <f t="shared" si="19"/>
        <v>34577</v>
      </c>
      <c r="I94" s="9">
        <v>4.1006737451056541E-2</v>
      </c>
      <c r="J94" s="9">
        <v>-2.9887567317887331E-2</v>
      </c>
      <c r="K94" s="6">
        <f t="shared" si="24"/>
        <v>251.46585393038382</v>
      </c>
      <c r="L94" s="6">
        <f t="shared" si="24"/>
        <v>277.2299999999999</v>
      </c>
      <c r="N94" s="56">
        <f t="shared" si="21"/>
        <v>40178</v>
      </c>
      <c r="O94" s="6">
        <f t="shared" si="17"/>
        <v>782.86177692946842</v>
      </c>
      <c r="P94" s="6">
        <f t="shared" si="18"/>
        <v>850.47599999999841</v>
      </c>
      <c r="Q94" s="45">
        <f t="shared" si="22"/>
        <v>6.0385720716041424E-2</v>
      </c>
      <c r="R94" s="45">
        <f t="shared" si="22"/>
        <v>-2.1717225164374576E-2</v>
      </c>
      <c r="S94" s="6">
        <f t="shared" si="23"/>
        <v>91</v>
      </c>
    </row>
    <row r="95" spans="8:19" x14ac:dyDescent="0.2">
      <c r="H95" s="56">
        <f t="shared" si="19"/>
        <v>34607</v>
      </c>
      <c r="I95" s="9">
        <v>-2.4465039052572801E-2</v>
      </c>
      <c r="J95" s="9">
        <v>1.025863001839622E-2</v>
      </c>
      <c r="K95" s="6">
        <f t="shared" si="24"/>
        <v>245.31373199358842</v>
      </c>
      <c r="L95" s="6">
        <f t="shared" si="24"/>
        <v>280.0739999999999</v>
      </c>
      <c r="N95" s="56">
        <f t="shared" si="21"/>
        <v>40268</v>
      </c>
      <c r="O95" s="6">
        <f t="shared" si="17"/>
        <v>825.03193131340254</v>
      </c>
      <c r="P95" s="6">
        <f t="shared" si="18"/>
        <v>855.91099999999835</v>
      </c>
      <c r="Q95" s="45">
        <f t="shared" si="22"/>
        <v>5.3866666666666729E-2</v>
      </c>
      <c r="R95" s="45">
        <f t="shared" si="22"/>
        <v>6.3905389452494354E-3</v>
      </c>
      <c r="S95" s="6">
        <f t="shared" si="23"/>
        <v>85</v>
      </c>
    </row>
    <row r="96" spans="8:19" x14ac:dyDescent="0.2">
      <c r="H96" s="56">
        <f t="shared" si="19"/>
        <v>34638</v>
      </c>
      <c r="I96" s="9">
        <v>2.2473471230830766E-2</v>
      </c>
      <c r="J96" s="9">
        <v>8.726265201339567E-3</v>
      </c>
      <c r="K96" s="6">
        <f t="shared" si="24"/>
        <v>250.82678309207407</v>
      </c>
      <c r="L96" s="6">
        <f t="shared" si="24"/>
        <v>282.51799999999986</v>
      </c>
      <c r="N96" s="56">
        <f t="shared" si="21"/>
        <v>40359</v>
      </c>
      <c r="O96" s="6">
        <f t="shared" si="17"/>
        <v>730.76898266271144</v>
      </c>
      <c r="P96" s="6">
        <f t="shared" si="18"/>
        <v>839.30599999999833</v>
      </c>
      <c r="Q96" s="45">
        <f t="shared" si="22"/>
        <v>-0.11425369743038916</v>
      </c>
      <c r="R96" s="45">
        <f t="shared" si="22"/>
        <v>-1.9400381581729964E-2</v>
      </c>
      <c r="S96" s="6">
        <f t="shared" si="23"/>
        <v>11</v>
      </c>
    </row>
    <row r="97" spans="8:19" x14ac:dyDescent="0.2">
      <c r="H97" s="56">
        <f t="shared" si="19"/>
        <v>34668</v>
      </c>
      <c r="I97" s="9">
        <v>-3.6417372989316021E-2</v>
      </c>
      <c r="J97" s="9">
        <v>1.3701781833370008E-2</v>
      </c>
      <c r="K97" s="6">
        <f t="shared" si="24"/>
        <v>241.69233057649973</v>
      </c>
      <c r="L97" s="6">
        <f t="shared" si="24"/>
        <v>286.3889999999999</v>
      </c>
      <c r="N97" s="56">
        <f t="shared" si="21"/>
        <v>40451</v>
      </c>
      <c r="O97" s="6">
        <f t="shared" si="17"/>
        <v>813.3028511942905</v>
      </c>
      <c r="P97" s="6">
        <f t="shared" si="18"/>
        <v>873.78699999999844</v>
      </c>
      <c r="Q97" s="45">
        <f t="shared" si="22"/>
        <v>0.1129411215988525</v>
      </c>
      <c r="R97" s="45">
        <f t="shared" si="22"/>
        <v>4.1082751702001596E-2</v>
      </c>
      <c r="S97" s="6">
        <f t="shared" si="23"/>
        <v>121</v>
      </c>
    </row>
    <row r="98" spans="8:19" x14ac:dyDescent="0.2">
      <c r="H98" s="56">
        <f t="shared" si="19"/>
        <v>34699</v>
      </c>
      <c r="I98" s="9">
        <v>1.4824869114562267E-2</v>
      </c>
      <c r="J98" s="9">
        <v>-6.5260886416727004E-3</v>
      </c>
      <c r="K98" s="6">
        <f t="shared" si="24"/>
        <v>245.27538774328985</v>
      </c>
      <c r="L98" s="6">
        <f t="shared" si="24"/>
        <v>284.51999999999987</v>
      </c>
      <c r="N98" s="56">
        <f t="shared" si="21"/>
        <v>40543</v>
      </c>
      <c r="O98" s="6">
        <f t="shared" si="17"/>
        <v>900.7873884866425</v>
      </c>
      <c r="P98" s="6">
        <f t="shared" si="18"/>
        <v>904.71499999999821</v>
      </c>
      <c r="Q98" s="45">
        <f t="shared" si="22"/>
        <v>0.10756698708714207</v>
      </c>
      <c r="R98" s="45">
        <f t="shared" si="22"/>
        <v>3.5395353787593287E-2</v>
      </c>
      <c r="S98" s="6">
        <f t="shared" si="23"/>
        <v>120</v>
      </c>
    </row>
    <row r="99" spans="8:19" x14ac:dyDescent="0.2">
      <c r="H99" s="56">
        <f t="shared" si="19"/>
        <v>34730</v>
      </c>
      <c r="I99" s="9">
        <v>2.5933645996178534E-2</v>
      </c>
      <c r="J99" s="9">
        <v>-2.6746801630816774E-2</v>
      </c>
      <c r="K99" s="6">
        <f t="shared" si="24"/>
        <v>251.63627282059977</v>
      </c>
      <c r="L99" s="6">
        <f t="shared" si="24"/>
        <v>276.90999999999991</v>
      </c>
      <c r="N99" s="56">
        <f t="shared" si="21"/>
        <v>40633</v>
      </c>
      <c r="O99" s="6">
        <f t="shared" si="17"/>
        <v>954.10719876295423</v>
      </c>
      <c r="P99" s="6">
        <f t="shared" si="18"/>
        <v>886.39199999999835</v>
      </c>
      <c r="Q99" s="45">
        <f t="shared" si="22"/>
        <v>5.9192447582876451E-2</v>
      </c>
      <c r="R99" s="45">
        <f t="shared" si="22"/>
        <v>-2.025278678920972E-2</v>
      </c>
      <c r="S99" s="6">
        <f t="shared" si="23"/>
        <v>89</v>
      </c>
    </row>
    <row r="100" spans="8:19" x14ac:dyDescent="0.2">
      <c r="H100" s="56">
        <f t="shared" si="19"/>
        <v>34758</v>
      </c>
      <c r="I100" s="9">
        <v>3.8975331425765702E-2</v>
      </c>
      <c r="J100" s="9">
        <v>2.9269437723448144E-2</v>
      </c>
      <c r="K100" s="6">
        <f t="shared" ref="K100:L115" si="25">K99*(1+I100)</f>
        <v>261.44387995252703</v>
      </c>
      <c r="L100" s="6">
        <f t="shared" si="25"/>
        <v>285.01499999999993</v>
      </c>
      <c r="N100" s="56">
        <f t="shared" si="21"/>
        <v>40724</v>
      </c>
      <c r="O100" s="6">
        <f t="shared" si="17"/>
        <v>955.05302360365249</v>
      </c>
      <c r="P100" s="6">
        <f t="shared" si="18"/>
        <v>873.35499999999831</v>
      </c>
      <c r="Q100" s="45">
        <f t="shared" si="22"/>
        <v>9.9131925838591428E-4</v>
      </c>
      <c r="R100" s="45">
        <f t="shared" si="22"/>
        <v>-1.4707939602343068E-2</v>
      </c>
      <c r="S100" s="6">
        <f t="shared" si="23"/>
        <v>35</v>
      </c>
    </row>
    <row r="101" spans="8:19" x14ac:dyDescent="0.2">
      <c r="H101" s="56">
        <f t="shared" si="19"/>
        <v>34789</v>
      </c>
      <c r="I101" s="9">
        <v>2.9511936771775549E-2</v>
      </c>
      <c r="J101" s="9">
        <v>7.1505008508323975E-2</v>
      </c>
      <c r="K101" s="6">
        <f t="shared" si="25"/>
        <v>269.15959520705366</v>
      </c>
      <c r="L101" s="6">
        <f t="shared" si="25"/>
        <v>305.39499999999987</v>
      </c>
      <c r="N101" s="56">
        <f t="shared" si="21"/>
        <v>40816</v>
      </c>
      <c r="O101" s="6">
        <f t="shared" si="17"/>
        <v>822.60772260008048</v>
      </c>
      <c r="P101" s="6">
        <f t="shared" si="18"/>
        <v>887.56399999999826</v>
      </c>
      <c r="Q101" s="45">
        <f t="shared" si="22"/>
        <v>-0.13867847934120237</v>
      </c>
      <c r="R101" s="45">
        <f t="shared" si="22"/>
        <v>1.6269443697007446E-2</v>
      </c>
      <c r="S101" s="6">
        <f t="shared" si="23"/>
        <v>6</v>
      </c>
    </row>
    <row r="102" spans="8:19" x14ac:dyDescent="0.2">
      <c r="H102" s="56">
        <f t="shared" si="19"/>
        <v>34819</v>
      </c>
      <c r="I102" s="9">
        <v>2.9441560086108653E-2</v>
      </c>
      <c r="J102" s="9">
        <v>1.293734344046249E-2</v>
      </c>
      <c r="K102" s="6">
        <f t="shared" si="25"/>
        <v>277.0840736020948</v>
      </c>
      <c r="L102" s="6">
        <f t="shared" si="25"/>
        <v>309.34599999999989</v>
      </c>
      <c r="N102" s="56">
        <f t="shared" si="21"/>
        <v>40908</v>
      </c>
      <c r="O102" s="6">
        <f t="shared" si="17"/>
        <v>919.81039710699645</v>
      </c>
      <c r="P102" s="6">
        <f t="shared" si="18"/>
        <v>866.25699999999824</v>
      </c>
      <c r="Q102" s="45">
        <f t="shared" si="22"/>
        <v>0.11816406755783904</v>
      </c>
      <c r="R102" s="45">
        <f t="shared" si="22"/>
        <v>-2.4006156175780058E-2</v>
      </c>
      <c r="S102" s="6">
        <f t="shared" si="23"/>
        <v>122</v>
      </c>
    </row>
    <row r="103" spans="8:19" x14ac:dyDescent="0.2">
      <c r="H103" s="56">
        <f t="shared" si="19"/>
        <v>34850</v>
      </c>
      <c r="I103" s="9">
        <v>3.9977858416876844E-2</v>
      </c>
      <c r="J103" s="9">
        <v>1.4763404084746634E-2</v>
      </c>
      <c r="K103" s="6">
        <f t="shared" si="25"/>
        <v>288.16130146613085</v>
      </c>
      <c r="L103" s="6">
        <f t="shared" si="25"/>
        <v>313.9129999999999</v>
      </c>
      <c r="N103" s="56">
        <f t="shared" si="21"/>
        <v>40999</v>
      </c>
      <c r="O103" s="6">
        <f t="shared" si="17"/>
        <v>1035.5802097029391</v>
      </c>
      <c r="P103" s="6">
        <f t="shared" si="18"/>
        <v>861.37099999999816</v>
      </c>
      <c r="Q103" s="45">
        <f t="shared" si="22"/>
        <v>0.12586269187656929</v>
      </c>
      <c r="R103" s="45">
        <f t="shared" si="22"/>
        <v>-5.6403584617499281E-3</v>
      </c>
      <c r="S103" s="6">
        <f t="shared" si="23"/>
        <v>125</v>
      </c>
    </row>
    <row r="104" spans="8:19" x14ac:dyDescent="0.2">
      <c r="H104" s="56">
        <f t="shared" si="19"/>
        <v>34880</v>
      </c>
      <c r="I104" s="9">
        <v>2.3227275415459214E-2</v>
      </c>
      <c r="J104" s="9">
        <v>-1.5755957860935976E-2</v>
      </c>
      <c r="K104" s="6">
        <f t="shared" si="25"/>
        <v>294.85450337936186</v>
      </c>
      <c r="L104" s="6">
        <f t="shared" si="25"/>
        <v>308.96699999999993</v>
      </c>
      <c r="N104" s="56">
        <f t="shared" si="21"/>
        <v>41090</v>
      </c>
      <c r="O104" s="6">
        <f t="shared" si="17"/>
        <v>1007.0861712588343</v>
      </c>
      <c r="P104" s="6">
        <f t="shared" si="18"/>
        <v>864.88399999999831</v>
      </c>
      <c r="Q104" s="45">
        <f t="shared" si="22"/>
        <v>-2.751504729148746E-2</v>
      </c>
      <c r="R104" s="45">
        <f t="shared" si="22"/>
        <v>4.0783820212197952E-3</v>
      </c>
      <c r="S104" s="6">
        <f t="shared" si="23"/>
        <v>23</v>
      </c>
    </row>
    <row r="105" spans="8:19" x14ac:dyDescent="0.2">
      <c r="H105" s="56">
        <f t="shared" si="19"/>
        <v>34911</v>
      </c>
      <c r="I105" s="9">
        <v>3.3161385408990274E-2</v>
      </c>
      <c r="J105" s="9">
        <v>-1.7781834305929167E-2</v>
      </c>
      <c r="K105" s="6">
        <f t="shared" si="25"/>
        <v>304.63228720550131</v>
      </c>
      <c r="L105" s="6">
        <f t="shared" si="25"/>
        <v>303.4729999999999</v>
      </c>
      <c r="N105" s="56">
        <f t="shared" si="21"/>
        <v>41182</v>
      </c>
      <c r="O105" s="6">
        <f t="shared" si="17"/>
        <v>1071.0529017013869</v>
      </c>
      <c r="P105" s="6">
        <f t="shared" si="18"/>
        <v>864.67299999999818</v>
      </c>
      <c r="Q105" s="45">
        <f t="shared" si="22"/>
        <v>6.3516640649126987E-2</v>
      </c>
      <c r="R105" s="45">
        <f t="shared" si="22"/>
        <v>-2.4396335231102739E-4</v>
      </c>
      <c r="S105" s="6">
        <f t="shared" si="23"/>
        <v>95</v>
      </c>
    </row>
    <row r="106" spans="8:19" x14ac:dyDescent="0.2">
      <c r="H106" s="56">
        <f t="shared" si="19"/>
        <v>34942</v>
      </c>
      <c r="I106" s="9">
        <v>2.5174121003608274E-3</v>
      </c>
      <c r="J106" s="9">
        <v>1.995564679559636E-2</v>
      </c>
      <c r="K106" s="6">
        <f t="shared" si="25"/>
        <v>305.39917221147306</v>
      </c>
      <c r="L106" s="6">
        <f t="shared" si="25"/>
        <v>309.52899999999994</v>
      </c>
      <c r="N106" s="56">
        <f t="shared" si="21"/>
        <v>41274</v>
      </c>
      <c r="O106" s="6">
        <f t="shared" si="17"/>
        <v>1067.0097135310136</v>
      </c>
      <c r="P106" s="6">
        <f t="shared" si="18"/>
        <v>850.39199999999835</v>
      </c>
      <c r="Q106" s="45">
        <f t="shared" si="22"/>
        <v>-3.7749658900606553E-3</v>
      </c>
      <c r="R106" s="45">
        <f t="shared" si="22"/>
        <v>-1.6516070236956448E-2</v>
      </c>
      <c r="S106" s="6">
        <f t="shared" si="23"/>
        <v>32</v>
      </c>
    </row>
    <row r="107" spans="8:19" x14ac:dyDescent="0.2">
      <c r="H107" s="56">
        <f t="shared" si="19"/>
        <v>34972</v>
      </c>
      <c r="I107" s="9">
        <v>4.220027342987076E-2</v>
      </c>
      <c r="J107" s="9">
        <v>-1.281301590481021E-2</v>
      </c>
      <c r="K107" s="6">
        <f t="shared" si="25"/>
        <v>318.28710078405339</v>
      </c>
      <c r="L107" s="6">
        <f t="shared" si="25"/>
        <v>305.56299999999993</v>
      </c>
      <c r="N107" s="56">
        <f t="shared" si="21"/>
        <v>41364</v>
      </c>
      <c r="O107" s="6">
        <f t="shared" si="17"/>
        <v>1180.1721171066524</v>
      </c>
      <c r="P107" s="6">
        <f t="shared" si="18"/>
        <v>866.7359999999984</v>
      </c>
      <c r="Q107" s="45">
        <f t="shared" si="22"/>
        <v>0.10605564517417077</v>
      </c>
      <c r="R107" s="45">
        <f t="shared" si="22"/>
        <v>1.9219371772076999E-2</v>
      </c>
      <c r="S107" s="6">
        <f t="shared" si="23"/>
        <v>117</v>
      </c>
    </row>
    <row r="108" spans="8:19" x14ac:dyDescent="0.2">
      <c r="H108" s="56">
        <f t="shared" si="19"/>
        <v>35003</v>
      </c>
      <c r="I108" s="9">
        <v>-3.5739622793046211E-3</v>
      </c>
      <c r="J108" s="9">
        <v>4.6340689154118486E-3</v>
      </c>
      <c r="K108" s="6">
        <f t="shared" si="25"/>
        <v>317.14955469186197</v>
      </c>
      <c r="L108" s="6">
        <f t="shared" si="25"/>
        <v>306.97899999999993</v>
      </c>
      <c r="N108" s="56">
        <f t="shared" si="21"/>
        <v>41455</v>
      </c>
      <c r="O108" s="6">
        <f t="shared" si="17"/>
        <v>1214.5157839574194</v>
      </c>
      <c r="P108" s="6">
        <f t="shared" si="18"/>
        <v>854.38299999999856</v>
      </c>
      <c r="Q108" s="45">
        <f t="shared" si="22"/>
        <v>2.9100557751665201E-2</v>
      </c>
      <c r="R108" s="45">
        <f t="shared" si="22"/>
        <v>-1.4252321352753117E-2</v>
      </c>
      <c r="S108" s="6">
        <f t="shared" si="23"/>
        <v>61</v>
      </c>
    </row>
    <row r="109" spans="8:19" x14ac:dyDescent="0.2">
      <c r="H109" s="56">
        <f t="shared" si="19"/>
        <v>35033</v>
      </c>
      <c r="I109" s="9">
        <v>4.3887694787748677E-2</v>
      </c>
      <c r="J109" s="9">
        <v>1.8072897494616935E-2</v>
      </c>
      <c r="K109" s="6">
        <f t="shared" si="25"/>
        <v>331.06851755024883</v>
      </c>
      <c r="L109" s="6">
        <f t="shared" si="25"/>
        <v>312.52699999999993</v>
      </c>
      <c r="N109" s="56">
        <f t="shared" si="21"/>
        <v>41547</v>
      </c>
      <c r="O109" s="6">
        <f t="shared" si="17"/>
        <v>1278.2183651201374</v>
      </c>
      <c r="P109" s="6">
        <f t="shared" si="18"/>
        <v>830.77399999999852</v>
      </c>
      <c r="Q109" s="45">
        <f t="shared" si="22"/>
        <v>5.2451011344741172E-2</v>
      </c>
      <c r="R109" s="45">
        <f t="shared" si="22"/>
        <v>-2.7632806364358942E-2</v>
      </c>
      <c r="S109" s="6">
        <f t="shared" si="23"/>
        <v>82</v>
      </c>
    </row>
    <row r="110" spans="8:19" x14ac:dyDescent="0.2">
      <c r="H110" s="56">
        <f t="shared" si="19"/>
        <v>35064</v>
      </c>
      <c r="I110" s="9">
        <v>1.9264673710219116E-2</v>
      </c>
      <c r="J110" s="9">
        <v>3.6934408867073776E-2</v>
      </c>
      <c r="K110" s="6">
        <f t="shared" si="25"/>
        <v>337.4464445165803</v>
      </c>
      <c r="L110" s="6">
        <f t="shared" si="25"/>
        <v>324.06999999999988</v>
      </c>
      <c r="N110" s="56">
        <f t="shared" si="21"/>
        <v>41639</v>
      </c>
      <c r="O110" s="6">
        <f t="shared" si="17"/>
        <v>1412.5979205276608</v>
      </c>
      <c r="P110" s="6">
        <f t="shared" si="18"/>
        <v>856.72099999999841</v>
      </c>
      <c r="Q110" s="45">
        <f t="shared" si="22"/>
        <v>0.10513035884513622</v>
      </c>
      <c r="R110" s="45">
        <f t="shared" si="22"/>
        <v>3.123232070334403E-2</v>
      </c>
      <c r="S110" s="6">
        <f t="shared" si="23"/>
        <v>116</v>
      </c>
    </row>
    <row r="111" spans="8:19" x14ac:dyDescent="0.2">
      <c r="H111" s="56">
        <f t="shared" si="19"/>
        <v>35095</v>
      </c>
      <c r="I111" s="9">
        <v>3.403868491490325E-2</v>
      </c>
      <c r="J111" s="9">
        <v>2.6139414324065857E-2</v>
      </c>
      <c r="K111" s="6">
        <f t="shared" si="25"/>
        <v>348.93267771713454</v>
      </c>
      <c r="L111" s="6">
        <f t="shared" si="25"/>
        <v>332.54099999999988</v>
      </c>
      <c r="N111" s="56">
        <f t="shared" si="21"/>
        <v>41729</v>
      </c>
      <c r="O111" s="6">
        <f t="shared" si="17"/>
        <v>1438.1266702820087</v>
      </c>
      <c r="P111" s="6">
        <f t="shared" si="18"/>
        <v>845.63299999999845</v>
      </c>
      <c r="Q111" s="45">
        <f t="shared" si="22"/>
        <v>1.8072198311612997E-2</v>
      </c>
      <c r="R111" s="45">
        <f t="shared" si="22"/>
        <v>-1.2942369803004672E-2</v>
      </c>
      <c r="S111" s="6">
        <f t="shared" si="23"/>
        <v>49</v>
      </c>
    </row>
    <row r="112" spans="8:19" x14ac:dyDescent="0.2">
      <c r="H112" s="56">
        <f t="shared" si="19"/>
        <v>35124</v>
      </c>
      <c r="I112" s="9">
        <v>9.2673992673992789E-3</v>
      </c>
      <c r="J112" s="9">
        <v>-4.9467584448233404E-2</v>
      </c>
      <c r="K112" s="6">
        <f t="shared" si="25"/>
        <v>352.16637615898196</v>
      </c>
      <c r="L112" s="6">
        <f t="shared" si="25"/>
        <v>316.09099999999989</v>
      </c>
      <c r="N112" s="56">
        <f t="shared" si="21"/>
        <v>41820</v>
      </c>
      <c r="O112" s="6">
        <f t="shared" si="17"/>
        <v>1513.3964336181332</v>
      </c>
      <c r="P112" s="6">
        <f t="shared" si="18"/>
        <v>861.18599999999833</v>
      </c>
      <c r="Q112" s="45">
        <f t="shared" si="22"/>
        <v>5.2338757698836336E-2</v>
      </c>
      <c r="R112" s="45">
        <f t="shared" si="22"/>
        <v>1.8392139379612482E-2</v>
      </c>
      <c r="S112" s="6">
        <f t="shared" si="23"/>
        <v>81</v>
      </c>
    </row>
    <row r="113" spans="8:19" x14ac:dyDescent="0.2">
      <c r="H113" s="56">
        <f t="shared" si="19"/>
        <v>35155</v>
      </c>
      <c r="I113" s="9">
        <v>9.6299253559803955E-3</v>
      </c>
      <c r="J113" s="9">
        <v>6.8334751701271124E-4</v>
      </c>
      <c r="K113" s="6">
        <f t="shared" si="25"/>
        <v>355.5577120742791</v>
      </c>
      <c r="L113" s="6">
        <f t="shared" si="25"/>
        <v>316.30699999999996</v>
      </c>
      <c r="N113" s="56">
        <f t="shared" si="21"/>
        <v>41912</v>
      </c>
      <c r="O113" s="6">
        <f t="shared" si="17"/>
        <v>1530.4681459455151</v>
      </c>
      <c r="P113" s="6">
        <f t="shared" si="18"/>
        <v>893.74499999999841</v>
      </c>
      <c r="Q113" s="45">
        <f t="shared" si="22"/>
        <v>1.1280396826737427E-2</v>
      </c>
      <c r="R113" s="45">
        <f t="shared" si="22"/>
        <v>3.7807163609255401E-2</v>
      </c>
      <c r="S113" s="6">
        <f t="shared" si="23"/>
        <v>43</v>
      </c>
    </row>
    <row r="114" spans="8:19" x14ac:dyDescent="0.2">
      <c r="H114" s="56">
        <f t="shared" si="19"/>
        <v>35185</v>
      </c>
      <c r="I114" s="9">
        <v>1.473848181654791E-2</v>
      </c>
      <c r="J114" s="9">
        <v>3.7438311513813938E-2</v>
      </c>
      <c r="K114" s="6">
        <f t="shared" si="25"/>
        <v>360.79809294841925</v>
      </c>
      <c r="L114" s="6">
        <f t="shared" si="25"/>
        <v>328.14899999999989</v>
      </c>
      <c r="N114" s="56">
        <f t="shared" si="21"/>
        <v>42004</v>
      </c>
      <c r="O114" s="6">
        <f t="shared" si="17"/>
        <v>1605.9594538389206</v>
      </c>
      <c r="P114" s="6">
        <f t="shared" si="18"/>
        <v>962.33899999999801</v>
      </c>
      <c r="Q114" s="45">
        <f t="shared" si="22"/>
        <v>4.9325631567958883E-2</v>
      </c>
      <c r="R114" s="45">
        <f t="shared" si="22"/>
        <v>7.6748960833346924E-2</v>
      </c>
      <c r="S114" s="6">
        <f t="shared" si="23"/>
        <v>77</v>
      </c>
    </row>
    <row r="115" spans="8:19" x14ac:dyDescent="0.2">
      <c r="H115" s="56">
        <f t="shared" si="19"/>
        <v>35216</v>
      </c>
      <c r="I115" s="9">
        <v>2.5789691208596643E-2</v>
      </c>
      <c r="J115" s="9">
        <v>-1.7016660114764881E-2</v>
      </c>
      <c r="K115" s="6">
        <f t="shared" si="25"/>
        <v>370.10296435420952</v>
      </c>
      <c r="L115" s="6">
        <f t="shared" si="25"/>
        <v>322.56499999999988</v>
      </c>
      <c r="N115" s="56">
        <f t="shared" si="21"/>
        <v>42094</v>
      </c>
      <c r="O115" s="6">
        <f t="shared" si="17"/>
        <v>1621.2247259300134</v>
      </c>
      <c r="P115" s="6">
        <f t="shared" si="18"/>
        <v>1009.7349999999982</v>
      </c>
      <c r="Q115" s="45">
        <f t="shared" si="22"/>
        <v>9.5053907211681832E-3</v>
      </c>
      <c r="R115" s="45">
        <f t="shared" si="22"/>
        <v>4.9250835724209852E-2</v>
      </c>
      <c r="S115" s="6">
        <f t="shared" si="23"/>
        <v>42</v>
      </c>
    </row>
    <row r="116" spans="8:19" x14ac:dyDescent="0.2">
      <c r="H116" s="56">
        <f t="shared" si="19"/>
        <v>35246</v>
      </c>
      <c r="I116" s="9">
        <v>3.821846688692121E-3</v>
      </c>
      <c r="J116" s="9">
        <v>3.4349665958799402E-3</v>
      </c>
      <c r="K116" s="6">
        <f t="shared" ref="K116:L131" si="26">K115*(1+I116)</f>
        <v>371.5174411430018</v>
      </c>
      <c r="L116" s="6">
        <f t="shared" si="26"/>
        <v>323.67299999999989</v>
      </c>
      <c r="N116" s="56">
        <f t="shared" si="21"/>
        <v>42185</v>
      </c>
      <c r="O116" s="6">
        <f t="shared" si="17"/>
        <v>1625.7323055762251</v>
      </c>
      <c r="P116" s="6">
        <f t="shared" si="18"/>
        <v>931.92299999999818</v>
      </c>
      <c r="Q116" s="45">
        <f t="shared" si="22"/>
        <v>2.7803546134703705E-3</v>
      </c>
      <c r="R116" s="45">
        <f t="shared" si="22"/>
        <v>-7.7061803344442015E-2</v>
      </c>
      <c r="S116" s="6">
        <f t="shared" si="23"/>
        <v>37</v>
      </c>
    </row>
    <row r="117" spans="8:19" x14ac:dyDescent="0.2">
      <c r="H117" s="56">
        <f t="shared" si="19"/>
        <v>35277</v>
      </c>
      <c r="I117" s="9">
        <v>-4.4185273104666245E-2</v>
      </c>
      <c r="J117" s="9">
        <v>2.4098395602978329E-4</v>
      </c>
      <c r="K117" s="6">
        <f t="shared" si="26"/>
        <v>355.10184154295149</v>
      </c>
      <c r="L117" s="6">
        <f t="shared" si="26"/>
        <v>323.75099999999992</v>
      </c>
      <c r="N117" s="56">
        <f t="shared" si="21"/>
        <v>42277</v>
      </c>
      <c r="O117" s="6">
        <f t="shared" si="17"/>
        <v>1521.0610232055956</v>
      </c>
      <c r="P117" s="6">
        <f t="shared" si="18"/>
        <v>952.95599999999797</v>
      </c>
      <c r="Q117" s="45">
        <f t="shared" si="22"/>
        <v>-6.4384082183523983E-2</v>
      </c>
      <c r="R117" s="45">
        <f t="shared" si="22"/>
        <v>2.2569461210850905E-2</v>
      </c>
      <c r="S117" s="6">
        <f t="shared" si="23"/>
        <v>17</v>
      </c>
    </row>
    <row r="118" spans="8:19" x14ac:dyDescent="0.2">
      <c r="H118" s="56">
        <f t="shared" si="19"/>
        <v>35308</v>
      </c>
      <c r="I118" s="9">
        <v>2.1092287757354722E-2</v>
      </c>
      <c r="J118" s="9">
        <v>-3.2061677029568969E-3</v>
      </c>
      <c r="K118" s="6">
        <f t="shared" si="26"/>
        <v>362.59175176794201</v>
      </c>
      <c r="L118" s="6">
        <f t="shared" si="26"/>
        <v>322.71299999999991</v>
      </c>
      <c r="N118" s="56">
        <f t="shared" si="21"/>
        <v>42369</v>
      </c>
      <c r="O118" s="6">
        <f t="shared" si="17"/>
        <v>1628.1820771230791</v>
      </c>
      <c r="P118" s="6">
        <f t="shared" si="18"/>
        <v>953.44399999999814</v>
      </c>
      <c r="Q118" s="45">
        <f t="shared" si="22"/>
        <v>7.0425217846769028E-2</v>
      </c>
      <c r="R118" s="45">
        <f t="shared" si="22"/>
        <v>5.1209079957548198E-4</v>
      </c>
      <c r="S118" s="6">
        <f t="shared" si="23"/>
        <v>100</v>
      </c>
    </row>
    <row r="119" spans="8:19" x14ac:dyDescent="0.2">
      <c r="H119" s="56">
        <f t="shared" si="19"/>
        <v>35338</v>
      </c>
      <c r="I119" s="9">
        <v>5.6294503325265088E-2</v>
      </c>
      <c r="J119" s="9">
        <v>2.7972222996904383E-2</v>
      </c>
      <c r="K119" s="6">
        <f t="shared" si="26"/>
        <v>383.0036743435561</v>
      </c>
      <c r="L119" s="6">
        <f t="shared" si="26"/>
        <v>331.7399999999999</v>
      </c>
      <c r="N119" s="56">
        <f t="shared" si="21"/>
        <v>42460</v>
      </c>
      <c r="O119" s="6">
        <f t="shared" si="17"/>
        <v>1650.127769710637</v>
      </c>
      <c r="P119" s="6">
        <f t="shared" si="18"/>
        <v>974.27299999999809</v>
      </c>
      <c r="Q119" s="45">
        <f t="shared" si="22"/>
        <v>1.3478647686832934E-2</v>
      </c>
      <c r="R119" s="45">
        <f t="shared" si="22"/>
        <v>2.1846065421776251E-2</v>
      </c>
      <c r="S119" s="6">
        <f t="shared" si="23"/>
        <v>44</v>
      </c>
    </row>
    <row r="120" spans="8:19" x14ac:dyDescent="0.2">
      <c r="H120" s="56">
        <f t="shared" si="19"/>
        <v>35369</v>
      </c>
      <c r="I120" s="9">
        <v>2.7576003648620118E-2</v>
      </c>
      <c r="J120" s="9">
        <v>5.2348224513173003E-2</v>
      </c>
      <c r="K120" s="6">
        <f t="shared" si="26"/>
        <v>393.56538506468894</v>
      </c>
      <c r="L120" s="6">
        <f t="shared" si="26"/>
        <v>349.10599999999988</v>
      </c>
      <c r="N120" s="56">
        <f t="shared" si="21"/>
        <v>42551</v>
      </c>
      <c r="O120" s="6">
        <f t="shared" si="17"/>
        <v>1690.6448608594767</v>
      </c>
      <c r="P120" s="6">
        <f t="shared" si="18"/>
        <v>957.82999999999811</v>
      </c>
      <c r="Q120" s="45">
        <f t="shared" si="22"/>
        <v>2.4553911456168365E-2</v>
      </c>
      <c r="R120" s="45">
        <f t="shared" si="22"/>
        <v>-1.6877199717122426E-2</v>
      </c>
      <c r="S120" s="6">
        <f t="shared" si="23"/>
        <v>56</v>
      </c>
    </row>
    <row r="121" spans="8:19" x14ac:dyDescent="0.2">
      <c r="H121" s="56">
        <f t="shared" si="19"/>
        <v>35399</v>
      </c>
      <c r="I121" s="9">
        <v>7.5582402355590217E-2</v>
      </c>
      <c r="J121" s="9">
        <v>4.7799235762203907E-2</v>
      </c>
      <c r="K121" s="6">
        <f t="shared" si="26"/>
        <v>423.31200235188106</v>
      </c>
      <c r="L121" s="6">
        <f t="shared" si="26"/>
        <v>365.79299999999984</v>
      </c>
      <c r="N121" s="56">
        <f t="shared" si="21"/>
        <v>42643</v>
      </c>
      <c r="O121" s="6">
        <f t="shared" si="17"/>
        <v>1755.7661792832421</v>
      </c>
      <c r="P121" s="6">
        <f t="shared" si="18"/>
        <v>935.11699999999837</v>
      </c>
      <c r="Q121" s="45">
        <f t="shared" si="22"/>
        <v>3.8518626786384624E-2</v>
      </c>
      <c r="R121" s="45">
        <f t="shared" si="22"/>
        <v>-2.3712976206633485E-2</v>
      </c>
      <c r="S121" s="6">
        <f t="shared" si="23"/>
        <v>70</v>
      </c>
    </row>
    <row r="122" spans="8:19" x14ac:dyDescent="0.2">
      <c r="H122" s="56">
        <f t="shared" si="19"/>
        <v>35430</v>
      </c>
      <c r="I122" s="9">
        <v>-1.9807161979911059E-2</v>
      </c>
      <c r="J122" s="9">
        <v>-1.5363880664747476E-2</v>
      </c>
      <c r="K122" s="6">
        <f t="shared" si="26"/>
        <v>414.92739295325686</v>
      </c>
      <c r="L122" s="6">
        <f t="shared" si="26"/>
        <v>360.17299999999989</v>
      </c>
      <c r="N122" s="56">
        <f t="shared" si="21"/>
        <v>42735</v>
      </c>
      <c r="O122" s="6">
        <f t="shared" si="17"/>
        <v>1822.9112220283221</v>
      </c>
      <c r="P122" s="6">
        <f t="shared" si="18"/>
        <v>911.08999999999833</v>
      </c>
      <c r="Q122" s="45">
        <f t="shared" si="22"/>
        <v>3.8242588072000983E-2</v>
      </c>
      <c r="R122" s="45">
        <f t="shared" si="22"/>
        <v>-2.5694111004291531E-2</v>
      </c>
      <c r="S122" s="6">
        <f t="shared" si="23"/>
        <v>69</v>
      </c>
    </row>
    <row r="123" spans="8:19" x14ac:dyDescent="0.2">
      <c r="H123" s="56">
        <f t="shared" si="19"/>
        <v>35461</v>
      </c>
      <c r="I123" s="9">
        <v>6.2470479515350785E-2</v>
      </c>
      <c r="J123" s="9">
        <v>3.1468211109661137E-2</v>
      </c>
      <c r="K123" s="6">
        <f t="shared" si="26"/>
        <v>440.84810615510122</v>
      </c>
      <c r="L123" s="6">
        <f t="shared" si="26"/>
        <v>371.50699999999989</v>
      </c>
      <c r="N123" s="56">
        <f t="shared" si="21"/>
        <v>42825</v>
      </c>
      <c r="O123" s="6">
        <f t="shared" si="17"/>
        <v>1933.4917794171897</v>
      </c>
      <c r="P123" s="6">
        <f t="shared" si="18"/>
        <v>894.95699999999817</v>
      </c>
      <c r="Q123" s="45">
        <f t="shared" si="22"/>
        <v>6.0661515521214682E-2</v>
      </c>
      <c r="R123" s="45">
        <f t="shared" si="22"/>
        <v>-1.7707361512035225E-2</v>
      </c>
      <c r="S123" s="6">
        <f t="shared" si="23"/>
        <v>92</v>
      </c>
    </row>
    <row r="124" spans="8:19" x14ac:dyDescent="0.2">
      <c r="H124" s="56">
        <f t="shared" si="19"/>
        <v>35489</v>
      </c>
      <c r="I124" s="9">
        <v>7.8377176875348287E-3</v>
      </c>
      <c r="J124" s="9">
        <v>2.5097777430842516E-2</v>
      </c>
      <c r="K124" s="6">
        <f t="shared" si="26"/>
        <v>444.30334915422929</v>
      </c>
      <c r="L124" s="6">
        <f t="shared" si="26"/>
        <v>380.8309999999999</v>
      </c>
      <c r="N124" s="56">
        <f t="shared" si="21"/>
        <v>42916</v>
      </c>
      <c r="O124" s="6">
        <f t="shared" si="17"/>
        <v>1993.2022980765996</v>
      </c>
      <c r="P124" s="6">
        <f t="shared" si="18"/>
        <v>867.65399999999829</v>
      </c>
      <c r="Q124" s="45">
        <f t="shared" si="22"/>
        <v>3.0882220082367517E-2</v>
      </c>
      <c r="R124" s="45">
        <f t="shared" si="22"/>
        <v>-3.0507610980192279E-2</v>
      </c>
      <c r="S124" s="6">
        <f t="shared" si="23"/>
        <v>63</v>
      </c>
    </row>
    <row r="125" spans="8:19" x14ac:dyDescent="0.2">
      <c r="H125" s="56">
        <f t="shared" si="19"/>
        <v>35520</v>
      </c>
      <c r="I125" s="9">
        <v>-4.1089322529606287E-2</v>
      </c>
      <c r="J125" s="9">
        <v>2.6678500437200547E-3</v>
      </c>
      <c r="K125" s="6">
        <f t="shared" si="26"/>
        <v>426.04722553984692</v>
      </c>
      <c r="L125" s="6">
        <f t="shared" si="26"/>
        <v>381.84699999999987</v>
      </c>
      <c r="N125" s="56">
        <f t="shared" si="21"/>
        <v>43008</v>
      </c>
      <c r="O125" s="6">
        <f t="shared" si="17"/>
        <v>2082.5060570220076</v>
      </c>
      <c r="P125" s="6">
        <f t="shared" si="18"/>
        <v>871.64399999999819</v>
      </c>
      <c r="Q125" s="45">
        <f t="shared" si="22"/>
        <v>4.4804162142289439E-2</v>
      </c>
      <c r="R125" s="45">
        <f t="shared" si="22"/>
        <v>4.5986072789383492E-3</v>
      </c>
      <c r="S125" s="6">
        <f t="shared" si="23"/>
        <v>74</v>
      </c>
    </row>
    <row r="126" spans="8:19" x14ac:dyDescent="0.2">
      <c r="H126" s="56">
        <f t="shared" si="19"/>
        <v>35550</v>
      </c>
      <c r="I126" s="9">
        <v>5.9700000000000086E-2</v>
      </c>
      <c r="J126" s="9">
        <v>-1.1027977174103643E-2</v>
      </c>
      <c r="K126" s="6">
        <f t="shared" si="26"/>
        <v>451.48224490457579</v>
      </c>
      <c r="L126" s="6">
        <f t="shared" si="26"/>
        <v>377.63599999999991</v>
      </c>
      <c r="N126" s="56">
        <f t="shared" si="21"/>
        <v>43100</v>
      </c>
      <c r="O126" s="6">
        <f t="shared" si="17"/>
        <v>2220.8819354050947</v>
      </c>
      <c r="P126" s="6">
        <f t="shared" si="18"/>
        <v>903.63499999999806</v>
      </c>
      <c r="Q126" s="45">
        <f t="shared" si="22"/>
        <v>6.6446807161255173E-2</v>
      </c>
      <c r="R126" s="45">
        <f t="shared" si="22"/>
        <v>3.6701910412966665E-2</v>
      </c>
      <c r="S126" s="6">
        <f t="shared" si="23"/>
        <v>97</v>
      </c>
    </row>
    <row r="127" spans="8:19" x14ac:dyDescent="0.2">
      <c r="H127" s="56">
        <f t="shared" si="19"/>
        <v>35581</v>
      </c>
      <c r="I127" s="9">
        <v>6.0885156176276212E-2</v>
      </c>
      <c r="J127" s="9">
        <v>-1.3102564374159242E-2</v>
      </c>
      <c r="K127" s="6">
        <f t="shared" si="26"/>
        <v>478.9708118964067</v>
      </c>
      <c r="L127" s="6">
        <f t="shared" si="26"/>
        <v>372.68799999999993</v>
      </c>
      <c r="N127" s="56">
        <f t="shared" si="21"/>
        <v>43190</v>
      </c>
      <c r="O127" s="6">
        <f t="shared" si="17"/>
        <v>2204.0232466904827</v>
      </c>
      <c r="P127" s="6">
        <f t="shared" si="18"/>
        <v>880.50799999999799</v>
      </c>
      <c r="Q127" s="45">
        <f t="shared" si="22"/>
        <v>-7.590988267252019E-3</v>
      </c>
      <c r="R127" s="45">
        <f t="shared" si="22"/>
        <v>-2.5593298179021562E-2</v>
      </c>
      <c r="S127" s="6">
        <f t="shared" si="23"/>
        <v>31</v>
      </c>
    </row>
    <row r="128" spans="8:19" x14ac:dyDescent="0.2">
      <c r="H128" s="56">
        <f t="shared" si="19"/>
        <v>35611</v>
      </c>
      <c r="I128" s="9">
        <v>4.4804397715749511E-2</v>
      </c>
      <c r="J128" s="9">
        <v>9.3617181127376714E-3</v>
      </c>
      <c r="K128" s="6">
        <f t="shared" si="26"/>
        <v>500.43081064684873</v>
      </c>
      <c r="L128" s="6">
        <f t="shared" si="26"/>
        <v>376.17699999999991</v>
      </c>
      <c r="N128" s="56">
        <f t="shared" si="21"/>
        <v>43281</v>
      </c>
      <c r="O128" s="6">
        <f t="shared" si="17"/>
        <v>2279.7062758353818</v>
      </c>
      <c r="P128" s="6">
        <f t="shared" si="18"/>
        <v>869.92799999999806</v>
      </c>
      <c r="Q128" s="45">
        <f t="shared" si="22"/>
        <v>3.4338580257056384E-2</v>
      </c>
      <c r="R128" s="45">
        <f t="shared" si="22"/>
        <v>-1.2015790884353117E-2</v>
      </c>
      <c r="S128" s="6">
        <f t="shared" si="23"/>
        <v>67</v>
      </c>
    </row>
    <row r="129" spans="8:19" x14ac:dyDescent="0.2">
      <c r="H129" s="56">
        <f t="shared" si="19"/>
        <v>35642</v>
      </c>
      <c r="I129" s="9">
        <v>7.9568189751317409E-2</v>
      </c>
      <c r="J129" s="9">
        <v>4.9694691594648344E-2</v>
      </c>
      <c r="K129" s="6">
        <f t="shared" si="26"/>
        <v>540.24918434580275</v>
      </c>
      <c r="L129" s="6">
        <f t="shared" si="26"/>
        <v>394.87099999999992</v>
      </c>
      <c r="N129" s="56">
        <f t="shared" si="21"/>
        <v>43373</v>
      </c>
      <c r="O129" s="6">
        <f t="shared" si="17"/>
        <v>2455.4891006208677</v>
      </c>
      <c r="P129" s="6">
        <f t="shared" si="18"/>
        <v>880.13799999999776</v>
      </c>
      <c r="Q129" s="45">
        <f t="shared" si="22"/>
        <v>7.7107663670869853E-2</v>
      </c>
      <c r="R129" s="45">
        <f t="shared" si="22"/>
        <v>1.1736603489024056E-2</v>
      </c>
      <c r="S129" s="6">
        <f t="shared" si="23"/>
        <v>104</v>
      </c>
    </row>
    <row r="130" spans="8:19" x14ac:dyDescent="0.2">
      <c r="H130" s="56">
        <f t="shared" si="19"/>
        <v>35673</v>
      </c>
      <c r="I130" s="9">
        <v>-5.6023027483143362E-2</v>
      </c>
      <c r="J130" s="9">
        <v>-3.0263047932109433E-2</v>
      </c>
      <c r="K130" s="6">
        <f t="shared" si="26"/>
        <v>509.98278944345208</v>
      </c>
      <c r="L130" s="6">
        <f t="shared" si="26"/>
        <v>382.92099999999994</v>
      </c>
      <c r="N130" s="56">
        <f t="shared" si="21"/>
        <v>43465</v>
      </c>
      <c r="O130" s="6">
        <f t="shared" ref="O130:O138" si="27">SUMIF($H:$H,N130,K:K)</f>
        <v>2123.5131024802185</v>
      </c>
      <c r="P130" s="6">
        <f t="shared" ref="P130:P138" si="28">SUMIF($H:$H,N130,L:L)</f>
        <v>862.06099999999788</v>
      </c>
      <c r="Q130" s="45">
        <f t="shared" si="22"/>
        <v>-0.13519750425962362</v>
      </c>
      <c r="R130" s="45">
        <f t="shared" si="22"/>
        <v>-2.0538824593415939E-2</v>
      </c>
      <c r="S130" s="6">
        <f t="shared" si="23"/>
        <v>8</v>
      </c>
    </row>
    <row r="131" spans="8:19" x14ac:dyDescent="0.2">
      <c r="H131" s="56">
        <f t="shared" ref="H131:H194" si="29">EOMONTH(H130,1)</f>
        <v>35703</v>
      </c>
      <c r="I131" s="9">
        <v>5.4761447272787978E-2</v>
      </c>
      <c r="J131" s="9">
        <v>6.2545538113605303E-3</v>
      </c>
      <c r="K131" s="6">
        <f t="shared" si="26"/>
        <v>537.91018507758906</v>
      </c>
      <c r="L131" s="6">
        <f t="shared" si="26"/>
        <v>385.31599999999992</v>
      </c>
      <c r="N131" s="56">
        <f t="shared" si="21"/>
        <v>43555</v>
      </c>
      <c r="O131" s="6">
        <f t="shared" si="27"/>
        <v>2413.3274671814447</v>
      </c>
      <c r="P131" s="6">
        <f t="shared" si="28"/>
        <v>876.76699999999778</v>
      </c>
      <c r="Q131" s="45">
        <f t="shared" si="22"/>
        <v>0.13647872686197648</v>
      </c>
      <c r="R131" s="45">
        <f t="shared" si="22"/>
        <v>1.70591176262469E-2</v>
      </c>
      <c r="S131" s="6">
        <f t="shared" si="23"/>
        <v>126</v>
      </c>
    </row>
    <row r="132" spans="8:19" x14ac:dyDescent="0.2">
      <c r="H132" s="56">
        <f t="shared" si="29"/>
        <v>35734</v>
      </c>
      <c r="I132" s="9">
        <v>-3.3392472436953424E-2</v>
      </c>
      <c r="J132" s="9">
        <v>-8.3567772944803664E-4</v>
      </c>
      <c r="K132" s="6">
        <f t="shared" ref="K132:L147" si="30">K131*(1+I132)</f>
        <v>519.94803404882919</v>
      </c>
      <c r="L132" s="6">
        <f t="shared" si="30"/>
        <v>384.99399999999991</v>
      </c>
      <c r="N132" s="56">
        <f t="shared" ref="N132:N136" si="31">EOMONTH(N131,3)</f>
        <v>43646</v>
      </c>
      <c r="O132" s="6">
        <f t="shared" si="27"/>
        <v>2517.1935202958039</v>
      </c>
      <c r="P132" s="6">
        <f t="shared" si="28"/>
        <v>907.93199999999763</v>
      </c>
      <c r="Q132" s="45">
        <f t="shared" ref="Q132:R136" si="32">O132/O131-1</f>
        <v>4.3038524413624435E-2</v>
      </c>
      <c r="R132" s="45">
        <f t="shared" si="32"/>
        <v>3.554536153847021E-2</v>
      </c>
      <c r="S132" s="6">
        <f t="shared" ref="S132:S138" si="33">RANK(Q132,$Q$3:$Q$138,1)</f>
        <v>72</v>
      </c>
    </row>
    <row r="133" spans="8:19" x14ac:dyDescent="0.2">
      <c r="H133" s="56">
        <f t="shared" si="29"/>
        <v>35764</v>
      </c>
      <c r="I133" s="9">
        <v>4.6288102261553554E-2</v>
      </c>
      <c r="J133" s="9">
        <v>1.5828818111451204E-2</v>
      </c>
      <c r="K133" s="6">
        <f t="shared" si="30"/>
        <v>544.01544181957513</v>
      </c>
      <c r="L133" s="6">
        <f t="shared" si="30"/>
        <v>391.08799999999997</v>
      </c>
      <c r="N133" s="56">
        <f t="shared" si="31"/>
        <v>43738</v>
      </c>
      <c r="O133" s="6">
        <f t="shared" si="27"/>
        <v>2559.9430989064726</v>
      </c>
      <c r="P133" s="6">
        <f t="shared" si="28"/>
        <v>941.10399999999743</v>
      </c>
      <c r="Q133" s="45">
        <f t="shared" si="32"/>
        <v>1.6983032200736492E-2</v>
      </c>
      <c r="R133" s="45">
        <f t="shared" si="32"/>
        <v>3.6535775806998627E-2</v>
      </c>
      <c r="S133" s="6">
        <f t="shared" si="33"/>
        <v>47</v>
      </c>
    </row>
    <row r="134" spans="8:19" x14ac:dyDescent="0.2">
      <c r="H134" s="56">
        <f t="shared" si="29"/>
        <v>35795</v>
      </c>
      <c r="I134" s="9">
        <v>1.7174541268237586E-2</v>
      </c>
      <c r="J134" s="9">
        <v>2.0887882011209724E-2</v>
      </c>
      <c r="K134" s="6">
        <f t="shared" si="30"/>
        <v>553.3586574756639</v>
      </c>
      <c r="L134" s="6">
        <f t="shared" si="30"/>
        <v>399.25699999999995</v>
      </c>
      <c r="N134" s="56">
        <f t="shared" si="31"/>
        <v>43830</v>
      </c>
      <c r="O134" s="6">
        <f t="shared" si="27"/>
        <v>2792.1303158811784</v>
      </c>
      <c r="P134" s="6">
        <f t="shared" si="28"/>
        <v>919.60699999999736</v>
      </c>
      <c r="Q134" s="45">
        <f t="shared" si="32"/>
        <v>9.0700147621987748E-2</v>
      </c>
      <c r="R134" s="45">
        <f t="shared" si="32"/>
        <v>-2.2842321358744755E-2</v>
      </c>
      <c r="S134" s="6">
        <f t="shared" si="33"/>
        <v>112</v>
      </c>
    </row>
    <row r="135" spans="8:19" x14ac:dyDescent="0.2">
      <c r="H135" s="56">
        <f t="shared" si="29"/>
        <v>35826</v>
      </c>
      <c r="I135" s="9">
        <v>1.1063888760567409E-2</v>
      </c>
      <c r="J135" s="9">
        <v>8.3179505932269304E-3</v>
      </c>
      <c r="K135" s="6">
        <f t="shared" si="30"/>
        <v>559.48095610667156</v>
      </c>
      <c r="L135" s="6">
        <f t="shared" si="30"/>
        <v>402.57799999999997</v>
      </c>
      <c r="N135" s="56">
        <f t="shared" si="31"/>
        <v>43921</v>
      </c>
      <c r="O135" s="6">
        <f t="shared" si="27"/>
        <v>2244.9280408145646</v>
      </c>
      <c r="P135" s="6">
        <f t="shared" si="28"/>
        <v>899.0629999999976</v>
      </c>
      <c r="Q135" s="45">
        <f t="shared" si="32"/>
        <v>-0.19598020620821932</v>
      </c>
      <c r="R135" s="45">
        <f t="shared" si="32"/>
        <v>-2.233997783835906E-2</v>
      </c>
      <c r="S135" s="6">
        <f t="shared" si="33"/>
        <v>3</v>
      </c>
    </row>
    <row r="136" spans="8:19" x14ac:dyDescent="0.2">
      <c r="H136" s="56">
        <f t="shared" si="29"/>
        <v>35854</v>
      </c>
      <c r="I136" s="9">
        <v>7.2122084389920849E-2</v>
      </c>
      <c r="J136" s="9">
        <v>-1.2116906537366745E-2</v>
      </c>
      <c r="K136" s="6">
        <f t="shared" si="30"/>
        <v>599.83188883755054</v>
      </c>
      <c r="L136" s="6">
        <f t="shared" si="30"/>
        <v>397.69999999999993</v>
      </c>
      <c r="N136" s="56">
        <f t="shared" si="31"/>
        <v>44012</v>
      </c>
      <c r="O136" s="6">
        <f t="shared" si="27"/>
        <v>2706.1113810446832</v>
      </c>
      <c r="P136" s="6">
        <f t="shared" si="28"/>
        <v>893.80799999999772</v>
      </c>
      <c r="Q136" s="45">
        <f t="shared" si="32"/>
        <v>0.20543346238518168</v>
      </c>
      <c r="R136" s="45">
        <f t="shared" si="32"/>
        <v>-5.8449741564271518E-3</v>
      </c>
      <c r="S136" s="6">
        <f t="shared" si="33"/>
        <v>134</v>
      </c>
    </row>
    <row r="137" spans="8:19" x14ac:dyDescent="0.2">
      <c r="H137" s="56">
        <f t="shared" si="29"/>
        <v>35885</v>
      </c>
      <c r="I137" s="9">
        <v>5.1211023510192355E-2</v>
      </c>
      <c r="J137" s="9">
        <v>1.8473723912496798E-2</v>
      </c>
      <c r="K137" s="6">
        <f t="shared" si="30"/>
        <v>630.54989379897347</v>
      </c>
      <c r="L137" s="6">
        <f t="shared" si="30"/>
        <v>405.04699999999991</v>
      </c>
      <c r="N137" s="56">
        <f>EOMONTH(N136,3)</f>
        <v>44104</v>
      </c>
      <c r="O137" s="6">
        <f t="shared" si="27"/>
        <v>2947.748325481863</v>
      </c>
      <c r="P137" s="6">
        <f t="shared" si="28"/>
        <v>906.85140137401515</v>
      </c>
      <c r="Q137" s="45">
        <f>O137/O136-1</f>
        <v>8.9293052063473155E-2</v>
      </c>
      <c r="R137" s="45">
        <f>P137/P136-1</f>
        <v>1.4593068504664908E-2</v>
      </c>
      <c r="S137" s="6">
        <f t="shared" si="33"/>
        <v>110</v>
      </c>
    </row>
    <row r="138" spans="8:19" x14ac:dyDescent="0.2">
      <c r="H138" s="56">
        <f t="shared" si="29"/>
        <v>35915</v>
      </c>
      <c r="I138" s="9">
        <v>1.0060810810810894E-2</v>
      </c>
      <c r="J138" s="9">
        <v>-3.1280320555392316E-2</v>
      </c>
      <c r="K138" s="6">
        <f t="shared" si="30"/>
        <v>636.89373698726183</v>
      </c>
      <c r="L138" s="6">
        <f t="shared" si="30"/>
        <v>392.3769999999999</v>
      </c>
      <c r="N138" s="56">
        <f>EOMONTH(N137,3)</f>
        <v>44196</v>
      </c>
      <c r="O138" s="6">
        <f t="shared" si="27"/>
        <v>3305.8495394926158</v>
      </c>
      <c r="P138" s="6">
        <f t="shared" si="28"/>
        <v>965.99384540981362</v>
      </c>
      <c r="Q138" s="45">
        <f>O138/O137-1</f>
        <v>0.12148296749594945</v>
      </c>
      <c r="R138" s="45">
        <f>P138/P137-1</f>
        <v>6.5217348670563613E-2</v>
      </c>
      <c r="S138" s="6">
        <f t="shared" si="33"/>
        <v>123</v>
      </c>
    </row>
    <row r="139" spans="8:19" x14ac:dyDescent="0.2">
      <c r="H139" s="56">
        <f t="shared" si="29"/>
        <v>35946</v>
      </c>
      <c r="I139" s="9">
        <v>-1.7191900407387828E-2</v>
      </c>
      <c r="J139" s="9">
        <v>2.3023775603564944E-2</v>
      </c>
      <c r="K139" s="6">
        <f t="shared" si="30"/>
        <v>625.94432329088772</v>
      </c>
      <c r="L139" s="6">
        <f t="shared" si="30"/>
        <v>401.41099999999989</v>
      </c>
      <c r="N139" s="56"/>
    </row>
    <row r="140" spans="8:19" x14ac:dyDescent="0.2">
      <c r="H140" s="56">
        <f t="shared" si="29"/>
        <v>35976</v>
      </c>
      <c r="I140" s="9">
        <v>4.0621022468162682E-2</v>
      </c>
      <c r="J140" s="9">
        <v>2.6805443797004447E-3</v>
      </c>
      <c r="K140" s="6">
        <f t="shared" si="30"/>
        <v>651.3708217111058</v>
      </c>
      <c r="L140" s="6">
        <f t="shared" si="30"/>
        <v>402.4869999999998</v>
      </c>
      <c r="N140" s="56"/>
    </row>
    <row r="141" spans="8:19" x14ac:dyDescent="0.2">
      <c r="H141" s="56">
        <f t="shared" si="29"/>
        <v>36007</v>
      </c>
      <c r="I141" s="9">
        <v>-1.0648387371064882E-2</v>
      </c>
      <c r="J141" s="9">
        <v>1.6323508585371904E-3</v>
      </c>
      <c r="K141" s="6">
        <f t="shared" si="30"/>
        <v>644.43477287931717</v>
      </c>
      <c r="L141" s="6">
        <f t="shared" si="30"/>
        <v>403.14399999999983</v>
      </c>
      <c r="N141" s="56"/>
    </row>
    <row r="142" spans="8:19" x14ac:dyDescent="0.2">
      <c r="H142" s="56">
        <f t="shared" si="29"/>
        <v>36038</v>
      </c>
      <c r="I142" s="9">
        <v>-0.14457982665494273</v>
      </c>
      <c r="J142" s="9">
        <v>5.5389637449645646E-2</v>
      </c>
      <c r="K142" s="6">
        <f t="shared" si="30"/>
        <v>551.26250512600814</v>
      </c>
      <c r="L142" s="6">
        <f t="shared" si="30"/>
        <v>425.47399999999976</v>
      </c>
      <c r="N142" s="56"/>
    </row>
    <row r="143" spans="8:19" x14ac:dyDescent="0.2">
      <c r="H143" s="56">
        <f t="shared" si="29"/>
        <v>36068</v>
      </c>
      <c r="I143" s="9">
        <v>6.4062137723162493E-2</v>
      </c>
      <c r="J143" s="9">
        <v>4.6000460662696252E-2</v>
      </c>
      <c r="K143" s="6">
        <f t="shared" si="30"/>
        <v>586.57755965100603</v>
      </c>
      <c r="L143" s="6">
        <f t="shared" si="30"/>
        <v>445.04599999999976</v>
      </c>
      <c r="N143" s="56"/>
    </row>
    <row r="144" spans="8:19" x14ac:dyDescent="0.2">
      <c r="H144" s="56">
        <f t="shared" si="29"/>
        <v>36099</v>
      </c>
      <c r="I144" s="9">
        <v>8.1341381038502636E-2</v>
      </c>
      <c r="J144" s="9">
        <v>1.8121722248936045E-2</v>
      </c>
      <c r="K144" s="6">
        <f t="shared" si="30"/>
        <v>634.29058843921348</v>
      </c>
      <c r="L144" s="6">
        <f t="shared" si="30"/>
        <v>453.11099999999976</v>
      </c>
      <c r="N144" s="56"/>
    </row>
    <row r="145" spans="8:14" x14ac:dyDescent="0.2">
      <c r="H145" s="56">
        <f t="shared" si="29"/>
        <v>36129</v>
      </c>
      <c r="I145" s="9">
        <v>6.0613388143311964E-2</v>
      </c>
      <c r="J145" s="9">
        <v>-2.3788872925177285E-2</v>
      </c>
      <c r="K145" s="6">
        <f t="shared" si="30"/>
        <v>672.73709007192929</v>
      </c>
      <c r="L145" s="6">
        <f t="shared" si="30"/>
        <v>442.33199999999977</v>
      </c>
      <c r="N145" s="56"/>
    </row>
    <row r="146" spans="8:14" x14ac:dyDescent="0.2">
      <c r="H146" s="56">
        <f t="shared" si="29"/>
        <v>36160</v>
      </c>
      <c r="I146" s="9">
        <v>5.7624349279933096E-2</v>
      </c>
      <c r="J146" s="9">
        <v>2.1581074848756154E-2</v>
      </c>
      <c r="K146" s="6">
        <f t="shared" si="30"/>
        <v>711.50312712379991</v>
      </c>
      <c r="L146" s="6">
        <f t="shared" si="30"/>
        <v>451.87799999999976</v>
      </c>
      <c r="N146" s="56"/>
    </row>
    <row r="147" spans="8:14" x14ac:dyDescent="0.2">
      <c r="H147" s="56">
        <f t="shared" si="29"/>
        <v>36191</v>
      </c>
      <c r="I147" s="9">
        <v>4.1814120873527649E-2</v>
      </c>
      <c r="J147" s="9">
        <v>-2.0074002274950375E-2</v>
      </c>
      <c r="K147" s="6">
        <f t="shared" si="30"/>
        <v>741.25400488324738</v>
      </c>
      <c r="L147" s="6">
        <f t="shared" si="30"/>
        <v>442.80699999999973</v>
      </c>
      <c r="N147" s="56"/>
    </row>
    <row r="148" spans="8:14" x14ac:dyDescent="0.2">
      <c r="H148" s="56">
        <f t="shared" si="29"/>
        <v>36219</v>
      </c>
      <c r="I148" s="9">
        <v>-3.1077570351296657E-2</v>
      </c>
      <c r="J148" s="9">
        <v>2.4139184791568402E-2</v>
      </c>
      <c r="K148" s="6">
        <f t="shared" ref="K148:L163" si="34">K147*(1+I148)</f>
        <v>718.21763139830784</v>
      </c>
      <c r="L148" s="6">
        <f t="shared" si="34"/>
        <v>453.49599999999975</v>
      </c>
      <c r="N148" s="56"/>
    </row>
    <row r="149" spans="8:14" x14ac:dyDescent="0.2">
      <c r="H149" s="56">
        <f t="shared" si="29"/>
        <v>36250</v>
      </c>
      <c r="I149" s="9">
        <v>4.000545744674544E-2</v>
      </c>
      <c r="J149" s="9">
        <v>-6.577786794150331E-3</v>
      </c>
      <c r="K149" s="6">
        <f t="shared" si="34"/>
        <v>746.9502562887152</v>
      </c>
      <c r="L149" s="6">
        <f t="shared" si="34"/>
        <v>450.51299999999975</v>
      </c>
      <c r="N149" s="56"/>
    </row>
    <row r="150" spans="8:14" x14ac:dyDescent="0.2">
      <c r="H150" s="56">
        <f t="shared" si="29"/>
        <v>36280</v>
      </c>
      <c r="I150" s="9">
        <v>3.8728960021902514E-2</v>
      </c>
      <c r="J150" s="9">
        <v>2.5235675774061939E-2</v>
      </c>
      <c r="K150" s="6">
        <f t="shared" si="34"/>
        <v>775.87886290287065</v>
      </c>
      <c r="L150" s="6">
        <f t="shared" si="34"/>
        <v>461.88199999999972</v>
      </c>
      <c r="N150" s="56"/>
    </row>
    <row r="151" spans="8:14" x14ac:dyDescent="0.2">
      <c r="H151" s="56">
        <f t="shared" si="29"/>
        <v>36311</v>
      </c>
      <c r="I151" s="9">
        <v>-2.3617464074108696E-2</v>
      </c>
      <c r="J151" s="9">
        <v>-9.2902516227088006E-3</v>
      </c>
      <c r="K151" s="6">
        <f t="shared" si="34"/>
        <v>757.55457173240177</v>
      </c>
      <c r="L151" s="6">
        <f t="shared" si="34"/>
        <v>457.59099999999972</v>
      </c>
      <c r="N151" s="56"/>
    </row>
    <row r="152" spans="8:14" x14ac:dyDescent="0.2">
      <c r="H152" s="56">
        <f t="shared" si="29"/>
        <v>36341</v>
      </c>
      <c r="I152" s="9">
        <v>5.5497441088802724E-2</v>
      </c>
      <c r="J152" s="9">
        <v>3.0470441944880911E-2</v>
      </c>
      <c r="K152" s="6">
        <f t="shared" si="34"/>
        <v>799.59691194867389</v>
      </c>
      <c r="L152" s="6">
        <f t="shared" si="34"/>
        <v>471.53399999999971</v>
      </c>
      <c r="N152" s="56"/>
    </row>
    <row r="153" spans="8:14" x14ac:dyDescent="0.2">
      <c r="H153" s="56">
        <f t="shared" si="29"/>
        <v>36372</v>
      </c>
      <c r="I153" s="9">
        <v>-3.122369164206773E-2</v>
      </c>
      <c r="J153" s="9">
        <v>-1.6331802160607811E-2</v>
      </c>
      <c r="K153" s="6">
        <f t="shared" si="34"/>
        <v>774.63054453203893</v>
      </c>
      <c r="L153" s="6">
        <f t="shared" si="34"/>
        <v>463.83299999999969</v>
      </c>
      <c r="N153" s="56"/>
    </row>
    <row r="154" spans="8:14" x14ac:dyDescent="0.2">
      <c r="H154" s="56">
        <f t="shared" si="29"/>
        <v>36403</v>
      </c>
      <c r="I154" s="9">
        <v>-4.9445049445049349E-3</v>
      </c>
      <c r="J154" s="9">
        <v>9.9065827571560572E-3</v>
      </c>
      <c r="K154" s="6">
        <f t="shared" si="34"/>
        <v>770.80037997443571</v>
      </c>
      <c r="L154" s="6">
        <f t="shared" si="34"/>
        <v>468.42799999999966</v>
      </c>
      <c r="N154" s="56"/>
    </row>
    <row r="155" spans="8:14" x14ac:dyDescent="0.2">
      <c r="H155" s="56">
        <f t="shared" si="29"/>
        <v>36433</v>
      </c>
      <c r="I155" s="9">
        <v>-2.7415583769532348E-2</v>
      </c>
      <c r="J155" s="9">
        <v>-1.1527918911768964E-4</v>
      </c>
      <c r="K155" s="6">
        <f t="shared" si="34"/>
        <v>749.66843758765924</v>
      </c>
      <c r="L155" s="6">
        <f t="shared" si="34"/>
        <v>468.37399999999963</v>
      </c>
      <c r="N155" s="56"/>
    </row>
    <row r="156" spans="8:14" x14ac:dyDescent="0.2">
      <c r="H156" s="56">
        <f t="shared" si="29"/>
        <v>36464</v>
      </c>
      <c r="I156" s="9">
        <v>6.3281787234526377E-2</v>
      </c>
      <c r="J156" s="9">
        <v>-3.7075072484809124E-2</v>
      </c>
      <c r="K156" s="6">
        <f t="shared" si="34"/>
        <v>797.10879615152135</v>
      </c>
      <c r="L156" s="6">
        <f t="shared" si="34"/>
        <v>451.00899999999967</v>
      </c>
      <c r="N156" s="56"/>
    </row>
    <row r="157" spans="8:14" x14ac:dyDescent="0.2">
      <c r="H157" s="56">
        <f t="shared" si="29"/>
        <v>36494</v>
      </c>
      <c r="I157" s="9">
        <v>2.0326680705955225E-2</v>
      </c>
      <c r="J157" s="9">
        <v>1.549414756689993E-2</v>
      </c>
      <c r="K157" s="6">
        <f t="shared" si="34"/>
        <v>813.31137213880163</v>
      </c>
      <c r="L157" s="6">
        <f t="shared" si="34"/>
        <v>457.99699999999962</v>
      </c>
      <c r="N157" s="56"/>
    </row>
    <row r="158" spans="8:14" x14ac:dyDescent="0.2">
      <c r="H158" s="56">
        <f t="shared" si="29"/>
        <v>36525</v>
      </c>
      <c r="I158" s="9">
        <v>5.8895634818776577E-2</v>
      </c>
      <c r="J158" s="9">
        <v>2.7969615521497015E-3</v>
      </c>
      <c r="K158" s="6">
        <f t="shared" si="34"/>
        <v>861.21186170624662</v>
      </c>
      <c r="L158" s="6">
        <f t="shared" si="34"/>
        <v>459.27799999999951</v>
      </c>
      <c r="N158" s="56"/>
    </row>
    <row r="159" spans="8:14" x14ac:dyDescent="0.2">
      <c r="H159" s="56">
        <f t="shared" si="29"/>
        <v>36556</v>
      </c>
      <c r="I159" s="9">
        <v>-5.0242406253091954E-2</v>
      </c>
      <c r="J159" s="9">
        <v>7.1024521096154647E-3</v>
      </c>
      <c r="K159" s="6">
        <f t="shared" si="34"/>
        <v>817.94250548041975</v>
      </c>
      <c r="L159" s="6">
        <f t="shared" si="34"/>
        <v>462.53999999999945</v>
      </c>
      <c r="N159" s="56"/>
    </row>
    <row r="160" spans="8:14" x14ac:dyDescent="0.2">
      <c r="H160" s="56">
        <f t="shared" si="29"/>
        <v>36585</v>
      </c>
      <c r="I160" s="9">
        <v>-1.892866072172672E-2</v>
      </c>
      <c r="J160" s="9">
        <v>-1.8988628010550457E-2</v>
      </c>
      <c r="K160" s="6">
        <f t="shared" si="34"/>
        <v>802.45994930430174</v>
      </c>
      <c r="L160" s="6">
        <f t="shared" si="34"/>
        <v>453.75699999999944</v>
      </c>
      <c r="N160" s="56"/>
    </row>
    <row r="161" spans="8:14" x14ac:dyDescent="0.2">
      <c r="H161" s="56">
        <f t="shared" si="29"/>
        <v>36616</v>
      </c>
      <c r="I161" s="9">
        <v>9.7828510751261089E-2</v>
      </c>
      <c r="J161" s="9">
        <v>-2.5141209942766696E-2</v>
      </c>
      <c r="K161" s="6">
        <f t="shared" si="34"/>
        <v>880.96341108227409</v>
      </c>
      <c r="L161" s="6">
        <f t="shared" si="34"/>
        <v>442.34899999999948</v>
      </c>
      <c r="N161" s="56"/>
    </row>
    <row r="162" spans="8:14" x14ac:dyDescent="0.2">
      <c r="H162" s="56">
        <f t="shared" si="29"/>
        <v>36646</v>
      </c>
      <c r="I162" s="9">
        <v>-3.0085696599218559E-2</v>
      </c>
      <c r="J162" s="9">
        <v>-2.5518312463688186E-2</v>
      </c>
      <c r="K162" s="6">
        <f t="shared" si="34"/>
        <v>854.45901318144013</v>
      </c>
      <c r="L162" s="6">
        <f t="shared" si="34"/>
        <v>431.06099999999947</v>
      </c>
      <c r="N162" s="56"/>
    </row>
    <row r="163" spans="8:14" x14ac:dyDescent="0.2">
      <c r="H163" s="56">
        <f t="shared" si="29"/>
        <v>36677</v>
      </c>
      <c r="I163" s="9">
        <v>-2.0518062376904012E-2</v>
      </c>
      <c r="J163" s="9">
        <v>2.4381700037814369E-3</v>
      </c>
      <c r="K163" s="6">
        <f t="shared" si="34"/>
        <v>836.92716985047548</v>
      </c>
      <c r="L163" s="6">
        <f t="shared" si="34"/>
        <v>432.11199999999951</v>
      </c>
      <c r="N163" s="56"/>
    </row>
    <row r="164" spans="8:14" x14ac:dyDescent="0.2">
      <c r="H164" s="56">
        <f t="shared" si="29"/>
        <v>36707</v>
      </c>
      <c r="I164" s="9">
        <v>2.465383832213397E-2</v>
      </c>
      <c r="J164" s="9">
        <v>-1.7393638686266533E-2</v>
      </c>
      <c r="K164" s="6">
        <f t="shared" ref="K164:L179" si="35">K163*(1+I164)</f>
        <v>857.56063698337027</v>
      </c>
      <c r="L164" s="6">
        <f t="shared" si="35"/>
        <v>424.59599999999949</v>
      </c>
      <c r="N164" s="56"/>
    </row>
    <row r="165" spans="8:14" x14ac:dyDescent="0.2">
      <c r="H165" s="56">
        <f t="shared" si="29"/>
        <v>36738</v>
      </c>
      <c r="I165" s="9">
        <v>-1.5634703377831238E-2</v>
      </c>
      <c r="J165" s="9">
        <v>-1.3090090344704097E-2</v>
      </c>
      <c r="K165" s="6">
        <f t="shared" si="35"/>
        <v>844.15293079563128</v>
      </c>
      <c r="L165" s="6">
        <f t="shared" si="35"/>
        <v>419.0379999999995</v>
      </c>
      <c r="N165" s="56"/>
    </row>
    <row r="166" spans="8:14" x14ac:dyDescent="0.2">
      <c r="H166" s="56">
        <f t="shared" si="29"/>
        <v>36769</v>
      </c>
      <c r="I166" s="9">
        <v>6.2113901562563134E-2</v>
      </c>
      <c r="J166" s="9">
        <v>3.9733866618301139E-3</v>
      </c>
      <c r="K166" s="6">
        <f t="shared" si="35"/>
        <v>896.58656284282029</v>
      </c>
      <c r="L166" s="6">
        <f t="shared" si="35"/>
        <v>420.70299999999946</v>
      </c>
      <c r="N166" s="56"/>
    </row>
    <row r="167" spans="8:14" x14ac:dyDescent="0.2">
      <c r="H167" s="56">
        <f t="shared" si="29"/>
        <v>36799</v>
      </c>
      <c r="I167" s="9">
        <v>-5.2793392985273857E-2</v>
      </c>
      <c r="J167" s="9">
        <v>-2.8378689954671077E-2</v>
      </c>
      <c r="K167" s="6">
        <f t="shared" si="35"/>
        <v>849.25271608534331</v>
      </c>
      <c r="L167" s="6">
        <f t="shared" si="35"/>
        <v>408.7639999999995</v>
      </c>
      <c r="N167" s="56"/>
    </row>
    <row r="168" spans="8:14" x14ac:dyDescent="0.2">
      <c r="H168" s="56">
        <f t="shared" si="29"/>
        <v>36830</v>
      </c>
      <c r="I168" s="9">
        <v>-4.2291040620467957E-3</v>
      </c>
      <c r="J168" s="9">
        <v>2.0483702087267908E-2</v>
      </c>
      <c r="K168" s="6">
        <f t="shared" si="35"/>
        <v>845.6611379740425</v>
      </c>
      <c r="L168" s="6">
        <f t="shared" si="35"/>
        <v>417.13699999999949</v>
      </c>
      <c r="N168" s="56"/>
    </row>
    <row r="169" spans="8:14" x14ac:dyDescent="0.2">
      <c r="H169" s="56">
        <f t="shared" si="29"/>
        <v>36860</v>
      </c>
      <c r="I169" s="9">
        <v>-7.8835205803818864E-2</v>
      </c>
      <c r="J169" s="9">
        <v>6.8735211693040865E-2</v>
      </c>
      <c r="K169" s="6">
        <f t="shared" si="35"/>
        <v>778.99326812156721</v>
      </c>
      <c r="L169" s="6">
        <f t="shared" si="35"/>
        <v>445.80899999999946</v>
      </c>
      <c r="N169" s="56"/>
    </row>
    <row r="170" spans="8:14" x14ac:dyDescent="0.2">
      <c r="H170" s="56">
        <f t="shared" si="29"/>
        <v>36891</v>
      </c>
      <c r="I170" s="9">
        <v>4.8949366119381832E-3</v>
      </c>
      <c r="J170" s="9">
        <v>9.8252839220383414E-2</v>
      </c>
      <c r="K170" s="6">
        <f t="shared" si="35"/>
        <v>782.80639079014884</v>
      </c>
      <c r="L170" s="6">
        <f t="shared" si="35"/>
        <v>489.61099999999931</v>
      </c>
      <c r="N170" s="56"/>
    </row>
    <row r="171" spans="8:14" x14ac:dyDescent="0.2">
      <c r="H171" s="56">
        <f t="shared" si="29"/>
        <v>36922</v>
      </c>
      <c r="I171" s="9">
        <v>3.5474618612473252E-2</v>
      </c>
      <c r="J171" s="9">
        <v>6.3581087843205264E-3</v>
      </c>
      <c r="K171" s="6">
        <f t="shared" si="35"/>
        <v>810.57614895083611</v>
      </c>
      <c r="L171" s="6">
        <f t="shared" si="35"/>
        <v>492.72399999999925</v>
      </c>
      <c r="N171" s="56"/>
    </row>
    <row r="172" spans="8:14" x14ac:dyDescent="0.2">
      <c r="H172" s="56">
        <f t="shared" si="29"/>
        <v>36950</v>
      </c>
      <c r="I172" s="9">
        <v>-9.1177630022864053E-2</v>
      </c>
      <c r="J172" s="9">
        <v>1.339492291830835E-3</v>
      </c>
      <c r="K172" s="6">
        <f t="shared" si="35"/>
        <v>736.66973673643884</v>
      </c>
      <c r="L172" s="6">
        <f t="shared" si="35"/>
        <v>493.38399999999933</v>
      </c>
      <c r="N172" s="56"/>
    </row>
    <row r="173" spans="8:14" x14ac:dyDescent="0.2">
      <c r="H173" s="56">
        <f t="shared" si="29"/>
        <v>36981</v>
      </c>
      <c r="I173" s="9">
        <v>-6.3351608948111093E-2</v>
      </c>
      <c r="J173" s="9">
        <v>5.1564298801744624E-2</v>
      </c>
      <c r="K173" s="6">
        <f t="shared" si="35"/>
        <v>690.00052365080398</v>
      </c>
      <c r="L173" s="6">
        <f t="shared" si="35"/>
        <v>518.82499999999925</v>
      </c>
      <c r="N173" s="56"/>
    </row>
    <row r="174" spans="8:14" x14ac:dyDescent="0.2">
      <c r="H174" s="56">
        <f t="shared" si="29"/>
        <v>37011</v>
      </c>
      <c r="I174" s="9">
        <v>7.7707250206848988E-2</v>
      </c>
      <c r="J174" s="9">
        <v>-4.1964053389871414E-2</v>
      </c>
      <c r="K174" s="6">
        <f t="shared" si="35"/>
        <v>743.61856698499378</v>
      </c>
      <c r="L174" s="6">
        <f t="shared" si="35"/>
        <v>497.05299999999926</v>
      </c>
      <c r="N174" s="56"/>
    </row>
    <row r="175" spans="8:14" x14ac:dyDescent="0.2">
      <c r="H175" s="56">
        <f t="shared" si="29"/>
        <v>37042</v>
      </c>
      <c r="I175" s="9">
        <v>6.7033728851431107E-3</v>
      </c>
      <c r="J175" s="9">
        <v>4.9853838524263061E-3</v>
      </c>
      <c r="K175" s="6">
        <f t="shared" si="35"/>
        <v>748.60331952381</v>
      </c>
      <c r="L175" s="6">
        <f t="shared" si="35"/>
        <v>499.53099999999932</v>
      </c>
      <c r="N175" s="56"/>
    </row>
    <row r="176" spans="8:14" x14ac:dyDescent="0.2">
      <c r="H176" s="56">
        <f t="shared" si="29"/>
        <v>37072</v>
      </c>
      <c r="I176" s="9">
        <v>-2.4341382626957064E-2</v>
      </c>
      <c r="J176" s="9">
        <v>-8.5219936300250376E-3</v>
      </c>
      <c r="K176" s="6">
        <f t="shared" si="35"/>
        <v>730.38127968747074</v>
      </c>
      <c r="L176" s="6">
        <f t="shared" si="35"/>
        <v>495.27399999999932</v>
      </c>
      <c r="N176" s="56"/>
    </row>
    <row r="177" spans="8:14" x14ac:dyDescent="0.2">
      <c r="H177" s="56">
        <f t="shared" si="29"/>
        <v>37103</v>
      </c>
      <c r="I177" s="9">
        <v>-9.846469737271879E-3</v>
      </c>
      <c r="J177" s="9">
        <v>-4.8054208377584784E-3</v>
      </c>
      <c r="K177" s="6">
        <f t="shared" si="35"/>
        <v>723.18960252035811</v>
      </c>
      <c r="L177" s="6">
        <f t="shared" si="35"/>
        <v>492.89399999999932</v>
      </c>
      <c r="N177" s="56"/>
    </row>
    <row r="178" spans="8:14" x14ac:dyDescent="0.2">
      <c r="H178" s="56">
        <f t="shared" si="29"/>
        <v>37134</v>
      </c>
      <c r="I178" s="9">
        <v>-6.2600150815345423E-2</v>
      </c>
      <c r="J178" s="9">
        <v>2.0462817563208446E-2</v>
      </c>
      <c r="K178" s="6">
        <f t="shared" si="35"/>
        <v>677.91782433449396</v>
      </c>
      <c r="L178" s="6">
        <f t="shared" si="35"/>
        <v>502.97999999999939</v>
      </c>
      <c r="N178" s="56"/>
    </row>
    <row r="179" spans="8:14" x14ac:dyDescent="0.2">
      <c r="H179" s="56">
        <f t="shared" si="29"/>
        <v>37164</v>
      </c>
      <c r="I179" s="9">
        <v>-8.0751392048668325E-2</v>
      </c>
      <c r="J179" s="9">
        <v>2.5205773589407121E-2</v>
      </c>
      <c r="K179" s="6">
        <f t="shared" si="35"/>
        <v>623.17501632487892</v>
      </c>
      <c r="L179" s="6">
        <f t="shared" si="35"/>
        <v>515.65799999999933</v>
      </c>
      <c r="N179" s="56"/>
    </row>
    <row r="180" spans="8:14" x14ac:dyDescent="0.2">
      <c r="H180" s="56">
        <f t="shared" si="29"/>
        <v>37195</v>
      </c>
      <c r="I180" s="9">
        <v>1.9067608310715078E-2</v>
      </c>
      <c r="J180" s="9">
        <v>3.8378149859014998E-2</v>
      </c>
      <c r="K180" s="6">
        <f t="shared" ref="K180:L195" si="36">K179*(1+I180)</f>
        <v>635.05747344518522</v>
      </c>
      <c r="L180" s="6">
        <f t="shared" si="36"/>
        <v>535.4479999999993</v>
      </c>
      <c r="N180" s="56"/>
    </row>
    <row r="181" spans="8:14" x14ac:dyDescent="0.2">
      <c r="H181" s="56">
        <f t="shared" si="29"/>
        <v>37225</v>
      </c>
      <c r="I181" s="9">
        <v>7.6708395389714079E-2</v>
      </c>
      <c r="J181" s="9">
        <v>-6.9623941073642892E-2</v>
      </c>
      <c r="K181" s="6">
        <f t="shared" si="36"/>
        <v>683.77171321341132</v>
      </c>
      <c r="L181" s="6">
        <f t="shared" si="36"/>
        <v>498.16799999999938</v>
      </c>
      <c r="N181" s="56"/>
    </row>
    <row r="182" spans="8:14" x14ac:dyDescent="0.2">
      <c r="H182" s="56">
        <f t="shared" si="29"/>
        <v>37256</v>
      </c>
      <c r="I182" s="9">
        <v>8.7605612740822014E-3</v>
      </c>
      <c r="J182" s="9">
        <v>2.0456954280483552E-2</v>
      </c>
      <c r="K182" s="6">
        <f t="shared" si="36"/>
        <v>689.76193720450158</v>
      </c>
      <c r="L182" s="6">
        <f t="shared" si="36"/>
        <v>508.3589999999993</v>
      </c>
      <c r="N182" s="56"/>
    </row>
    <row r="183" spans="8:14" x14ac:dyDescent="0.2">
      <c r="H183" s="56">
        <f t="shared" si="29"/>
        <v>37287</v>
      </c>
      <c r="I183" s="9">
        <v>-1.4595609581341429E-2</v>
      </c>
      <c r="J183" s="9">
        <v>-4.9846663479942155E-3</v>
      </c>
      <c r="K183" s="6">
        <f t="shared" si="36"/>
        <v>679.69444126499491</v>
      </c>
      <c r="L183" s="6">
        <f t="shared" si="36"/>
        <v>505.82499999999931</v>
      </c>
      <c r="N183" s="56"/>
    </row>
    <row r="184" spans="8:14" x14ac:dyDescent="0.2">
      <c r="H184" s="56">
        <f t="shared" si="29"/>
        <v>37315</v>
      </c>
      <c r="I184" s="9">
        <v>-1.9281035509449373E-2</v>
      </c>
      <c r="J184" s="9">
        <v>-2.8715464834676019E-2</v>
      </c>
      <c r="K184" s="6">
        <f t="shared" si="36"/>
        <v>666.58922860738915</v>
      </c>
      <c r="L184" s="6">
        <f t="shared" si="36"/>
        <v>491.29999999999933</v>
      </c>
      <c r="N184" s="56"/>
    </row>
    <row r="185" spans="8:14" x14ac:dyDescent="0.2">
      <c r="H185" s="56">
        <f t="shared" si="29"/>
        <v>37346</v>
      </c>
      <c r="I185" s="9">
        <v>3.7607296480228092E-2</v>
      </c>
      <c r="J185" s="9">
        <v>2.0903724811724977E-3</v>
      </c>
      <c r="K185" s="6">
        <f t="shared" si="36"/>
        <v>691.65784735815373</v>
      </c>
      <c r="L185" s="6">
        <f t="shared" si="36"/>
        <v>492.32699999999937</v>
      </c>
      <c r="N185" s="56"/>
    </row>
    <row r="186" spans="8:14" x14ac:dyDescent="0.2">
      <c r="H186" s="56">
        <f t="shared" si="29"/>
        <v>37376</v>
      </c>
      <c r="I186" s="9">
        <v>-6.0630886456453315E-2</v>
      </c>
      <c r="J186" s="9">
        <v>-1.7185732247063545E-2</v>
      </c>
      <c r="K186" s="6">
        <f t="shared" si="36"/>
        <v>649.72201894826662</v>
      </c>
      <c r="L186" s="6">
        <f t="shared" si="36"/>
        <v>483.8659999999993</v>
      </c>
      <c r="N186" s="56"/>
    </row>
    <row r="187" spans="8:14" x14ac:dyDescent="0.2">
      <c r="H187" s="56">
        <f t="shared" si="29"/>
        <v>37407</v>
      </c>
      <c r="I187" s="9">
        <v>-7.3639344262295126E-3</v>
      </c>
      <c r="J187" s="9">
        <v>2.9144432549507604E-2</v>
      </c>
      <c r="K187" s="6">
        <f t="shared" si="36"/>
        <v>644.93750860545413</v>
      </c>
      <c r="L187" s="6">
        <f t="shared" si="36"/>
        <v>497.96799999999934</v>
      </c>
      <c r="N187" s="56"/>
    </row>
    <row r="188" spans="8:14" x14ac:dyDescent="0.2">
      <c r="H188" s="56">
        <f t="shared" si="29"/>
        <v>37437</v>
      </c>
      <c r="I188" s="9">
        <v>-7.123275002146956E-2</v>
      </c>
      <c r="J188" s="9">
        <v>7.2934405423641602E-2</v>
      </c>
      <c r="K188" s="6">
        <f t="shared" si="36"/>
        <v>598.99683627549246</v>
      </c>
      <c r="L188" s="6">
        <f t="shared" si="36"/>
        <v>534.28699999999924</v>
      </c>
      <c r="N188" s="56"/>
    </row>
    <row r="189" spans="8:14" x14ac:dyDescent="0.2">
      <c r="H189" s="56">
        <f t="shared" si="29"/>
        <v>37468</v>
      </c>
      <c r="I189" s="9">
        <v>-7.7954962516181392E-2</v>
      </c>
      <c r="J189" s="9">
        <v>3.5800983366617523E-2</v>
      </c>
      <c r="K189" s="6">
        <f t="shared" si="36"/>
        <v>552.30206035632523</v>
      </c>
      <c r="L189" s="6">
        <f t="shared" si="36"/>
        <v>553.41499999999917</v>
      </c>
      <c r="N189" s="56"/>
    </row>
    <row r="190" spans="8:14" x14ac:dyDescent="0.2">
      <c r="H190" s="56">
        <f t="shared" si="29"/>
        <v>37499</v>
      </c>
      <c r="I190" s="9">
        <v>6.5723498464909103E-3</v>
      </c>
      <c r="J190" s="9">
        <v>2.1654635309848791E-2</v>
      </c>
      <c r="K190" s="6">
        <f t="shared" si="36"/>
        <v>555.93198271792471</v>
      </c>
      <c r="L190" s="6">
        <f t="shared" si="36"/>
        <v>565.39899999999909</v>
      </c>
      <c r="N190" s="56"/>
    </row>
    <row r="191" spans="8:14" x14ac:dyDescent="0.2">
      <c r="H191" s="56">
        <f t="shared" si="29"/>
        <v>37529</v>
      </c>
      <c r="I191" s="9">
        <v>-0.10868598930153417</v>
      </c>
      <c r="J191" s="9">
        <v>3.3912334475299621E-2</v>
      </c>
      <c r="K191" s="6">
        <f t="shared" si="36"/>
        <v>495.50996519186367</v>
      </c>
      <c r="L191" s="6">
        <f t="shared" si="36"/>
        <v>584.57299999999896</v>
      </c>
      <c r="N191" s="56"/>
    </row>
    <row r="192" spans="8:14" x14ac:dyDescent="0.2">
      <c r="H192" s="56">
        <f t="shared" si="29"/>
        <v>37560</v>
      </c>
      <c r="I192" s="9">
        <v>8.8019328655936313E-2</v>
      </c>
      <c r="J192" s="9">
        <v>-4.0571494064898461E-2</v>
      </c>
      <c r="K192" s="6">
        <f t="shared" si="36"/>
        <v>539.12441967037785</v>
      </c>
      <c r="L192" s="6">
        <f t="shared" si="36"/>
        <v>560.85599999999909</v>
      </c>
      <c r="N192" s="56"/>
    </row>
    <row r="193" spans="8:14" x14ac:dyDescent="0.2">
      <c r="H193" s="56">
        <f t="shared" si="29"/>
        <v>37590</v>
      </c>
      <c r="I193" s="9">
        <v>5.8858393722192925E-2</v>
      </c>
      <c r="J193" s="9">
        <v>-2.5680388548932509E-2</v>
      </c>
      <c r="K193" s="6">
        <f t="shared" si="36"/>
        <v>570.85641702858572</v>
      </c>
      <c r="L193" s="6">
        <f t="shared" si="36"/>
        <v>546.45299999999907</v>
      </c>
      <c r="N193" s="56"/>
    </row>
    <row r="194" spans="8:14" x14ac:dyDescent="0.2">
      <c r="H194" s="56">
        <f t="shared" si="29"/>
        <v>37621</v>
      </c>
      <c r="I194" s="9">
        <v>-5.8743628208285825E-2</v>
      </c>
      <c r="J194" s="9">
        <v>5.7578602368364873E-2</v>
      </c>
      <c r="K194" s="6">
        <f t="shared" si="36"/>
        <v>537.32223990634429</v>
      </c>
      <c r="L194" s="6">
        <f t="shared" si="36"/>
        <v>577.91699999999912</v>
      </c>
      <c r="N194" s="56"/>
    </row>
    <row r="195" spans="8:14" x14ac:dyDescent="0.2">
      <c r="H195" s="56">
        <f t="shared" ref="H195:H258" si="37">EOMONTH(H194,1)</f>
        <v>37652</v>
      </c>
      <c r="I195" s="9">
        <v>-2.6197687879604747E-2</v>
      </c>
      <c r="J195" s="9">
        <v>5.2178773076410723E-2</v>
      </c>
      <c r="K195" s="6">
        <f t="shared" si="36"/>
        <v>523.24563957450778</v>
      </c>
      <c r="L195" s="6">
        <f t="shared" si="36"/>
        <v>608.07199999999909</v>
      </c>
      <c r="N195" s="56"/>
    </row>
    <row r="196" spans="8:14" x14ac:dyDescent="0.2">
      <c r="H196" s="56">
        <f t="shared" si="37"/>
        <v>37680</v>
      </c>
      <c r="I196" s="9">
        <v>-1.5006432491409871E-2</v>
      </c>
      <c r="J196" s="9">
        <v>5.6101908984462323E-2</v>
      </c>
      <c r="K196" s="6">
        <f t="shared" ref="K196:L211" si="38">K195*(1+I196)</f>
        <v>515.3935892078083</v>
      </c>
      <c r="L196" s="6">
        <f t="shared" si="38"/>
        <v>642.18599999999901</v>
      </c>
      <c r="N196" s="56"/>
    </row>
    <row r="197" spans="8:14" x14ac:dyDescent="0.2">
      <c r="H197" s="56">
        <f t="shared" si="37"/>
        <v>37711</v>
      </c>
      <c r="I197" s="9">
        <v>9.7130717279347856E-3</v>
      </c>
      <c r="J197" s="9">
        <v>-5.7959843409853273E-2</v>
      </c>
      <c r="K197" s="6">
        <f t="shared" si="38"/>
        <v>520.39964410790151</v>
      </c>
      <c r="L197" s="6">
        <f t="shared" si="38"/>
        <v>604.96499999999901</v>
      </c>
      <c r="N197" s="56"/>
    </row>
    <row r="198" spans="8:14" x14ac:dyDescent="0.2">
      <c r="H198" s="56">
        <f t="shared" si="37"/>
        <v>37741</v>
      </c>
      <c r="I198" s="9">
        <v>8.2368640806903093E-2</v>
      </c>
      <c r="J198" s="9">
        <v>1.6138123693106188E-2</v>
      </c>
      <c r="K198" s="6">
        <f t="shared" si="38"/>
        <v>563.26425546946541</v>
      </c>
      <c r="L198" s="6">
        <f t="shared" si="38"/>
        <v>614.72799999999893</v>
      </c>
      <c r="N198" s="56"/>
    </row>
    <row r="199" spans="8:14" x14ac:dyDescent="0.2">
      <c r="H199" s="56">
        <f t="shared" si="37"/>
        <v>37772</v>
      </c>
      <c r="I199" s="9">
        <v>5.2682535720498969E-2</v>
      </c>
      <c r="J199" s="9">
        <v>5.5335042490337161E-2</v>
      </c>
      <c r="K199" s="6">
        <f t="shared" si="38"/>
        <v>592.93844472831574</v>
      </c>
      <c r="L199" s="6">
        <f t="shared" si="38"/>
        <v>648.74399999999889</v>
      </c>
      <c r="N199" s="56"/>
    </row>
    <row r="200" spans="8:14" x14ac:dyDescent="0.2">
      <c r="H200" s="56">
        <f t="shared" si="37"/>
        <v>37802</v>
      </c>
      <c r="I200" s="9">
        <v>1.2761187595205836E-2</v>
      </c>
      <c r="J200" s="9">
        <v>-2.4160531735168189E-2</v>
      </c>
      <c r="K200" s="6">
        <f t="shared" si="38"/>
        <v>600.50504345390334</v>
      </c>
      <c r="L200" s="6">
        <f t="shared" si="38"/>
        <v>633.06999999999891</v>
      </c>
      <c r="N200" s="56"/>
    </row>
    <row r="201" spans="8:14" x14ac:dyDescent="0.2">
      <c r="H201" s="56">
        <f t="shared" si="37"/>
        <v>37833</v>
      </c>
      <c r="I201" s="9">
        <v>1.7630615546158745E-2</v>
      </c>
      <c r="J201" s="9">
        <v>-1.8048557031607904E-2</v>
      </c>
      <c r="K201" s="6">
        <f t="shared" si="38"/>
        <v>611.09231700856844</v>
      </c>
      <c r="L201" s="6">
        <f t="shared" si="38"/>
        <v>621.64399999999887</v>
      </c>
      <c r="N201" s="56"/>
    </row>
    <row r="202" spans="8:14" x14ac:dyDescent="0.2">
      <c r="H202" s="56">
        <f t="shared" si="37"/>
        <v>37864</v>
      </c>
      <c r="I202" s="9">
        <v>1.950039391214009E-2</v>
      </c>
      <c r="J202" s="9">
        <v>1.9906892047538483E-2</v>
      </c>
      <c r="K202" s="6">
        <f t="shared" si="38"/>
        <v>623.00885790691791</v>
      </c>
      <c r="L202" s="6">
        <f t="shared" si="38"/>
        <v>634.01899999999887</v>
      </c>
      <c r="N202" s="56"/>
    </row>
    <row r="203" spans="8:14" x14ac:dyDescent="0.2">
      <c r="H203" s="56">
        <f t="shared" si="37"/>
        <v>37894</v>
      </c>
      <c r="I203" s="9">
        <v>-1.0620255761471631E-2</v>
      </c>
      <c r="J203" s="9">
        <v>-4.8847116569060711E-3</v>
      </c>
      <c r="K203" s="6">
        <f t="shared" si="38"/>
        <v>616.39234449428409</v>
      </c>
      <c r="L203" s="6">
        <f t="shared" si="38"/>
        <v>630.92199999999889</v>
      </c>
      <c r="N203" s="56"/>
    </row>
    <row r="204" spans="8:14" x14ac:dyDescent="0.2">
      <c r="H204" s="56">
        <f t="shared" si="37"/>
        <v>37925</v>
      </c>
      <c r="I204" s="9">
        <v>5.6574299992396826E-2</v>
      </c>
      <c r="J204" s="9">
        <v>2.36304963212568E-2</v>
      </c>
      <c r="K204" s="6">
        <f t="shared" si="38"/>
        <v>651.26430990472056</v>
      </c>
      <c r="L204" s="6">
        <f t="shared" si="38"/>
        <v>645.83099999999888</v>
      </c>
      <c r="N204" s="56"/>
    </row>
    <row r="205" spans="8:14" x14ac:dyDescent="0.2">
      <c r="H205" s="56">
        <f t="shared" si="37"/>
        <v>37955</v>
      </c>
      <c r="I205" s="9">
        <v>8.7987858329736657E-3</v>
      </c>
      <c r="J205" s="9">
        <v>-4.3045316808887346E-3</v>
      </c>
      <c r="K205" s="6">
        <f t="shared" si="38"/>
        <v>656.99464508823155</v>
      </c>
      <c r="L205" s="6">
        <f t="shared" si="38"/>
        <v>643.05099999999879</v>
      </c>
      <c r="N205" s="56"/>
    </row>
    <row r="206" spans="8:14" x14ac:dyDescent="0.2">
      <c r="H206" s="56">
        <f t="shared" si="37"/>
        <v>37986</v>
      </c>
      <c r="I206" s="9">
        <v>5.2442496125338023E-2</v>
      </c>
      <c r="J206" s="9">
        <v>3.8430855406491826E-2</v>
      </c>
      <c r="K206" s="6">
        <f t="shared" si="38"/>
        <v>691.44908421763898</v>
      </c>
      <c r="L206" s="6">
        <f t="shared" si="38"/>
        <v>667.76399999999876</v>
      </c>
      <c r="N206" s="56"/>
    </row>
    <row r="207" spans="8:14" x14ac:dyDescent="0.2">
      <c r="H207" s="56">
        <f t="shared" si="37"/>
        <v>38017</v>
      </c>
      <c r="I207" s="9">
        <v>1.8355576915967342E-2</v>
      </c>
      <c r="J207" s="9">
        <v>7.0758531457222329E-3</v>
      </c>
      <c r="K207" s="6">
        <f t="shared" si="38"/>
        <v>704.14103106647099</v>
      </c>
      <c r="L207" s="6">
        <f t="shared" si="38"/>
        <v>672.48899999999878</v>
      </c>
      <c r="N207" s="56"/>
    </row>
    <row r="208" spans="8:14" x14ac:dyDescent="0.2">
      <c r="H208" s="56">
        <f t="shared" si="37"/>
        <v>38046</v>
      </c>
      <c r="I208" s="9">
        <v>1.389821688963111E-2</v>
      </c>
      <c r="J208" s="9">
        <v>3.9154543791794394E-2</v>
      </c>
      <c r="K208" s="6">
        <f t="shared" si="38"/>
        <v>713.92733583712129</v>
      </c>
      <c r="L208" s="6">
        <f t="shared" si="38"/>
        <v>698.8199999999988</v>
      </c>
      <c r="N208" s="56"/>
    </row>
    <row r="209" spans="8:14" x14ac:dyDescent="0.2">
      <c r="H209" s="56">
        <f t="shared" si="37"/>
        <v>38077</v>
      </c>
      <c r="I209" s="9">
        <v>-1.5086232619203943E-2</v>
      </c>
      <c r="J209" s="9">
        <v>-8.3111530866317729E-3</v>
      </c>
      <c r="K209" s="6">
        <f t="shared" si="38"/>
        <v>703.15686197547393</v>
      </c>
      <c r="L209" s="6">
        <f t="shared" si="38"/>
        <v>693.01199999999881</v>
      </c>
      <c r="N209" s="56"/>
    </row>
    <row r="210" spans="8:14" x14ac:dyDescent="0.2">
      <c r="H210" s="56">
        <f t="shared" si="37"/>
        <v>38107</v>
      </c>
      <c r="I210" s="9">
        <v>-1.569903418523777E-2</v>
      </c>
      <c r="J210" s="9">
        <v>-4.2823212296468127E-2</v>
      </c>
      <c r="K210" s="6">
        <f t="shared" si="38"/>
        <v>692.1179783617365</v>
      </c>
      <c r="L210" s="6">
        <f t="shared" si="38"/>
        <v>663.3349999999989</v>
      </c>
      <c r="N210" s="56"/>
    </row>
    <row r="211" spans="8:14" x14ac:dyDescent="0.2">
      <c r="H211" s="56">
        <f t="shared" si="37"/>
        <v>38138</v>
      </c>
      <c r="I211" s="9">
        <v>1.3721060504398253E-2</v>
      </c>
      <c r="J211" s="9">
        <v>-1.3670317411262789E-2</v>
      </c>
      <c r="K211" s="6">
        <f t="shared" si="38"/>
        <v>701.61457101901965</v>
      </c>
      <c r="L211" s="6">
        <f t="shared" si="38"/>
        <v>654.26699999999892</v>
      </c>
      <c r="N211" s="56"/>
    </row>
    <row r="212" spans="8:14" x14ac:dyDescent="0.2">
      <c r="H212" s="56">
        <f t="shared" si="37"/>
        <v>38168</v>
      </c>
      <c r="I212" s="9">
        <v>1.9449842118047123E-2</v>
      </c>
      <c r="J212" s="9">
        <v>-2.7244229037992174E-2</v>
      </c>
      <c r="K212" s="6">
        <f t="shared" ref="K212:L227" si="39">K211*(1+I212)</f>
        <v>715.26086365306094</v>
      </c>
      <c r="L212" s="6">
        <f t="shared" si="39"/>
        <v>636.44199999999887</v>
      </c>
      <c r="N212" s="56"/>
    </row>
    <row r="213" spans="8:14" x14ac:dyDescent="0.2">
      <c r="H213" s="56">
        <f t="shared" si="37"/>
        <v>38199</v>
      </c>
      <c r="I213" s="9">
        <v>-3.3100433039676358E-2</v>
      </c>
      <c r="J213" s="9">
        <v>-1.0074759365346742E-2</v>
      </c>
      <c r="K213" s="6">
        <f t="shared" si="39"/>
        <v>691.58541932981166</v>
      </c>
      <c r="L213" s="6">
        <f t="shared" si="39"/>
        <v>630.02999999999884</v>
      </c>
      <c r="N213" s="56"/>
    </row>
    <row r="214" spans="8:14" x14ac:dyDescent="0.2">
      <c r="H214" s="56">
        <f t="shared" si="37"/>
        <v>38230</v>
      </c>
      <c r="I214" s="9">
        <v>4.0474107659893566E-3</v>
      </c>
      <c r="J214" s="9">
        <v>-1.2012126406679147E-2</v>
      </c>
      <c r="K214" s="6">
        <f t="shared" si="39"/>
        <v>694.38454960160846</v>
      </c>
      <c r="L214" s="6">
        <f t="shared" si="39"/>
        <v>622.46199999999874</v>
      </c>
      <c r="N214" s="56"/>
    </row>
    <row r="215" spans="8:14" x14ac:dyDescent="0.2">
      <c r="H215" s="56">
        <f t="shared" si="37"/>
        <v>38260</v>
      </c>
      <c r="I215" s="9">
        <v>1.0829350300338048E-2</v>
      </c>
      <c r="J215" s="9">
        <v>3.0186581670847978E-3</v>
      </c>
      <c r="K215" s="6">
        <f t="shared" si="39"/>
        <v>701.90428313238669</v>
      </c>
      <c r="L215" s="6">
        <f t="shared" si="39"/>
        <v>624.34099999999864</v>
      </c>
      <c r="N215" s="56"/>
    </row>
    <row r="216" spans="8:14" x14ac:dyDescent="0.2">
      <c r="H216" s="56">
        <f t="shared" si="37"/>
        <v>38291</v>
      </c>
      <c r="I216" s="9">
        <v>1.5277878942384859E-2</v>
      </c>
      <c r="J216" s="9">
        <v>3.0484943324241121E-2</v>
      </c>
      <c r="K216" s="6">
        <f t="shared" si="39"/>
        <v>712.6278917992247</v>
      </c>
      <c r="L216" s="6">
        <f t="shared" si="39"/>
        <v>643.37399999999866</v>
      </c>
      <c r="N216" s="56"/>
    </row>
    <row r="217" spans="8:14" x14ac:dyDescent="0.2">
      <c r="H217" s="56">
        <f t="shared" si="37"/>
        <v>38321</v>
      </c>
      <c r="I217" s="9">
        <v>4.0462738767823359E-2</v>
      </c>
      <c r="J217" s="9">
        <v>4.1069424627044437E-2</v>
      </c>
      <c r="K217" s="6">
        <f t="shared" si="39"/>
        <v>741.46276802376144</v>
      </c>
      <c r="L217" s="6">
        <f t="shared" si="39"/>
        <v>669.79699999999866</v>
      </c>
      <c r="N217" s="56"/>
    </row>
    <row r="218" spans="8:14" x14ac:dyDescent="0.2">
      <c r="H218" s="56">
        <f t="shared" si="37"/>
        <v>38352</v>
      </c>
      <c r="I218" s="9">
        <v>3.402802916688219E-2</v>
      </c>
      <c r="J218" s="9">
        <v>5.5389916646386705E-3</v>
      </c>
      <c r="K218" s="6">
        <f t="shared" si="39"/>
        <v>766.69328472023119</v>
      </c>
      <c r="L218" s="6">
        <f t="shared" si="39"/>
        <v>673.5069999999987</v>
      </c>
    </row>
    <row r="219" spans="8:14" x14ac:dyDescent="0.2">
      <c r="H219" s="56">
        <f t="shared" si="37"/>
        <v>38383</v>
      </c>
      <c r="I219" s="9">
        <v>-2.437831680142255E-2</v>
      </c>
      <c r="J219" s="9">
        <v>-2.8651521068080887E-2</v>
      </c>
      <c r="K219" s="6">
        <f t="shared" si="39"/>
        <v>748.00259293579813</v>
      </c>
      <c r="L219" s="6">
        <f t="shared" si="39"/>
        <v>654.20999999999879</v>
      </c>
    </row>
    <row r="220" spans="8:14" x14ac:dyDescent="0.2">
      <c r="H220" s="56">
        <f t="shared" si="37"/>
        <v>38411</v>
      </c>
      <c r="I220" s="9">
        <v>2.1045976487742646E-2</v>
      </c>
      <c r="J220" s="9">
        <v>9.8485195885111843E-3</v>
      </c>
      <c r="K220" s="6">
        <f t="shared" si="39"/>
        <v>763.74503791949553</v>
      </c>
      <c r="L220" s="6">
        <f t="shared" si="39"/>
        <v>660.65299999999866</v>
      </c>
    </row>
    <row r="221" spans="8:14" x14ac:dyDescent="0.2">
      <c r="H221" s="56">
        <f t="shared" si="37"/>
        <v>38442</v>
      </c>
      <c r="I221" s="9">
        <v>-1.7705828865967832E-2</v>
      </c>
      <c r="J221" s="9">
        <v>1.963209127938681E-3</v>
      </c>
      <c r="K221" s="6">
        <f t="shared" si="39"/>
        <v>750.22229898086084</v>
      </c>
      <c r="L221" s="6">
        <f t="shared" si="39"/>
        <v>661.94999999999868</v>
      </c>
    </row>
    <row r="222" spans="8:14" x14ac:dyDescent="0.2">
      <c r="H222" s="56">
        <f t="shared" si="37"/>
        <v>38472</v>
      </c>
      <c r="I222" s="9">
        <v>-1.8967681115799495E-2</v>
      </c>
      <c r="J222" s="9">
        <v>-2.1815847118362375E-2</v>
      </c>
      <c r="K222" s="6">
        <f t="shared" si="39"/>
        <v>735.99232164782984</v>
      </c>
      <c r="L222" s="6">
        <f t="shared" si="39"/>
        <v>647.50899999999876</v>
      </c>
    </row>
    <row r="223" spans="8:14" x14ac:dyDescent="0.2">
      <c r="H223" s="56">
        <f t="shared" si="37"/>
        <v>38503</v>
      </c>
      <c r="I223" s="9">
        <v>3.1820734128706896E-2</v>
      </c>
      <c r="J223" s="9">
        <v>1.4456941911232146E-2</v>
      </c>
      <c r="K223" s="6">
        <f t="shared" si="39"/>
        <v>759.41213763575513</v>
      </c>
      <c r="L223" s="6">
        <f t="shared" si="39"/>
        <v>656.86999999999875</v>
      </c>
    </row>
    <row r="224" spans="8:14" x14ac:dyDescent="0.2">
      <c r="H224" s="56">
        <f t="shared" si="37"/>
        <v>38533</v>
      </c>
      <c r="I224" s="9">
        <v>1.4193866903045027E-3</v>
      </c>
      <c r="J224" s="9">
        <v>2.0040495075129172E-2</v>
      </c>
      <c r="K224" s="6">
        <f t="shared" si="39"/>
        <v>760.49003711637101</v>
      </c>
      <c r="L224" s="6">
        <f t="shared" si="39"/>
        <v>670.03399999999885</v>
      </c>
    </row>
    <row r="225" spans="8:12" x14ac:dyDescent="0.2">
      <c r="H225" s="56">
        <f t="shared" si="37"/>
        <v>38564</v>
      </c>
      <c r="I225" s="9">
        <v>3.718788340550927E-2</v>
      </c>
      <c r="J225" s="9">
        <v>-2.4476369855859215E-3</v>
      </c>
      <c r="K225" s="6">
        <f t="shared" si="39"/>
        <v>788.77105194770604</v>
      </c>
      <c r="L225" s="6">
        <f t="shared" si="39"/>
        <v>668.39399999999875</v>
      </c>
    </row>
    <row r="226" spans="8:12" x14ac:dyDescent="0.2">
      <c r="H226" s="56">
        <f t="shared" si="37"/>
        <v>38595</v>
      </c>
      <c r="I226" s="9">
        <v>-9.1229737977821523E-3</v>
      </c>
      <c r="J226" s="9">
        <v>-1.256743776872904E-4</v>
      </c>
      <c r="K226" s="6">
        <f t="shared" si="39"/>
        <v>781.57511430833802</v>
      </c>
      <c r="L226" s="6">
        <f t="shared" si="39"/>
        <v>668.30999999999881</v>
      </c>
    </row>
    <row r="227" spans="8:12" x14ac:dyDescent="0.2">
      <c r="H227" s="56">
        <f t="shared" si="37"/>
        <v>38625</v>
      </c>
      <c r="I227" s="9">
        <v>8.0949369848675179E-3</v>
      </c>
      <c r="J227" s="9">
        <v>1.828941658811023E-2</v>
      </c>
      <c r="K227" s="6">
        <f t="shared" si="39"/>
        <v>787.90191560760468</v>
      </c>
      <c r="L227" s="6">
        <f t="shared" si="39"/>
        <v>680.53299999999876</v>
      </c>
    </row>
    <row r="228" spans="8:12" x14ac:dyDescent="0.2">
      <c r="H228" s="56">
        <f t="shared" si="37"/>
        <v>38656</v>
      </c>
      <c r="I228" s="9">
        <v>-1.6670902434935853E-2</v>
      </c>
      <c r="J228" s="9">
        <v>1.6251967208056328E-3</v>
      </c>
      <c r="K228" s="6">
        <f t="shared" ref="K228:L243" si="40">K227*(1+I228)</f>
        <v>774.76687964421126</v>
      </c>
      <c r="L228" s="6">
        <f t="shared" si="40"/>
        <v>681.63899999999876</v>
      </c>
    </row>
    <row r="229" spans="8:12" x14ac:dyDescent="0.2">
      <c r="H229" s="56">
        <f t="shared" si="37"/>
        <v>38686</v>
      </c>
      <c r="I229" s="9">
        <v>3.7822381083310486E-2</v>
      </c>
      <c r="J229" s="9">
        <v>2.7121394169054236E-2</v>
      </c>
      <c r="K229" s="6">
        <f t="shared" si="40"/>
        <v>804.07040781684202</v>
      </c>
      <c r="L229" s="6">
        <f t="shared" si="40"/>
        <v>700.12599999999873</v>
      </c>
    </row>
    <row r="230" spans="8:12" x14ac:dyDescent="0.2">
      <c r="H230" s="56">
        <f t="shared" si="37"/>
        <v>38717</v>
      </c>
      <c r="I230" s="9">
        <v>3.497096350304485E-4</v>
      </c>
      <c r="J230" s="9">
        <v>-1.1435084541925322E-2</v>
      </c>
      <c r="K230" s="6">
        <f t="shared" si="40"/>
        <v>804.35159898569839</v>
      </c>
      <c r="L230" s="6">
        <f t="shared" si="40"/>
        <v>692.11999999999875</v>
      </c>
    </row>
    <row r="231" spans="8:12" x14ac:dyDescent="0.2">
      <c r="H231" s="56">
        <f t="shared" si="37"/>
        <v>38748</v>
      </c>
      <c r="I231" s="9">
        <v>2.6478595718084197E-2</v>
      </c>
      <c r="J231" s="9">
        <v>1.1126683234121248E-2</v>
      </c>
      <c r="K231" s="6">
        <f t="shared" si="40"/>
        <v>825.64969979043531</v>
      </c>
      <c r="L231" s="6">
        <f t="shared" si="40"/>
        <v>699.82099999999878</v>
      </c>
    </row>
    <row r="232" spans="8:12" x14ac:dyDescent="0.2">
      <c r="H232" s="56">
        <f t="shared" si="37"/>
        <v>38776</v>
      </c>
      <c r="I232" s="9">
        <v>2.7142363243253254E-3</v>
      </c>
      <c r="J232" s="9">
        <v>-5.877217174105942E-3</v>
      </c>
      <c r="K232" s="6">
        <f t="shared" si="40"/>
        <v>827.89070819677477</v>
      </c>
      <c r="L232" s="6">
        <f t="shared" si="40"/>
        <v>695.70799999999883</v>
      </c>
    </row>
    <row r="233" spans="8:12" x14ac:dyDescent="0.2">
      <c r="H233" s="56">
        <f t="shared" si="37"/>
        <v>38807</v>
      </c>
      <c r="I233" s="9">
        <v>1.2448602555591659E-2</v>
      </c>
      <c r="J233" s="9">
        <v>2.1260356356402443E-2</v>
      </c>
      <c r="K233" s="6">
        <f t="shared" si="40"/>
        <v>838.19679058258373</v>
      </c>
      <c r="L233" s="6">
        <f t="shared" si="40"/>
        <v>710.49899999999889</v>
      </c>
    </row>
    <row r="234" spans="8:12" x14ac:dyDescent="0.2">
      <c r="H234" s="56">
        <f t="shared" si="37"/>
        <v>38837</v>
      </c>
      <c r="I234" s="9">
        <v>1.3423944535371879E-2</v>
      </c>
      <c r="J234" s="9">
        <v>2.4343454389098351E-2</v>
      </c>
      <c r="K234" s="6">
        <f t="shared" si="40"/>
        <v>849.44869780909107</v>
      </c>
      <c r="L234" s="6">
        <f t="shared" si="40"/>
        <v>727.79499999999882</v>
      </c>
    </row>
    <row r="235" spans="8:12" x14ac:dyDescent="0.2">
      <c r="H235" s="56">
        <f t="shared" si="37"/>
        <v>38868</v>
      </c>
      <c r="I235" s="9">
        <v>-2.8779359912528335E-2</v>
      </c>
      <c r="J235" s="9">
        <v>-1.7378520050288837E-2</v>
      </c>
      <c r="K235" s="6">
        <f t="shared" si="40"/>
        <v>825.00210800761477</v>
      </c>
      <c r="L235" s="6">
        <f t="shared" si="40"/>
        <v>715.14699999999891</v>
      </c>
    </row>
    <row r="236" spans="8:12" x14ac:dyDescent="0.2">
      <c r="H236" s="56">
        <f t="shared" si="37"/>
        <v>38898</v>
      </c>
      <c r="I236" s="9">
        <v>1.3530192469568547E-3</v>
      </c>
      <c r="J236" s="9">
        <v>-1.1060663052491315E-2</v>
      </c>
      <c r="K236" s="6">
        <f t="shared" si="40"/>
        <v>826.1183517385291</v>
      </c>
      <c r="L236" s="6">
        <f t="shared" si="40"/>
        <v>707.23699999999894</v>
      </c>
    </row>
    <row r="237" spans="8:12" x14ac:dyDescent="0.2">
      <c r="H237" s="56">
        <f t="shared" si="37"/>
        <v>38929</v>
      </c>
      <c r="I237" s="9">
        <v>6.1731896876273673E-3</v>
      </c>
      <c r="J237" s="9">
        <v>-1.385532713927573E-2</v>
      </c>
      <c r="K237" s="6">
        <f t="shared" si="40"/>
        <v>831.21813702824113</v>
      </c>
      <c r="L237" s="6">
        <f t="shared" si="40"/>
        <v>697.43799999999896</v>
      </c>
    </row>
    <row r="238" spans="8:12" x14ac:dyDescent="0.2">
      <c r="H238" s="56">
        <f t="shared" si="37"/>
        <v>38960</v>
      </c>
      <c r="I238" s="9">
        <v>2.3787801127626906E-2</v>
      </c>
      <c r="J238" s="9">
        <v>-4.0763480051273504E-3</v>
      </c>
      <c r="K238" s="6">
        <f t="shared" si="40"/>
        <v>850.99098876554547</v>
      </c>
      <c r="L238" s="6">
        <f t="shared" si="40"/>
        <v>694.594999999999</v>
      </c>
    </row>
    <row r="239" spans="8:12" x14ac:dyDescent="0.2">
      <c r="H239" s="56">
        <f t="shared" si="37"/>
        <v>38990</v>
      </c>
      <c r="I239" s="9">
        <v>2.5773376522596703E-2</v>
      </c>
      <c r="J239" s="9">
        <v>-2.9096091967261151E-3</v>
      </c>
      <c r="K239" s="6">
        <f t="shared" si="40"/>
        <v>872.92389993633674</v>
      </c>
      <c r="L239" s="6">
        <f t="shared" si="40"/>
        <v>692.57399999999905</v>
      </c>
    </row>
    <row r="240" spans="8:12" x14ac:dyDescent="0.2">
      <c r="H240" s="56">
        <f t="shared" si="37"/>
        <v>39021</v>
      </c>
      <c r="I240" s="9">
        <v>3.2583496429774206E-2</v>
      </c>
      <c r="J240" s="9">
        <v>1.2252842295552568E-2</v>
      </c>
      <c r="K240" s="6">
        <f t="shared" si="40"/>
        <v>901.36681271337693</v>
      </c>
      <c r="L240" s="6">
        <f t="shared" si="40"/>
        <v>701.05999999999904</v>
      </c>
    </row>
    <row r="241" spans="8:12" x14ac:dyDescent="0.2">
      <c r="H241" s="56">
        <f t="shared" si="37"/>
        <v>39051</v>
      </c>
      <c r="I241" s="9">
        <v>1.9020159289107275E-2</v>
      </c>
      <c r="J241" s="9">
        <v>2.1336262231478109E-2</v>
      </c>
      <c r="K241" s="6">
        <f t="shared" si="40"/>
        <v>918.51095306910031</v>
      </c>
      <c r="L241" s="6">
        <f t="shared" si="40"/>
        <v>716.01799999999901</v>
      </c>
    </row>
    <row r="242" spans="8:12" x14ac:dyDescent="0.2">
      <c r="H242" s="56">
        <f t="shared" si="37"/>
        <v>39082</v>
      </c>
      <c r="I242" s="9">
        <v>1.4026689673406478E-2</v>
      </c>
      <c r="J242" s="9">
        <v>2.0817912398850336E-2</v>
      </c>
      <c r="K242" s="6">
        <f t="shared" si="40"/>
        <v>931.39462116942536</v>
      </c>
      <c r="L242" s="6">
        <f t="shared" si="40"/>
        <v>730.92399999999895</v>
      </c>
    </row>
    <row r="243" spans="8:12" x14ac:dyDescent="0.2">
      <c r="H243" s="56">
        <f t="shared" si="37"/>
        <v>39113</v>
      </c>
      <c r="I243" s="9">
        <v>1.5122613934212437E-2</v>
      </c>
      <c r="J243" s="9">
        <v>1.1163951382086257E-2</v>
      </c>
      <c r="K243" s="6">
        <f t="shared" si="40"/>
        <v>945.47974244577267</v>
      </c>
      <c r="L243" s="6">
        <f t="shared" si="40"/>
        <v>739.08399999999892</v>
      </c>
    </row>
    <row r="244" spans="8:12" x14ac:dyDescent="0.2">
      <c r="H244" s="56">
        <f t="shared" si="37"/>
        <v>39141</v>
      </c>
      <c r="I244" s="9">
        <v>-1.9561191245454301E-2</v>
      </c>
      <c r="J244" s="9">
        <v>-1.6276904925556557E-2</v>
      </c>
      <c r="K244" s="6">
        <f t="shared" ref="K244:L259" si="41">K243*(1+I244)</f>
        <v>926.98503238508806</v>
      </c>
      <c r="L244" s="6">
        <f t="shared" si="41"/>
        <v>727.05399999999895</v>
      </c>
    </row>
    <row r="245" spans="8:12" x14ac:dyDescent="0.2">
      <c r="H245" s="56">
        <f t="shared" si="37"/>
        <v>39172</v>
      </c>
      <c r="I245" s="9">
        <v>1.1186792782358346E-2</v>
      </c>
      <c r="J245" s="9">
        <v>-1.1004684658911246E-2</v>
      </c>
      <c r="K245" s="6">
        <f t="shared" si="41"/>
        <v>937.35502185472774</v>
      </c>
      <c r="L245" s="6">
        <f t="shared" si="41"/>
        <v>719.05299999999886</v>
      </c>
    </row>
    <row r="246" spans="8:12" x14ac:dyDescent="0.2">
      <c r="H246" s="56">
        <f t="shared" si="37"/>
        <v>39202</v>
      </c>
      <c r="I246" s="9">
        <v>4.4293038561533216E-2</v>
      </c>
      <c r="J246" s="9">
        <v>2.3547638352110489E-2</v>
      </c>
      <c r="K246" s="6">
        <f t="shared" si="41"/>
        <v>978.87332398358603</v>
      </c>
      <c r="L246" s="6">
        <f t="shared" si="41"/>
        <v>735.98499999999899</v>
      </c>
    </row>
    <row r="247" spans="8:12" x14ac:dyDescent="0.2">
      <c r="H247" s="56">
        <f t="shared" si="37"/>
        <v>39233</v>
      </c>
      <c r="I247" s="9">
        <v>3.489773978594779E-2</v>
      </c>
      <c r="J247" s="9">
        <v>2.6019552028913706E-2</v>
      </c>
      <c r="K247" s="6">
        <f t="shared" si="41"/>
        <v>1013.033790527371</v>
      </c>
      <c r="L247" s="6">
        <f t="shared" si="41"/>
        <v>755.13499999999897</v>
      </c>
    </row>
    <row r="248" spans="8:12" x14ac:dyDescent="0.2">
      <c r="H248" s="56">
        <f t="shared" si="37"/>
        <v>39263</v>
      </c>
      <c r="I248" s="9">
        <v>-1.6612343602144919E-2</v>
      </c>
      <c r="J248" s="9">
        <v>1.7060525601382492E-2</v>
      </c>
      <c r="K248" s="6">
        <f t="shared" si="41"/>
        <v>996.20492511854707</v>
      </c>
      <c r="L248" s="6">
        <f t="shared" si="41"/>
        <v>768.01799999999889</v>
      </c>
    </row>
    <row r="249" spans="8:12" x14ac:dyDescent="0.2">
      <c r="H249" s="56">
        <f t="shared" si="37"/>
        <v>39294</v>
      </c>
      <c r="I249" s="9">
        <v>-3.1006094301293752E-2</v>
      </c>
      <c r="J249" s="9">
        <v>-1.19606571720976E-2</v>
      </c>
      <c r="K249" s="6">
        <f t="shared" si="41"/>
        <v>965.31650126690806</v>
      </c>
      <c r="L249" s="6">
        <f t="shared" si="41"/>
        <v>758.83199999999886</v>
      </c>
    </row>
    <row r="250" spans="8:12" x14ac:dyDescent="0.2">
      <c r="H250" s="56">
        <f t="shared" si="37"/>
        <v>39325</v>
      </c>
      <c r="I250" s="9">
        <v>1.498841443230714E-2</v>
      </c>
      <c r="J250" s="9">
        <v>-2.7916587597781928E-2</v>
      </c>
      <c r="K250" s="6">
        <f t="shared" si="41"/>
        <v>979.78506504624124</v>
      </c>
      <c r="L250" s="6">
        <f t="shared" si="41"/>
        <v>737.64799999999889</v>
      </c>
    </row>
    <row r="251" spans="8:12" x14ac:dyDescent="0.2">
      <c r="H251" s="56">
        <f t="shared" si="37"/>
        <v>39355</v>
      </c>
      <c r="I251" s="9">
        <v>3.7400367872470808E-2</v>
      </c>
      <c r="J251" s="9">
        <v>3.4717100839424697E-2</v>
      </c>
      <c r="K251" s="6">
        <f t="shared" si="41"/>
        <v>1016.4293869149234</v>
      </c>
      <c r="L251" s="6">
        <f t="shared" si="41"/>
        <v>763.25699999999881</v>
      </c>
    </row>
    <row r="252" spans="8:12" x14ac:dyDescent="0.2">
      <c r="H252" s="56">
        <f t="shared" si="37"/>
        <v>39386</v>
      </c>
      <c r="I252" s="9">
        <v>1.5907147527790544E-2</v>
      </c>
      <c r="J252" s="9">
        <v>2.417403312383648E-2</v>
      </c>
      <c r="K252" s="6">
        <f t="shared" si="41"/>
        <v>1032.5978791241607</v>
      </c>
      <c r="L252" s="6">
        <f t="shared" si="41"/>
        <v>781.70799999999883</v>
      </c>
    </row>
    <row r="253" spans="8:12" x14ac:dyDescent="0.2">
      <c r="H253" s="56">
        <f t="shared" si="37"/>
        <v>39416</v>
      </c>
      <c r="I253" s="9">
        <v>-4.1808497031361469E-2</v>
      </c>
      <c r="J253" s="9">
        <v>-1.150045797151833E-3</v>
      </c>
      <c r="K253" s="6">
        <f t="shared" si="41"/>
        <v>989.42651376020808</v>
      </c>
      <c r="L253" s="6">
        <f t="shared" si="41"/>
        <v>780.80899999999883</v>
      </c>
    </row>
    <row r="254" spans="8:12" x14ac:dyDescent="0.2">
      <c r="H254" s="56">
        <f t="shared" si="37"/>
        <v>39447</v>
      </c>
      <c r="I254" s="9">
        <v>-6.9369687470396402E-3</v>
      </c>
      <c r="J254" s="9">
        <v>6.9850629283216836E-3</v>
      </c>
      <c r="K254" s="6">
        <f t="shared" si="41"/>
        <v>982.56289295676117</v>
      </c>
      <c r="L254" s="6">
        <f t="shared" si="41"/>
        <v>786.26299999999878</v>
      </c>
    </row>
    <row r="255" spans="8:12" x14ac:dyDescent="0.2">
      <c r="H255" s="56">
        <f t="shared" si="37"/>
        <v>39478</v>
      </c>
      <c r="I255" s="9">
        <v>-5.998100796538075E-2</v>
      </c>
      <c r="J255" s="9">
        <v>1.8336103822766736E-2</v>
      </c>
      <c r="K255" s="6">
        <f t="shared" si="41"/>
        <v>923.62778024783415</v>
      </c>
      <c r="L255" s="6">
        <f t="shared" si="41"/>
        <v>800.67999999999881</v>
      </c>
    </row>
    <row r="256" spans="8:12" x14ac:dyDescent="0.2">
      <c r="H256" s="56">
        <f t="shared" si="37"/>
        <v>39507</v>
      </c>
      <c r="I256" s="9">
        <v>-3.2487660869966462E-2</v>
      </c>
      <c r="J256" s="9">
        <v>4.7703202278063683E-2</v>
      </c>
      <c r="K256" s="6">
        <f t="shared" si="41"/>
        <v>893.62127415306259</v>
      </c>
      <c r="L256" s="6">
        <f t="shared" si="41"/>
        <v>838.87499999999875</v>
      </c>
    </row>
    <row r="257" spans="8:12" x14ac:dyDescent="0.2">
      <c r="H257" s="56">
        <f t="shared" si="37"/>
        <v>39538</v>
      </c>
      <c r="I257" s="9">
        <v>-4.3147220222456983E-3</v>
      </c>
      <c r="J257" s="9">
        <v>-2.4151393234987939E-3</v>
      </c>
      <c r="K257" s="6">
        <f t="shared" si="41"/>
        <v>889.76554676192711</v>
      </c>
      <c r="L257" s="6">
        <f t="shared" si="41"/>
        <v>836.84899999999868</v>
      </c>
    </row>
    <row r="258" spans="8:12" x14ac:dyDescent="0.2">
      <c r="H258" s="56">
        <f t="shared" si="37"/>
        <v>39568</v>
      </c>
      <c r="I258" s="9">
        <v>4.8701889466678194E-2</v>
      </c>
      <c r="J258" s="9">
        <v>-1.4460195327950509E-2</v>
      </c>
      <c r="K258" s="6">
        <f t="shared" si="41"/>
        <v>933.09881007158492</v>
      </c>
      <c r="L258" s="6">
        <f t="shared" si="41"/>
        <v>824.74799999999868</v>
      </c>
    </row>
    <row r="259" spans="8:12" x14ac:dyDescent="0.2">
      <c r="H259" s="56">
        <f t="shared" ref="H259:H322" si="42">EOMONTH(H258,1)</f>
        <v>39599</v>
      </c>
      <c r="I259" s="9">
        <v>1.2953568966225681E-2</v>
      </c>
      <c r="J259" s="9">
        <v>1.2246164889154088E-2</v>
      </c>
      <c r="K259" s="6">
        <f t="shared" si="41"/>
        <v>945.18576986015034</v>
      </c>
      <c r="L259" s="6">
        <f t="shared" si="41"/>
        <v>834.84799999999871</v>
      </c>
    </row>
    <row r="260" spans="8:12" x14ac:dyDescent="0.2">
      <c r="H260" s="56">
        <f t="shared" si="42"/>
        <v>39629</v>
      </c>
      <c r="I260" s="9">
        <v>-8.4304710389903059E-2</v>
      </c>
      <c r="J260" s="9">
        <v>2.220284411054485E-2</v>
      </c>
      <c r="K260" s="6">
        <f t="shared" ref="K260:L275" si="43">K259*(1+I260)</f>
        <v>865.50215726743284</v>
      </c>
      <c r="L260" s="6">
        <f t="shared" si="43"/>
        <v>853.38399999999888</v>
      </c>
    </row>
    <row r="261" spans="8:12" x14ac:dyDescent="0.2">
      <c r="H261" s="56">
        <f t="shared" si="42"/>
        <v>39660</v>
      </c>
      <c r="I261" s="9">
        <v>-8.4077047655145565E-3</v>
      </c>
      <c r="J261" s="9">
        <v>-2.1999475031169946E-2</v>
      </c>
      <c r="K261" s="6">
        <f t="shared" si="43"/>
        <v>858.22527065521228</v>
      </c>
      <c r="L261" s="6">
        <f t="shared" si="43"/>
        <v>834.60999999999899</v>
      </c>
    </row>
    <row r="262" spans="8:12" x14ac:dyDescent="0.2">
      <c r="H262" s="56">
        <f t="shared" si="42"/>
        <v>39691</v>
      </c>
      <c r="I262" s="9">
        <v>1.4465917721990129E-2</v>
      </c>
      <c r="J262" s="9">
        <v>-1.9103533386851446E-2</v>
      </c>
      <c r="K262" s="6">
        <f t="shared" si="43"/>
        <v>870.64028680744332</v>
      </c>
      <c r="L262" s="6">
        <f t="shared" si="43"/>
        <v>818.66599999999892</v>
      </c>
    </row>
    <row r="263" spans="8:12" x14ac:dyDescent="0.2">
      <c r="H263" s="56">
        <f t="shared" si="42"/>
        <v>39721</v>
      </c>
      <c r="I263" s="9">
        <v>-8.9105616262056264E-2</v>
      </c>
      <c r="J263" s="9">
        <v>-4.2874627748068495E-4</v>
      </c>
      <c r="K263" s="6">
        <f t="shared" si="43"/>
        <v>793.06134750889271</v>
      </c>
      <c r="L263" s="6">
        <f t="shared" si="43"/>
        <v>818.31499999999892</v>
      </c>
    </row>
    <row r="264" spans="8:12" x14ac:dyDescent="0.2">
      <c r="H264" s="56">
        <f t="shared" si="42"/>
        <v>39752</v>
      </c>
      <c r="I264" s="9">
        <v>-0.16795061887570917</v>
      </c>
      <c r="J264" s="9">
        <v>4.9138779076516981E-2</v>
      </c>
      <c r="K264" s="6">
        <f t="shared" si="43"/>
        <v>659.86620338837031</v>
      </c>
      <c r="L264" s="6">
        <f t="shared" si="43"/>
        <v>858.52599999999882</v>
      </c>
    </row>
    <row r="265" spans="8:12" x14ac:dyDescent="0.2">
      <c r="H265" s="56">
        <f t="shared" si="42"/>
        <v>39782</v>
      </c>
      <c r="I265" s="9">
        <v>-7.1751861106268633E-2</v>
      </c>
      <c r="J265" s="9">
        <v>2.3581114608060672E-2</v>
      </c>
      <c r="K265" s="6">
        <f t="shared" si="43"/>
        <v>612.51957521412714</v>
      </c>
      <c r="L265" s="6">
        <f t="shared" si="43"/>
        <v>878.77099999999871</v>
      </c>
    </row>
    <row r="266" spans="8:12" x14ac:dyDescent="0.2">
      <c r="H266" s="56">
        <f t="shared" si="42"/>
        <v>39813</v>
      </c>
      <c r="I266" s="9">
        <v>1.0642145679149673E-2</v>
      </c>
      <c r="J266" s="9">
        <v>1.6273864294565898E-2</v>
      </c>
      <c r="K266" s="6">
        <f t="shared" si="43"/>
        <v>619.03809776488674</v>
      </c>
      <c r="L266" s="6">
        <f t="shared" si="43"/>
        <v>893.07199999999864</v>
      </c>
    </row>
    <row r="267" spans="8:12" x14ac:dyDescent="0.2">
      <c r="H267" s="56">
        <f t="shared" si="42"/>
        <v>39844</v>
      </c>
      <c r="I267" s="9">
        <v>-8.4288840864981007E-2</v>
      </c>
      <c r="J267" s="9">
        <v>1.633686869591644E-3</v>
      </c>
      <c r="K267" s="6">
        <f t="shared" si="43"/>
        <v>566.86009405302161</v>
      </c>
      <c r="L267" s="6">
        <f t="shared" si="43"/>
        <v>894.53099999999858</v>
      </c>
    </row>
    <row r="268" spans="8:12" x14ac:dyDescent="0.2">
      <c r="H268" s="56">
        <f t="shared" si="42"/>
        <v>39872</v>
      </c>
      <c r="I268" s="9">
        <v>-0.10647796709532442</v>
      </c>
      <c r="J268" s="9">
        <v>3.7338001701447965E-4</v>
      </c>
      <c r="K268" s="6">
        <f t="shared" si="43"/>
        <v>506.50198361079146</v>
      </c>
      <c r="L268" s="6">
        <f t="shared" si="43"/>
        <v>894.86499999999853</v>
      </c>
    </row>
    <row r="269" spans="8:12" x14ac:dyDescent="0.2">
      <c r="H269" s="56">
        <f t="shared" si="42"/>
        <v>39903</v>
      </c>
      <c r="I269" s="9">
        <v>8.7597994683893621E-2</v>
      </c>
      <c r="J269" s="9">
        <v>-1.9499030580031551E-2</v>
      </c>
      <c r="K269" s="6">
        <f t="shared" si="43"/>
        <v>550.87054167851113</v>
      </c>
      <c r="L269" s="6">
        <f t="shared" si="43"/>
        <v>877.41599999999858</v>
      </c>
    </row>
    <row r="270" spans="8:12" x14ac:dyDescent="0.2">
      <c r="H270" s="56">
        <f t="shared" si="42"/>
        <v>39933</v>
      </c>
      <c r="I270" s="9">
        <v>9.570913703228201E-2</v>
      </c>
      <c r="J270" s="9">
        <v>-1.6442599633469279E-2</v>
      </c>
      <c r="K270" s="6">
        <f t="shared" si="43"/>
        <v>603.59388583906718</v>
      </c>
      <c r="L270" s="6">
        <f t="shared" si="43"/>
        <v>862.98899999999855</v>
      </c>
    </row>
    <row r="271" spans="8:12" x14ac:dyDescent="0.2">
      <c r="H271" s="56">
        <f t="shared" si="42"/>
        <v>39964</v>
      </c>
      <c r="I271" s="9">
        <v>5.5931617174761694E-2</v>
      </c>
      <c r="J271" s="9">
        <v>9.8344243090005001E-3</v>
      </c>
      <c r="K271" s="6">
        <f t="shared" si="43"/>
        <v>637.35386799084472</v>
      </c>
      <c r="L271" s="6">
        <f t="shared" si="43"/>
        <v>871.47599999999852</v>
      </c>
    </row>
    <row r="272" spans="8:12" x14ac:dyDescent="0.2">
      <c r="H272" s="56">
        <f t="shared" si="42"/>
        <v>39994</v>
      </c>
      <c r="I272" s="9">
        <v>1.9853339304933826E-3</v>
      </c>
      <c r="J272" s="9">
        <v>-1.6643028608934851E-2</v>
      </c>
      <c r="K272" s="6">
        <f t="shared" si="43"/>
        <v>638.61922825069814</v>
      </c>
      <c r="L272" s="6">
        <f t="shared" si="43"/>
        <v>856.97199999999839</v>
      </c>
    </row>
    <row r="273" spans="8:12" x14ac:dyDescent="0.2">
      <c r="H273" s="56">
        <f t="shared" si="42"/>
        <v>40025</v>
      </c>
      <c r="I273" s="9">
        <v>7.563344763632962E-2</v>
      </c>
      <c r="J273" s="9">
        <v>-3.7329107602115386E-3</v>
      </c>
      <c r="K273" s="6">
        <f t="shared" si="43"/>
        <v>686.92020221015059</v>
      </c>
      <c r="L273" s="6">
        <f t="shared" si="43"/>
        <v>853.77299999999843</v>
      </c>
    </row>
    <row r="274" spans="8:12" x14ac:dyDescent="0.2">
      <c r="H274" s="56">
        <f t="shared" si="42"/>
        <v>40056</v>
      </c>
      <c r="I274" s="9">
        <v>3.6103478859524474E-2</v>
      </c>
      <c r="J274" s="9">
        <v>3.8616822035835163E-3</v>
      </c>
      <c r="K274" s="6">
        <f t="shared" si="43"/>
        <v>711.720411208825</v>
      </c>
      <c r="L274" s="6">
        <f t="shared" si="43"/>
        <v>857.06999999999857</v>
      </c>
    </row>
    <row r="275" spans="8:12" x14ac:dyDescent="0.2">
      <c r="H275" s="56">
        <f t="shared" si="42"/>
        <v>40086</v>
      </c>
      <c r="I275" s="9">
        <v>3.7317721428058226E-2</v>
      </c>
      <c r="J275" s="9">
        <v>1.433488513190273E-2</v>
      </c>
      <c r="K275" s="6">
        <f t="shared" si="43"/>
        <v>738.280195248979</v>
      </c>
      <c r="L275" s="6">
        <f t="shared" si="43"/>
        <v>869.3559999999984</v>
      </c>
    </row>
    <row r="276" spans="8:12" x14ac:dyDescent="0.2">
      <c r="H276" s="56">
        <f t="shared" si="42"/>
        <v>40117</v>
      </c>
      <c r="I276" s="9">
        <v>-1.8576226584951949E-2</v>
      </c>
      <c r="J276" s="9">
        <v>-1.6884912509949834E-2</v>
      </c>
      <c r="K276" s="6">
        <f t="shared" ref="K276:L291" si="44">K275*(1+I276)</f>
        <v>724.56573505885137</v>
      </c>
      <c r="L276" s="6">
        <f t="shared" si="44"/>
        <v>854.67699999999843</v>
      </c>
    </row>
    <row r="277" spans="8:12" x14ac:dyDescent="0.2">
      <c r="H277" s="56">
        <f t="shared" si="42"/>
        <v>40147</v>
      </c>
      <c r="I277" s="9">
        <v>5.9982242292743404E-2</v>
      </c>
      <c r="J277" s="9">
        <v>2.086987247814065E-2</v>
      </c>
      <c r="K277" s="6">
        <f t="shared" si="44"/>
        <v>768.02681253617106</v>
      </c>
      <c r="L277" s="6">
        <f t="shared" si="44"/>
        <v>872.51399999999819</v>
      </c>
    </row>
    <row r="278" spans="8:12" x14ac:dyDescent="0.2">
      <c r="H278" s="56">
        <f t="shared" si="42"/>
        <v>40178</v>
      </c>
      <c r="I278" s="9">
        <v>1.9315685534870175E-2</v>
      </c>
      <c r="J278" s="9">
        <v>-2.5258047435341879E-2</v>
      </c>
      <c r="K278" s="6">
        <f t="shared" si="44"/>
        <v>782.86177692946842</v>
      </c>
      <c r="L278" s="6">
        <f t="shared" si="44"/>
        <v>850.47599999999841</v>
      </c>
    </row>
    <row r="279" spans="8:12" x14ac:dyDescent="0.2">
      <c r="H279" s="56">
        <f t="shared" si="42"/>
        <v>40209</v>
      </c>
      <c r="I279" s="9">
        <v>-3.5972789115646164E-2</v>
      </c>
      <c r="J279" s="9">
        <v>-1.9810082824206598E-2</v>
      </c>
      <c r="K279" s="6">
        <f t="shared" si="44"/>
        <v>754.70005532128459</v>
      </c>
      <c r="L279" s="6">
        <f t="shared" si="44"/>
        <v>833.62799999999856</v>
      </c>
    </row>
    <row r="280" spans="8:12" x14ac:dyDescent="0.2">
      <c r="H280" s="56">
        <f t="shared" si="42"/>
        <v>40237</v>
      </c>
      <c r="I280" s="9">
        <v>3.0975499604832368E-2</v>
      </c>
      <c r="J280" s="9">
        <v>6.926350842342055E-3</v>
      </c>
      <c r="K280" s="6">
        <f t="shared" si="44"/>
        <v>778.07726658665604</v>
      </c>
      <c r="L280" s="6">
        <f t="shared" si="44"/>
        <v>839.40199999999845</v>
      </c>
    </row>
    <row r="281" spans="8:12" x14ac:dyDescent="0.2">
      <c r="H281" s="56">
        <f t="shared" si="42"/>
        <v>40268</v>
      </c>
      <c r="I281" s="9">
        <v>6.034704616513431E-2</v>
      </c>
      <c r="J281" s="9">
        <v>1.9667572867350769E-2</v>
      </c>
      <c r="K281" s="6">
        <f t="shared" si="44"/>
        <v>825.03193131340254</v>
      </c>
      <c r="L281" s="6">
        <f t="shared" si="44"/>
        <v>855.91099999999835</v>
      </c>
    </row>
    <row r="282" spans="8:12" x14ac:dyDescent="0.2">
      <c r="H282" s="56">
        <f t="shared" si="42"/>
        <v>40298</v>
      </c>
      <c r="I282" s="9">
        <v>1.5786375278856513E-2</v>
      </c>
      <c r="J282" s="9">
        <v>8.6165500852308785E-3</v>
      </c>
      <c r="K282" s="6">
        <f t="shared" si="44"/>
        <v>838.05619499815566</v>
      </c>
      <c r="L282" s="6">
        <f t="shared" si="44"/>
        <v>863.28599999999835</v>
      </c>
    </row>
    <row r="283" spans="8:12" x14ac:dyDescent="0.2">
      <c r="H283" s="56">
        <f t="shared" si="42"/>
        <v>40329</v>
      </c>
      <c r="I283" s="9">
        <v>-7.985053760707661E-2</v>
      </c>
      <c r="J283" s="9">
        <v>-2.4043017030277447E-2</v>
      </c>
      <c r="K283" s="6">
        <f t="shared" si="44"/>
        <v>771.13695728261189</v>
      </c>
      <c r="L283" s="6">
        <f t="shared" si="44"/>
        <v>842.52999999999827</v>
      </c>
    </row>
    <row r="284" spans="8:12" x14ac:dyDescent="0.2">
      <c r="H284" s="56">
        <f t="shared" si="42"/>
        <v>40359</v>
      </c>
      <c r="I284" s="9">
        <v>-5.234864473640588E-2</v>
      </c>
      <c r="J284" s="9">
        <v>-3.8265699737694003E-3</v>
      </c>
      <c r="K284" s="6">
        <f t="shared" si="44"/>
        <v>730.76898266271144</v>
      </c>
      <c r="L284" s="6">
        <f t="shared" si="44"/>
        <v>839.30599999999833</v>
      </c>
    </row>
    <row r="285" spans="8:12" x14ac:dyDescent="0.2">
      <c r="H285" s="56">
        <f t="shared" si="42"/>
        <v>40390</v>
      </c>
      <c r="I285" s="9">
        <v>7.0060574966622546E-2</v>
      </c>
      <c r="J285" s="9">
        <v>-6.9331090210243973E-3</v>
      </c>
      <c r="K285" s="6">
        <f t="shared" si="44"/>
        <v>781.96707775583479</v>
      </c>
      <c r="L285" s="6">
        <f t="shared" si="44"/>
        <v>833.48699999999849</v>
      </c>
    </row>
    <row r="286" spans="8:12" x14ac:dyDescent="0.2">
      <c r="H286" s="56">
        <f t="shared" si="42"/>
        <v>40421</v>
      </c>
      <c r="I286" s="9">
        <v>-4.5140023972976007E-2</v>
      </c>
      <c r="J286" s="9">
        <v>3.1359817249699162E-2</v>
      </c>
      <c r="K286" s="6">
        <f t="shared" si="44"/>
        <v>746.66906511985837</v>
      </c>
      <c r="L286" s="6">
        <f t="shared" si="44"/>
        <v>859.62499999999841</v>
      </c>
    </row>
    <row r="287" spans="8:12" x14ac:dyDescent="0.2">
      <c r="H287" s="56">
        <f t="shared" si="42"/>
        <v>40451</v>
      </c>
      <c r="I287" s="9">
        <v>8.924139111580276E-2</v>
      </c>
      <c r="J287" s="9">
        <v>1.6474625563472456E-2</v>
      </c>
      <c r="K287" s="6">
        <f t="shared" si="44"/>
        <v>813.3028511942905</v>
      </c>
      <c r="L287" s="6">
        <f t="shared" si="44"/>
        <v>873.78699999999844</v>
      </c>
    </row>
    <row r="288" spans="8:12" x14ac:dyDescent="0.2">
      <c r="H288" s="56">
        <f t="shared" si="42"/>
        <v>40482</v>
      </c>
      <c r="I288" s="9">
        <v>3.8052332434060476E-2</v>
      </c>
      <c r="J288" s="9">
        <v>2.0501563882273199E-2</v>
      </c>
      <c r="K288" s="6">
        <f t="shared" si="44"/>
        <v>844.25092165750482</v>
      </c>
      <c r="L288" s="6">
        <f t="shared" si="44"/>
        <v>891.70099999999832</v>
      </c>
    </row>
    <row r="289" spans="8:12" x14ac:dyDescent="0.2">
      <c r="H289" s="56">
        <f t="shared" si="42"/>
        <v>40512</v>
      </c>
      <c r="I289" s="9">
        <v>1.2616131490372773E-4</v>
      </c>
      <c r="J289" s="9">
        <v>-1.769315050672815E-2</v>
      </c>
      <c r="K289" s="6">
        <f t="shared" si="44"/>
        <v>844.35743346388983</v>
      </c>
      <c r="L289" s="6">
        <f t="shared" si="44"/>
        <v>875.92399999999839</v>
      </c>
    </row>
    <row r="290" spans="8:12" x14ac:dyDescent="0.2">
      <c r="H290" s="56">
        <f t="shared" si="42"/>
        <v>40543</v>
      </c>
      <c r="I290" s="9">
        <v>6.6831833044039834E-2</v>
      </c>
      <c r="J290" s="9">
        <v>3.2869290029728493E-2</v>
      </c>
      <c r="K290" s="6">
        <f t="shared" si="44"/>
        <v>900.7873884866425</v>
      </c>
      <c r="L290" s="6">
        <f t="shared" si="44"/>
        <v>904.71499999999821</v>
      </c>
    </row>
    <row r="291" spans="8:12" x14ac:dyDescent="0.2">
      <c r="H291" s="56">
        <f t="shared" si="42"/>
        <v>40574</v>
      </c>
      <c r="I291" s="9">
        <v>2.3700627633862936E-2</v>
      </c>
      <c r="J291" s="9">
        <v>-1.1577126498400037E-2</v>
      </c>
      <c r="K291" s="6">
        <f t="shared" si="44"/>
        <v>922.13661495844428</v>
      </c>
      <c r="L291" s="6">
        <f t="shared" si="44"/>
        <v>894.24099999999828</v>
      </c>
    </row>
    <row r="292" spans="8:12" x14ac:dyDescent="0.2">
      <c r="H292" s="56">
        <f t="shared" si="42"/>
        <v>40602</v>
      </c>
      <c r="I292" s="9">
        <v>3.425891702088335E-2</v>
      </c>
      <c r="J292" s="9">
        <v>4.5569371120313118E-3</v>
      </c>
      <c r="K292" s="6">
        <f t="shared" ref="K292:L307" si="45">K291*(1+I292)</f>
        <v>953.72801673222386</v>
      </c>
      <c r="L292" s="6">
        <f t="shared" si="45"/>
        <v>898.31599999999821</v>
      </c>
    </row>
    <row r="293" spans="8:12" x14ac:dyDescent="0.2">
      <c r="H293" s="56">
        <f t="shared" si="42"/>
        <v>40633</v>
      </c>
      <c r="I293" s="9">
        <v>3.9757878984159056E-4</v>
      </c>
      <c r="J293" s="9">
        <v>-1.3273725504165501E-2</v>
      </c>
      <c r="K293" s="6">
        <f t="shared" si="45"/>
        <v>954.10719876295423</v>
      </c>
      <c r="L293" s="6">
        <f t="shared" si="45"/>
        <v>886.39199999999835</v>
      </c>
    </row>
    <row r="294" spans="8:12" x14ac:dyDescent="0.2">
      <c r="H294" s="56">
        <f t="shared" si="42"/>
        <v>40663</v>
      </c>
      <c r="I294" s="9">
        <v>2.9614546493766269E-2</v>
      </c>
      <c r="J294" s="9">
        <v>2.2617532649211514E-2</v>
      </c>
      <c r="K294" s="6">
        <f t="shared" si="45"/>
        <v>982.36265076075688</v>
      </c>
      <c r="L294" s="6">
        <f t="shared" si="45"/>
        <v>906.43999999999824</v>
      </c>
    </row>
    <row r="295" spans="8:12" x14ac:dyDescent="0.2">
      <c r="H295" s="56">
        <f t="shared" si="42"/>
        <v>40694</v>
      </c>
      <c r="I295" s="9">
        <v>-1.1319478176393227E-2</v>
      </c>
      <c r="J295" s="9">
        <v>-2.598296632981778E-2</v>
      </c>
      <c r="K295" s="6">
        <f t="shared" si="45"/>
        <v>971.2428181741667</v>
      </c>
      <c r="L295" s="6">
        <f t="shared" si="45"/>
        <v>882.88799999999821</v>
      </c>
    </row>
    <row r="296" spans="8:12" x14ac:dyDescent="0.2">
      <c r="H296" s="56">
        <f t="shared" si="42"/>
        <v>40724</v>
      </c>
      <c r="I296" s="9">
        <v>-1.6669152417465805E-2</v>
      </c>
      <c r="J296" s="9">
        <v>-1.0797519051114035E-2</v>
      </c>
      <c r="K296" s="6">
        <f t="shared" si="45"/>
        <v>955.05302360365249</v>
      </c>
      <c r="L296" s="6">
        <f t="shared" si="45"/>
        <v>873.35499999999831</v>
      </c>
    </row>
    <row r="297" spans="8:12" x14ac:dyDescent="0.2">
      <c r="H297" s="56">
        <f t="shared" si="42"/>
        <v>40755</v>
      </c>
      <c r="I297" s="9">
        <v>-2.0333145972181277E-2</v>
      </c>
      <c r="J297" s="9">
        <v>1.941249549152424E-2</v>
      </c>
      <c r="K297" s="6">
        <f t="shared" si="45"/>
        <v>935.63379106354637</v>
      </c>
      <c r="L297" s="6">
        <f t="shared" si="45"/>
        <v>890.30899999999838</v>
      </c>
    </row>
    <row r="298" spans="8:12" x14ac:dyDescent="0.2">
      <c r="H298" s="56">
        <f t="shared" si="42"/>
        <v>40786</v>
      </c>
      <c r="I298" s="9">
        <v>-5.432406833995107E-2</v>
      </c>
      <c r="J298" s="9">
        <v>-3.9300961800902146E-3</v>
      </c>
      <c r="K298" s="6">
        <f t="shared" si="45"/>
        <v>884.80635705664281</v>
      </c>
      <c r="L298" s="6">
        <f t="shared" si="45"/>
        <v>886.80999999999847</v>
      </c>
    </row>
    <row r="299" spans="8:12" x14ac:dyDescent="0.2">
      <c r="H299" s="56">
        <f t="shared" si="42"/>
        <v>40816</v>
      </c>
      <c r="I299" s="9">
        <v>-7.0296324117143039E-2</v>
      </c>
      <c r="J299" s="9">
        <v>8.5023849528065298E-4</v>
      </c>
      <c r="K299" s="6">
        <f t="shared" si="45"/>
        <v>822.60772260008048</v>
      </c>
      <c r="L299" s="6">
        <f t="shared" si="45"/>
        <v>887.56399999999826</v>
      </c>
    </row>
    <row r="300" spans="8:12" x14ac:dyDescent="0.2">
      <c r="H300" s="56">
        <f t="shared" si="42"/>
        <v>40847</v>
      </c>
      <c r="I300" s="9">
        <v>0.10929205144008414</v>
      </c>
      <c r="J300" s="9">
        <v>-2.4092910483075047E-2</v>
      </c>
      <c r="K300" s="6">
        <f t="shared" si="45"/>
        <v>912.51220813349892</v>
      </c>
      <c r="L300" s="6">
        <f t="shared" si="45"/>
        <v>866.17999999999824</v>
      </c>
    </row>
    <row r="301" spans="8:12" x14ac:dyDescent="0.2">
      <c r="H301" s="56">
        <f t="shared" si="42"/>
        <v>40877</v>
      </c>
      <c r="I301" s="9">
        <v>-2.2084125109136377E-3</v>
      </c>
      <c r="J301" s="9">
        <v>5.1952250109676967E-5</v>
      </c>
      <c r="K301" s="6">
        <f t="shared" si="45"/>
        <v>910.49700475669545</v>
      </c>
      <c r="L301" s="6">
        <f t="shared" si="45"/>
        <v>866.2249999999982</v>
      </c>
    </row>
    <row r="302" spans="8:12" x14ac:dyDescent="0.2">
      <c r="H302" s="56">
        <f t="shared" si="42"/>
        <v>40908</v>
      </c>
      <c r="I302" s="9">
        <v>1.0228910475976516E-2</v>
      </c>
      <c r="J302" s="9">
        <v>3.6941903085230265E-5</v>
      </c>
      <c r="K302" s="6">
        <f t="shared" si="45"/>
        <v>919.81039710699645</v>
      </c>
      <c r="L302" s="6">
        <f t="shared" si="45"/>
        <v>866.25699999999824</v>
      </c>
    </row>
    <row r="303" spans="8:12" x14ac:dyDescent="0.2">
      <c r="H303" s="56">
        <f t="shared" si="42"/>
        <v>40939</v>
      </c>
      <c r="I303" s="9">
        <v>4.4813658554661018E-2</v>
      </c>
      <c r="J303" s="9">
        <v>5.7615696034778452E-3</v>
      </c>
      <c r="K303" s="6">
        <f t="shared" si="45"/>
        <v>961.03046617797656</v>
      </c>
      <c r="L303" s="6">
        <f t="shared" si="45"/>
        <v>871.24799999999811</v>
      </c>
    </row>
    <row r="304" spans="8:12" x14ac:dyDescent="0.2">
      <c r="H304" s="56">
        <f t="shared" si="42"/>
        <v>40968</v>
      </c>
      <c r="I304" s="9">
        <v>4.3241757511005563E-2</v>
      </c>
      <c r="J304" s="9">
        <v>5.995996547481397E-3</v>
      </c>
      <c r="K304" s="6">
        <f t="shared" si="45"/>
        <v>1002.5871125571333</v>
      </c>
      <c r="L304" s="6">
        <f t="shared" si="45"/>
        <v>876.47199999999816</v>
      </c>
    </row>
    <row r="305" spans="8:12" x14ac:dyDescent="0.2">
      <c r="H305" s="56">
        <f t="shared" si="42"/>
        <v>40999</v>
      </c>
      <c r="I305" s="9">
        <v>3.2907960547842841E-2</v>
      </c>
      <c r="J305" s="9">
        <v>-1.7229301107166028E-2</v>
      </c>
      <c r="K305" s="6">
        <f t="shared" si="45"/>
        <v>1035.5802097029391</v>
      </c>
      <c r="L305" s="6">
        <f t="shared" si="45"/>
        <v>861.37099999999816</v>
      </c>
    </row>
    <row r="306" spans="8:12" x14ac:dyDescent="0.2">
      <c r="H306" s="56">
        <f t="shared" si="42"/>
        <v>41029</v>
      </c>
      <c r="I306" s="9">
        <v>-6.2739902989710217E-3</v>
      </c>
      <c r="J306" s="9">
        <v>3.7150078189305269E-3</v>
      </c>
      <c r="K306" s="6">
        <f t="shared" si="45"/>
        <v>1029.0829895134566</v>
      </c>
      <c r="L306" s="6">
        <f t="shared" si="45"/>
        <v>864.57099999999821</v>
      </c>
    </row>
    <row r="307" spans="8:12" x14ac:dyDescent="0.2">
      <c r="H307" s="56">
        <f t="shared" si="42"/>
        <v>41060</v>
      </c>
      <c r="I307" s="9">
        <v>-6.0101348833743184E-2</v>
      </c>
      <c r="J307" s="9">
        <v>1.8042474244452045E-2</v>
      </c>
      <c r="K307" s="6">
        <f t="shared" si="45"/>
        <v>967.23371378183708</v>
      </c>
      <c r="L307" s="6">
        <f t="shared" si="45"/>
        <v>880.16999999999837</v>
      </c>
    </row>
    <row r="308" spans="8:12" x14ac:dyDescent="0.2">
      <c r="H308" s="56">
        <f t="shared" si="42"/>
        <v>41090</v>
      </c>
      <c r="I308" s="9">
        <v>4.1202510736702891E-2</v>
      </c>
      <c r="J308" s="9">
        <v>-1.7367099537589414E-2</v>
      </c>
      <c r="K308" s="6">
        <f t="shared" ref="K308:L323" si="46">K307*(1+I308)</f>
        <v>1007.0861712588343</v>
      </c>
      <c r="L308" s="6">
        <f t="shared" si="46"/>
        <v>864.88399999999831</v>
      </c>
    </row>
    <row r="309" spans="8:12" x14ac:dyDescent="0.2">
      <c r="H309" s="56">
        <f t="shared" si="42"/>
        <v>41121</v>
      </c>
      <c r="I309" s="9">
        <v>1.3888712618295163E-2</v>
      </c>
      <c r="J309" s="9">
        <v>2.2942961136984907E-2</v>
      </c>
      <c r="K309" s="6">
        <f t="shared" si="46"/>
        <v>1021.0733016733074</v>
      </c>
      <c r="L309" s="6">
        <f t="shared" si="46"/>
        <v>884.72699999999827</v>
      </c>
    </row>
    <row r="310" spans="8:12" x14ac:dyDescent="0.2">
      <c r="H310" s="56">
        <f t="shared" si="42"/>
        <v>41152</v>
      </c>
      <c r="I310" s="9">
        <v>2.2523387103504211E-2</v>
      </c>
      <c r="J310" s="9">
        <v>-1.3864163747687175E-2</v>
      </c>
      <c r="K310" s="6">
        <f t="shared" si="46"/>
        <v>1044.0713309079483</v>
      </c>
      <c r="L310" s="6">
        <f t="shared" si="46"/>
        <v>872.46099999999831</v>
      </c>
    </row>
    <row r="311" spans="8:12" x14ac:dyDescent="0.2">
      <c r="H311" s="56">
        <f t="shared" si="42"/>
        <v>41182</v>
      </c>
      <c r="I311" s="9">
        <v>2.5842650779400955E-2</v>
      </c>
      <c r="J311" s="9">
        <v>-8.9264735042599019E-3</v>
      </c>
      <c r="K311" s="6">
        <f t="shared" si="46"/>
        <v>1071.0529017013869</v>
      </c>
      <c r="L311" s="6">
        <f t="shared" si="46"/>
        <v>864.67299999999818</v>
      </c>
    </row>
    <row r="312" spans="8:12" x14ac:dyDescent="0.2">
      <c r="H312" s="56">
        <f t="shared" si="42"/>
        <v>41213</v>
      </c>
      <c r="I312" s="9">
        <v>-1.8465112393741934E-2</v>
      </c>
      <c r="J312" s="9">
        <v>-2.3998667704438592E-2</v>
      </c>
      <c r="K312" s="6">
        <f t="shared" si="46"/>
        <v>1051.2757894918273</v>
      </c>
      <c r="L312" s="6">
        <f t="shared" si="46"/>
        <v>843.92199999999821</v>
      </c>
    </row>
    <row r="313" spans="8:12" x14ac:dyDescent="0.2">
      <c r="H313" s="56">
        <f t="shared" si="42"/>
        <v>41243</v>
      </c>
      <c r="I313" s="9">
        <v>5.7993685942507867E-3</v>
      </c>
      <c r="J313" s="9">
        <v>3.0796685001694968E-3</v>
      </c>
      <c r="K313" s="6">
        <f t="shared" si="46"/>
        <v>1057.3725252893023</v>
      </c>
      <c r="L313" s="6">
        <f t="shared" si="46"/>
        <v>846.52099999999825</v>
      </c>
    </row>
    <row r="314" spans="8:12" x14ac:dyDescent="0.2">
      <c r="H314" s="56">
        <f t="shared" si="42"/>
        <v>41274</v>
      </c>
      <c r="I314" s="9">
        <v>9.1142790371581128E-3</v>
      </c>
      <c r="J314" s="9">
        <v>4.5728339875799051E-3</v>
      </c>
      <c r="K314" s="6">
        <f t="shared" si="46"/>
        <v>1067.0097135310136</v>
      </c>
      <c r="L314" s="6">
        <f t="shared" si="46"/>
        <v>850.39199999999835</v>
      </c>
    </row>
    <row r="315" spans="8:12" x14ac:dyDescent="0.2">
      <c r="H315" s="56">
        <f t="shared" si="42"/>
        <v>41305</v>
      </c>
      <c r="I315" s="9">
        <v>5.1796010285732441E-2</v>
      </c>
      <c r="J315" s="9">
        <v>1.4160528321056631E-2</v>
      </c>
      <c r="K315" s="6">
        <f t="shared" si="46"/>
        <v>1122.2765596280424</v>
      </c>
      <c r="L315" s="6">
        <f t="shared" si="46"/>
        <v>862.43399999999826</v>
      </c>
    </row>
    <row r="316" spans="8:12" x14ac:dyDescent="0.2">
      <c r="H316" s="56">
        <f t="shared" si="42"/>
        <v>41333</v>
      </c>
      <c r="I316" s="9">
        <v>1.3575485164151191E-2</v>
      </c>
      <c r="J316" s="9">
        <v>2.6587541771312395E-3</v>
      </c>
      <c r="K316" s="6">
        <f t="shared" si="46"/>
        <v>1137.5120084133475</v>
      </c>
      <c r="L316" s="6">
        <f t="shared" si="46"/>
        <v>864.72699999999827</v>
      </c>
    </row>
    <row r="317" spans="8:12" x14ac:dyDescent="0.2">
      <c r="H317" s="56">
        <f t="shared" si="42"/>
        <v>41364</v>
      </c>
      <c r="I317" s="9">
        <v>3.7502996344459749E-2</v>
      </c>
      <c r="J317" s="9">
        <v>2.3232765948097978E-3</v>
      </c>
      <c r="K317" s="6">
        <f t="shared" si="46"/>
        <v>1180.1721171066524</v>
      </c>
      <c r="L317" s="6">
        <f t="shared" si="46"/>
        <v>866.7359999999984</v>
      </c>
    </row>
    <row r="318" spans="8:12" x14ac:dyDescent="0.2">
      <c r="H318" s="56">
        <f t="shared" si="42"/>
        <v>41394</v>
      </c>
      <c r="I318" s="9">
        <v>1.9266800238262771E-2</v>
      </c>
      <c r="J318" s="9">
        <v>1.5236473389821148E-2</v>
      </c>
      <c r="K318" s="6">
        <f t="shared" si="46"/>
        <v>1202.910257533714</v>
      </c>
      <c r="L318" s="6">
        <f t="shared" si="46"/>
        <v>879.94199999999842</v>
      </c>
    </row>
    <row r="319" spans="8:12" x14ac:dyDescent="0.2">
      <c r="H319" s="56">
        <f t="shared" si="42"/>
        <v>41425</v>
      </c>
      <c r="I319" s="9">
        <v>2.3390073031996694E-2</v>
      </c>
      <c r="J319" s="9">
        <v>-1.3999786349554899E-2</v>
      </c>
      <c r="K319" s="6">
        <f t="shared" si="46"/>
        <v>1231.0464163083655</v>
      </c>
      <c r="L319" s="6">
        <f t="shared" si="46"/>
        <v>867.62299999999846</v>
      </c>
    </row>
    <row r="320" spans="8:12" x14ac:dyDescent="0.2">
      <c r="H320" s="56">
        <f t="shared" si="42"/>
        <v>41455</v>
      </c>
      <c r="I320" s="9">
        <v>-1.3428114595806839E-2</v>
      </c>
      <c r="J320" s="9">
        <v>-1.5260084160977683E-2</v>
      </c>
      <c r="K320" s="6">
        <f t="shared" si="46"/>
        <v>1214.5157839574194</v>
      </c>
      <c r="L320" s="6">
        <f t="shared" si="46"/>
        <v>854.38299999999856</v>
      </c>
    </row>
    <row r="321" spans="8:12" x14ac:dyDescent="0.2">
      <c r="H321" s="56">
        <f t="shared" si="42"/>
        <v>41486</v>
      </c>
      <c r="I321" s="9">
        <v>5.0886461380873271E-2</v>
      </c>
      <c r="J321" s="9">
        <v>-1.1397698690165825E-2</v>
      </c>
      <c r="K321" s="6">
        <f t="shared" si="46"/>
        <v>1276.3181944942296</v>
      </c>
      <c r="L321" s="6">
        <f t="shared" si="46"/>
        <v>844.64499999999862</v>
      </c>
    </row>
    <row r="322" spans="8:12" x14ac:dyDescent="0.2">
      <c r="H322" s="56">
        <f t="shared" si="42"/>
        <v>41517</v>
      </c>
      <c r="I322" s="9">
        <v>-2.8961318147223247E-2</v>
      </c>
      <c r="J322" s="9">
        <v>-1.2026354267177353E-2</v>
      </c>
      <c r="K322" s="6">
        <f t="shared" si="46"/>
        <v>1239.3543372063928</v>
      </c>
      <c r="L322" s="6">
        <f t="shared" si="46"/>
        <v>834.4869999999986</v>
      </c>
    </row>
    <row r="323" spans="8:12" x14ac:dyDescent="0.2">
      <c r="H323" s="56">
        <f t="shared" ref="H323:H386" si="47">EOMONTH(H322,1)</f>
        <v>41547</v>
      </c>
      <c r="I323" s="9">
        <v>3.135828612287539E-2</v>
      </c>
      <c r="J323" s="9">
        <v>-4.4494401949941587E-3</v>
      </c>
      <c r="K323" s="6">
        <f t="shared" si="46"/>
        <v>1278.2183651201374</v>
      </c>
      <c r="L323" s="6">
        <f t="shared" si="46"/>
        <v>830.77399999999852</v>
      </c>
    </row>
    <row r="324" spans="8:12" x14ac:dyDescent="0.2">
      <c r="H324" s="56">
        <f t="shared" si="47"/>
        <v>41578</v>
      </c>
      <c r="I324" s="9">
        <v>4.5967241965482186E-2</v>
      </c>
      <c r="J324" s="9">
        <v>1.207668993011346E-2</v>
      </c>
      <c r="K324" s="6">
        <f t="shared" ref="K324:L339" si="48">K323*(1+I324)</f>
        <v>1336.9745379943379</v>
      </c>
      <c r="L324" s="6">
        <f t="shared" si="48"/>
        <v>840.80699999999854</v>
      </c>
    </row>
    <row r="325" spans="8:12" x14ac:dyDescent="0.2">
      <c r="H325" s="56">
        <f t="shared" si="47"/>
        <v>41608</v>
      </c>
      <c r="I325" s="9">
        <v>3.0473950715243836E-2</v>
      </c>
      <c r="J325" s="9">
        <v>1.0752764903241729E-2</v>
      </c>
      <c r="K325" s="6">
        <f t="shared" si="48"/>
        <v>1377.7174341727132</v>
      </c>
      <c r="L325" s="6">
        <f t="shared" si="48"/>
        <v>849.84799999999848</v>
      </c>
    </row>
    <row r="326" spans="8:12" x14ac:dyDescent="0.2">
      <c r="H326" s="56">
        <f t="shared" si="47"/>
        <v>41639</v>
      </c>
      <c r="I326" s="9">
        <v>2.5317590886038577E-2</v>
      </c>
      <c r="J326" s="9">
        <v>8.0873285575773224E-3</v>
      </c>
      <c r="K326" s="6">
        <f t="shared" si="48"/>
        <v>1412.5979205276608</v>
      </c>
      <c r="L326" s="6">
        <f t="shared" si="48"/>
        <v>856.72099999999841</v>
      </c>
    </row>
    <row r="327" spans="8:12" x14ac:dyDescent="0.2">
      <c r="H327" s="56">
        <f t="shared" si="47"/>
        <v>41670</v>
      </c>
      <c r="I327" s="9">
        <v>-3.4576048305128282E-2</v>
      </c>
      <c r="J327" s="9">
        <v>-9.962403162756428E-3</v>
      </c>
      <c r="K327" s="6">
        <f t="shared" si="48"/>
        <v>1363.7558665917727</v>
      </c>
      <c r="L327" s="6">
        <f t="shared" si="48"/>
        <v>848.18599999999856</v>
      </c>
    </row>
    <row r="328" spans="8:12" x14ac:dyDescent="0.2">
      <c r="H328" s="56">
        <f t="shared" si="47"/>
        <v>41698</v>
      </c>
      <c r="I328" s="9">
        <v>4.5745794217341818E-2</v>
      </c>
      <c r="J328" s="9">
        <v>-2.2306428071201534E-3</v>
      </c>
      <c r="K328" s="6">
        <f t="shared" si="48"/>
        <v>1426.1419618275727</v>
      </c>
      <c r="L328" s="6">
        <f t="shared" si="48"/>
        <v>846.2939999999985</v>
      </c>
    </row>
    <row r="329" spans="8:12" x14ac:dyDescent="0.2">
      <c r="H329" s="56">
        <f t="shared" si="47"/>
        <v>41729</v>
      </c>
      <c r="I329" s="9">
        <v>8.4035872831886849E-3</v>
      </c>
      <c r="J329" s="9">
        <v>-7.8105244749471225E-4</v>
      </c>
      <c r="K329" s="6">
        <f t="shared" si="48"/>
        <v>1438.1266702820087</v>
      </c>
      <c r="L329" s="6">
        <f t="shared" si="48"/>
        <v>845.63299999999845</v>
      </c>
    </row>
    <row r="330" spans="8:12" x14ac:dyDescent="0.2">
      <c r="H330" s="56">
        <f t="shared" si="47"/>
        <v>41759</v>
      </c>
      <c r="I330" s="9">
        <v>7.3914756584929631E-3</v>
      </c>
      <c r="J330" s="9">
        <v>3.2768352228449427E-3</v>
      </c>
      <c r="K330" s="6">
        <f t="shared" si="48"/>
        <v>1448.7565485592277</v>
      </c>
      <c r="L330" s="6">
        <f t="shared" si="48"/>
        <v>848.40399999999852</v>
      </c>
    </row>
    <row r="331" spans="8:12" x14ac:dyDescent="0.2">
      <c r="H331" s="56">
        <f t="shared" si="47"/>
        <v>41790</v>
      </c>
      <c r="I331" s="9">
        <v>2.3476235568129056E-2</v>
      </c>
      <c r="J331" s="9">
        <v>1.4777158052059924E-2</v>
      </c>
      <c r="K331" s="6">
        <f t="shared" si="48"/>
        <v>1482.7678985740738</v>
      </c>
      <c r="L331" s="6">
        <f t="shared" si="48"/>
        <v>860.94099999999833</v>
      </c>
    </row>
    <row r="332" spans="8:12" x14ac:dyDescent="0.2">
      <c r="H332" s="56">
        <f t="shared" si="47"/>
        <v>41820</v>
      </c>
      <c r="I332" s="9">
        <v>2.0656324616626698E-2</v>
      </c>
      <c r="J332" s="9">
        <v>2.8457234584022828E-4</v>
      </c>
      <c r="K332" s="6">
        <f t="shared" si="48"/>
        <v>1513.3964336181332</v>
      </c>
      <c r="L332" s="6">
        <f t="shared" si="48"/>
        <v>861.18599999999833</v>
      </c>
    </row>
    <row r="333" spans="8:12" x14ac:dyDescent="0.2">
      <c r="H333" s="56">
        <f t="shared" si="47"/>
        <v>41851</v>
      </c>
      <c r="I333" s="9">
        <v>-1.3791530834586063E-2</v>
      </c>
      <c r="J333" s="9">
        <v>-7.3050421163372015E-3</v>
      </c>
      <c r="K333" s="6">
        <f t="shared" si="48"/>
        <v>1492.5243800389362</v>
      </c>
      <c r="L333" s="6">
        <f t="shared" si="48"/>
        <v>854.89499999999839</v>
      </c>
    </row>
    <row r="334" spans="8:12" x14ac:dyDescent="0.2">
      <c r="H334" s="56">
        <f t="shared" si="47"/>
        <v>41882</v>
      </c>
      <c r="I334" s="9">
        <v>4.0006394172168891E-2</v>
      </c>
      <c r="J334" s="9">
        <v>2.6381017551863062E-2</v>
      </c>
      <c r="K334" s="6">
        <f t="shared" si="48"/>
        <v>1552.2348986983459</v>
      </c>
      <c r="L334" s="6">
        <f t="shared" si="48"/>
        <v>877.44799999999827</v>
      </c>
    </row>
    <row r="335" spans="8:12" x14ac:dyDescent="0.2">
      <c r="H335" s="56">
        <f t="shared" si="47"/>
        <v>41912</v>
      </c>
      <c r="I335" s="9">
        <v>-1.4022847167708741E-2</v>
      </c>
      <c r="J335" s="9">
        <v>1.8573180404992895E-2</v>
      </c>
      <c r="K335" s="6">
        <f t="shared" si="48"/>
        <v>1530.4681459455151</v>
      </c>
      <c r="L335" s="6">
        <f t="shared" si="48"/>
        <v>893.74499999999841</v>
      </c>
    </row>
    <row r="336" spans="8:12" x14ac:dyDescent="0.2">
      <c r="H336" s="56">
        <f t="shared" si="47"/>
        <v>41943</v>
      </c>
      <c r="I336" s="9">
        <v>2.4424803396200012E-2</v>
      </c>
      <c r="J336" s="9">
        <v>1.2565105259330078E-2</v>
      </c>
      <c r="K336" s="6">
        <f t="shared" si="48"/>
        <v>1567.8495295143809</v>
      </c>
      <c r="L336" s="6">
        <f t="shared" si="48"/>
        <v>904.97499999999832</v>
      </c>
    </row>
    <row r="337" spans="8:12" x14ac:dyDescent="0.2">
      <c r="H337" s="56">
        <f t="shared" si="47"/>
        <v>41973</v>
      </c>
      <c r="I337" s="9">
        <v>2.6894094820909986E-2</v>
      </c>
      <c r="J337" s="9">
        <v>5.2016906544379626E-2</v>
      </c>
      <c r="K337" s="6">
        <f t="shared" si="48"/>
        <v>1610.0154234260599</v>
      </c>
      <c r="L337" s="6">
        <f t="shared" si="48"/>
        <v>952.04899999999816</v>
      </c>
    </row>
    <row r="338" spans="8:12" x14ac:dyDescent="0.2">
      <c r="H338" s="56">
        <f t="shared" si="47"/>
        <v>42004</v>
      </c>
      <c r="I338" s="9">
        <v>-2.5192116349471716E-3</v>
      </c>
      <c r="J338" s="9">
        <v>1.0808267221539936E-2</v>
      </c>
      <c r="K338" s="6">
        <f t="shared" si="48"/>
        <v>1605.9594538389206</v>
      </c>
      <c r="L338" s="6">
        <f t="shared" si="48"/>
        <v>962.33899999999801</v>
      </c>
    </row>
    <row r="339" spans="8:12" x14ac:dyDescent="0.2">
      <c r="H339" s="56">
        <f t="shared" si="47"/>
        <v>42035</v>
      </c>
      <c r="I339" s="9">
        <v>-3.0020374379218118E-2</v>
      </c>
      <c r="J339" s="9">
        <v>4.0421306836780024E-2</v>
      </c>
      <c r="K339" s="6">
        <f t="shared" si="48"/>
        <v>1557.7479497968316</v>
      </c>
      <c r="L339" s="6">
        <f t="shared" si="48"/>
        <v>1001.237999999998</v>
      </c>
    </row>
    <row r="340" spans="8:12" x14ac:dyDescent="0.2">
      <c r="H340" s="56">
        <f t="shared" si="47"/>
        <v>42063</v>
      </c>
      <c r="I340" s="9">
        <v>5.747371645497612E-2</v>
      </c>
      <c r="J340" s="9">
        <v>-6.0125564551084532E-3</v>
      </c>
      <c r="K340" s="6">
        <f t="shared" ref="K340:L355" si="49">K339*(1+I340)</f>
        <v>1647.2775137717751</v>
      </c>
      <c r="L340" s="6">
        <f t="shared" si="49"/>
        <v>995.21799999999814</v>
      </c>
    </row>
    <row r="341" spans="8:12" x14ac:dyDescent="0.2">
      <c r="H341" s="56">
        <f t="shared" si="47"/>
        <v>42094</v>
      </c>
      <c r="I341" s="9">
        <v>-1.581566410271007E-2</v>
      </c>
      <c r="J341" s="9">
        <v>1.4586753856943968E-2</v>
      </c>
      <c r="K341" s="6">
        <f t="shared" si="49"/>
        <v>1621.2247259300134</v>
      </c>
      <c r="L341" s="6">
        <f t="shared" si="49"/>
        <v>1009.7349999999982</v>
      </c>
    </row>
    <row r="342" spans="8:12" x14ac:dyDescent="0.2">
      <c r="H342" s="56">
        <f t="shared" si="47"/>
        <v>42124</v>
      </c>
      <c r="I342" s="9">
        <v>9.5945885574479917E-3</v>
      </c>
      <c r="J342" s="9">
        <v>-2.8193535927743429E-2</v>
      </c>
      <c r="K342" s="6">
        <f t="shared" si="49"/>
        <v>1636.7797101344734</v>
      </c>
      <c r="L342" s="6">
        <f t="shared" si="49"/>
        <v>981.26699999999823</v>
      </c>
    </row>
    <row r="343" spans="8:12" x14ac:dyDescent="0.2">
      <c r="H343" s="56">
        <f t="shared" si="47"/>
        <v>42155</v>
      </c>
      <c r="I343" s="9">
        <v>1.2858622825877575E-2</v>
      </c>
      <c r="J343" s="9">
        <v>-6.7779717446934118E-3</v>
      </c>
      <c r="K343" s="6">
        <f t="shared" si="49"/>
        <v>1657.8264430761417</v>
      </c>
      <c r="L343" s="6">
        <f t="shared" si="49"/>
        <v>974.61599999999817</v>
      </c>
    </row>
    <row r="344" spans="8:12" x14ac:dyDescent="0.2">
      <c r="H344" s="56">
        <f t="shared" si="47"/>
        <v>42185</v>
      </c>
      <c r="I344" s="9">
        <v>-1.9359166114135018E-2</v>
      </c>
      <c r="J344" s="9">
        <v>-4.3804944716688499E-2</v>
      </c>
      <c r="K344" s="6">
        <f t="shared" si="49"/>
        <v>1625.7323055762251</v>
      </c>
      <c r="L344" s="6">
        <f t="shared" si="49"/>
        <v>931.92299999999818</v>
      </c>
    </row>
    <row r="345" spans="8:12" x14ac:dyDescent="0.2">
      <c r="H345" s="56">
        <f t="shared" si="47"/>
        <v>42216</v>
      </c>
      <c r="I345" s="9">
        <v>2.0952081449742588E-2</v>
      </c>
      <c r="J345" s="9">
        <v>2.4704830763915053E-2</v>
      </c>
      <c r="K345" s="6">
        <f t="shared" si="49"/>
        <v>1659.794781258136</v>
      </c>
      <c r="L345" s="6">
        <f t="shared" si="49"/>
        <v>954.94599999999809</v>
      </c>
    </row>
    <row r="346" spans="8:12" x14ac:dyDescent="0.2">
      <c r="H346" s="56">
        <f t="shared" si="47"/>
        <v>42247</v>
      </c>
      <c r="I346" s="9">
        <v>-6.0334206068073382E-2</v>
      </c>
      <c r="J346" s="9">
        <v>-1.9011546202612473E-2</v>
      </c>
      <c r="K346" s="6">
        <f t="shared" si="49"/>
        <v>1559.6523808949948</v>
      </c>
      <c r="L346" s="6">
        <f t="shared" si="49"/>
        <v>936.79099999999812</v>
      </c>
    </row>
    <row r="347" spans="8:12" x14ac:dyDescent="0.2">
      <c r="H347" s="56">
        <f t="shared" si="47"/>
        <v>42277</v>
      </c>
      <c r="I347" s="9">
        <v>-2.4743563477429453E-2</v>
      </c>
      <c r="J347" s="9">
        <v>1.7255716589932968E-2</v>
      </c>
      <c r="K347" s="6">
        <f t="shared" si="49"/>
        <v>1521.0610232055956</v>
      </c>
      <c r="L347" s="6">
        <f t="shared" si="49"/>
        <v>952.95599999999797</v>
      </c>
    </row>
    <row r="348" spans="8:12" x14ac:dyDescent="0.2">
      <c r="H348" s="56">
        <f t="shared" si="47"/>
        <v>42308</v>
      </c>
      <c r="I348" s="9">
        <v>8.4354526535150853E-2</v>
      </c>
      <c r="J348" s="9">
        <v>-1.1591301172352075E-2</v>
      </c>
      <c r="K348" s="6">
        <f t="shared" si="49"/>
        <v>1649.3694056491756</v>
      </c>
      <c r="L348" s="6">
        <f t="shared" si="49"/>
        <v>941.90999999999804</v>
      </c>
    </row>
    <row r="349" spans="8:12" x14ac:dyDescent="0.2">
      <c r="H349" s="56">
        <f t="shared" si="47"/>
        <v>42338</v>
      </c>
      <c r="I349" s="9">
        <v>2.9731384304618746E-3</v>
      </c>
      <c r="J349" s="9">
        <v>2.8778758055440612E-2</v>
      </c>
      <c r="K349" s="6">
        <f t="shared" si="49"/>
        <v>1654.2732092151393</v>
      </c>
      <c r="L349" s="6">
        <f t="shared" si="49"/>
        <v>969.01699999999801</v>
      </c>
    </row>
    <row r="350" spans="8:12" x14ac:dyDescent="0.2">
      <c r="H350" s="56">
        <f t="shared" si="47"/>
        <v>42369</v>
      </c>
      <c r="I350" s="9">
        <v>-1.5771960729775159E-2</v>
      </c>
      <c r="J350" s="9">
        <v>-1.6070925484279353E-2</v>
      </c>
      <c r="K350" s="6">
        <f t="shared" si="49"/>
        <v>1628.1820771230791</v>
      </c>
      <c r="L350" s="6">
        <f t="shared" si="49"/>
        <v>953.44399999999814</v>
      </c>
    </row>
    <row r="351" spans="8:12" x14ac:dyDescent="0.2">
      <c r="H351" s="56">
        <f t="shared" si="47"/>
        <v>42400</v>
      </c>
      <c r="I351" s="9">
        <v>-4.9623194473518928E-2</v>
      </c>
      <c r="J351" s="9">
        <v>2.8691774241591528E-2</v>
      </c>
      <c r="K351" s="6">
        <f t="shared" si="49"/>
        <v>1547.3864812717027</v>
      </c>
      <c r="L351" s="6">
        <f t="shared" si="49"/>
        <v>980.79999999999814</v>
      </c>
    </row>
    <row r="352" spans="8:12" x14ac:dyDescent="0.2">
      <c r="H352" s="56">
        <f t="shared" si="47"/>
        <v>42429</v>
      </c>
      <c r="I352" s="9">
        <v>-1.3491338010330756E-3</v>
      </c>
      <c r="J352" s="9">
        <v>2.2853792822185914E-2</v>
      </c>
      <c r="K352" s="6">
        <f t="shared" si="49"/>
        <v>1545.2988498665575</v>
      </c>
      <c r="L352" s="6">
        <f t="shared" si="49"/>
        <v>1003.214999999998</v>
      </c>
    </row>
    <row r="353" spans="8:12" x14ac:dyDescent="0.2">
      <c r="H353" s="56">
        <f t="shared" si="47"/>
        <v>42460</v>
      </c>
      <c r="I353" s="9">
        <v>6.7837311762143582E-2</v>
      </c>
      <c r="J353" s="9">
        <v>-2.8849249662335597E-2</v>
      </c>
      <c r="K353" s="6">
        <f t="shared" si="49"/>
        <v>1650.127769710637</v>
      </c>
      <c r="L353" s="6">
        <f t="shared" si="49"/>
        <v>974.27299999999809</v>
      </c>
    </row>
    <row r="354" spans="8:12" x14ac:dyDescent="0.2">
      <c r="H354" s="56">
        <f t="shared" si="47"/>
        <v>42490</v>
      </c>
      <c r="I354" s="9">
        <v>3.8780205054853578E-3</v>
      </c>
      <c r="J354" s="9">
        <v>-2.1418021437523138E-2</v>
      </c>
      <c r="K354" s="6">
        <f t="shared" si="49"/>
        <v>1656.5269990382458</v>
      </c>
      <c r="L354" s="6">
        <f t="shared" si="49"/>
        <v>953.40599999999813</v>
      </c>
    </row>
    <row r="355" spans="8:12" x14ac:dyDescent="0.2">
      <c r="H355" s="56">
        <f t="shared" si="47"/>
        <v>42521</v>
      </c>
      <c r="I355" s="9">
        <v>1.7957218508640294E-2</v>
      </c>
      <c r="J355" s="9">
        <v>-1.5883055067830498E-2</v>
      </c>
      <c r="K355" s="6">
        <f t="shared" si="49"/>
        <v>1686.2736163254376</v>
      </c>
      <c r="L355" s="6">
        <f t="shared" si="49"/>
        <v>938.2629999999981</v>
      </c>
    </row>
    <row r="356" spans="8:12" x14ac:dyDescent="0.2">
      <c r="H356" s="56">
        <f t="shared" si="47"/>
        <v>42551</v>
      </c>
      <c r="I356" s="9">
        <v>2.5922510390481435E-3</v>
      </c>
      <c r="J356" s="9">
        <v>2.08544938892401E-2</v>
      </c>
      <c r="K356" s="6">
        <f t="shared" ref="K356:L371" si="50">K355*(1+I356)</f>
        <v>1690.6448608594767</v>
      </c>
      <c r="L356" s="6">
        <f t="shared" si="50"/>
        <v>957.82999999999811</v>
      </c>
    </row>
    <row r="357" spans="8:12" x14ac:dyDescent="0.2">
      <c r="H357" s="56">
        <f t="shared" si="47"/>
        <v>42582</v>
      </c>
      <c r="I357" s="9">
        <v>3.6868008497534133E-2</v>
      </c>
      <c r="J357" s="9">
        <v>1.4549554722654401E-2</v>
      </c>
      <c r="K357" s="6">
        <f t="shared" si="50"/>
        <v>1752.9755699559562</v>
      </c>
      <c r="L357" s="6">
        <f t="shared" si="50"/>
        <v>971.76599999999814</v>
      </c>
    </row>
    <row r="358" spans="8:12" x14ac:dyDescent="0.2">
      <c r="H358" s="56">
        <f t="shared" si="47"/>
        <v>42613</v>
      </c>
      <c r="I358" s="9">
        <v>1.4047845308431395E-3</v>
      </c>
      <c r="J358" s="9">
        <v>-2.1211896691178622E-2</v>
      </c>
      <c r="K358" s="6">
        <f t="shared" si="50"/>
        <v>1755.4381229195762</v>
      </c>
      <c r="L358" s="6">
        <f t="shared" si="50"/>
        <v>951.15299999999831</v>
      </c>
    </row>
    <row r="359" spans="8:12" x14ac:dyDescent="0.2">
      <c r="H359" s="56">
        <f t="shared" si="47"/>
        <v>42643</v>
      </c>
      <c r="I359" s="9">
        <v>1.8688004970535133E-4</v>
      </c>
      <c r="J359" s="9">
        <v>-1.685953784512062E-2</v>
      </c>
      <c r="K359" s="6">
        <f t="shared" si="50"/>
        <v>1755.7661792832421</v>
      </c>
      <c r="L359" s="6">
        <f t="shared" si="50"/>
        <v>935.11699999999837</v>
      </c>
    </row>
    <row r="360" spans="8:12" x14ac:dyDescent="0.2">
      <c r="H360" s="56">
        <f t="shared" si="47"/>
        <v>42674</v>
      </c>
      <c r="I360" s="9">
        <v>-1.8240452699062937E-2</v>
      </c>
      <c r="J360" s="9">
        <v>-2.1627240227693356E-2</v>
      </c>
      <c r="K360" s="6">
        <f t="shared" si="50"/>
        <v>1723.7402093394116</v>
      </c>
      <c r="L360" s="6">
        <f t="shared" si="50"/>
        <v>914.89299999999844</v>
      </c>
    </row>
    <row r="361" spans="8:12" x14ac:dyDescent="0.2">
      <c r="H361" s="56">
        <f t="shared" si="47"/>
        <v>42704</v>
      </c>
      <c r="I361" s="9">
        <v>3.7035114647209877E-2</v>
      </c>
      <c r="J361" s="9">
        <v>-8.2676334828225562E-3</v>
      </c>
      <c r="K361" s="6">
        <f t="shared" si="50"/>
        <v>1787.5791256143023</v>
      </c>
      <c r="L361" s="6">
        <f t="shared" si="50"/>
        <v>907.32899999999847</v>
      </c>
    </row>
    <row r="362" spans="8:12" x14ac:dyDescent="0.2">
      <c r="H362" s="56">
        <f t="shared" si="47"/>
        <v>42735</v>
      </c>
      <c r="I362" s="9">
        <v>1.9765332850302686E-2</v>
      </c>
      <c r="J362" s="9">
        <v>4.1451336835920394E-3</v>
      </c>
      <c r="K362" s="6">
        <f t="shared" si="50"/>
        <v>1822.9112220283221</v>
      </c>
      <c r="L362" s="6">
        <f t="shared" si="50"/>
        <v>911.08999999999833</v>
      </c>
    </row>
    <row r="363" spans="8:12" x14ac:dyDescent="0.2">
      <c r="H363" s="56">
        <f t="shared" si="47"/>
        <v>42766</v>
      </c>
      <c r="I363" s="9">
        <v>1.8966218395479073E-2</v>
      </c>
      <c r="J363" s="9">
        <v>-1.4155571897397579E-2</v>
      </c>
      <c r="K363" s="6">
        <f t="shared" si="50"/>
        <v>1857.4849543808809</v>
      </c>
      <c r="L363" s="6">
        <f t="shared" si="50"/>
        <v>898.19299999999839</v>
      </c>
    </row>
    <row r="364" spans="8:12" x14ac:dyDescent="0.2">
      <c r="H364" s="56">
        <f t="shared" si="47"/>
        <v>42794</v>
      </c>
      <c r="I364" s="9">
        <v>3.970815241948622E-2</v>
      </c>
      <c r="J364" s="9">
        <v>5.6658201522388207E-3</v>
      </c>
      <c r="K364" s="6">
        <f t="shared" si="50"/>
        <v>1931.2422500663395</v>
      </c>
      <c r="L364" s="6">
        <f t="shared" si="50"/>
        <v>903.28199999999822</v>
      </c>
    </row>
    <row r="365" spans="8:12" x14ac:dyDescent="0.2">
      <c r="H365" s="56">
        <f t="shared" si="47"/>
        <v>42825</v>
      </c>
      <c r="I365" s="9">
        <v>1.1648095161407301E-3</v>
      </c>
      <c r="J365" s="9">
        <v>-9.2163908945379625E-3</v>
      </c>
      <c r="K365" s="6">
        <f t="shared" si="50"/>
        <v>1933.4917794171897</v>
      </c>
      <c r="L365" s="6">
        <f t="shared" si="50"/>
        <v>894.95699999999817</v>
      </c>
    </row>
    <row r="366" spans="8:12" x14ac:dyDescent="0.2">
      <c r="H366" s="56">
        <f t="shared" si="47"/>
        <v>42855</v>
      </c>
      <c r="I366" s="9">
        <v>1.0270569233243876E-2</v>
      </c>
      <c r="J366" s="9">
        <v>-5.7108889030423882E-3</v>
      </c>
      <c r="K366" s="6">
        <f t="shared" si="50"/>
        <v>1953.349840599602</v>
      </c>
      <c r="L366" s="6">
        <f t="shared" si="50"/>
        <v>889.84599999999807</v>
      </c>
    </row>
    <row r="367" spans="8:12" x14ac:dyDescent="0.2">
      <c r="H367" s="56">
        <f t="shared" si="47"/>
        <v>42886</v>
      </c>
      <c r="I367" s="9">
        <v>1.40725262932897E-2</v>
      </c>
      <c r="J367" s="9">
        <v>1.0878286804683057E-3</v>
      </c>
      <c r="K367" s="6">
        <f t="shared" si="50"/>
        <v>1980.8384075914332</v>
      </c>
      <c r="L367" s="6">
        <f t="shared" si="50"/>
        <v>890.81399999999803</v>
      </c>
    </row>
    <row r="368" spans="8:12" x14ac:dyDescent="0.2">
      <c r="H368" s="56">
        <f t="shared" si="47"/>
        <v>42916</v>
      </c>
      <c r="I368" s="9">
        <v>6.2417461403123653E-3</v>
      </c>
      <c r="J368" s="9">
        <v>-2.5998693329920552E-2</v>
      </c>
      <c r="K368" s="6">
        <f t="shared" si="50"/>
        <v>1993.2022980765996</v>
      </c>
      <c r="L368" s="6">
        <f t="shared" si="50"/>
        <v>867.65399999999829</v>
      </c>
    </row>
    <row r="369" spans="8:12" x14ac:dyDescent="0.2">
      <c r="H369" s="56">
        <f t="shared" si="47"/>
        <v>42947</v>
      </c>
      <c r="I369" s="9">
        <v>2.0562761309518951E-2</v>
      </c>
      <c r="J369" s="9">
        <v>6.2732379496894808E-3</v>
      </c>
      <c r="K369" s="6">
        <f t="shared" si="50"/>
        <v>2034.1880411735333</v>
      </c>
      <c r="L369" s="6">
        <f t="shared" si="50"/>
        <v>873.09699999999816</v>
      </c>
    </row>
    <row r="370" spans="8:12" x14ac:dyDescent="0.2">
      <c r="H370" s="56">
        <f t="shared" si="47"/>
        <v>42978</v>
      </c>
      <c r="I370" s="9">
        <v>3.0620622633290573E-3</v>
      </c>
      <c r="J370" s="9">
        <v>1.8723005576700036E-2</v>
      </c>
      <c r="K370" s="6">
        <f t="shared" si="50"/>
        <v>2040.416851610926</v>
      </c>
      <c r="L370" s="6">
        <f t="shared" si="50"/>
        <v>889.44399999999814</v>
      </c>
    </row>
    <row r="371" spans="8:12" x14ac:dyDescent="0.2">
      <c r="H371" s="56">
        <f t="shared" si="47"/>
        <v>43008</v>
      </c>
      <c r="I371" s="9">
        <v>2.0627748382813005E-2</v>
      </c>
      <c r="J371" s="9">
        <v>-2.0012502192380821E-2</v>
      </c>
      <c r="K371" s="6">
        <f t="shared" si="50"/>
        <v>2082.5060570220076</v>
      </c>
      <c r="L371" s="6">
        <f t="shared" si="50"/>
        <v>871.64399999999819</v>
      </c>
    </row>
    <row r="372" spans="8:12" x14ac:dyDescent="0.2">
      <c r="H372" s="56">
        <f t="shared" si="47"/>
        <v>43039</v>
      </c>
      <c r="I372" s="9">
        <v>2.3334840434781512E-2</v>
      </c>
      <c r="J372" s="9">
        <v>3.0799271262120564E-2</v>
      </c>
      <c r="K372" s="6">
        <f t="shared" ref="K372:L387" si="51">K371*(1+I372)</f>
        <v>2131.101003567082</v>
      </c>
      <c r="L372" s="6">
        <f t="shared" si="51"/>
        <v>898.48999999999796</v>
      </c>
    </row>
    <row r="373" spans="8:12" x14ac:dyDescent="0.2">
      <c r="H373" s="56">
        <f t="shared" si="47"/>
        <v>43069</v>
      </c>
      <c r="I373" s="9">
        <v>3.0669548163445581E-2</v>
      </c>
      <c r="J373" s="9">
        <v>-2.8547897027234592E-3</v>
      </c>
      <c r="K373" s="6">
        <f t="shared" si="51"/>
        <v>2196.46090843715</v>
      </c>
      <c r="L373" s="6">
        <f t="shared" si="51"/>
        <v>895.92499999999802</v>
      </c>
    </row>
    <row r="374" spans="8:12" x14ac:dyDescent="0.2">
      <c r="H374" s="56">
        <f t="shared" si="47"/>
        <v>43100</v>
      </c>
      <c r="I374" s="9">
        <v>1.1118352652732089E-2</v>
      </c>
      <c r="J374" s="9">
        <v>8.6056310517064194E-3</v>
      </c>
      <c r="K374" s="6">
        <f t="shared" si="51"/>
        <v>2220.8819354050947</v>
      </c>
      <c r="L374" s="6">
        <f t="shared" si="51"/>
        <v>903.63499999999806</v>
      </c>
    </row>
    <row r="375" spans="8:12" x14ac:dyDescent="0.2">
      <c r="H375" s="56">
        <f t="shared" si="47"/>
        <v>43131</v>
      </c>
      <c r="I375" s="9">
        <v>5.7253738902232287E-2</v>
      </c>
      <c r="J375" s="9">
        <v>3.0235659309344909E-2</v>
      </c>
      <c r="K375" s="6">
        <f t="shared" si="51"/>
        <v>2348.0357298674621</v>
      </c>
      <c r="L375" s="6">
        <f t="shared" si="51"/>
        <v>930.95699999999783</v>
      </c>
    </row>
    <row r="376" spans="8:12" x14ac:dyDescent="0.2">
      <c r="H376" s="56">
        <f t="shared" si="47"/>
        <v>43159</v>
      </c>
      <c r="I376" s="9">
        <v>-3.6855790289246793E-2</v>
      </c>
      <c r="J376" s="9">
        <v>-5.5890873584923839E-2</v>
      </c>
      <c r="K376" s="6">
        <f t="shared" si="51"/>
        <v>2261.4970174158084</v>
      </c>
      <c r="L376" s="6">
        <f t="shared" si="51"/>
        <v>878.92499999999802</v>
      </c>
    </row>
    <row r="377" spans="8:12" x14ac:dyDescent="0.2">
      <c r="H377" s="56">
        <f t="shared" si="47"/>
        <v>43190</v>
      </c>
      <c r="I377" s="9">
        <v>-2.5414037817746205E-2</v>
      </c>
      <c r="J377" s="9">
        <v>1.8010637995278245E-3</v>
      </c>
      <c r="K377" s="6">
        <f t="shared" si="51"/>
        <v>2204.0232466904827</v>
      </c>
      <c r="L377" s="6">
        <f t="shared" si="51"/>
        <v>880.50799999999799</v>
      </c>
    </row>
    <row r="378" spans="8:12" x14ac:dyDescent="0.2">
      <c r="H378" s="56">
        <f t="shared" si="47"/>
        <v>43220</v>
      </c>
      <c r="I378" s="9">
        <v>3.8370908472336041E-3</v>
      </c>
      <c r="J378" s="9">
        <v>3.5774802727517319E-3</v>
      </c>
      <c r="K378" s="6">
        <f t="shared" si="51"/>
        <v>2212.4802841174487</v>
      </c>
      <c r="L378" s="6">
        <f t="shared" si="51"/>
        <v>883.65799999999808</v>
      </c>
    </row>
    <row r="379" spans="8:12" x14ac:dyDescent="0.2">
      <c r="H379" s="56">
        <f t="shared" si="47"/>
        <v>43251</v>
      </c>
      <c r="I379" s="9">
        <v>2.4082233142822096E-2</v>
      </c>
      <c r="J379" s="9">
        <v>-2.1318202290931509E-2</v>
      </c>
      <c r="K379" s="6">
        <f t="shared" si="51"/>
        <v>2265.7617501434625</v>
      </c>
      <c r="L379" s="6">
        <f t="shared" si="51"/>
        <v>864.81999999999812</v>
      </c>
    </row>
    <row r="380" spans="8:12" x14ac:dyDescent="0.2">
      <c r="H380" s="56">
        <f t="shared" si="47"/>
        <v>43281</v>
      </c>
      <c r="I380" s="9">
        <v>6.154453658261394E-3</v>
      </c>
      <c r="J380" s="9">
        <v>5.9064313961285642E-3</v>
      </c>
      <c r="K380" s="6">
        <f t="shared" si="51"/>
        <v>2279.7062758353818</v>
      </c>
      <c r="L380" s="6">
        <f t="shared" si="51"/>
        <v>869.92799999999806</v>
      </c>
    </row>
    <row r="381" spans="8:12" x14ac:dyDescent="0.2">
      <c r="H381" s="56">
        <f t="shared" si="47"/>
        <v>43312</v>
      </c>
      <c r="I381" s="9">
        <v>3.7214787238615266E-2</v>
      </c>
      <c r="J381" s="9">
        <v>-5.3912507701788792E-3</v>
      </c>
      <c r="K381" s="6">
        <f t="shared" si="51"/>
        <v>2364.5450598571315</v>
      </c>
      <c r="L381" s="6">
        <f t="shared" si="51"/>
        <v>865.2379999999979</v>
      </c>
    </row>
    <row r="382" spans="8:12" x14ac:dyDescent="0.2">
      <c r="H382" s="56">
        <f t="shared" si="47"/>
        <v>43343</v>
      </c>
      <c r="I382" s="9">
        <v>3.2584018623557753E-2</v>
      </c>
      <c r="J382" s="9">
        <v>1.6427849909504744E-2</v>
      </c>
      <c r="K382" s="6">
        <f t="shared" si="51"/>
        <v>2441.5914401237578</v>
      </c>
      <c r="L382" s="6">
        <f t="shared" si="51"/>
        <v>879.45199999999795</v>
      </c>
    </row>
    <row r="383" spans="8:12" x14ac:dyDescent="0.2">
      <c r="H383" s="56">
        <f t="shared" si="47"/>
        <v>43373</v>
      </c>
      <c r="I383" s="9">
        <v>5.6920499755706011E-3</v>
      </c>
      <c r="J383" s="9">
        <v>7.8003120124781056E-4</v>
      </c>
      <c r="K383" s="6">
        <f t="shared" si="51"/>
        <v>2455.4891006208677</v>
      </c>
      <c r="L383" s="6">
        <f t="shared" si="51"/>
        <v>880.13799999999776</v>
      </c>
    </row>
    <row r="384" spans="8:12" x14ac:dyDescent="0.2">
      <c r="H384" s="56">
        <f t="shared" si="47"/>
        <v>43404</v>
      </c>
      <c r="I384" s="9">
        <v>-6.8350042162466096E-2</v>
      </c>
      <c r="J384" s="9">
        <v>-2.3365654022437399E-2</v>
      </c>
      <c r="K384" s="6">
        <f t="shared" si="51"/>
        <v>2287.6563170639556</v>
      </c>
      <c r="L384" s="6">
        <f t="shared" si="51"/>
        <v>859.57299999999782</v>
      </c>
    </row>
    <row r="385" spans="8:12" x14ac:dyDescent="0.2">
      <c r="H385" s="56">
        <f t="shared" si="47"/>
        <v>43434</v>
      </c>
      <c r="I385" s="9">
        <v>2.0378099223576251E-2</v>
      </c>
      <c r="J385" s="9">
        <v>-3.807704523059674E-3</v>
      </c>
      <c r="K385" s="6">
        <f t="shared" si="51"/>
        <v>2334.2744044825258</v>
      </c>
      <c r="L385" s="6">
        <f t="shared" si="51"/>
        <v>856.29999999999791</v>
      </c>
    </row>
    <row r="386" spans="8:12" x14ac:dyDescent="0.2">
      <c r="H386" s="56">
        <f t="shared" si="47"/>
        <v>43465</v>
      </c>
      <c r="I386" s="9">
        <v>-9.028985692409619E-2</v>
      </c>
      <c r="J386" s="9">
        <v>6.7277823192806174E-3</v>
      </c>
      <c r="K386" s="6">
        <f t="shared" si="51"/>
        <v>2123.5131024802185</v>
      </c>
      <c r="L386" s="6">
        <f t="shared" si="51"/>
        <v>862.06099999999788</v>
      </c>
    </row>
    <row r="387" spans="8:12" x14ac:dyDescent="0.2">
      <c r="H387" s="56">
        <f t="shared" ref="H387:H410" si="52">EOMONTH(H386,1)</f>
        <v>43496</v>
      </c>
      <c r="I387" s="9">
        <v>8.0134905762586639E-2</v>
      </c>
      <c r="J387" s="9">
        <v>-1.7352600338027102E-2</v>
      </c>
      <c r="K387" s="6">
        <f t="shared" si="51"/>
        <v>2293.680624833089</v>
      </c>
      <c r="L387" s="6">
        <f t="shared" si="51"/>
        <v>847.10199999999793</v>
      </c>
    </row>
    <row r="388" spans="8:12" x14ac:dyDescent="0.2">
      <c r="H388" s="56">
        <f t="shared" si="52"/>
        <v>43524</v>
      </c>
      <c r="I388" s="9">
        <v>3.2108447274422636E-2</v>
      </c>
      <c r="J388" s="9">
        <v>5.1091840179811054E-3</v>
      </c>
      <c r="K388" s="6">
        <f t="shared" ref="K388:L403" si="53">K387*(1+I388)</f>
        <v>2367.3271482399073</v>
      </c>
      <c r="L388" s="6">
        <f t="shared" si="53"/>
        <v>851.42999999999779</v>
      </c>
    </row>
    <row r="389" spans="8:12" x14ac:dyDescent="0.2">
      <c r="H389" s="56">
        <f t="shared" si="52"/>
        <v>43555</v>
      </c>
      <c r="I389" s="9">
        <v>1.9431331650016537E-2</v>
      </c>
      <c r="J389" s="9">
        <v>2.9758171546692136E-2</v>
      </c>
      <c r="K389" s="6">
        <f t="shared" si="53"/>
        <v>2413.3274671814447</v>
      </c>
      <c r="L389" s="6">
        <f t="shared" si="53"/>
        <v>876.76699999999778</v>
      </c>
    </row>
    <row r="390" spans="8:12" x14ac:dyDescent="0.2">
      <c r="H390" s="56">
        <f t="shared" si="52"/>
        <v>43585</v>
      </c>
      <c r="I390" s="9">
        <v>4.0489296420135323E-2</v>
      </c>
      <c r="J390" s="9">
        <v>3.1701694977114947E-2</v>
      </c>
      <c r="K390" s="6">
        <f t="shared" si="53"/>
        <v>2511.0413983590088</v>
      </c>
      <c r="L390" s="6">
        <f t="shared" si="53"/>
        <v>904.56199999999785</v>
      </c>
    </row>
    <row r="391" spans="8:12" x14ac:dyDescent="0.2">
      <c r="H391" s="56">
        <f t="shared" si="52"/>
        <v>43616</v>
      </c>
      <c r="I391" s="9">
        <v>-6.3548027506824978E-2</v>
      </c>
      <c r="J391" s="9">
        <v>-1.6698689531508215E-2</v>
      </c>
      <c r="K391" s="6">
        <f t="shared" si="53"/>
        <v>2351.4696705053143</v>
      </c>
      <c r="L391" s="6">
        <f t="shared" si="53"/>
        <v>889.45699999999772</v>
      </c>
    </row>
    <row r="392" spans="8:12" x14ac:dyDescent="0.2">
      <c r="H392" s="56">
        <f t="shared" si="52"/>
        <v>43646</v>
      </c>
      <c r="I392" s="9">
        <v>7.0476711594105623E-2</v>
      </c>
      <c r="J392" s="9">
        <v>2.0771099670922721E-2</v>
      </c>
      <c r="K392" s="6">
        <f t="shared" si="53"/>
        <v>2517.1935202958039</v>
      </c>
      <c r="L392" s="6">
        <f t="shared" si="53"/>
        <v>907.93199999999763</v>
      </c>
    </row>
    <row r="393" spans="8:12" x14ac:dyDescent="0.2">
      <c r="H393" s="56">
        <f t="shared" si="52"/>
        <v>43677</v>
      </c>
      <c r="I393" s="9">
        <v>1.4373122328946719E-2</v>
      </c>
      <c r="J393" s="9">
        <v>3.0534225030068196E-2</v>
      </c>
      <c r="K393" s="6">
        <f t="shared" si="53"/>
        <v>2553.3734506886476</v>
      </c>
      <c r="L393" s="6">
        <f t="shared" si="53"/>
        <v>935.65499999999747</v>
      </c>
    </row>
    <row r="394" spans="8:12" x14ac:dyDescent="0.2">
      <c r="H394" s="56">
        <f t="shared" si="52"/>
        <v>43708</v>
      </c>
      <c r="I394" s="9">
        <v>-1.5841366088397368E-2</v>
      </c>
      <c r="J394" s="9">
        <v>3.7714755973088376E-2</v>
      </c>
      <c r="K394" s="6">
        <f t="shared" si="53"/>
        <v>2512.9245270958945</v>
      </c>
      <c r="L394" s="6">
        <f t="shared" si="53"/>
        <v>970.94299999999737</v>
      </c>
    </row>
    <row r="395" spans="8:12" x14ac:dyDescent="0.2">
      <c r="H395" s="56">
        <f t="shared" si="52"/>
        <v>43738</v>
      </c>
      <c r="I395" s="9">
        <v>1.8710697955149458E-2</v>
      </c>
      <c r="J395" s="9">
        <v>-3.0731979117208708E-2</v>
      </c>
      <c r="K395" s="6">
        <f t="shared" si="53"/>
        <v>2559.9430989064726</v>
      </c>
      <c r="L395" s="6">
        <f t="shared" si="53"/>
        <v>941.10399999999743</v>
      </c>
    </row>
    <row r="396" spans="8:12" x14ac:dyDescent="0.2">
      <c r="H396" s="56">
        <f t="shared" si="52"/>
        <v>43769</v>
      </c>
      <c r="I396" s="9">
        <v>2.1658991543773043E-2</v>
      </c>
      <c r="J396" s="9">
        <v>-2.6345653615328479E-2</v>
      </c>
      <c r="K396" s="6">
        <f t="shared" si="53"/>
        <v>2615.388884838228</v>
      </c>
      <c r="L396" s="6">
        <f t="shared" si="53"/>
        <v>916.30999999999744</v>
      </c>
    </row>
    <row r="397" spans="8:12" x14ac:dyDescent="0.2">
      <c r="H397" s="56">
        <f t="shared" si="52"/>
        <v>43799</v>
      </c>
      <c r="I397" s="9">
        <v>3.6299039052051674E-2</v>
      </c>
      <c r="J397" s="9">
        <v>7.3981512806799987E-3</v>
      </c>
      <c r="K397" s="6">
        <f t="shared" si="53"/>
        <v>2710.324988105273</v>
      </c>
      <c r="L397" s="6">
        <f t="shared" si="53"/>
        <v>923.08899999999733</v>
      </c>
    </row>
    <row r="398" spans="8:12" x14ac:dyDescent="0.2">
      <c r="H398" s="56">
        <f t="shared" si="52"/>
        <v>43830</v>
      </c>
      <c r="I398" s="9">
        <v>3.0182848232194415E-2</v>
      </c>
      <c r="J398" s="9">
        <v>-3.7721173147984288E-3</v>
      </c>
      <c r="K398" s="6">
        <f t="shared" si="53"/>
        <v>2792.1303158811784</v>
      </c>
      <c r="L398" s="6">
        <f t="shared" si="53"/>
        <v>919.60699999999736</v>
      </c>
    </row>
    <row r="399" spans="8:12" x14ac:dyDescent="0.2">
      <c r="H399" s="56">
        <f t="shared" si="52"/>
        <v>43861</v>
      </c>
      <c r="I399" s="9">
        <v>-3.9215267403869269E-4</v>
      </c>
      <c r="J399" s="9">
        <v>1.3995108780164855E-3</v>
      </c>
      <c r="K399" s="6">
        <f t="shared" si="53"/>
        <v>2791.0353745115412</v>
      </c>
      <c r="L399" s="6">
        <f t="shared" si="53"/>
        <v>920.8939999999975</v>
      </c>
    </row>
    <row r="400" spans="8:12" x14ac:dyDescent="0.2">
      <c r="H400" s="56">
        <f t="shared" si="52"/>
        <v>43890</v>
      </c>
      <c r="I400" s="9">
        <v>-8.2318729964890869E-2</v>
      </c>
      <c r="J400" s="9">
        <v>-1.3176326482743916E-2</v>
      </c>
      <c r="K400" s="6">
        <f t="shared" si="53"/>
        <v>2561.2808871946677</v>
      </c>
      <c r="L400" s="6">
        <f t="shared" si="53"/>
        <v>908.7599999999976</v>
      </c>
    </row>
    <row r="401" spans="8:12" x14ac:dyDescent="0.2">
      <c r="H401" s="56">
        <f t="shared" si="52"/>
        <v>43921</v>
      </c>
      <c r="I401" s="9">
        <v>-0.12351353104680352</v>
      </c>
      <c r="J401" s="9">
        <v>-1.0670584092609792E-2</v>
      </c>
      <c r="K401" s="6">
        <f t="shared" si="53"/>
        <v>2244.9280408145646</v>
      </c>
      <c r="L401" s="6">
        <f t="shared" si="53"/>
        <v>899.0629999999976</v>
      </c>
    </row>
    <row r="402" spans="8:12" x14ac:dyDescent="0.2">
      <c r="H402" s="56">
        <f t="shared" si="52"/>
        <v>43951</v>
      </c>
      <c r="I402" s="9">
        <v>0.12819403324982925</v>
      </c>
      <c r="J402" s="9">
        <v>2.8818892558142295E-3</v>
      </c>
      <c r="K402" s="6">
        <f t="shared" si="53"/>
        <v>2532.7144207222209</v>
      </c>
      <c r="L402" s="6">
        <f t="shared" si="53"/>
        <v>901.65399999999772</v>
      </c>
    </row>
    <row r="403" spans="8:12" x14ac:dyDescent="0.2">
      <c r="H403" s="56">
        <f t="shared" si="52"/>
        <v>43982</v>
      </c>
      <c r="I403" s="9">
        <v>4.7627458500709929E-2</v>
      </c>
      <c r="J403" s="9">
        <v>-3.5501422940507066E-3</v>
      </c>
      <c r="K403" s="6">
        <f t="shared" si="53"/>
        <v>2653.3411716893179</v>
      </c>
      <c r="L403" s="6">
        <f t="shared" si="53"/>
        <v>898.4529999999977</v>
      </c>
    </row>
    <row r="404" spans="8:12" x14ac:dyDescent="0.2">
      <c r="H404" s="56">
        <f t="shared" si="52"/>
        <v>44012</v>
      </c>
      <c r="I404" s="9">
        <v>1.9888211104706066E-2</v>
      </c>
      <c r="J404" s="9">
        <v>-5.1699977628212324E-3</v>
      </c>
      <c r="K404" s="6">
        <f t="shared" ref="K404:L410" si="54">K403*(1+I404)</f>
        <v>2706.1113810446832</v>
      </c>
      <c r="L404" s="6">
        <f t="shared" si="54"/>
        <v>893.80799999999772</v>
      </c>
    </row>
    <row r="405" spans="8:12" x14ac:dyDescent="0.2">
      <c r="H405" s="56">
        <f t="shared" si="52"/>
        <v>44043</v>
      </c>
      <c r="I405" s="9">
        <v>5.6385171143966906E-2</v>
      </c>
      <c r="J405" s="9">
        <v>3.0409215401965506E-2</v>
      </c>
      <c r="K405" s="6">
        <f t="shared" si="54"/>
        <v>2858.6959343995245</v>
      </c>
      <c r="L405" s="6">
        <f t="shared" si="54"/>
        <v>920.98799999999767</v>
      </c>
    </row>
    <row r="406" spans="8:12" x14ac:dyDescent="0.2">
      <c r="H406" s="56">
        <f t="shared" si="52"/>
        <v>44074</v>
      </c>
      <c r="I406" s="9">
        <v>7.1879829682211405E-2</v>
      </c>
      <c r="J406" s="9">
        <v>-1.1944201036104829E-3</v>
      </c>
      <c r="K406" s="6">
        <f t="shared" si="54"/>
        <v>3064.1785112773923</v>
      </c>
      <c r="L406" s="6">
        <f t="shared" si="54"/>
        <v>919.88795341761363</v>
      </c>
    </row>
    <row r="407" spans="8:12" x14ac:dyDescent="0.2">
      <c r="H407" s="56">
        <f t="shared" si="52"/>
        <v>44104</v>
      </c>
      <c r="I407" s="9">
        <v>-3.7997194147475488E-2</v>
      </c>
      <c r="J407" s="9">
        <v>-1.4171891256064884E-2</v>
      </c>
      <c r="K407" s="6">
        <f t="shared" si="54"/>
        <v>2947.748325481863</v>
      </c>
      <c r="L407" s="6">
        <f t="shared" si="54"/>
        <v>906.85140137401515</v>
      </c>
    </row>
    <row r="408" spans="8:12" x14ac:dyDescent="0.2">
      <c r="H408" s="56">
        <f t="shared" si="52"/>
        <v>44135</v>
      </c>
      <c r="I408" s="9">
        <v>-2.6592646444557833E-2</v>
      </c>
      <c r="J408" s="9">
        <v>-4.7540121281894887E-3</v>
      </c>
      <c r="K408" s="6">
        <f t="shared" si="54"/>
        <v>2869.3598964547864</v>
      </c>
      <c r="L408" s="6">
        <f t="shared" si="54"/>
        <v>902.54021881341748</v>
      </c>
    </row>
    <row r="409" spans="8:12" x14ac:dyDescent="0.2">
      <c r="H409" s="56">
        <f t="shared" si="52"/>
        <v>44165</v>
      </c>
      <c r="I409" s="9">
        <v>0.10946362497104611</v>
      </c>
      <c r="J409" s="9">
        <v>2.6376672849478311E-2</v>
      </c>
      <c r="K409" s="6">
        <f t="shared" si="54"/>
        <v>3183.4504320672727</v>
      </c>
      <c r="L409" s="6">
        <f t="shared" si="54"/>
        <v>926.34622689855553</v>
      </c>
    </row>
    <row r="410" spans="8:12" x14ac:dyDescent="0.2">
      <c r="H410" s="56">
        <f t="shared" si="52"/>
        <v>44196</v>
      </c>
      <c r="I410" s="9">
        <v>3.8448567061827754E-2</v>
      </c>
      <c r="J410" s="9">
        <v>4.2799999999999998E-2</v>
      </c>
      <c r="K410" s="6">
        <f t="shared" si="54"/>
        <v>3305.8495394926158</v>
      </c>
      <c r="L410" s="6">
        <f t="shared" si="54"/>
        <v>965.99384540981362</v>
      </c>
    </row>
    <row r="411" spans="8:12" x14ac:dyDescent="0.2">
      <c r="J411" s="44" t="s">
        <v>169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1D376-9A6A-4818-BEE6-639B0261B27C}">
  <dimension ref="A1:J135"/>
  <sheetViews>
    <sheetView workbookViewId="0">
      <selection sqref="A1:XFD1048576"/>
    </sheetView>
  </sheetViews>
  <sheetFormatPr defaultRowHeight="13.5" x14ac:dyDescent="0.25"/>
  <cols>
    <col min="1" max="1" width="10.5" style="77" bestFit="1" customWidth="1"/>
  </cols>
  <sheetData>
    <row r="1" spans="1:10" x14ac:dyDescent="0.25">
      <c r="B1" t="s">
        <v>0</v>
      </c>
      <c r="C1" t="s">
        <v>46</v>
      </c>
      <c r="D1" t="s">
        <v>0</v>
      </c>
      <c r="E1" t="s">
        <v>46</v>
      </c>
      <c r="F1" t="s">
        <v>138</v>
      </c>
      <c r="I1" t="s">
        <v>0</v>
      </c>
      <c r="J1" t="s">
        <v>46</v>
      </c>
    </row>
    <row r="2" spans="1:10" x14ac:dyDescent="0.25">
      <c r="A2" s="77">
        <v>31867</v>
      </c>
      <c r="B2">
        <v>121.3608796785</v>
      </c>
      <c r="C2">
        <v>112.20099999999998</v>
      </c>
      <c r="D2" s="11">
        <v>0.213608796785</v>
      </c>
      <c r="E2" s="11">
        <v>0.12200999999999973</v>
      </c>
      <c r="F2">
        <v>133</v>
      </c>
      <c r="H2" t="s">
        <v>143</v>
      </c>
      <c r="I2" s="2">
        <f>AVERAGE(D2:D16)</f>
        <v>0.14845154735574845</v>
      </c>
      <c r="J2" s="2">
        <f>AVERAGE(E2:E16)</f>
        <v>1.8930332127676815E-2</v>
      </c>
    </row>
    <row r="3" spans="1:10" x14ac:dyDescent="0.25">
      <c r="A3" s="77">
        <v>36160</v>
      </c>
      <c r="B3">
        <v>711.50312712379991</v>
      </c>
      <c r="C3">
        <v>451.87799999999976</v>
      </c>
      <c r="D3" s="11">
        <v>0.21297365611313257</v>
      </c>
      <c r="E3" s="11">
        <v>1.5351222120859376E-2</v>
      </c>
      <c r="F3">
        <v>132</v>
      </c>
      <c r="H3" t="s">
        <v>144</v>
      </c>
      <c r="J3" s="2">
        <f>MAX(E2:E16)</f>
        <v>0.12200999999999973</v>
      </c>
    </row>
    <row r="4" spans="1:10" x14ac:dyDescent="0.25">
      <c r="A4" s="77">
        <v>35611</v>
      </c>
      <c r="B4">
        <v>500.43081064684873</v>
      </c>
      <c r="C4">
        <v>376.17699999999991</v>
      </c>
      <c r="D4" s="11">
        <v>0.1745899999999998</v>
      </c>
      <c r="E4" s="11">
        <v>-1.4848879263160253E-2</v>
      </c>
      <c r="F4">
        <v>131</v>
      </c>
      <c r="H4" t="s">
        <v>145</v>
      </c>
      <c r="J4" s="2">
        <f>MIN(E2:E16)</f>
        <v>-2.4006156175780058E-2</v>
      </c>
    </row>
    <row r="5" spans="1:10" x14ac:dyDescent="0.25">
      <c r="A5" s="77">
        <v>39994</v>
      </c>
      <c r="B5">
        <v>638.61922825069814</v>
      </c>
      <c r="C5">
        <v>856.97199999999839</v>
      </c>
      <c r="D5" s="11">
        <v>0.15929094030843505</v>
      </c>
      <c r="E5" s="11">
        <v>-2.330023614796195E-2</v>
      </c>
      <c r="F5">
        <v>130</v>
      </c>
    </row>
    <row r="6" spans="1:10" x14ac:dyDescent="0.25">
      <c r="A6" s="77">
        <v>40086</v>
      </c>
      <c r="B6">
        <v>738.280195248979</v>
      </c>
      <c r="C6">
        <v>869.3559999999984</v>
      </c>
      <c r="D6" s="11">
        <v>0.15605694690914884</v>
      </c>
      <c r="E6" s="11">
        <v>1.4450880542188127E-2</v>
      </c>
      <c r="F6">
        <v>129</v>
      </c>
    </row>
    <row r="7" spans="1:10" x14ac:dyDescent="0.25">
      <c r="A7" s="77">
        <v>37802</v>
      </c>
      <c r="B7">
        <v>600.50504345390334</v>
      </c>
      <c r="C7">
        <v>633.06999999999891</v>
      </c>
      <c r="D7" s="11">
        <v>0.15393054213809654</v>
      </c>
      <c r="E7" s="11">
        <v>4.6457233063069703E-2</v>
      </c>
      <c r="F7">
        <v>128</v>
      </c>
    </row>
    <row r="8" spans="1:10" x14ac:dyDescent="0.25">
      <c r="A8" s="77">
        <v>36525</v>
      </c>
      <c r="B8">
        <v>861.21186170624662</v>
      </c>
      <c r="C8">
        <v>459.27799999999951</v>
      </c>
      <c r="D8" s="11">
        <v>0.14879034320495133</v>
      </c>
      <c r="E8" s="11">
        <v>-1.94203777323253E-2</v>
      </c>
      <c r="F8">
        <v>127</v>
      </c>
    </row>
    <row r="9" spans="1:10" x14ac:dyDescent="0.25">
      <c r="A9" s="77">
        <v>33328</v>
      </c>
      <c r="B9">
        <v>179.37866336904176</v>
      </c>
      <c r="C9">
        <v>216.89699999999996</v>
      </c>
      <c r="D9" s="11">
        <v>0.14525473981992754</v>
      </c>
      <c r="E9" s="11">
        <v>6.4685874442580449E-3</v>
      </c>
      <c r="F9">
        <v>126</v>
      </c>
    </row>
    <row r="10" spans="1:10" x14ac:dyDescent="0.25">
      <c r="A10" s="77">
        <v>35885</v>
      </c>
      <c r="B10">
        <v>630.54989379897347</v>
      </c>
      <c r="C10">
        <v>405.04699999999991</v>
      </c>
      <c r="D10" s="11">
        <v>0.13949585007930287</v>
      </c>
      <c r="E10" s="11">
        <v>1.4501937348625038E-2</v>
      </c>
      <c r="F10">
        <v>125</v>
      </c>
    </row>
    <row r="11" spans="1:10" x14ac:dyDescent="0.25">
      <c r="A11" s="77">
        <v>43555</v>
      </c>
      <c r="B11">
        <v>2413.3274671814447</v>
      </c>
      <c r="C11">
        <v>876.76699999999778</v>
      </c>
      <c r="D11" s="11">
        <v>0.13647872686197648</v>
      </c>
      <c r="E11" s="11">
        <v>1.70591176262469E-2</v>
      </c>
      <c r="F11">
        <v>124</v>
      </c>
    </row>
    <row r="12" spans="1:10" x14ac:dyDescent="0.25">
      <c r="A12" s="77">
        <v>40999</v>
      </c>
      <c r="B12">
        <v>1035.5802097029391</v>
      </c>
      <c r="C12">
        <v>861.37099999999816</v>
      </c>
      <c r="D12" s="11">
        <v>0.12586269187656929</v>
      </c>
      <c r="E12" s="11">
        <v>-5.6403584617499281E-3</v>
      </c>
      <c r="F12">
        <v>123</v>
      </c>
    </row>
    <row r="13" spans="1:10" x14ac:dyDescent="0.25">
      <c r="A13" s="77">
        <v>37986</v>
      </c>
      <c r="B13">
        <v>691.44908421763898</v>
      </c>
      <c r="C13">
        <v>667.76399999999876</v>
      </c>
      <c r="D13" s="11">
        <v>0.12176779999585308</v>
      </c>
      <c r="E13" s="11">
        <v>5.8393906061287915E-2</v>
      </c>
      <c r="F13">
        <v>122</v>
      </c>
    </row>
    <row r="14" spans="1:10" x14ac:dyDescent="0.25">
      <c r="A14" s="77">
        <v>40908</v>
      </c>
      <c r="B14">
        <v>919.81039710699645</v>
      </c>
      <c r="C14">
        <v>866.25699999999824</v>
      </c>
      <c r="D14" s="11">
        <v>0.11816406755783904</v>
      </c>
      <c r="E14" s="11">
        <v>-2.4006156175780058E-2</v>
      </c>
      <c r="F14">
        <v>121</v>
      </c>
    </row>
    <row r="15" spans="1:10" x14ac:dyDescent="0.25">
      <c r="A15" s="77">
        <v>40451</v>
      </c>
      <c r="B15">
        <v>813.3028511942905</v>
      </c>
      <c r="C15">
        <v>873.78699999999844</v>
      </c>
      <c r="D15" s="11">
        <v>0.1129411215988525</v>
      </c>
      <c r="E15" s="11">
        <v>4.1082751702001596E-2</v>
      </c>
      <c r="F15">
        <v>120</v>
      </c>
    </row>
    <row r="16" spans="1:10" x14ac:dyDescent="0.25">
      <c r="A16" s="77">
        <v>40543</v>
      </c>
      <c r="B16">
        <v>900.7873884866425</v>
      </c>
      <c r="C16">
        <v>904.71499999999821</v>
      </c>
      <c r="D16" s="11">
        <v>0.10756698708714207</v>
      </c>
      <c r="E16" s="11">
        <v>3.5395353787593287E-2</v>
      </c>
      <c r="F16">
        <v>119</v>
      </c>
    </row>
    <row r="17" spans="1:6" x14ac:dyDescent="0.25">
      <c r="A17" s="77">
        <v>32781</v>
      </c>
      <c r="B17">
        <v>158.37879562218271</v>
      </c>
      <c r="C17">
        <v>184.59200000000007</v>
      </c>
      <c r="D17" s="11">
        <v>0.1070939305497649</v>
      </c>
      <c r="E17" s="11">
        <v>-5.1487061435060322E-2</v>
      </c>
      <c r="F17">
        <v>118</v>
      </c>
    </row>
    <row r="18" spans="1:6" x14ac:dyDescent="0.25">
      <c r="A18" s="77">
        <v>37256</v>
      </c>
      <c r="B18">
        <v>689.76193720450158</v>
      </c>
      <c r="C18">
        <v>508.3589999999993</v>
      </c>
      <c r="D18" s="11">
        <v>0.10685107575767927</v>
      </c>
      <c r="E18" s="11">
        <v>-1.4154730460886999E-2</v>
      </c>
      <c r="F18">
        <v>117</v>
      </c>
    </row>
    <row r="19" spans="1:6" x14ac:dyDescent="0.25">
      <c r="A19" s="77">
        <v>41364</v>
      </c>
      <c r="B19">
        <v>1180.1721171066524</v>
      </c>
      <c r="C19">
        <v>866.7359999999984</v>
      </c>
      <c r="D19" s="11">
        <v>0.10605564517417077</v>
      </c>
      <c r="E19" s="11">
        <v>1.9219371772076999E-2</v>
      </c>
      <c r="F19">
        <v>116</v>
      </c>
    </row>
    <row r="20" spans="1:6" x14ac:dyDescent="0.25">
      <c r="A20" s="77">
        <v>41639</v>
      </c>
      <c r="B20">
        <v>1412.5979205276608</v>
      </c>
      <c r="C20">
        <v>856.72099999999841</v>
      </c>
      <c r="D20" s="11">
        <v>0.10513035884513622</v>
      </c>
      <c r="E20" s="11">
        <v>3.123232070334403E-2</v>
      </c>
      <c r="F20">
        <v>115</v>
      </c>
    </row>
    <row r="21" spans="1:6" x14ac:dyDescent="0.25">
      <c r="A21" s="77">
        <v>34789</v>
      </c>
      <c r="B21">
        <v>269.15959520705366</v>
      </c>
      <c r="C21">
        <v>305.39499999999987</v>
      </c>
      <c r="D21" s="11">
        <v>9.7377106131665725E-2</v>
      </c>
      <c r="E21" s="11">
        <v>7.3369183185716391E-2</v>
      </c>
      <c r="F21">
        <v>114</v>
      </c>
    </row>
    <row r="22" spans="1:6" x14ac:dyDescent="0.25">
      <c r="A22" s="77">
        <v>34880</v>
      </c>
      <c r="B22">
        <v>294.85450337936186</v>
      </c>
      <c r="C22">
        <v>308.96699999999993</v>
      </c>
      <c r="D22" s="11">
        <v>9.5463467139420111E-2</v>
      </c>
      <c r="E22" s="11">
        <v>1.1696327706740561E-2</v>
      </c>
      <c r="F22">
        <v>113</v>
      </c>
    </row>
    <row r="23" spans="1:6" x14ac:dyDescent="0.25">
      <c r="A23" s="77">
        <v>38352</v>
      </c>
      <c r="B23">
        <v>766.69328472023119</v>
      </c>
      <c r="C23">
        <v>673.5069999999987</v>
      </c>
      <c r="D23" s="11">
        <v>9.2304610678126675E-2</v>
      </c>
      <c r="E23" s="11">
        <v>7.8748632558169662E-2</v>
      </c>
      <c r="F23">
        <v>112</v>
      </c>
    </row>
    <row r="24" spans="1:6" x14ac:dyDescent="0.25">
      <c r="A24" s="77">
        <v>43830</v>
      </c>
      <c r="B24">
        <v>2792.1303158811784</v>
      </c>
      <c r="C24">
        <v>919.60699999999736</v>
      </c>
      <c r="D24" s="11">
        <v>9.0700147621987748E-2</v>
      </c>
      <c r="E24" s="11">
        <v>-2.2842321358744755E-2</v>
      </c>
      <c r="F24">
        <v>111</v>
      </c>
    </row>
    <row r="25" spans="1:6" x14ac:dyDescent="0.25">
      <c r="A25" s="77">
        <v>33238</v>
      </c>
      <c r="B25">
        <v>156.62774152521393</v>
      </c>
      <c r="C25">
        <v>215.50300000000001</v>
      </c>
      <c r="D25" s="11">
        <v>8.9629212484068743E-2</v>
      </c>
      <c r="E25" s="11">
        <v>1.8604035601015312E-2</v>
      </c>
      <c r="F25">
        <v>110</v>
      </c>
    </row>
    <row r="26" spans="1:6" x14ac:dyDescent="0.25">
      <c r="A26" s="77">
        <v>32689</v>
      </c>
      <c r="B26">
        <v>143.05813739176978</v>
      </c>
      <c r="C26">
        <v>194.61200000000002</v>
      </c>
      <c r="D26" s="11">
        <v>8.8286769948791033E-2</v>
      </c>
      <c r="E26" s="11">
        <v>5.3078142670843986E-2</v>
      </c>
      <c r="F26">
        <v>109</v>
      </c>
    </row>
    <row r="27" spans="1:6" x14ac:dyDescent="0.25">
      <c r="A27" s="77">
        <v>37621</v>
      </c>
      <c r="B27">
        <v>537.32223990634429</v>
      </c>
      <c r="C27">
        <v>577.91699999999912</v>
      </c>
      <c r="D27" s="11">
        <v>8.4382308433071929E-2</v>
      </c>
      <c r="E27" s="11">
        <v>-1.1386088649321557E-2</v>
      </c>
      <c r="F27">
        <v>108</v>
      </c>
    </row>
    <row r="28" spans="1:6" x14ac:dyDescent="0.25">
      <c r="A28" s="77">
        <v>33603</v>
      </c>
      <c r="B28">
        <v>204.34503078567678</v>
      </c>
      <c r="C28">
        <v>247.13899999999998</v>
      </c>
      <c r="D28" s="11">
        <v>8.3836124104580634E-2</v>
      </c>
      <c r="E28" s="11">
        <v>0.10605436757637321</v>
      </c>
      <c r="F28">
        <v>107</v>
      </c>
    </row>
    <row r="29" spans="1:6" x14ac:dyDescent="0.25">
      <c r="A29" s="77">
        <v>35430</v>
      </c>
      <c r="B29">
        <v>414.92739295325686</v>
      </c>
      <c r="C29">
        <v>360.17299999999989</v>
      </c>
      <c r="D29" s="11">
        <v>8.3350946082739297E-2</v>
      </c>
      <c r="E29" s="11">
        <v>8.570868752637617E-2</v>
      </c>
      <c r="F29">
        <v>106</v>
      </c>
    </row>
    <row r="30" spans="1:6" x14ac:dyDescent="0.25">
      <c r="A30" s="77">
        <v>34972</v>
      </c>
      <c r="B30">
        <v>318.28710078405339</v>
      </c>
      <c r="C30">
        <v>305.56299999999993</v>
      </c>
      <c r="D30" s="11">
        <v>7.9471729738321173E-2</v>
      </c>
      <c r="E30" s="11">
        <v>-1.1017357840805042E-2</v>
      </c>
      <c r="F30">
        <v>105</v>
      </c>
    </row>
    <row r="31" spans="1:6" x14ac:dyDescent="0.25">
      <c r="A31" s="77">
        <v>43373</v>
      </c>
      <c r="B31">
        <v>2455.4891006208677</v>
      </c>
      <c r="C31">
        <v>880.13799999999776</v>
      </c>
      <c r="D31" s="11">
        <v>7.7107663670869853E-2</v>
      </c>
      <c r="E31" s="11">
        <v>1.1736603489024056E-2</v>
      </c>
      <c r="F31">
        <v>104</v>
      </c>
    </row>
    <row r="32" spans="1:6" x14ac:dyDescent="0.25">
      <c r="A32" s="77">
        <v>35703</v>
      </c>
      <c r="B32">
        <v>537.91018507758906</v>
      </c>
      <c r="C32">
        <v>385.31599999999992</v>
      </c>
      <c r="D32" s="11">
        <v>7.4894218408125379E-2</v>
      </c>
      <c r="E32" s="11">
        <v>2.4294414597383795E-2</v>
      </c>
      <c r="F32">
        <v>103</v>
      </c>
    </row>
    <row r="33" spans="1:6" x14ac:dyDescent="0.25">
      <c r="A33" s="77">
        <v>32598</v>
      </c>
      <c r="B33">
        <v>131.45261096806436</v>
      </c>
      <c r="C33">
        <v>184.80300000000003</v>
      </c>
      <c r="D33" s="11">
        <v>7.0873247258086858E-2</v>
      </c>
      <c r="E33" s="11">
        <v>2.1925701456552149E-2</v>
      </c>
      <c r="F33">
        <v>102</v>
      </c>
    </row>
    <row r="34" spans="1:6" x14ac:dyDescent="0.25">
      <c r="A34" s="77">
        <v>36341</v>
      </c>
      <c r="B34">
        <v>799.59691194867389</v>
      </c>
      <c r="C34">
        <v>471.53399999999971</v>
      </c>
      <c r="D34" s="11">
        <v>7.0482144181244433E-2</v>
      </c>
      <c r="E34" s="11">
        <v>4.6660140772852188E-2</v>
      </c>
      <c r="F34">
        <v>101</v>
      </c>
    </row>
    <row r="35" spans="1:6" x14ac:dyDescent="0.25">
      <c r="A35" s="77">
        <v>42369</v>
      </c>
      <c r="B35">
        <v>1628.1820771230791</v>
      </c>
      <c r="C35">
        <v>953.44399999999814</v>
      </c>
      <c r="D35" s="11">
        <v>7.0425217846769028E-2</v>
      </c>
      <c r="E35" s="11">
        <v>5.1209079957548198E-4</v>
      </c>
      <c r="F35">
        <v>100</v>
      </c>
    </row>
    <row r="36" spans="1:6" x14ac:dyDescent="0.25">
      <c r="A36" s="77">
        <v>39082</v>
      </c>
      <c r="B36">
        <v>931.39462116942536</v>
      </c>
      <c r="C36">
        <v>730.92399999999895</v>
      </c>
      <c r="D36" s="11">
        <v>6.6982610096198547E-2</v>
      </c>
      <c r="E36" s="11">
        <v>5.5373144241626093E-2</v>
      </c>
      <c r="F36">
        <v>99</v>
      </c>
    </row>
    <row r="37" spans="1:6" x14ac:dyDescent="0.25">
      <c r="A37" s="77">
        <v>32324</v>
      </c>
      <c r="B37">
        <v>118.67119420186899</v>
      </c>
      <c r="C37">
        <v>175.54300000000003</v>
      </c>
      <c r="D37" s="11">
        <v>6.6590082328163991E-2</v>
      </c>
      <c r="E37" s="11">
        <v>0.14557284189093966</v>
      </c>
      <c r="F37">
        <v>98</v>
      </c>
    </row>
    <row r="38" spans="1:6" x14ac:dyDescent="0.25">
      <c r="A38" s="77">
        <v>43100</v>
      </c>
      <c r="B38">
        <v>2220.8819354050947</v>
      </c>
      <c r="C38">
        <v>903.63499999999806</v>
      </c>
      <c r="D38" s="11">
        <v>6.6446807161255173E-2</v>
      </c>
      <c r="E38" s="11">
        <v>3.6701910412966665E-2</v>
      </c>
      <c r="F38">
        <v>97</v>
      </c>
    </row>
    <row r="39" spans="1:6" x14ac:dyDescent="0.25">
      <c r="A39" s="77">
        <v>32050</v>
      </c>
      <c r="B39">
        <v>135.86908119267576</v>
      </c>
      <c r="C39">
        <v>134.88</v>
      </c>
      <c r="D39" s="11">
        <v>6.6022494690999967E-2</v>
      </c>
      <c r="E39" s="11">
        <v>3.8753003511798445E-2</v>
      </c>
      <c r="F39">
        <v>96</v>
      </c>
    </row>
    <row r="40" spans="1:6" x14ac:dyDescent="0.25">
      <c r="A40" s="77">
        <v>41182</v>
      </c>
      <c r="B40">
        <v>1071.0529017013869</v>
      </c>
      <c r="C40">
        <v>864.67299999999818</v>
      </c>
      <c r="D40" s="11">
        <v>6.3516640649126987E-2</v>
      </c>
      <c r="E40" s="11">
        <v>-2.4396335231102739E-4</v>
      </c>
      <c r="F40">
        <v>95</v>
      </c>
    </row>
    <row r="41" spans="1:6" x14ac:dyDescent="0.25">
      <c r="A41" s="77">
        <v>33054</v>
      </c>
      <c r="B41">
        <v>166.64411179765577</v>
      </c>
      <c r="C41">
        <v>190.21800000000002</v>
      </c>
      <c r="D41" s="11">
        <v>6.288043478260863E-2</v>
      </c>
      <c r="E41" s="11">
        <v>-3.9938200889166886E-4</v>
      </c>
      <c r="F41">
        <v>94</v>
      </c>
    </row>
    <row r="42" spans="1:6" x14ac:dyDescent="0.25">
      <c r="A42" s="77">
        <v>39263</v>
      </c>
      <c r="B42">
        <v>996.20492511854707</v>
      </c>
      <c r="C42">
        <v>768.01799999999889</v>
      </c>
      <c r="D42" s="11">
        <v>6.2782939112412395E-2</v>
      </c>
      <c r="E42" s="11">
        <v>6.8096510271148381E-2</v>
      </c>
      <c r="F42">
        <v>93</v>
      </c>
    </row>
    <row r="43" spans="1:6" x14ac:dyDescent="0.25">
      <c r="A43" s="77">
        <v>42825</v>
      </c>
      <c r="B43">
        <v>1933.4917794171897</v>
      </c>
      <c r="C43">
        <v>894.95699999999817</v>
      </c>
      <c r="D43" s="11">
        <v>6.0661515521214682E-2</v>
      </c>
      <c r="E43" s="11">
        <v>-1.7707361512035225E-2</v>
      </c>
      <c r="F43">
        <v>92</v>
      </c>
    </row>
    <row r="44" spans="1:6" x14ac:dyDescent="0.25">
      <c r="A44" s="77">
        <v>40178</v>
      </c>
      <c r="B44">
        <v>782.86177692946842</v>
      </c>
      <c r="C44">
        <v>850.47599999999841</v>
      </c>
      <c r="D44" s="11">
        <v>6.0385720716041424E-2</v>
      </c>
      <c r="E44" s="11">
        <v>-2.1717225164374576E-2</v>
      </c>
      <c r="F44">
        <v>91</v>
      </c>
    </row>
    <row r="45" spans="1:6" x14ac:dyDescent="0.25">
      <c r="A45" s="77">
        <v>35064</v>
      </c>
      <c r="B45">
        <v>337.4464445165803</v>
      </c>
      <c r="C45">
        <v>324.06999999999988</v>
      </c>
      <c r="D45" s="11">
        <v>6.0195162434577787E-2</v>
      </c>
      <c r="E45" s="11">
        <v>6.0566888006728492E-2</v>
      </c>
      <c r="F45">
        <v>90</v>
      </c>
    </row>
    <row r="46" spans="1:6" x14ac:dyDescent="0.25">
      <c r="A46" s="77">
        <v>40633</v>
      </c>
      <c r="B46">
        <v>954.10719876295423</v>
      </c>
      <c r="C46">
        <v>886.39199999999835</v>
      </c>
      <c r="D46" s="11">
        <v>5.9192447582876451E-2</v>
      </c>
      <c r="E46" s="11">
        <v>-2.025278678920972E-2</v>
      </c>
      <c r="F46">
        <v>89</v>
      </c>
    </row>
    <row r="47" spans="1:6" x14ac:dyDescent="0.25">
      <c r="A47" s="77">
        <v>37072</v>
      </c>
      <c r="B47">
        <v>730.38127968747074</v>
      </c>
      <c r="C47">
        <v>495.27399999999932</v>
      </c>
      <c r="D47" s="11">
        <v>5.8522790421971838E-2</v>
      </c>
      <c r="E47" s="11">
        <v>-4.5392955235387555E-2</v>
      </c>
      <c r="F47">
        <v>88</v>
      </c>
    </row>
    <row r="48" spans="1:6" x14ac:dyDescent="0.25">
      <c r="A48" s="77">
        <v>32233</v>
      </c>
      <c r="B48">
        <v>111.26223294973104</v>
      </c>
      <c r="C48">
        <v>153.23600000000002</v>
      </c>
      <c r="D48" s="11">
        <v>5.6994659571988793E-2</v>
      </c>
      <c r="E48" s="11">
        <v>-2.7998731366952079E-2</v>
      </c>
      <c r="F48">
        <v>87</v>
      </c>
    </row>
    <row r="49" spans="1:6" x14ac:dyDescent="0.25">
      <c r="A49" s="77">
        <v>38990</v>
      </c>
      <c r="B49">
        <v>872.92389993633674</v>
      </c>
      <c r="C49">
        <v>692.57399999999905</v>
      </c>
      <c r="D49" s="11">
        <v>5.6657194576669845E-2</v>
      </c>
      <c r="E49" s="11">
        <v>-2.0732795371282808E-2</v>
      </c>
      <c r="F49">
        <v>86</v>
      </c>
    </row>
    <row r="50" spans="1:6" x14ac:dyDescent="0.25">
      <c r="A50" s="77">
        <v>40268</v>
      </c>
      <c r="B50">
        <v>825.03193131340254</v>
      </c>
      <c r="C50">
        <v>855.91099999999835</v>
      </c>
      <c r="D50" s="11">
        <v>5.3866666666666729E-2</v>
      </c>
      <c r="E50" s="11">
        <v>6.3905389452494354E-3</v>
      </c>
      <c r="F50">
        <v>85</v>
      </c>
    </row>
    <row r="51" spans="1:6" x14ac:dyDescent="0.25">
      <c r="A51" s="77">
        <v>35155</v>
      </c>
      <c r="B51">
        <v>355.5577120742791</v>
      </c>
      <c r="C51">
        <v>316.30699999999996</v>
      </c>
      <c r="D51" s="11">
        <v>5.3671531740820955E-2</v>
      </c>
      <c r="E51" s="11">
        <v>-2.3954701144814128E-2</v>
      </c>
      <c r="F51">
        <v>84</v>
      </c>
    </row>
    <row r="52" spans="1:6" x14ac:dyDescent="0.25">
      <c r="A52" s="77">
        <v>33511</v>
      </c>
      <c r="B52">
        <v>188.53867871814845</v>
      </c>
      <c r="C52">
        <v>223.44200000000001</v>
      </c>
      <c r="D52" s="11">
        <v>5.3467279262979783E-2</v>
      </c>
      <c r="E52" s="11">
        <v>1.9961747212065672E-2</v>
      </c>
      <c r="F52">
        <v>83</v>
      </c>
    </row>
    <row r="53" spans="1:6" x14ac:dyDescent="0.25">
      <c r="A53" s="77">
        <v>41547</v>
      </c>
      <c r="B53">
        <v>1278.2183651201374</v>
      </c>
      <c r="C53">
        <v>830.77399999999852</v>
      </c>
      <c r="D53" s="11">
        <v>5.2451011344741172E-2</v>
      </c>
      <c r="E53" s="11">
        <v>-2.7632806364358942E-2</v>
      </c>
      <c r="F53">
        <v>82</v>
      </c>
    </row>
    <row r="54" spans="1:6" x14ac:dyDescent="0.25">
      <c r="A54" s="77">
        <v>41820</v>
      </c>
      <c r="B54">
        <v>1513.3964336181332</v>
      </c>
      <c r="C54">
        <v>861.18599999999833</v>
      </c>
      <c r="D54" s="11">
        <v>5.2338757698836336E-2</v>
      </c>
      <c r="E54" s="11">
        <v>1.8392139379612482E-2</v>
      </c>
      <c r="F54">
        <v>81</v>
      </c>
    </row>
    <row r="55" spans="1:6" x14ac:dyDescent="0.25">
      <c r="A55" s="77">
        <v>33969</v>
      </c>
      <c r="B55">
        <v>219.91705687915817</v>
      </c>
      <c r="C55">
        <v>253.44</v>
      </c>
      <c r="D55" s="11">
        <v>5.0363225688297319E-2</v>
      </c>
      <c r="E55" s="11">
        <v>-7.6159523856138556E-3</v>
      </c>
      <c r="F55">
        <v>80</v>
      </c>
    </row>
    <row r="56" spans="1:6" x14ac:dyDescent="0.25">
      <c r="A56" s="77">
        <v>31958</v>
      </c>
      <c r="B56">
        <v>127.45423466139813</v>
      </c>
      <c r="C56">
        <v>129.84799999999998</v>
      </c>
      <c r="D56" s="11">
        <v>5.0208559784999718E-2</v>
      </c>
      <c r="E56" s="11">
        <v>0.15728023814404524</v>
      </c>
      <c r="F56">
        <v>79</v>
      </c>
    </row>
    <row r="57" spans="1:6" x14ac:dyDescent="0.25">
      <c r="A57" s="77">
        <v>36250</v>
      </c>
      <c r="B57">
        <v>746.9502562887152</v>
      </c>
      <c r="C57">
        <v>450.51299999999975</v>
      </c>
      <c r="D57" s="11">
        <v>4.9820060957718848E-2</v>
      </c>
      <c r="E57" s="11">
        <v>-3.0207268333488635E-3</v>
      </c>
      <c r="F57">
        <v>78</v>
      </c>
    </row>
    <row r="58" spans="1:6" x14ac:dyDescent="0.25">
      <c r="A58" s="77">
        <v>42004</v>
      </c>
      <c r="B58">
        <v>1605.9594538389206</v>
      </c>
      <c r="C58">
        <v>962.33899999999801</v>
      </c>
      <c r="D58" s="11">
        <v>4.9325631567958883E-2</v>
      </c>
      <c r="E58" s="11">
        <v>7.6748960833346924E-2</v>
      </c>
      <c r="F58">
        <v>77</v>
      </c>
    </row>
    <row r="59" spans="1:6" x14ac:dyDescent="0.25">
      <c r="A59" s="77">
        <v>34607</v>
      </c>
      <c r="B59">
        <v>245.31373199358842</v>
      </c>
      <c r="C59">
        <v>280.0739999999999</v>
      </c>
      <c r="D59" s="11">
        <v>4.8874234916933768E-2</v>
      </c>
      <c r="E59" s="11">
        <v>-3.9447691167997401E-2</v>
      </c>
      <c r="F59">
        <v>76</v>
      </c>
    </row>
    <row r="60" spans="1:6" x14ac:dyDescent="0.25">
      <c r="A60" s="77">
        <v>35246</v>
      </c>
      <c r="B60">
        <v>371.5174411430018</v>
      </c>
      <c r="C60">
        <v>323.67299999999989</v>
      </c>
      <c r="D60" s="11">
        <v>4.4886465759990557E-2</v>
      </c>
      <c r="E60" s="11">
        <v>2.3287502331595267E-2</v>
      </c>
      <c r="F60">
        <v>75</v>
      </c>
    </row>
    <row r="61" spans="1:6" x14ac:dyDescent="0.25">
      <c r="A61" s="77">
        <v>43008</v>
      </c>
      <c r="B61">
        <v>2082.5060570220076</v>
      </c>
      <c r="C61">
        <v>871.64399999999819</v>
      </c>
      <c r="D61" s="11">
        <v>4.4804162142289439E-2</v>
      </c>
      <c r="E61" s="11">
        <v>4.5986072789383492E-3</v>
      </c>
      <c r="F61">
        <v>74</v>
      </c>
    </row>
    <row r="62" spans="1:6" x14ac:dyDescent="0.25">
      <c r="A62" s="77">
        <v>34059</v>
      </c>
      <c r="B62">
        <v>229.52016134282633</v>
      </c>
      <c r="C62">
        <v>267.11899999999997</v>
      </c>
      <c r="D62" s="11">
        <v>4.3666937889883517E-2</v>
      </c>
      <c r="E62" s="11">
        <v>5.3973327020201856E-2</v>
      </c>
      <c r="F62">
        <v>73</v>
      </c>
    </row>
    <row r="63" spans="1:6" x14ac:dyDescent="0.25">
      <c r="A63" s="77">
        <v>43646</v>
      </c>
      <c r="B63">
        <v>2517.1935202958039</v>
      </c>
      <c r="C63">
        <v>907.93199999999763</v>
      </c>
      <c r="D63" s="11">
        <v>4.3038524413624435E-2</v>
      </c>
      <c r="E63" s="11">
        <v>3.554536153847021E-2</v>
      </c>
      <c r="F63">
        <v>72</v>
      </c>
    </row>
    <row r="64" spans="1:6" x14ac:dyDescent="0.25">
      <c r="A64" s="77">
        <v>38807</v>
      </c>
      <c r="B64">
        <v>838.19679058258373</v>
      </c>
      <c r="C64">
        <v>710.49899999999889</v>
      </c>
      <c r="D64" s="11">
        <v>4.2077608398571886E-2</v>
      </c>
      <c r="E64" s="11">
        <v>2.6554643703404324E-2</v>
      </c>
      <c r="F64">
        <v>71</v>
      </c>
    </row>
    <row r="65" spans="1:6" x14ac:dyDescent="0.25">
      <c r="A65" s="77">
        <v>42643</v>
      </c>
      <c r="B65">
        <v>1755.7661792832421</v>
      </c>
      <c r="C65">
        <v>935.11699999999837</v>
      </c>
      <c r="D65" s="11">
        <v>3.8518626786384624E-2</v>
      </c>
      <c r="E65" s="11">
        <v>-2.3712976206633485E-2</v>
      </c>
      <c r="F65">
        <v>70</v>
      </c>
    </row>
    <row r="66" spans="1:6" x14ac:dyDescent="0.25">
      <c r="A66" s="77">
        <v>42735</v>
      </c>
      <c r="B66">
        <v>1822.9112220283221</v>
      </c>
      <c r="C66">
        <v>911.08999999999833</v>
      </c>
      <c r="D66" s="11">
        <v>3.8242588072000983E-2</v>
      </c>
      <c r="E66" s="11">
        <v>-2.5694111004291531E-2</v>
      </c>
      <c r="F66">
        <v>69</v>
      </c>
    </row>
    <row r="67" spans="1:6" x14ac:dyDescent="0.25">
      <c r="A67" s="77">
        <v>38625</v>
      </c>
      <c r="B67">
        <v>787.90191560760468</v>
      </c>
      <c r="C67">
        <v>680.53299999999876</v>
      </c>
      <c r="D67" s="11">
        <v>3.6045019860055039E-2</v>
      </c>
      <c r="E67" s="11">
        <v>1.5669354092478827E-2</v>
      </c>
      <c r="F67">
        <v>68</v>
      </c>
    </row>
    <row r="68" spans="1:6" x14ac:dyDescent="0.25">
      <c r="A68" s="77">
        <v>43281</v>
      </c>
      <c r="B68">
        <v>2279.7062758353818</v>
      </c>
      <c r="C68">
        <v>869.92799999999806</v>
      </c>
      <c r="D68" s="11">
        <v>3.4338580257056384E-2</v>
      </c>
      <c r="E68" s="11">
        <v>-1.2015790884353117E-2</v>
      </c>
      <c r="F68">
        <v>67</v>
      </c>
    </row>
    <row r="69" spans="1:6" x14ac:dyDescent="0.25">
      <c r="A69" s="77">
        <v>35976</v>
      </c>
      <c r="B69">
        <v>651.3708217111058</v>
      </c>
      <c r="C69">
        <v>402.4869999999998</v>
      </c>
      <c r="D69" s="11">
        <v>3.3020270270270213E-2</v>
      </c>
      <c r="E69" s="11">
        <v>-6.32025419272364E-3</v>
      </c>
      <c r="F69">
        <v>66</v>
      </c>
    </row>
    <row r="70" spans="1:6" x14ac:dyDescent="0.25">
      <c r="A70" s="77">
        <v>33877</v>
      </c>
      <c r="B70">
        <v>209.372388047047</v>
      </c>
      <c r="C70">
        <v>255.38499999999999</v>
      </c>
      <c r="D70" s="11">
        <v>3.1527465838248503E-2</v>
      </c>
      <c r="E70" s="11">
        <v>0.1057446679540357</v>
      </c>
      <c r="F70">
        <v>65</v>
      </c>
    </row>
    <row r="71" spans="1:6" x14ac:dyDescent="0.25">
      <c r="A71" s="77">
        <v>35338</v>
      </c>
      <c r="B71">
        <v>383.0036743435561</v>
      </c>
      <c r="C71">
        <v>331.7399999999999</v>
      </c>
      <c r="D71" s="11">
        <v>3.0917076639029428E-2</v>
      </c>
      <c r="E71" s="11">
        <v>2.4923302221686816E-2</v>
      </c>
      <c r="F71">
        <v>64</v>
      </c>
    </row>
    <row r="72" spans="1:6" x14ac:dyDescent="0.25">
      <c r="A72" s="77">
        <v>42916</v>
      </c>
      <c r="B72">
        <v>1993.2022980765996</v>
      </c>
      <c r="C72">
        <v>867.65399999999829</v>
      </c>
      <c r="D72" s="11">
        <v>3.0882220082367517E-2</v>
      </c>
      <c r="E72" s="11">
        <v>-3.0507610980192279E-2</v>
      </c>
      <c r="F72">
        <v>63</v>
      </c>
    </row>
    <row r="73" spans="1:6" x14ac:dyDescent="0.25">
      <c r="A73" s="77">
        <v>32508</v>
      </c>
      <c r="B73">
        <v>122.75272662254069</v>
      </c>
      <c r="C73">
        <v>180.83800000000005</v>
      </c>
      <c r="D73" s="11">
        <v>3.0877670041861816E-2</v>
      </c>
      <c r="E73" s="11">
        <v>3.3673055268166774E-2</v>
      </c>
      <c r="F73">
        <v>62</v>
      </c>
    </row>
    <row r="74" spans="1:6" x14ac:dyDescent="0.25">
      <c r="A74" s="77">
        <v>41455</v>
      </c>
      <c r="B74">
        <v>1214.5157839574194</v>
      </c>
      <c r="C74">
        <v>854.38299999999856</v>
      </c>
      <c r="D74" s="11">
        <v>2.9100557751665201E-2</v>
      </c>
      <c r="E74" s="11">
        <v>-1.4252321352753117E-2</v>
      </c>
      <c r="F74">
        <v>61</v>
      </c>
    </row>
    <row r="75" spans="1:6" x14ac:dyDescent="0.25">
      <c r="A75" s="77">
        <v>35795</v>
      </c>
      <c r="B75">
        <v>553.3586574756639</v>
      </c>
      <c r="C75">
        <v>399.25699999999995</v>
      </c>
      <c r="D75" s="11">
        <v>2.8719427195539105E-2</v>
      </c>
      <c r="E75" s="11">
        <v>3.6180693249177276E-2</v>
      </c>
      <c r="F75">
        <v>60</v>
      </c>
    </row>
    <row r="76" spans="1:6" x14ac:dyDescent="0.25">
      <c r="A76" s="77">
        <v>35520</v>
      </c>
      <c r="B76">
        <v>426.04722553984692</v>
      </c>
      <c r="C76">
        <v>381.84699999999987</v>
      </c>
      <c r="D76" s="11">
        <v>2.6799466064277855E-2</v>
      </c>
      <c r="E76" s="11">
        <v>6.0176637338168026E-2</v>
      </c>
      <c r="F76">
        <v>59</v>
      </c>
    </row>
    <row r="77" spans="1:6" x14ac:dyDescent="0.25">
      <c r="A77" s="77">
        <v>37894</v>
      </c>
      <c r="B77">
        <v>616.39234449428409</v>
      </c>
      <c r="C77">
        <v>630.92199999999889</v>
      </c>
      <c r="D77" s="11">
        <v>2.6456565541901789E-2</v>
      </c>
      <c r="E77" s="11">
        <v>-3.3929897167770395E-3</v>
      </c>
      <c r="F77">
        <v>58</v>
      </c>
    </row>
    <row r="78" spans="1:6" x14ac:dyDescent="0.25">
      <c r="A78" s="77">
        <v>34242</v>
      </c>
      <c r="B78">
        <v>236.59680575904321</v>
      </c>
      <c r="C78">
        <v>288.00599999999997</v>
      </c>
      <c r="D78" s="11">
        <v>2.5843277792145347E-2</v>
      </c>
      <c r="E78" s="11">
        <v>2.0715123635087762E-2</v>
      </c>
      <c r="F78">
        <v>57</v>
      </c>
    </row>
    <row r="79" spans="1:6" x14ac:dyDescent="0.25">
      <c r="A79" s="77">
        <v>42551</v>
      </c>
      <c r="B79">
        <v>1690.6448608594767</v>
      </c>
      <c r="C79">
        <v>957.82999999999811</v>
      </c>
      <c r="D79" s="11">
        <v>2.4553911456168365E-2</v>
      </c>
      <c r="E79" s="11">
        <v>-1.6877199717122426E-2</v>
      </c>
      <c r="F79">
        <v>56</v>
      </c>
    </row>
    <row r="80" spans="1:6" x14ac:dyDescent="0.25">
      <c r="A80" s="77">
        <v>34334</v>
      </c>
      <c r="B80">
        <v>242.08003355174102</v>
      </c>
      <c r="C80">
        <v>287.45699999999999</v>
      </c>
      <c r="D80" s="11">
        <v>2.3175409216141807E-2</v>
      </c>
      <c r="E80" s="11">
        <v>-1.906210287285659E-3</v>
      </c>
      <c r="F80">
        <v>55</v>
      </c>
    </row>
    <row r="81" spans="1:6" x14ac:dyDescent="0.25">
      <c r="A81" s="77">
        <v>36616</v>
      </c>
      <c r="B81">
        <v>880.96341108227409</v>
      </c>
      <c r="C81">
        <v>442.34899999999948</v>
      </c>
      <c r="D81" s="11">
        <v>2.2934599782329368E-2</v>
      </c>
      <c r="E81" s="11">
        <v>-3.6860028131110223E-2</v>
      </c>
      <c r="F81">
        <v>54</v>
      </c>
    </row>
    <row r="82" spans="1:6" x14ac:dyDescent="0.25">
      <c r="A82" s="77">
        <v>38717</v>
      </c>
      <c r="B82">
        <v>804.35159898569839</v>
      </c>
      <c r="C82">
        <v>692.11999999999875</v>
      </c>
      <c r="D82" s="11">
        <v>2.0877831430842875E-2</v>
      </c>
      <c r="E82" s="11">
        <v>1.7026360220591785E-2</v>
      </c>
      <c r="F82">
        <v>53</v>
      </c>
    </row>
    <row r="83" spans="1:6" x14ac:dyDescent="0.25">
      <c r="A83" s="77">
        <v>32873</v>
      </c>
      <c r="B83">
        <v>161.64657784207336</v>
      </c>
      <c r="C83">
        <v>187.00800000000007</v>
      </c>
      <c r="D83" s="11">
        <v>2.0632700274385574E-2</v>
      </c>
      <c r="E83" s="11">
        <v>1.3088324521105976E-2</v>
      </c>
      <c r="F83">
        <v>52</v>
      </c>
    </row>
    <row r="84" spans="1:6" x14ac:dyDescent="0.25">
      <c r="A84" s="77">
        <v>39355</v>
      </c>
      <c r="B84">
        <v>1016.4293869149234</v>
      </c>
      <c r="C84">
        <v>763.25699999999881</v>
      </c>
      <c r="D84" s="11">
        <v>2.0301507537688224E-2</v>
      </c>
      <c r="E84" s="11">
        <v>-6.1990734592158869E-3</v>
      </c>
      <c r="F84">
        <v>51</v>
      </c>
    </row>
    <row r="85" spans="1:6" x14ac:dyDescent="0.25">
      <c r="A85" s="77">
        <v>33785</v>
      </c>
      <c r="B85">
        <v>202.97315871943849</v>
      </c>
      <c r="C85">
        <v>230.96200000000002</v>
      </c>
      <c r="D85" s="11">
        <v>1.9015229295003433E-2</v>
      </c>
      <c r="E85" s="11">
        <v>2.777221532478058E-2</v>
      </c>
      <c r="F85">
        <v>50</v>
      </c>
    </row>
    <row r="86" spans="1:6" x14ac:dyDescent="0.25">
      <c r="A86" s="77">
        <v>41729</v>
      </c>
      <c r="B86">
        <v>1438.1266702820087</v>
      </c>
      <c r="C86">
        <v>845.63299999999845</v>
      </c>
      <c r="D86" s="11">
        <v>1.8072198311612997E-2</v>
      </c>
      <c r="E86" s="11">
        <v>-1.2942369803004672E-2</v>
      </c>
      <c r="F86">
        <v>49</v>
      </c>
    </row>
    <row r="87" spans="1:6" x14ac:dyDescent="0.25">
      <c r="A87" s="77">
        <v>38168</v>
      </c>
      <c r="B87">
        <v>715.26086365306094</v>
      </c>
      <c r="C87">
        <v>636.44199999999887</v>
      </c>
      <c r="D87" s="11">
        <v>1.721380012360485E-2</v>
      </c>
      <c r="E87" s="11">
        <v>-8.1629178138329594E-2</v>
      </c>
      <c r="F87">
        <v>48</v>
      </c>
    </row>
    <row r="88" spans="1:6" x14ac:dyDescent="0.25">
      <c r="A88" s="77">
        <v>43738</v>
      </c>
      <c r="B88">
        <v>2559.9430989064726</v>
      </c>
      <c r="C88">
        <v>941.10399999999743</v>
      </c>
      <c r="D88" s="11">
        <v>1.6983032200736492E-2</v>
      </c>
      <c r="E88" s="11">
        <v>3.6535775806998627E-2</v>
      </c>
      <c r="F88">
        <v>47</v>
      </c>
    </row>
    <row r="89" spans="1:6" x14ac:dyDescent="0.25">
      <c r="A89" s="77">
        <v>38077</v>
      </c>
      <c r="B89">
        <v>703.15686197547393</v>
      </c>
      <c r="C89">
        <v>693.01199999999881</v>
      </c>
      <c r="D89" s="11">
        <v>1.693223409368172E-2</v>
      </c>
      <c r="E89" s="11">
        <v>3.7809765126601835E-2</v>
      </c>
      <c r="F89">
        <v>46</v>
      </c>
    </row>
    <row r="90" spans="1:6" x14ac:dyDescent="0.25">
      <c r="A90" s="77">
        <v>38533</v>
      </c>
      <c r="B90">
        <v>760.49003711637101</v>
      </c>
      <c r="C90">
        <v>670.03399999999885</v>
      </c>
      <c r="D90" s="11">
        <v>1.3686260924873128E-2</v>
      </c>
      <c r="E90" s="11">
        <v>1.2212402749452567E-2</v>
      </c>
      <c r="F90">
        <v>45</v>
      </c>
    </row>
    <row r="91" spans="1:6" x14ac:dyDescent="0.25">
      <c r="A91" s="77">
        <v>42460</v>
      </c>
      <c r="B91">
        <v>1650.127769710637</v>
      </c>
      <c r="C91">
        <v>974.27299999999809</v>
      </c>
      <c r="D91" s="11">
        <v>1.3478647686832934E-2</v>
      </c>
      <c r="E91" s="11">
        <v>2.1846065421776251E-2</v>
      </c>
      <c r="F91">
        <v>44</v>
      </c>
    </row>
    <row r="92" spans="1:6" x14ac:dyDescent="0.25">
      <c r="A92" s="77">
        <v>41912</v>
      </c>
      <c r="B92">
        <v>1530.4681459455151</v>
      </c>
      <c r="C92">
        <v>893.74499999999841</v>
      </c>
      <c r="D92" s="11">
        <v>1.1280396826737427E-2</v>
      </c>
      <c r="E92" s="11">
        <v>3.7807163609255401E-2</v>
      </c>
      <c r="F92">
        <v>43</v>
      </c>
    </row>
    <row r="93" spans="1:6" x14ac:dyDescent="0.25">
      <c r="A93" s="77">
        <v>42094</v>
      </c>
      <c r="B93">
        <v>1621.2247259300134</v>
      </c>
      <c r="C93">
        <v>1009.7349999999982</v>
      </c>
      <c r="D93" s="11">
        <v>9.5053907211681832E-3</v>
      </c>
      <c r="E93" s="11">
        <v>4.9250835724209852E-2</v>
      </c>
      <c r="F93">
        <v>42</v>
      </c>
    </row>
    <row r="94" spans="1:6" x14ac:dyDescent="0.25">
      <c r="A94" s="77">
        <v>39172</v>
      </c>
      <c r="B94">
        <v>937.35502185472774</v>
      </c>
      <c r="C94">
        <v>719.05299999999886</v>
      </c>
      <c r="D94" s="11">
        <v>6.3994364470547627E-3</v>
      </c>
      <c r="E94" s="11">
        <v>-1.6241086624601331E-2</v>
      </c>
      <c r="F94">
        <v>41</v>
      </c>
    </row>
    <row r="95" spans="1:6" x14ac:dyDescent="0.25">
      <c r="A95" s="77">
        <v>34150</v>
      </c>
      <c r="B95">
        <v>230.63640507374075</v>
      </c>
      <c r="C95">
        <v>282.161</v>
      </c>
      <c r="D95" s="11">
        <v>4.8633798633799241E-3</v>
      </c>
      <c r="E95" s="11">
        <v>5.6311980802563832E-2</v>
      </c>
      <c r="F95">
        <v>40</v>
      </c>
    </row>
    <row r="96" spans="1:6" x14ac:dyDescent="0.25">
      <c r="A96" s="77">
        <v>34515</v>
      </c>
      <c r="B96">
        <v>233.88288493235436</v>
      </c>
      <c r="C96">
        <v>291.57599999999991</v>
      </c>
      <c r="D96" s="11">
        <v>4.225738589590966E-3</v>
      </c>
      <c r="E96" s="11">
        <v>4.7869587717785045E-2</v>
      </c>
      <c r="F96">
        <v>39</v>
      </c>
    </row>
    <row r="97" spans="1:6" x14ac:dyDescent="0.25">
      <c r="A97" s="77">
        <v>32416</v>
      </c>
      <c r="B97">
        <v>119.07593906613182</v>
      </c>
      <c r="C97">
        <v>174.94700000000006</v>
      </c>
      <c r="D97" s="11">
        <v>3.4106412005454612E-3</v>
      </c>
      <c r="E97" s="11">
        <v>-3.3951795286623065E-3</v>
      </c>
      <c r="F97">
        <v>38</v>
      </c>
    </row>
    <row r="98" spans="1:6" x14ac:dyDescent="0.25">
      <c r="A98" s="77">
        <v>42185</v>
      </c>
      <c r="B98">
        <v>1625.7323055762251</v>
      </c>
      <c r="C98">
        <v>931.92299999999818</v>
      </c>
      <c r="D98" s="11">
        <v>2.7803546134703705E-3</v>
      </c>
      <c r="E98" s="11">
        <v>-7.7061803344442015E-2</v>
      </c>
      <c r="F98">
        <v>37</v>
      </c>
    </row>
    <row r="99" spans="1:6" x14ac:dyDescent="0.25">
      <c r="A99" s="77">
        <v>37346</v>
      </c>
      <c r="B99">
        <v>691.65784735815373</v>
      </c>
      <c r="C99">
        <v>492.32699999999937</v>
      </c>
      <c r="D99" s="11">
        <v>2.7486442080812967E-3</v>
      </c>
      <c r="E99" s="11">
        <v>-3.1536768307436125E-2</v>
      </c>
      <c r="F99">
        <v>36</v>
      </c>
    </row>
    <row r="100" spans="1:6" x14ac:dyDescent="0.25">
      <c r="A100" s="77">
        <v>40724</v>
      </c>
      <c r="B100">
        <v>955.05302360365249</v>
      </c>
      <c r="C100">
        <v>873.35499999999831</v>
      </c>
      <c r="D100" s="11">
        <v>9.9131925838591428E-4</v>
      </c>
      <c r="E100" s="11">
        <v>-1.4707939602343068E-2</v>
      </c>
      <c r="F100">
        <v>35</v>
      </c>
    </row>
    <row r="101" spans="1:6" x14ac:dyDescent="0.25">
      <c r="A101" s="77">
        <v>34699</v>
      </c>
      <c r="B101">
        <v>245.27538774328985</v>
      </c>
      <c r="C101">
        <v>284.51999999999987</v>
      </c>
      <c r="D101" s="11">
        <v>-1.5630698692226108E-4</v>
      </c>
      <c r="E101" s="11">
        <v>1.587437605775599E-2</v>
      </c>
      <c r="F101">
        <v>34</v>
      </c>
    </row>
    <row r="102" spans="1:6" x14ac:dyDescent="0.25">
      <c r="A102" s="77">
        <v>33419</v>
      </c>
      <c r="B102">
        <v>178.96965803252351</v>
      </c>
      <c r="C102">
        <v>219.06899999999999</v>
      </c>
      <c r="D102" s="11">
        <v>-2.2801225565873828E-3</v>
      </c>
      <c r="E102" s="11">
        <v>1.001396976445057E-2</v>
      </c>
      <c r="F102">
        <v>33</v>
      </c>
    </row>
    <row r="103" spans="1:6" x14ac:dyDescent="0.25">
      <c r="A103" s="77">
        <v>41274</v>
      </c>
      <c r="B103">
        <v>1067.0097135310136</v>
      </c>
      <c r="C103">
        <v>850.39199999999835</v>
      </c>
      <c r="D103" s="11">
        <v>-3.7749658900606553E-3</v>
      </c>
      <c r="E103" s="11">
        <v>-1.6516070236956448E-2</v>
      </c>
      <c r="F103">
        <v>32</v>
      </c>
    </row>
    <row r="104" spans="1:6" x14ac:dyDescent="0.25">
      <c r="A104" s="77">
        <v>43190</v>
      </c>
      <c r="B104">
        <v>2204.0232466904827</v>
      </c>
      <c r="C104">
        <v>880.50799999999799</v>
      </c>
      <c r="D104" s="11">
        <v>-7.590988267252019E-3</v>
      </c>
      <c r="E104" s="11">
        <v>-2.5593298179021562E-2</v>
      </c>
      <c r="F104">
        <v>31</v>
      </c>
    </row>
    <row r="105" spans="1:6" x14ac:dyDescent="0.25">
      <c r="A105" s="77">
        <v>36799</v>
      </c>
      <c r="B105">
        <v>849.25271608534331</v>
      </c>
      <c r="C105">
        <v>408.7639999999995</v>
      </c>
      <c r="D105" s="11">
        <v>-9.687852426682797E-3</v>
      </c>
      <c r="E105" s="11">
        <v>-3.7287209488549133E-2</v>
      </c>
      <c r="F105">
        <v>30</v>
      </c>
    </row>
    <row r="106" spans="1:6" x14ac:dyDescent="0.25">
      <c r="A106" s="77">
        <v>38898</v>
      </c>
      <c r="B106">
        <v>826.1183517385291</v>
      </c>
      <c r="C106">
        <v>707.23699999999894</v>
      </c>
      <c r="D106" s="11">
        <v>-1.4410027549329518E-2</v>
      </c>
      <c r="E106" s="11">
        <v>-4.5911394667690342E-3</v>
      </c>
      <c r="F106">
        <v>29</v>
      </c>
    </row>
    <row r="107" spans="1:6" x14ac:dyDescent="0.25">
      <c r="A107" s="77">
        <v>38260</v>
      </c>
      <c r="B107">
        <v>701.90428313238669</v>
      </c>
      <c r="C107">
        <v>624.34099999999864</v>
      </c>
      <c r="D107" s="11">
        <v>-1.8673719197298211E-2</v>
      </c>
      <c r="E107" s="11">
        <v>-1.901351576420196E-2</v>
      </c>
      <c r="F107">
        <v>28</v>
      </c>
    </row>
    <row r="108" spans="1:6" x14ac:dyDescent="0.25">
      <c r="A108" s="77">
        <v>38442</v>
      </c>
      <c r="B108">
        <v>750.22229898086084</v>
      </c>
      <c r="C108">
        <v>661.94999999999868</v>
      </c>
      <c r="D108" s="11">
        <v>-2.1483148564918841E-2</v>
      </c>
      <c r="E108" s="11">
        <v>-1.7159435610914264E-2</v>
      </c>
      <c r="F108">
        <v>27</v>
      </c>
    </row>
    <row r="109" spans="1:6" x14ac:dyDescent="0.25">
      <c r="A109" s="77">
        <v>33694</v>
      </c>
      <c r="B109">
        <v>199.18559888438924</v>
      </c>
      <c r="C109">
        <v>224.721</v>
      </c>
      <c r="D109" s="11">
        <v>-2.5248629151637725E-2</v>
      </c>
      <c r="E109" s="11">
        <v>-9.071008622677923E-2</v>
      </c>
      <c r="F109">
        <v>26</v>
      </c>
    </row>
    <row r="110" spans="1:6" x14ac:dyDescent="0.25">
      <c r="A110" s="77">
        <v>36707</v>
      </c>
      <c r="B110">
        <v>857.56063698337027</v>
      </c>
      <c r="C110">
        <v>424.59599999999949</v>
      </c>
      <c r="D110" s="11">
        <v>-2.6564978527488736E-2</v>
      </c>
      <c r="E110" s="11">
        <v>-4.0133469274260869E-2</v>
      </c>
      <c r="F110">
        <v>25</v>
      </c>
    </row>
    <row r="111" spans="1:6" x14ac:dyDescent="0.25">
      <c r="A111" s="77">
        <v>39629</v>
      </c>
      <c r="B111">
        <v>865.50215726743284</v>
      </c>
      <c r="C111">
        <v>853.38399999999888</v>
      </c>
      <c r="D111" s="11">
        <v>-2.726941898660229E-2</v>
      </c>
      <c r="E111" s="11">
        <v>1.9758642240117696E-2</v>
      </c>
      <c r="F111">
        <v>24</v>
      </c>
    </row>
    <row r="112" spans="1:6" x14ac:dyDescent="0.25">
      <c r="A112" s="77">
        <v>41090</v>
      </c>
      <c r="B112">
        <v>1007.0861712588343</v>
      </c>
      <c r="C112">
        <v>864.88399999999831</v>
      </c>
      <c r="D112" s="11">
        <v>-2.751504729148746E-2</v>
      </c>
      <c r="E112" s="11">
        <v>4.0783820212197952E-3</v>
      </c>
      <c r="F112">
        <v>23</v>
      </c>
    </row>
    <row r="113" spans="1:6" x14ac:dyDescent="0.25">
      <c r="A113" s="77">
        <v>32963</v>
      </c>
      <c r="B113">
        <v>156.7853789986637</v>
      </c>
      <c r="C113">
        <v>190.29400000000004</v>
      </c>
      <c r="D113" s="11">
        <v>-3.0073008091510478E-2</v>
      </c>
      <c r="E113" s="11">
        <v>1.7571440793976656E-2</v>
      </c>
      <c r="F113">
        <v>22</v>
      </c>
    </row>
    <row r="114" spans="1:6" x14ac:dyDescent="0.25">
      <c r="A114" s="77">
        <v>37711</v>
      </c>
      <c r="B114">
        <v>520.39964410790151</v>
      </c>
      <c r="C114">
        <v>604.96499999999901</v>
      </c>
      <c r="D114" s="11">
        <v>-3.1494314847999583E-2</v>
      </c>
      <c r="E114" s="11">
        <v>4.6802568534927813E-2</v>
      </c>
      <c r="F114">
        <v>21</v>
      </c>
    </row>
    <row r="115" spans="1:6" x14ac:dyDescent="0.25">
      <c r="A115" s="77">
        <v>39447</v>
      </c>
      <c r="B115">
        <v>982.56289295676117</v>
      </c>
      <c r="C115">
        <v>786.26299999999878</v>
      </c>
      <c r="D115" s="11">
        <v>-3.3319081870462397E-2</v>
      </c>
      <c r="E115" s="11">
        <v>3.0141878816702716E-2</v>
      </c>
      <c r="F115">
        <v>20</v>
      </c>
    </row>
    <row r="116" spans="1:6" x14ac:dyDescent="0.25">
      <c r="A116" s="77">
        <v>34424</v>
      </c>
      <c r="B116">
        <v>232.89871584135733</v>
      </c>
      <c r="C116">
        <v>278.25599999999991</v>
      </c>
      <c r="D116" s="11">
        <v>-3.7926786342836971E-2</v>
      </c>
      <c r="E116" s="11">
        <v>-3.2008265584070217E-2</v>
      </c>
      <c r="F116">
        <v>19</v>
      </c>
    </row>
    <row r="117" spans="1:6" x14ac:dyDescent="0.25">
      <c r="A117" s="77">
        <v>36433</v>
      </c>
      <c r="B117">
        <v>749.66843758765924</v>
      </c>
      <c r="C117">
        <v>468.37399999999963</v>
      </c>
      <c r="D117" s="11">
        <v>-6.2442055009111375E-2</v>
      </c>
      <c r="E117" s="11">
        <v>-6.7015315968733669E-3</v>
      </c>
      <c r="F117">
        <v>18</v>
      </c>
    </row>
    <row r="118" spans="1:6" x14ac:dyDescent="0.25">
      <c r="A118" s="77">
        <v>42277</v>
      </c>
      <c r="B118">
        <v>1521.0610232055956</v>
      </c>
      <c r="C118">
        <v>952.95599999999797</v>
      </c>
      <c r="D118" s="11">
        <v>-6.4384082183523983E-2</v>
      </c>
      <c r="E118" s="11">
        <v>2.2569461210850905E-2</v>
      </c>
      <c r="F118">
        <v>17</v>
      </c>
    </row>
    <row r="119" spans="1:6" x14ac:dyDescent="0.25">
      <c r="A119" s="77">
        <v>36891</v>
      </c>
      <c r="B119">
        <v>782.80639079014884</v>
      </c>
      <c r="C119">
        <v>489.61099999999931</v>
      </c>
      <c r="D119" s="11">
        <v>-7.8240933513266664E-2</v>
      </c>
      <c r="E119" s="11">
        <v>0.19778405143310063</v>
      </c>
      <c r="F119">
        <v>16</v>
      </c>
    </row>
    <row r="120" spans="1:6" x14ac:dyDescent="0.25">
      <c r="A120" s="77">
        <v>39721</v>
      </c>
      <c r="B120">
        <v>793.06134750889271</v>
      </c>
      <c r="C120">
        <v>818.31499999999892</v>
      </c>
      <c r="D120" s="11">
        <v>-8.3698011784569704E-2</v>
      </c>
      <c r="E120" s="11">
        <v>-4.1094044416112752E-2</v>
      </c>
      <c r="F120">
        <v>15</v>
      </c>
    </row>
    <row r="121" spans="1:6" x14ac:dyDescent="0.25">
      <c r="A121" s="77">
        <v>39538</v>
      </c>
      <c r="B121">
        <v>889.76554676192711</v>
      </c>
      <c r="C121">
        <v>836.84899999999868</v>
      </c>
      <c r="D121" s="11">
        <v>-9.4444179461718902E-2</v>
      </c>
      <c r="E121" s="11">
        <v>6.4337251021604702E-2</v>
      </c>
      <c r="F121">
        <v>14</v>
      </c>
    </row>
    <row r="122" spans="1:6" x14ac:dyDescent="0.25">
      <c r="A122" s="77">
        <v>36068</v>
      </c>
      <c r="B122">
        <v>586.57755965100603</v>
      </c>
      <c r="C122">
        <v>445.04599999999976</v>
      </c>
      <c r="D122" s="11">
        <v>-9.9472159176384967E-2</v>
      </c>
      <c r="E122" s="11">
        <v>0.10574006116967749</v>
      </c>
      <c r="F122">
        <v>13</v>
      </c>
    </row>
    <row r="123" spans="1:6" x14ac:dyDescent="0.25">
      <c r="A123" s="77">
        <v>39903</v>
      </c>
      <c r="B123">
        <v>550.87054167851113</v>
      </c>
      <c r="C123">
        <v>877.41599999999858</v>
      </c>
      <c r="D123" s="11">
        <v>-0.11011851505182468</v>
      </c>
      <c r="E123" s="11">
        <v>-1.7530501460128689E-2</v>
      </c>
      <c r="F123">
        <v>12</v>
      </c>
    </row>
    <row r="124" spans="1:6" x14ac:dyDescent="0.25">
      <c r="A124" s="77">
        <v>40359</v>
      </c>
      <c r="B124">
        <v>730.76898266271144</v>
      </c>
      <c r="C124">
        <v>839.30599999999833</v>
      </c>
      <c r="D124" s="11">
        <v>-0.11425369743038916</v>
      </c>
      <c r="E124" s="11">
        <v>-1.9400381581729964E-2</v>
      </c>
      <c r="F124">
        <v>11</v>
      </c>
    </row>
    <row r="125" spans="1:6" x14ac:dyDescent="0.25">
      <c r="A125" s="77">
        <v>36981</v>
      </c>
      <c r="B125">
        <v>690.00052365080398</v>
      </c>
      <c r="C125">
        <v>518.82499999999925</v>
      </c>
      <c r="D125" s="11">
        <v>-0.11855532636322563</v>
      </c>
      <c r="E125" s="11">
        <v>5.9667777072001993E-2</v>
      </c>
      <c r="F125">
        <v>10</v>
      </c>
    </row>
    <row r="126" spans="1:6" x14ac:dyDescent="0.25">
      <c r="A126" s="77">
        <v>37437</v>
      </c>
      <c r="B126">
        <v>598.99683627549246</v>
      </c>
      <c r="C126">
        <v>534.28699999999924</v>
      </c>
      <c r="D126" s="11">
        <v>-0.13396943508497439</v>
      </c>
      <c r="E126" s="11">
        <v>8.5227907468003794E-2</v>
      </c>
      <c r="F126">
        <v>9</v>
      </c>
    </row>
    <row r="127" spans="1:6" x14ac:dyDescent="0.25">
      <c r="A127" s="77">
        <v>43465</v>
      </c>
      <c r="B127">
        <v>2123.5131024802185</v>
      </c>
      <c r="C127">
        <v>862.06099999999788</v>
      </c>
      <c r="D127" s="11">
        <v>-0.13519750425962362</v>
      </c>
      <c r="E127" s="11">
        <v>-2.0538824593415939E-2</v>
      </c>
      <c r="F127">
        <v>8</v>
      </c>
    </row>
    <row r="128" spans="1:6" x14ac:dyDescent="0.25">
      <c r="A128" s="77">
        <v>33146</v>
      </c>
      <c r="B128">
        <v>143.74407342488897</v>
      </c>
      <c r="C128">
        <v>211.56700000000001</v>
      </c>
      <c r="D128" s="11">
        <v>-0.13741882701845898</v>
      </c>
      <c r="E128" s="11">
        <v>0.11223438370711492</v>
      </c>
      <c r="F128">
        <v>7</v>
      </c>
    </row>
    <row r="129" spans="1:6" x14ac:dyDescent="0.25">
      <c r="A129" s="77">
        <v>40816</v>
      </c>
      <c r="B129">
        <v>822.60772260008048</v>
      </c>
      <c r="C129">
        <v>887.56399999999826</v>
      </c>
      <c r="D129" s="11">
        <v>-0.13867847934120237</v>
      </c>
      <c r="E129" s="11">
        <v>1.6269443697007446E-2</v>
      </c>
      <c r="F129">
        <v>6</v>
      </c>
    </row>
    <row r="130" spans="1:6" x14ac:dyDescent="0.25">
      <c r="A130" s="77">
        <v>37164</v>
      </c>
      <c r="B130">
        <v>623.17501632487892</v>
      </c>
      <c r="C130">
        <v>515.65799999999933</v>
      </c>
      <c r="D130" s="11">
        <v>-0.14678123104204588</v>
      </c>
      <c r="E130" s="11">
        <v>4.1157016116331713E-2</v>
      </c>
      <c r="F130">
        <v>5</v>
      </c>
    </row>
    <row r="131" spans="1:6" x14ac:dyDescent="0.25">
      <c r="A131" s="77">
        <v>37529</v>
      </c>
      <c r="B131">
        <v>495.50996519186367</v>
      </c>
      <c r="C131">
        <v>584.57299999999896</v>
      </c>
      <c r="D131" s="11">
        <v>-0.17276697440858069</v>
      </c>
      <c r="E131" s="11">
        <v>9.4117955331123104E-2</v>
      </c>
      <c r="F131">
        <v>4</v>
      </c>
    </row>
    <row r="132" spans="1:6" x14ac:dyDescent="0.25">
      <c r="A132" s="77">
        <v>43921</v>
      </c>
      <c r="B132">
        <v>2244.9280408145646</v>
      </c>
      <c r="C132">
        <v>898.57215239999744</v>
      </c>
      <c r="D132" s="11">
        <v>-0.19598020620821932</v>
      </c>
      <c r="E132" s="11">
        <v>-2.2873735845855836E-2</v>
      </c>
      <c r="F132">
        <v>3</v>
      </c>
    </row>
    <row r="133" spans="1:6" x14ac:dyDescent="0.25">
      <c r="A133" s="77">
        <v>39813</v>
      </c>
      <c r="B133">
        <v>619.03809776488674</v>
      </c>
      <c r="C133">
        <v>893.07199999999864</v>
      </c>
      <c r="D133" s="11">
        <v>-0.21943226749183442</v>
      </c>
      <c r="E133" s="11">
        <v>9.1354796135962202E-2</v>
      </c>
      <c r="F133">
        <v>2</v>
      </c>
    </row>
    <row r="134" spans="1:6" x14ac:dyDescent="0.25">
      <c r="A134" s="77">
        <v>32142</v>
      </c>
      <c r="B134">
        <v>105.26281466245507</v>
      </c>
      <c r="C134">
        <v>157.65</v>
      </c>
      <c r="D134" s="11">
        <v>-0.22526292414399995</v>
      </c>
      <c r="E134" s="11">
        <v>0.16881672597864772</v>
      </c>
      <c r="F134">
        <v>1</v>
      </c>
    </row>
    <row r="135" spans="1:6" x14ac:dyDescent="0.25">
      <c r="A135" s="77">
        <v>31777</v>
      </c>
      <c r="B135">
        <v>100</v>
      </c>
      <c r="C135">
        <v>100</v>
      </c>
    </row>
  </sheetData>
  <sortState xmlns:xlrd2="http://schemas.microsoft.com/office/spreadsheetml/2017/richdata2" ref="A2:F402">
    <sortCondition descending="1" ref="F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1:V292"/>
  <sheetViews>
    <sheetView zoomScale="110" zoomScaleNormal="11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ColWidth="9" defaultRowHeight="12.75" x14ac:dyDescent="0.2"/>
  <cols>
    <col min="1" max="1" width="10.625" style="56" customWidth="1"/>
    <col min="2" max="2" width="9" style="106"/>
    <col min="3" max="3" width="10.5" style="106" bestFit="1" customWidth="1"/>
    <col min="4" max="4" width="10.75" style="6" bestFit="1" customWidth="1"/>
    <col min="5" max="11" width="9" style="6"/>
    <col min="12" max="12" width="23.75" style="6" bestFit="1" customWidth="1"/>
    <col min="13" max="17" width="9" style="6"/>
    <col min="18" max="18" width="9.125" style="6" customWidth="1"/>
    <col min="19" max="19" width="9.625" style="56" bestFit="1" customWidth="1"/>
    <col min="20" max="16384" width="9" style="6"/>
  </cols>
  <sheetData>
    <row r="1" spans="1:22" x14ac:dyDescent="0.2">
      <c r="B1" s="104" t="s">
        <v>25</v>
      </c>
      <c r="C1" s="104" t="s">
        <v>0</v>
      </c>
      <c r="D1" s="5" t="s">
        <v>7</v>
      </c>
      <c r="E1" s="5" t="s">
        <v>8</v>
      </c>
      <c r="S1" s="56" t="s">
        <v>84</v>
      </c>
      <c r="T1" s="6" t="s">
        <v>85</v>
      </c>
      <c r="U1" s="6" t="s">
        <v>86</v>
      </c>
      <c r="V1" s="6" t="s">
        <v>87</v>
      </c>
    </row>
    <row r="2" spans="1:22" x14ac:dyDescent="0.2">
      <c r="A2" s="56">
        <v>35431</v>
      </c>
      <c r="B2" s="105">
        <v>10000</v>
      </c>
      <c r="C2" s="105">
        <v>10000</v>
      </c>
      <c r="D2" s="105">
        <v>10000</v>
      </c>
      <c r="E2" s="105">
        <v>10000</v>
      </c>
      <c r="S2" s="56">
        <v>35461</v>
      </c>
      <c r="T2" s="6">
        <v>-7.0999999999999701E-3</v>
      </c>
      <c r="U2" s="6">
        <v>992.9</v>
      </c>
      <c r="V2" s="6">
        <v>-7.0999999999999102E-3</v>
      </c>
    </row>
    <row r="3" spans="1:22" x14ac:dyDescent="0.2">
      <c r="A3" s="56">
        <v>35461</v>
      </c>
      <c r="B3" s="105">
        <f>B2*[2]Returns!C4+[2]VAMI!B2</f>
        <v>10944.909999999998</v>
      </c>
      <c r="C3" s="105">
        <f>C2*[2]Returns!D4+[2]VAMI!C2</f>
        <v>10624.704795153508</v>
      </c>
      <c r="D3" s="105">
        <f>D2*[2]Returns!E4+[2]VAMI!D2</f>
        <v>9928.9104341137026</v>
      </c>
      <c r="E3" s="105">
        <f>E2*[2]Returns!F4+[2]VAMI!E2</f>
        <v>10316.999448077511</v>
      </c>
      <c r="S3" s="56">
        <v>35489</v>
      </c>
      <c r="T3" s="6">
        <v>3.9999999999989599E-4</v>
      </c>
      <c r="U3" s="6">
        <v>993.29715999999996</v>
      </c>
      <c r="V3" s="6">
        <v>-6.7028400000000397E-3</v>
      </c>
    </row>
    <row r="4" spans="1:22" x14ac:dyDescent="0.2">
      <c r="A4" s="56">
        <v>35489</v>
      </c>
      <c r="B4" s="105">
        <f>B3*[2]Returns!C5+[2]VAMI!B3</f>
        <v>11535.369999999999</v>
      </c>
      <c r="C4" s="105">
        <f>C3*[2]Returns!D5+[2]VAMI!C3</f>
        <v>10707.978231851319</v>
      </c>
      <c r="D4" s="105">
        <f>D3*[2]Returns!E5+[2]VAMI!D3</f>
        <v>9933.1941371738758</v>
      </c>
      <c r="E4" s="105">
        <f>E3*[2]Returns!F5+[2]VAMI!E3</f>
        <v>10423.265121675964</v>
      </c>
      <c r="S4" s="56">
        <v>35520</v>
      </c>
      <c r="T4" s="6">
        <v>-2.5600000000000001E-2</v>
      </c>
      <c r="U4" s="6">
        <v>967.86875270400003</v>
      </c>
      <c r="V4" s="6">
        <v>-3.2131247296000101E-2</v>
      </c>
    </row>
    <row r="5" spans="1:22" x14ac:dyDescent="0.2">
      <c r="A5" s="56">
        <v>35520</v>
      </c>
      <c r="B5" s="105">
        <f>B4*[2]Returns!C6+[2]VAMI!B4</f>
        <v>10934.279999999999</v>
      </c>
      <c r="C5" s="105">
        <f>C4*[2]Returns!D6+[2]VAMI!C4</f>
        <v>10267.994660642777</v>
      </c>
      <c r="D5" s="105">
        <f>D4*[2]Returns!E6+[2]VAMI!D4</f>
        <v>9679.0042567484907</v>
      </c>
      <c r="E5" s="105">
        <f>E4*[2]Returns!F6+[2]VAMI!E4</f>
        <v>10252.322134445498</v>
      </c>
      <c r="S5" s="56">
        <v>35550</v>
      </c>
      <c r="T5" s="6">
        <v>2.4100000000000101E-2</v>
      </c>
      <c r="U5" s="6">
        <v>991.19438964416599</v>
      </c>
      <c r="V5" s="6">
        <v>-8.8056103558336596E-3</v>
      </c>
    </row>
    <row r="6" spans="1:22" x14ac:dyDescent="0.2">
      <c r="A6" s="56">
        <v>35550</v>
      </c>
      <c r="B6" s="105">
        <f>B5*[2]Returns!C7+[2]VAMI!B5</f>
        <v>10678.779999999999</v>
      </c>
      <c r="C6" s="105">
        <f>C5*[2]Returns!D7+[2]VAMI!C5</f>
        <v>10880.993941883151</v>
      </c>
      <c r="D6" s="105">
        <f>D5*[2]Returns!E7+[2]VAMI!D5</f>
        <v>9912.6423149413313</v>
      </c>
      <c r="E6" s="105">
        <f>E5*[2]Returns!F7+[2]VAMI!E5</f>
        <v>10241.045381208984</v>
      </c>
      <c r="S6" s="56">
        <v>35581</v>
      </c>
      <c r="T6" s="6">
        <v>1.12E-2</v>
      </c>
      <c r="U6" s="6">
        <v>1002.29576680818</v>
      </c>
      <c r="V6" s="6">
        <v>2.2957668081810402E-3</v>
      </c>
    </row>
    <row r="7" spans="1:22" x14ac:dyDescent="0.2">
      <c r="A7" s="56">
        <v>35581</v>
      </c>
      <c r="B7" s="105">
        <f>B6*[2]Returns!C8+[2]VAMI!B6</f>
        <v>11322.999999999998</v>
      </c>
      <c r="C7" s="105">
        <f>C6*[2]Returns!D8+[2]VAMI!C6</f>
        <v>11543.484957387822</v>
      </c>
      <c r="D7" s="105">
        <f>D6*[2]Returns!E8+[2]VAMI!D6</f>
        <v>10023.873454518309</v>
      </c>
      <c r="E7" s="105">
        <f>E6*[2]Returns!F8+[2]VAMI!E6</f>
        <v>10689.603027689094</v>
      </c>
      <c r="S7" s="56">
        <v>35611</v>
      </c>
      <c r="T7" s="6">
        <v>1.9300000000000001E-2</v>
      </c>
      <c r="U7" s="6">
        <v>1021.6400751075799</v>
      </c>
      <c r="V7" s="6">
        <v>2.1640075107578899E-2</v>
      </c>
    </row>
    <row r="8" spans="1:22" x14ac:dyDescent="0.2">
      <c r="A8" s="56">
        <v>35611</v>
      </c>
      <c r="B8" s="105">
        <f>B7*[2]Returns!C9+[2]VAMI!B7</f>
        <v>11735.929999999997</v>
      </c>
      <c r="C8" s="105">
        <f>C7*[2]Returns!D9+[2]VAMI!C7</f>
        <v>12060.683848444398</v>
      </c>
      <c r="D8" s="105">
        <f>D7*[2]Returns!E9+[2]VAMI!D7</f>
        <v>10217.228945889736</v>
      </c>
      <c r="E8" s="105">
        <f>E7*[2]Returns!F9+[2]VAMI!E7</f>
        <v>10978.220832543895</v>
      </c>
      <c r="S8" s="56">
        <v>35642</v>
      </c>
      <c r="T8" s="6">
        <v>5.8700000000000099E-2</v>
      </c>
      <c r="U8" s="6">
        <v>1081.61034751639</v>
      </c>
      <c r="V8" s="6">
        <v>8.16103475163939E-2</v>
      </c>
    </row>
    <row r="9" spans="1:22" x14ac:dyDescent="0.2">
      <c r="A9" s="56">
        <v>35642</v>
      </c>
      <c r="B9" s="105">
        <f>B8*[2]Returns!C10+[2]VAMI!B8</f>
        <v>13065.429999999995</v>
      </c>
      <c r="C9" s="105">
        <f>C8*[2]Returns!D10+[2]VAMI!C8</f>
        <v>13020.33062942807</v>
      </c>
      <c r="D9" s="105">
        <f>D8*[2]Returns!E10+[2]VAMI!D8</f>
        <v>10817.386941133293</v>
      </c>
      <c r="E9" s="105">
        <f>E8*[2]Returns!F10+[2]VAMI!E8</f>
        <v>11403.080527727341</v>
      </c>
      <c r="S9" s="56">
        <v>35673</v>
      </c>
      <c r="T9" s="6">
        <v>-2.7800000000000099E-2</v>
      </c>
      <c r="U9" s="6">
        <v>1051.54157985544</v>
      </c>
      <c r="V9" s="6">
        <v>5.1541579855437898E-2</v>
      </c>
    </row>
    <row r="10" spans="1:22" x14ac:dyDescent="0.2">
      <c r="A10" s="56">
        <v>35673</v>
      </c>
      <c r="B10" s="105">
        <f>B9*[2]Returns!C11+[2]VAMI!B9</f>
        <v>12144.729999999996</v>
      </c>
      <c r="C10" s="105">
        <f>C9*[2]Returns!D11+[2]VAMI!C9</f>
        <v>12290.892288736008</v>
      </c>
      <c r="D10" s="105">
        <f>D9*[2]Returns!E11+[2]VAMI!D9</f>
        <v>10516.254641887812</v>
      </c>
      <c r="E10" s="105">
        <f>E9*[2]Returns!F11+[2]VAMI!E9</f>
        <v>11441.850434889036</v>
      </c>
      <c r="S10" s="56">
        <v>35703</v>
      </c>
      <c r="T10" s="6">
        <v>2.7500000000000101E-2</v>
      </c>
      <c r="U10" s="6">
        <v>1080.45897330146</v>
      </c>
      <c r="V10" s="6">
        <v>8.0458973301462497E-2</v>
      </c>
    </row>
    <row r="11" spans="1:22" x14ac:dyDescent="0.2">
      <c r="A11" s="56">
        <v>35703</v>
      </c>
      <c r="B11" s="105">
        <f>B10*[2]Returns!C12+[2]VAMI!B10</f>
        <v>12914.779999999995</v>
      </c>
      <c r="C11" s="105">
        <f>C10*[2]Returns!D12+[2]VAMI!C10</f>
        <v>12963.959338741141</v>
      </c>
      <c r="D11" s="105">
        <f>D10*[2]Returns!E12+[2]VAMI!D10</f>
        <v>10805.871119837939</v>
      </c>
      <c r="E11" s="105">
        <f>E10*[2]Returns!F12+[2]VAMI!E10</f>
        <v>11867.486822703433</v>
      </c>
      <c r="S11" s="56">
        <v>35734</v>
      </c>
      <c r="T11" s="6">
        <v>3.3700000000000001E-2</v>
      </c>
      <c r="U11" s="6">
        <v>1116.8704407017201</v>
      </c>
      <c r="V11" s="6">
        <v>0.11687044070172201</v>
      </c>
    </row>
    <row r="12" spans="1:22" x14ac:dyDescent="0.2">
      <c r="A12" s="56">
        <v>35734</v>
      </c>
      <c r="B12" s="105">
        <f>B11*[2]Returns!C13+[2]VAMI!B11</f>
        <v>12272.929999999995</v>
      </c>
      <c r="C12" s="105">
        <f>C11*[2]Returns!D13+[2]VAMI!C11</f>
        <v>12531.060683848442</v>
      </c>
      <c r="D12" s="105">
        <f>D11*[2]Returns!E13+[2]VAMI!D11</f>
        <v>11169.894649103344</v>
      </c>
      <c r="E12" s="105">
        <f>E11*[2]Returns!F13+[2]VAMI!E11</f>
        <v>11685.914326095579</v>
      </c>
      <c r="S12" s="56">
        <v>35764</v>
      </c>
      <c r="T12" s="6">
        <v>1.32999999999999E-2</v>
      </c>
      <c r="U12" s="6">
        <v>1131.72481756305</v>
      </c>
      <c r="V12" s="6">
        <v>0.13172481756305501</v>
      </c>
    </row>
    <row r="13" spans="1:22" x14ac:dyDescent="0.2">
      <c r="A13" s="56">
        <v>35764</v>
      </c>
      <c r="B13" s="105">
        <f>B12*[2]Returns!C14+[2]VAMI!B12</f>
        <v>12336.729999999994</v>
      </c>
      <c r="C13" s="105">
        <f>C12*[2]Returns!D14+[2]VAMI!C12</f>
        <v>13111.099702228152</v>
      </c>
      <c r="D13" s="105">
        <f>D12*[2]Returns!E14+[2]VAMI!D12</f>
        <v>11318.182100922055</v>
      </c>
      <c r="E13" s="105">
        <f>E12*[2]Returns!F14+[2]VAMI!E12</f>
        <v>11577.236198113109</v>
      </c>
      <c r="S13" s="56">
        <v>35795</v>
      </c>
      <c r="T13" s="6">
        <v>1.6799999999999999E-2</v>
      </c>
      <c r="U13" s="6">
        <v>1150.7377944981099</v>
      </c>
      <c r="V13" s="6">
        <v>0.150737794498114</v>
      </c>
    </row>
    <row r="14" spans="1:22" x14ac:dyDescent="0.2">
      <c r="A14" s="56">
        <v>35795</v>
      </c>
      <c r="B14" s="105">
        <f>B13*[2]Returns!C15+[2]VAMI!B13</f>
        <v>12838.869999999995</v>
      </c>
      <c r="C14" s="105">
        <f>C13*[2]Returns!D15+[2]VAMI!C13</f>
        <v>13336.276825136047</v>
      </c>
      <c r="D14" s="105">
        <f>D13*[2]Returns!E15+[2]VAMI!D13</f>
        <v>11507.979589170898</v>
      </c>
      <c r="E14" s="105">
        <f>E13*[2]Returns!F15+[2]VAMI!E13</f>
        <v>11679.115323557206</v>
      </c>
      <c r="S14" s="56">
        <v>35826</v>
      </c>
      <c r="T14" s="6">
        <v>2.0300000000000099E-2</v>
      </c>
      <c r="U14" s="6">
        <v>1174.09777172643</v>
      </c>
      <c r="V14" s="6">
        <v>0.17409777172642599</v>
      </c>
    </row>
    <row r="15" spans="1:22" x14ac:dyDescent="0.2">
      <c r="A15" s="56">
        <v>35826</v>
      </c>
      <c r="B15" s="105">
        <f>B14*[2]Returns!C16+[2]VAMI!B14</f>
        <v>13126.269999999995</v>
      </c>
      <c r="C15" s="105">
        <f>C14*[2]Returns!D16+[2]VAMI!C14</f>
        <v>13483.827908409485</v>
      </c>
      <c r="D15" s="105">
        <f>D14*[2]Returns!E16+[2]VAMI!D14</f>
        <v>11742.13600446202</v>
      </c>
      <c r="E15" s="105">
        <f>E14*[2]Returns!F16+[2]VAMI!E14</f>
        <v>11596.191617132898</v>
      </c>
      <c r="S15" s="56">
        <v>35854</v>
      </c>
      <c r="T15" s="6">
        <v>-7.1999999999999599E-3</v>
      </c>
      <c r="U15" s="6">
        <v>1165.6442677699999</v>
      </c>
      <c r="V15" s="6">
        <v>0.165644267769995</v>
      </c>
    </row>
    <row r="16" spans="1:22" x14ac:dyDescent="0.2">
      <c r="A16" s="56">
        <v>35854</v>
      </c>
      <c r="B16" s="105">
        <f>B15*[2]Returns!C17+[2]VAMI!B15</f>
        <v>13320.929999999993</v>
      </c>
      <c r="C16" s="105">
        <f>C15*[2]Returns!D17+[2]VAMI!C15</f>
        <v>14456.309682718964</v>
      </c>
      <c r="D16" s="105">
        <f>D15*[2]Returns!E17+[2]VAMI!D15</f>
        <v>11657.826259141226</v>
      </c>
      <c r="E16" s="105">
        <f>E15*[2]Returns!F17+[2]VAMI!E15</f>
        <v>11975.388258054947</v>
      </c>
      <c r="S16" s="56">
        <v>35885</v>
      </c>
      <c r="T16" s="6">
        <v>2.1000000000000701E-3</v>
      </c>
      <c r="U16" s="6">
        <v>1168.0921207323099</v>
      </c>
      <c r="V16" s="6">
        <v>0.168092120732312</v>
      </c>
    </row>
    <row r="17" spans="1:22" x14ac:dyDescent="0.2">
      <c r="A17" s="56">
        <v>35885</v>
      </c>
      <c r="B17" s="105">
        <f>B16*[2]Returns!C18+[2]VAMI!B16</f>
        <v>14001.179999999993</v>
      </c>
      <c r="C17" s="105">
        <f>C16*[2]Returns!D18+[2]VAMI!C16</f>
        <v>15196.632097751306</v>
      </c>
      <c r="D17" s="105">
        <f>D16*[2]Returns!E18+[2]VAMI!D16</f>
        <v>11681.965112493857</v>
      </c>
      <c r="E17" s="105">
        <f>E16*[2]Returns!F18+[2]VAMI!E16</f>
        <v>12334.649788115896</v>
      </c>
      <c r="S17" s="56">
        <v>35915</v>
      </c>
      <c r="T17" s="6">
        <v>3.7000000000000401E-3</v>
      </c>
      <c r="U17" s="6">
        <v>1172.41406157902</v>
      </c>
      <c r="V17" s="6">
        <v>0.172414061579022</v>
      </c>
    </row>
    <row r="18" spans="1:22" x14ac:dyDescent="0.2">
      <c r="A18" s="56">
        <v>35915</v>
      </c>
      <c r="B18" s="105">
        <f>B17*[2]Returns!C19+[2]VAMI!B17</f>
        <v>13416.329999999993</v>
      </c>
      <c r="C18" s="105">
        <f>C17*[2]Returns!D19+[2]VAMI!C17</f>
        <v>15349.522538248279</v>
      </c>
      <c r="D18" s="105">
        <f>D17*[2]Returns!E19+[2]VAMI!D17</f>
        <v>11725.66883616391</v>
      </c>
      <c r="E18" s="105">
        <f>E17*[2]Returns!F19+[2]VAMI!E17</f>
        <v>12453.063052143139</v>
      </c>
      <c r="S18" s="56">
        <v>35946</v>
      </c>
      <c r="T18" s="6">
        <v>1.9099999999999999E-2</v>
      </c>
      <c r="U18" s="6">
        <v>1194.8071701551801</v>
      </c>
      <c r="V18" s="6">
        <v>0.19480717015518101</v>
      </c>
    </row>
    <row r="19" spans="1:22" x14ac:dyDescent="0.2">
      <c r="A19" s="56">
        <v>35946</v>
      </c>
      <c r="B19" s="105">
        <f>B18*[2]Returns!C20+[2]VAMI!B18</f>
        <v>13626.63999999999</v>
      </c>
      <c r="C19" s="105">
        <f>C18*[2]Returns!D20+[2]VAMI!C18</f>
        <v>15085.63507546976</v>
      </c>
      <c r="D19" s="105">
        <f>D18*[2]Returns!E20+[2]VAMI!D18</f>
        <v>11949.574221479477</v>
      </c>
      <c r="E19" s="105">
        <f>E18*[2]Returns!F20+[2]VAMI!E18</f>
        <v>12194.03900173814</v>
      </c>
      <c r="S19" s="56">
        <v>35976</v>
      </c>
      <c r="T19" s="6">
        <v>2.3199999999999998E-2</v>
      </c>
      <c r="U19" s="6">
        <v>1222.5266965027799</v>
      </c>
      <c r="V19" s="6">
        <v>0.22252669650278101</v>
      </c>
    </row>
    <row r="20" spans="1:22" x14ac:dyDescent="0.2">
      <c r="A20" s="56">
        <v>35976</v>
      </c>
      <c r="B20" s="105">
        <f>B19*[2]Returns!C21+[2]VAMI!B19</f>
        <v>14102.499999999993</v>
      </c>
      <c r="C20" s="105">
        <f>C19*[2]Returns!D21+[2]VAMI!C19</f>
        <v>15698.42899681692</v>
      </c>
      <c r="D20" s="105">
        <f>D19*[2]Returns!E21+[2]VAMI!D19</f>
        <v>12227.27677988277</v>
      </c>
      <c r="E20" s="105">
        <f>E19*[2]Returns!F21+[2]VAMI!E19</f>
        <v>12178.187411224617</v>
      </c>
      <c r="S20" s="56">
        <v>36007</v>
      </c>
      <c r="T20" s="6">
        <v>-4.1999999999999902E-3</v>
      </c>
      <c r="U20" s="6">
        <v>1217.3920843774699</v>
      </c>
      <c r="V20" s="6">
        <v>0.21739208437747001</v>
      </c>
    </row>
    <row r="21" spans="1:22" x14ac:dyDescent="0.2">
      <c r="A21" s="56">
        <v>36007</v>
      </c>
      <c r="B21" s="105">
        <f>B20*[2]Returns!C22+[2]VAMI!B20</f>
        <v>13396.539999999994</v>
      </c>
      <c r="C21" s="105">
        <f>C20*[2]Returns!D22+[2]VAMI!C20</f>
        <v>15531.266043741656</v>
      </c>
      <c r="D21" s="105">
        <f>D20*[2]Returns!E22+[2]VAMI!D20</f>
        <v>12176.021630005</v>
      </c>
      <c r="E21" s="105">
        <f>E20*[2]Returns!F22+[2]VAMI!E20</f>
        <v>12081.977553582965</v>
      </c>
      <c r="S21" s="56">
        <v>36038</v>
      </c>
      <c r="T21" s="6">
        <v>4.5099999999999897E-2</v>
      </c>
      <c r="U21" s="6">
        <v>1272.2964673828899</v>
      </c>
      <c r="V21" s="6">
        <v>0.27229646738289398</v>
      </c>
    </row>
    <row r="22" spans="1:22" x14ac:dyDescent="0.2">
      <c r="A22" s="56">
        <v>36038</v>
      </c>
      <c r="B22" s="105">
        <f>B21*[2]Returns!C23+[2]VAMI!B21</f>
        <v>12737.559999999992</v>
      </c>
      <c r="C22" s="105">
        <f>C21*[2]Returns!D23+[2]VAMI!C21</f>
        <v>13285.758291405689</v>
      </c>
      <c r="D22" s="105">
        <f>D21*[2]Returns!E23+[2]VAMI!D21</f>
        <v>12725.58797245658</v>
      </c>
      <c r="E22" s="105">
        <f>E21*[2]Returns!F23+[2]VAMI!E21</f>
        <v>11030.847642325982</v>
      </c>
      <c r="S22" s="56">
        <v>36068</v>
      </c>
      <c r="T22" s="6">
        <v>3.6600000000000098E-2</v>
      </c>
      <c r="U22" s="6">
        <v>1318.8625180891099</v>
      </c>
      <c r="V22" s="6">
        <v>0.31886251808910698</v>
      </c>
    </row>
    <row r="23" spans="1:22" x14ac:dyDescent="0.2">
      <c r="A23" s="56">
        <v>36068</v>
      </c>
      <c r="B23" s="105">
        <f>B22*[2]Returns!C24+[2]VAMI!B22</f>
        <v>13687.489999999993</v>
      </c>
      <c r="C23" s="105">
        <f>C22*[2]Returns!D24+[2]VAMI!C22</f>
        <v>14136.872368826369</v>
      </c>
      <c r="D23" s="105">
        <f>D22*[2]Returns!E24+[2]VAMI!D22</f>
        <v>13191.408542110295</v>
      </c>
      <c r="E23" s="105">
        <f>E22*[2]Returns!F24+[2]VAMI!E22</f>
        <v>11106.960578141749</v>
      </c>
      <c r="S23" s="56">
        <v>36099</v>
      </c>
      <c r="T23" s="6">
        <v>-1.50999999999999E-2</v>
      </c>
      <c r="U23" s="6">
        <v>1298.9476940659599</v>
      </c>
      <c r="V23" s="6">
        <v>0.298947694065962</v>
      </c>
    </row>
    <row r="24" spans="1:22" x14ac:dyDescent="0.2">
      <c r="A24" s="56">
        <v>36099</v>
      </c>
      <c r="B24" s="105">
        <f>B23*[2]Returns!C25+[2]VAMI!B23</f>
        <v>14007.379999999992</v>
      </c>
      <c r="C24" s="105">
        <f>C23*[2]Returns!D25+[2]VAMI!C23</f>
        <v>15286.785090871754</v>
      </c>
      <c r="D24" s="105">
        <f>D23*[2]Returns!E25+[2]VAMI!D23</f>
        <v>12991.969611833472</v>
      </c>
      <c r="E24" s="105">
        <f>E23*[2]Returns!F25+[2]VAMI!E23</f>
        <v>11242.464022067483</v>
      </c>
      <c r="S24" s="56">
        <v>36129</v>
      </c>
      <c r="T24" s="6">
        <v>7.69999999999993E-3</v>
      </c>
      <c r="U24" s="6">
        <v>1308.9495913102701</v>
      </c>
      <c r="V24" s="6">
        <v>0.30894959131027</v>
      </c>
    </row>
    <row r="25" spans="1:22" x14ac:dyDescent="0.2">
      <c r="A25" s="56">
        <v>36129</v>
      </c>
      <c r="B25" s="105">
        <f>B24*[2]Returns!C26+[2]VAMI!B24</f>
        <v>14412.639999999992</v>
      </c>
      <c r="C25" s="105">
        <f>C24*[2]Returns!D26+[2]VAMI!C24</f>
        <v>16213.368929048158</v>
      </c>
      <c r="D25" s="105">
        <f>D24*[2]Returns!E26+[2]VAMI!D24</f>
        <v>13091.701517542242</v>
      </c>
      <c r="E25" s="105">
        <f>E24*[2]Returns!F26+[2]VAMI!E24</f>
        <v>11659.559732958949</v>
      </c>
      <c r="S25" s="56">
        <v>36160</v>
      </c>
      <c r="T25" s="6">
        <v>-2.0999999999999899E-3</v>
      </c>
      <c r="U25" s="6">
        <v>1306.20079716852</v>
      </c>
      <c r="V25" s="6">
        <v>0.306200797168518</v>
      </c>
    </row>
    <row r="26" spans="1:22" x14ac:dyDescent="0.2">
      <c r="A26" s="56">
        <v>36160</v>
      </c>
      <c r="B26" s="105">
        <f>B25*[2]Returns!C27+[2]VAMI!B25</f>
        <v>15538.029999999992</v>
      </c>
      <c r="C26" s="105">
        <f>C25*[2]Returns!D27+[2]VAMI!C25</f>
        <v>17147.653763220045</v>
      </c>
      <c r="D26" s="105">
        <f>D25*[2]Returns!E27+[2]VAMI!D25</f>
        <v>13064.253472474202</v>
      </c>
      <c r="E26" s="105">
        <f>E25*[2]Returns!F27+[2]VAMI!E25</f>
        <v>11984.861554538529</v>
      </c>
      <c r="S26" s="56">
        <v>36191</v>
      </c>
      <c r="T26" s="6">
        <v>8.9999999999999802E-3</v>
      </c>
      <c r="U26" s="6">
        <v>1317.95660434303</v>
      </c>
      <c r="V26" s="6">
        <v>0.31795660434303502</v>
      </c>
    </row>
    <row r="27" spans="1:22" x14ac:dyDescent="0.2">
      <c r="A27" s="56">
        <v>36191</v>
      </c>
      <c r="B27" s="105">
        <f>B26*[2]Returns!C28+[2]VAMI!B26</f>
        <v>15424.599999999991</v>
      </c>
      <c r="C27" s="105">
        <f>C26*[2]Returns!D28+[2]VAMI!C26</f>
        <v>17864.667830372731</v>
      </c>
      <c r="D27" s="105">
        <f>D26*[2]Returns!E28+[2]VAMI!D26</f>
        <v>13182.011764632702</v>
      </c>
      <c r="E27" s="105">
        <f>E26*[2]Returns!F28+[2]VAMI!E26</f>
        <v>12253.323597216613</v>
      </c>
      <c r="S27" s="56">
        <v>36219</v>
      </c>
      <c r="T27" s="6">
        <v>-4.9200000000000001E-2</v>
      </c>
      <c r="U27" s="6">
        <v>1253.11313940936</v>
      </c>
      <c r="V27" s="6">
        <v>0.25311313940935698</v>
      </c>
    </row>
    <row r="28" spans="1:22" x14ac:dyDescent="0.2">
      <c r="A28" s="56">
        <v>36219</v>
      </c>
      <c r="B28" s="105">
        <f>B27*[2]Returns!C29+[2]VAMI!B27</f>
        <v>15561.359999999993</v>
      </c>
      <c r="C28" s="105">
        <f>C27*[2]Returns!D29+[2]VAMI!C27</f>
        <v>17309.477359071778</v>
      </c>
      <c r="D28" s="105">
        <f>D27*[2]Returns!E29+[2]VAMI!D27</f>
        <v>12533.775111809626</v>
      </c>
      <c r="E28" s="105">
        <f>E27*[2]Returns!F29+[2]VAMI!E27</f>
        <v>12091.57735682083</v>
      </c>
      <c r="S28" s="56">
        <v>36250</v>
      </c>
      <c r="T28" s="6">
        <v>-2.3000000000000299E-3</v>
      </c>
      <c r="U28" s="6">
        <v>1250.2309791887201</v>
      </c>
      <c r="V28" s="6">
        <v>0.25023097918871601</v>
      </c>
    </row>
    <row r="29" spans="1:22" x14ac:dyDescent="0.2">
      <c r="A29" s="56">
        <v>36250</v>
      </c>
      <c r="B29" s="105">
        <f>B28*[2]Returns!C30+[2]VAMI!B28</f>
        <v>16098.949999999993</v>
      </c>
      <c r="C29" s="105">
        <f>C28*[2]Returns!D30+[2]VAMI!C28</f>
        <v>18001.950918985527</v>
      </c>
      <c r="D29" s="105">
        <f>D28*[2]Returns!E30+[2]VAMI!D28</f>
        <v>12504.166554355961</v>
      </c>
      <c r="E29" s="105">
        <f>E28*[2]Returns!F30+[2]VAMI!E28</f>
        <v>12471.253546602144</v>
      </c>
      <c r="S29" s="56">
        <v>36280</v>
      </c>
      <c r="T29" s="6">
        <v>1.4000000000000501E-3</v>
      </c>
      <c r="U29" s="6">
        <v>1251.9813025595799</v>
      </c>
      <c r="V29" s="6">
        <v>0.25198130255958001</v>
      </c>
    </row>
    <row r="30" spans="1:22" x14ac:dyDescent="0.2">
      <c r="A30" s="56">
        <v>36280</v>
      </c>
      <c r="B30" s="105">
        <f>B29*[2]Returns!C31+[2]VAMI!B29</f>
        <v>17145.769999999993</v>
      </c>
      <c r="C30" s="105">
        <f>C29*[2]Returns!D31+[2]VAMI!C29</f>
        <v>18699.14775644317</v>
      </c>
      <c r="D30" s="105">
        <f>D29*[2]Returns!E31+[2]VAMI!D29</f>
        <v>12522.383696217858</v>
      </c>
      <c r="E30" s="105">
        <f>E29*[2]Returns!F31+[2]VAMI!E29</f>
        <v>13032.461044745731</v>
      </c>
      <c r="S30" s="56">
        <v>36311</v>
      </c>
      <c r="T30" s="6">
        <v>-1.5699999999999999E-2</v>
      </c>
      <c r="U30" s="6">
        <v>1232.3251961093899</v>
      </c>
      <c r="V30" s="6">
        <v>0.232325196109395</v>
      </c>
    </row>
    <row r="31" spans="1:22" x14ac:dyDescent="0.2">
      <c r="A31" s="56">
        <v>36311</v>
      </c>
      <c r="B31" s="105">
        <f>B30*[2]Returns!C32+[2]VAMI!B30</f>
        <v>16485.009999999991</v>
      </c>
      <c r="C31" s="105">
        <f>C30*[2]Returns!D32+[2]VAMI!C30</f>
        <v>18257.521306088922</v>
      </c>
      <c r="D31" s="105">
        <f>D30*[2]Returns!E32+[2]VAMI!D30</f>
        <v>12325.262858884536</v>
      </c>
      <c r="E31" s="105">
        <f>E30*[2]Returns!F32+[2]VAMI!E30</f>
        <v>13126.293752213865</v>
      </c>
      <c r="S31" s="56">
        <v>36341</v>
      </c>
      <c r="T31" s="6">
        <v>-1.06E-2</v>
      </c>
      <c r="U31" s="6">
        <v>1219.26254903064</v>
      </c>
      <c r="V31" s="6">
        <v>0.219262549030635</v>
      </c>
    </row>
    <row r="32" spans="1:22" x14ac:dyDescent="0.2">
      <c r="A32" s="56">
        <v>36341</v>
      </c>
      <c r="B32" s="105">
        <f>B31*[2]Returns!C33+[2]VAMI!B31</f>
        <v>18386.649999999994</v>
      </c>
      <c r="C32" s="105">
        <f>C31*[2]Returns!D33+[2]VAMI!C31</f>
        <v>19270.767019201154</v>
      </c>
      <c r="D32" s="105">
        <f>D31*[2]Returns!E33+[2]VAMI!D31</f>
        <v>12194.479289560495</v>
      </c>
      <c r="E32" s="105">
        <f>E31*[2]Returns!F33+[2]VAMI!E31</f>
        <v>13602.779971215297</v>
      </c>
      <c r="S32" s="56">
        <v>36372</v>
      </c>
      <c r="T32" s="6">
        <v>-4.7999999999999996E-3</v>
      </c>
      <c r="U32" s="6">
        <v>1213.41008879529</v>
      </c>
      <c r="V32" s="6">
        <v>0.213410088795288</v>
      </c>
    </row>
    <row r="33" spans="1:22" x14ac:dyDescent="0.2">
      <c r="A33" s="56">
        <v>36372</v>
      </c>
      <c r="B33" s="105">
        <f>B32*[2]Returns!C34+[2]VAMI!B32</f>
        <v>17435.239999999994</v>
      </c>
      <c r="C33" s="105">
        <f>C32*[2]Returns!D34+[2]VAMI!C32</f>
        <v>18669.06253208749</v>
      </c>
      <c r="D33" s="105">
        <f>D32*[2]Returns!E34+[2]VAMI!D32</f>
        <v>12135.942259166108</v>
      </c>
      <c r="E33" s="105">
        <f>E32*[2]Returns!F34+[2]VAMI!E32</f>
        <v>13673.514898965232</v>
      </c>
      <c r="R33" s="7"/>
      <c r="S33" s="56">
        <v>36403</v>
      </c>
      <c r="T33" s="7">
        <v>-3.8999999999999998E-3</v>
      </c>
      <c r="U33" s="6">
        <v>1208.6777894489901</v>
      </c>
      <c r="V33" s="6">
        <v>0.20867778944898599</v>
      </c>
    </row>
    <row r="34" spans="1:22" x14ac:dyDescent="0.2">
      <c r="A34" s="56">
        <v>36403</v>
      </c>
      <c r="B34" s="105">
        <f>B33*[2]Returns!C35+[2]VAMI!B33</f>
        <v>17186.829999999994</v>
      </c>
      <c r="C34" s="105">
        <f>C33*[2]Returns!D35+[2]VAMI!C33</f>
        <v>18576.75326008831</v>
      </c>
      <c r="D34" s="105">
        <f>D33*[2]Returns!E35+[2]VAMI!D33</f>
        <v>12088.464895820589</v>
      </c>
      <c r="E34" s="105">
        <f>E33*[2]Returns!F35+[2]VAMI!E33</f>
        <v>13672.14686080844</v>
      </c>
      <c r="S34" s="56">
        <v>36433</v>
      </c>
      <c r="T34" s="6">
        <v>7.4000000000000298E-3</v>
      </c>
      <c r="U34" s="6">
        <v>1217.6220050909101</v>
      </c>
      <c r="V34" s="6">
        <v>0.21762200509090901</v>
      </c>
    </row>
    <row r="35" spans="1:22" x14ac:dyDescent="0.2">
      <c r="A35" s="56">
        <v>36433</v>
      </c>
      <c r="B35" s="105">
        <f>B34*[2]Returns!C36+[2]VAMI!B34</f>
        <v>17383.839999999993</v>
      </c>
      <c r="C35" s="105">
        <f>C34*[2]Returns!D36+[2]VAMI!C34</f>
        <v>18067.460724920424</v>
      </c>
      <c r="D35" s="105">
        <f>D34*[2]Returns!E36+[2]VAMI!D34</f>
        <v>12177.792337852716</v>
      </c>
      <c r="E35" s="105">
        <f>E34*[2]Returns!F36+[2]VAMI!E34</f>
        <v>13694.020761229383</v>
      </c>
      <c r="S35" s="56">
        <v>36464</v>
      </c>
      <c r="T35" s="6">
        <v>5.9999999999994899E-4</v>
      </c>
      <c r="U35" s="6">
        <v>1218.3525782939601</v>
      </c>
      <c r="V35" s="6">
        <v>0.21835257829396301</v>
      </c>
    </row>
    <row r="36" spans="1:22" x14ac:dyDescent="0.2">
      <c r="A36" s="56">
        <v>36464</v>
      </c>
      <c r="B36" s="105">
        <f>B35*[2]Returns!C37+[2]VAMI!B35</f>
        <v>15996.159999999994</v>
      </c>
      <c r="C36" s="105">
        <f>C35*[2]Returns!D37+[2]VAMI!C35</f>
        <v>19210.801930383001</v>
      </c>
      <c r="D36" s="105">
        <f>D35*[2]Returns!E37+[2]VAMI!D35</f>
        <v>12185.592575467608</v>
      </c>
      <c r="E36" s="105">
        <f>E35*[2]Returns!F37+[2]VAMI!E35</f>
        <v>13913.124575613963</v>
      </c>
      <c r="S36" s="56">
        <v>36494</v>
      </c>
      <c r="T36" s="6">
        <v>-6.8000000000000603E-3</v>
      </c>
      <c r="U36" s="6">
        <v>1210.06778076156</v>
      </c>
      <c r="V36" s="6">
        <v>0.21006778076156399</v>
      </c>
    </row>
    <row r="37" spans="1:22" x14ac:dyDescent="0.2">
      <c r="A37" s="56">
        <v>36494</v>
      </c>
      <c r="B37" s="105">
        <f>B36*[2]Returns!C38+[2]VAMI!B36</f>
        <v>16892.929999999997</v>
      </c>
      <c r="C37" s="105">
        <f>C36*[2]Returns!D38+[2]VAMI!C36</f>
        <v>19601.293767327243</v>
      </c>
      <c r="D37" s="105">
        <f>D36*[2]Returns!E38+[2]VAMI!D36</f>
        <v>12102.742523735571</v>
      </c>
      <c r="E37" s="105">
        <f>E36*[2]Returns!F38+[2]VAMI!E36</f>
        <v>14617.128779168628</v>
      </c>
      <c r="S37" s="56">
        <v>36525</v>
      </c>
      <c r="T37" s="6">
        <v>-1.4899999999999899E-2</v>
      </c>
      <c r="U37" s="6">
        <v>1192.0377708282199</v>
      </c>
      <c r="V37" s="6">
        <v>0.19203777082821699</v>
      </c>
    </row>
    <row r="38" spans="1:22" x14ac:dyDescent="0.2">
      <c r="A38" s="56">
        <v>36525</v>
      </c>
      <c r="B38" s="105">
        <f>B37*[2]Returns!C39+[2]VAMI!B37</f>
        <v>18178.999999999996</v>
      </c>
      <c r="C38" s="105">
        <f>C37*[2]Returns!D39+[2]VAMI!C37</f>
        <v>20755.72440702331</v>
      </c>
      <c r="D38" s="105">
        <f>D37*[2]Returns!E39+[2]VAMI!D37</f>
        <v>11921.885658717832</v>
      </c>
      <c r="E38" s="105">
        <f>E37*[2]Returns!F39+[2]VAMI!E37</f>
        <v>15735.339632389016</v>
      </c>
      <c r="S38" s="56">
        <v>36556</v>
      </c>
      <c r="T38" s="6">
        <v>1.43E-2</v>
      </c>
      <c r="U38" s="6">
        <v>1209.08391095106</v>
      </c>
      <c r="V38" s="6">
        <v>0.20908391095106099</v>
      </c>
    </row>
    <row r="39" spans="1:22" x14ac:dyDescent="0.2">
      <c r="A39" s="56">
        <v>36556</v>
      </c>
      <c r="B39" s="105">
        <f>B38*[2]Returns!C40+[2]VAMI!B38</f>
        <v>18128.489999999998</v>
      </c>
      <c r="C39" s="105">
        <f>C38*[2]Returns!D40+[2]VAMI!C38</f>
        <v>19712.906869288428</v>
      </c>
      <c r="D39" s="105">
        <f>D38*[2]Returns!E40+[2]VAMI!D38</f>
        <v>12091.790674963144</v>
      </c>
      <c r="E39" s="105">
        <f>E38*[2]Returns!F40+[2]VAMI!E38</f>
        <v>15836.047834851601</v>
      </c>
      <c r="S39" s="56">
        <v>36585</v>
      </c>
      <c r="T39" s="6">
        <v>3.0199999999999901E-2</v>
      </c>
      <c r="U39" s="6">
        <v>1245.5982450617801</v>
      </c>
      <c r="V39" s="6">
        <v>0.24559824506178299</v>
      </c>
    </row>
    <row r="40" spans="1:22" x14ac:dyDescent="0.2">
      <c r="A40" s="56">
        <v>36585</v>
      </c>
      <c r="B40" s="105">
        <f>B39*[2]Returns!C41+[2]VAMI!B39</f>
        <v>18248.999999999996</v>
      </c>
      <c r="C40" s="105">
        <f>C39*[2]Returns!D41+[2]VAMI!C39</f>
        <v>19339.767943320672</v>
      </c>
      <c r="D40" s="105">
        <f>D39*[2]Returns!E41+[2]VAMI!D39</f>
        <v>12456.651869299369</v>
      </c>
      <c r="E40" s="105">
        <f>E39*[2]Returns!F41+[2]VAMI!E39</f>
        <v>16811.547301169619</v>
      </c>
      <c r="S40" s="56">
        <v>36616</v>
      </c>
      <c r="T40" s="6">
        <v>3.4200000000000001E-2</v>
      </c>
      <c r="U40" s="6">
        <v>1288.1977050429</v>
      </c>
      <c r="V40" s="6">
        <v>0.28819770504289499</v>
      </c>
    </row>
    <row r="41" spans="1:22" x14ac:dyDescent="0.2">
      <c r="A41" s="56">
        <v>36616</v>
      </c>
      <c r="B41" s="105">
        <f>B40*[2]Returns!C42+[2]VAMI!B40</f>
        <v>19098.509999999995</v>
      </c>
      <c r="C41" s="105">
        <f>C40*[2]Returns!D42+[2]VAMI!C40</f>
        <v>21231.748639490714</v>
      </c>
      <c r="D41" s="105">
        <f>D40*[2]Returns!E42+[2]VAMI!D40</f>
        <v>12882.853369217468</v>
      </c>
      <c r="E41" s="105">
        <f>E40*[2]Returns!F42+[2]VAMI!E40</f>
        <v>16967.894939376776</v>
      </c>
      <c r="S41" s="56">
        <v>36646</v>
      </c>
      <c r="T41" s="6">
        <v>-8.0000000000000401E-3</v>
      </c>
      <c r="U41" s="6">
        <v>1277.8921234025499</v>
      </c>
      <c r="V41" s="6">
        <v>0.27789212340255198</v>
      </c>
    </row>
    <row r="42" spans="1:22" x14ac:dyDescent="0.2">
      <c r="A42" s="56">
        <v>36646</v>
      </c>
      <c r="B42" s="105">
        <f>B41*[2]Returns!C43+[2]VAMI!B41</f>
        <v>17996.459999999995</v>
      </c>
      <c r="C42" s="105">
        <f>C41*[2]Returns!D43+[2]VAMI!C41</f>
        <v>20592.976691652126</v>
      </c>
      <c r="D42" s="105">
        <f>D41*[2]Returns!E43+[2]VAMI!D41</f>
        <v>12779.629810094695</v>
      </c>
      <c r="E42" s="105">
        <f>E41*[2]Returns!F43+[2]VAMI!E41</f>
        <v>16484.309632047742</v>
      </c>
      <c r="S42" s="56">
        <v>36677</v>
      </c>
      <c r="T42" s="6">
        <v>-3.5999999999999401E-3</v>
      </c>
      <c r="U42" s="6">
        <v>1273.2917117582999</v>
      </c>
      <c r="V42" s="6">
        <v>0.27329171175830302</v>
      </c>
    </row>
    <row r="43" spans="1:22" x14ac:dyDescent="0.2">
      <c r="A43" s="56">
        <v>36677</v>
      </c>
      <c r="B43" s="105">
        <f>B42*[2]Returns!C44+[2]VAMI!B42</f>
        <v>16709.199999999997</v>
      </c>
      <c r="C43" s="105">
        <f>C42*[2]Returns!D44+[2]VAMI!C42</f>
        <v>20170.448711366676</v>
      </c>
      <c r="D43" s="105">
        <f>D42*[2]Returns!E44+[2]VAMI!D42</f>
        <v>12733.392356928258</v>
      </c>
      <c r="E43" s="105">
        <f>E42*[2]Returns!F44+[2]VAMI!E42</f>
        <v>16161.217265641817</v>
      </c>
      <c r="S43" s="56">
        <v>36707</v>
      </c>
      <c r="T43" s="6">
        <v>2.1700000000000001E-2</v>
      </c>
      <c r="U43" s="6">
        <v>1300.92214190346</v>
      </c>
      <c r="V43" s="6">
        <v>0.30092214190345801</v>
      </c>
    </row>
    <row r="44" spans="1:22" x14ac:dyDescent="0.2">
      <c r="A44" s="56">
        <v>36707</v>
      </c>
      <c r="B44" s="105">
        <f>B43*[2]Returns!C45+[2]VAMI!B43</f>
        <v>16424.159999999996</v>
      </c>
      <c r="C44" s="105">
        <f>C43*[2]Returns!D45+[2]VAMI!C43</f>
        <v>20667.727692781606</v>
      </c>
      <c r="D44" s="105">
        <f>D43*[2]Returns!E45+[2]VAMI!D43</f>
        <v>13009.091983503804</v>
      </c>
      <c r="E44" s="105">
        <f>E43*[2]Returns!F45+[2]VAMI!E43</f>
        <v>16755.949053670629</v>
      </c>
      <c r="S44" s="56">
        <v>36738</v>
      </c>
      <c r="T44" s="6">
        <v>1.72E-2</v>
      </c>
      <c r="U44" s="6">
        <v>1323.2980027441999</v>
      </c>
      <c r="V44" s="6">
        <v>0.32329800274419801</v>
      </c>
    </row>
    <row r="45" spans="1:22" x14ac:dyDescent="0.2">
      <c r="A45" s="56">
        <v>36738</v>
      </c>
      <c r="B45" s="105">
        <f>B44*[2]Returns!C46+[2]VAMI!B44</f>
        <v>16156.249999999996</v>
      </c>
      <c r="C45" s="105">
        <f>C44*[2]Returns!D46+[2]VAMI!C44</f>
        <v>20344.593900811178</v>
      </c>
      <c r="D45" s="105">
        <f>D44*[2]Returns!E46+[2]VAMI!D44</f>
        <v>13232.976634535438</v>
      </c>
      <c r="E45" s="105">
        <f>E44*[2]Returns!F46+[2]VAMI!E44</f>
        <v>16655.414430242989</v>
      </c>
      <c r="S45" s="56">
        <v>36769</v>
      </c>
      <c r="T45" s="6">
        <v>2.27999999999999E-2</v>
      </c>
      <c r="U45" s="6">
        <v>1353.4691972067701</v>
      </c>
      <c r="V45" s="6">
        <v>0.35346919720676501</v>
      </c>
    </row>
    <row r="46" spans="1:22" x14ac:dyDescent="0.2">
      <c r="A46" s="56">
        <v>36769</v>
      </c>
      <c r="B46" s="105">
        <f>B45*[2]Returns!C47+[2]VAMI!B45</f>
        <v>17439.669999999991</v>
      </c>
      <c r="C46" s="105">
        <f>C45*[2]Returns!D47+[2]VAMI!C45</f>
        <v>21608.276003696486</v>
      </c>
      <c r="D46" s="105">
        <f>D45*[2]Returns!E47+[2]VAMI!D45</f>
        <v>13534.677053160629</v>
      </c>
      <c r="E46" s="105">
        <f>E45*[2]Returns!F47+[2]VAMI!E45</f>
        <v>17289.984077801055</v>
      </c>
      <c r="S46" s="56">
        <v>36799</v>
      </c>
      <c r="T46" s="6">
        <v>-1.21000000000001E-2</v>
      </c>
      <c r="U46" s="6">
        <v>1337.09221992056</v>
      </c>
      <c r="V46" s="6">
        <v>0.33709221992056299</v>
      </c>
    </row>
    <row r="47" spans="1:22" x14ac:dyDescent="0.2">
      <c r="A47" s="56">
        <v>36799</v>
      </c>
      <c r="B47" s="105">
        <f>B46*[2]Returns!C48+[2]VAMI!B46</f>
        <v>16176.639999999992</v>
      </c>
      <c r="C47" s="105">
        <f>C46*[2]Returns!D48+[2]VAMI!C46</f>
        <v>20467.501796899076</v>
      </c>
      <c r="D47" s="105">
        <f>D46*[2]Returns!E48+[2]VAMI!D46</f>
        <v>13370.556902132104</v>
      </c>
      <c r="E47" s="105">
        <f>E46*[2]Returns!F48+[2]VAMI!E46</f>
        <v>17075.590433500391</v>
      </c>
      <c r="S47" s="56">
        <v>36830</v>
      </c>
      <c r="T47" s="6">
        <v>1.56000000000001E-2</v>
      </c>
      <c r="U47" s="6">
        <v>1357.9508585513199</v>
      </c>
      <c r="V47" s="6">
        <v>0.35795085855132402</v>
      </c>
    </row>
    <row r="48" spans="1:22" x14ac:dyDescent="0.2">
      <c r="A48" s="56">
        <v>36830</v>
      </c>
      <c r="B48" s="105">
        <f>B47*[2]Returns!C49+[2]VAMI!B47</f>
        <v>16091.569999999992</v>
      </c>
      <c r="C48" s="105">
        <f>C47*[2]Returns!D49+[2]VAMI!C47</f>
        <v>20380.942601909861</v>
      </c>
      <c r="D48" s="105">
        <f>D47*[2]Returns!E49+[2]VAMI!D47</f>
        <v>13579.769973854067</v>
      </c>
      <c r="E48" s="105">
        <f>E47*[2]Returns!F49+[2]VAMI!E47</f>
        <v>16769.93540506285</v>
      </c>
      <c r="S48" s="56">
        <v>36860</v>
      </c>
      <c r="T48" s="6">
        <v>3.1599999999999899E-2</v>
      </c>
      <c r="U48" s="6">
        <v>1400.86210568155</v>
      </c>
      <c r="V48" s="6">
        <v>0.40086210568154601</v>
      </c>
    </row>
    <row r="49" spans="1:22" x14ac:dyDescent="0.2">
      <c r="A49" s="56">
        <v>36860</v>
      </c>
      <c r="B49" s="105">
        <f>B48*[2]Returns!C50+[2]VAMI!B48</f>
        <v>16279.719999999992</v>
      </c>
      <c r="C49" s="105">
        <f>C48*[2]Returns!D50+[2]VAMI!C48</f>
        <v>18774.206797412477</v>
      </c>
      <c r="D49" s="105">
        <f>D48*[2]Returns!E50+[2]VAMI!D48</f>
        <v>14008.380797564965</v>
      </c>
      <c r="E49" s="105">
        <f>E48*[2]Returns!F50+[2]VAMI!E48</f>
        <v>16184.665145447452</v>
      </c>
      <c r="S49" s="56">
        <v>36891</v>
      </c>
      <c r="T49" s="6">
        <v>2.3500000000000101E-2</v>
      </c>
      <c r="U49" s="6">
        <v>1433.7823651650599</v>
      </c>
      <c r="V49" s="6">
        <v>0.43378236516506202</v>
      </c>
    </row>
    <row r="50" spans="1:22" x14ac:dyDescent="0.2">
      <c r="A50" s="56">
        <v>36891</v>
      </c>
      <c r="B50" s="105">
        <f>B49*[2]Returns!C51+[2]VAMI!B49</f>
        <v>19034.119999999988</v>
      </c>
      <c r="C50" s="105">
        <f>C49*[2]Returns!D51+[2]VAMI!C49</f>
        <v>18866.105349625228</v>
      </c>
      <c r="D50" s="105">
        <f>D49*[2]Returns!E51+[2]VAMI!D49</f>
        <v>14338.159583489703</v>
      </c>
      <c r="E50" s="105">
        <f>E49*[2]Returns!F51+[2]VAMI!E49</f>
        <v>16519.687392984099</v>
      </c>
      <c r="H50" s="7"/>
      <c r="S50" s="56">
        <v>36922</v>
      </c>
      <c r="T50" s="6">
        <v>1.70000000000006E-3</v>
      </c>
      <c r="U50" s="6">
        <v>1436.21979518584</v>
      </c>
      <c r="V50" s="6">
        <v>0.43621979518584297</v>
      </c>
    </row>
    <row r="51" spans="1:22" x14ac:dyDescent="0.2">
      <c r="A51" s="56">
        <v>36922</v>
      </c>
      <c r="B51" s="105">
        <f>B50*[2]Returns!C52+[2]VAMI!B50</f>
        <v>20435.389999999989</v>
      </c>
      <c r="C51" s="105">
        <f>C50*[2]Returns!D52+[2]VAMI!C50</f>
        <v>19535.373241605925</v>
      </c>
      <c r="D51" s="105">
        <f>D50*[2]Returns!E52+[2]VAMI!D50</f>
        <v>14362.509926538432</v>
      </c>
      <c r="E51" s="105">
        <f>E50*[2]Returns!F52+[2]VAMI!E50</f>
        <v>17079.706316040927</v>
      </c>
      <c r="S51" s="56">
        <v>36950</v>
      </c>
      <c r="T51" s="6">
        <v>1.7100000000000001E-2</v>
      </c>
      <c r="U51" s="6">
        <v>1460.77915368352</v>
      </c>
      <c r="V51" s="6">
        <v>0.46077915368352101</v>
      </c>
    </row>
    <row r="52" spans="1:22" x14ac:dyDescent="0.2">
      <c r="A52" s="56">
        <v>36950</v>
      </c>
      <c r="B52" s="105">
        <f>B51*[2]Returns!C53+[2]VAMI!B51</f>
        <v>19528.869999999988</v>
      </c>
      <c r="C52" s="105">
        <f>C51*[2]Returns!D53+[2]VAMI!C51</f>
        <v>17754.184207824223</v>
      </c>
      <c r="D52" s="105">
        <f>D51*[2]Returns!E53+[2]VAMI!D51</f>
        <v>14608.124107129899</v>
      </c>
      <c r="E52" s="105">
        <f>E51*[2]Returns!F53+[2]VAMI!E51</f>
        <v>16702.245465468353</v>
      </c>
      <c r="S52" s="56">
        <v>36981</v>
      </c>
      <c r="T52" s="6">
        <v>-4.9999999999999498E-3</v>
      </c>
      <c r="U52" s="6">
        <v>1453.4752579151</v>
      </c>
      <c r="V52" s="6">
        <v>0.45347525791510401</v>
      </c>
    </row>
    <row r="53" spans="1:22" x14ac:dyDescent="0.2">
      <c r="A53" s="56">
        <v>36981</v>
      </c>
      <c r="B53" s="105">
        <f>B52*[2]Returns!C54+[2]VAMI!B52</f>
        <v>20685.569999999989</v>
      </c>
      <c r="C53" s="105">
        <f>C52*[2]Returns!D54+[2]VAMI!C52</f>
        <v>16629.428072697414</v>
      </c>
      <c r="D53" s="105">
        <f>D52*[2]Returns!E54+[2]VAMI!D52</f>
        <v>14534.691567159385</v>
      </c>
      <c r="E53" s="105">
        <f>E52*[2]Returns!F54+[2]VAMI!E52</f>
        <v>16436.678368051089</v>
      </c>
      <c r="S53" s="56">
        <v>37011</v>
      </c>
      <c r="T53" s="6">
        <v>-2.7200000000000099E-2</v>
      </c>
      <c r="U53" s="6">
        <v>1413.94073089981</v>
      </c>
      <c r="V53" s="6">
        <v>0.41394073089981298</v>
      </c>
    </row>
    <row r="54" spans="1:22" x14ac:dyDescent="0.2">
      <c r="A54" s="56">
        <v>37011</v>
      </c>
      <c r="B54" s="105">
        <f>B53*[2]Returns!C55+[2]VAMI!B53</f>
        <v>20283.55999999999</v>
      </c>
      <c r="C54" s="105">
        <f>C53*[2]Returns!D55+[2]VAMI!C53</f>
        <v>17921.655200739311</v>
      </c>
      <c r="D54" s="105">
        <f>D53*[2]Returns!E55+[2]VAMI!D53</f>
        <v>14139.259744595092</v>
      </c>
      <c r="E54" s="105">
        <f>E53*[2]Returns!F55+[2]VAMI!E53</f>
        <v>16757.193527090672</v>
      </c>
      <c r="S54" s="56">
        <v>37042</v>
      </c>
      <c r="T54" s="6">
        <v>1.2999999999999299E-3</v>
      </c>
      <c r="U54" s="6">
        <v>1415.7788538499799</v>
      </c>
      <c r="V54" s="6">
        <v>0.41577885384998198</v>
      </c>
    </row>
    <row r="55" spans="1:22" x14ac:dyDescent="0.2">
      <c r="A55" s="56">
        <v>37042</v>
      </c>
      <c r="B55" s="105">
        <f>B54*[2]Returns!C56+[2]VAMI!B54</f>
        <v>20500.369999999988</v>
      </c>
      <c r="C55" s="105">
        <f>C54*[2]Returns!D56+[2]VAMI!C54</f>
        <v>18041.790738268832</v>
      </c>
      <c r="D55" s="105">
        <f>D54*[2]Returns!E56+[2]VAMI!D54</f>
        <v>14157.302718471967</v>
      </c>
      <c r="E55" s="105">
        <f>E54*[2]Returns!F56+[2]VAMI!E54</f>
        <v>16956.603476052551</v>
      </c>
      <c r="S55" s="56">
        <v>37072</v>
      </c>
      <c r="T55" s="6">
        <v>8.5999999999999705E-3</v>
      </c>
      <c r="U55" s="6">
        <v>1427.95455199309</v>
      </c>
      <c r="V55" s="6">
        <v>0.42795455199309201</v>
      </c>
    </row>
    <row r="56" spans="1:22" x14ac:dyDescent="0.2">
      <c r="A56" s="56">
        <v>37072</v>
      </c>
      <c r="B56" s="105">
        <f>B55*[2]Returns!C57+[2]VAMI!B55</f>
        <v>20258.749999999989</v>
      </c>
      <c r="C56" s="105">
        <f>C55*[2]Returns!D57+[2]VAMI!C55</f>
        <v>17602.628606633141</v>
      </c>
      <c r="D56" s="105">
        <f>D55*[2]Returns!E57+[2]VAMI!D55</f>
        <v>14279.02955257489</v>
      </c>
      <c r="E56" s="105">
        <f>E55*[2]Returns!F57+[2]VAMI!E55</f>
        <v>17005.779299258476</v>
      </c>
      <c r="S56" s="56">
        <v>37103</v>
      </c>
      <c r="T56" s="6">
        <v>3.71999999999999E-2</v>
      </c>
      <c r="U56" s="6">
        <v>1481.07446132724</v>
      </c>
      <c r="V56" s="6">
        <v>0.48107446132723503</v>
      </c>
    </row>
    <row r="57" spans="1:22" x14ac:dyDescent="0.2">
      <c r="A57" s="56">
        <v>37103</v>
      </c>
      <c r="B57" s="105">
        <f>B56*[2]Returns!C58+[2]VAMI!B56</f>
        <v>19109.139999999989</v>
      </c>
      <c r="C57" s="105">
        <f>C56*[2]Returns!D58+[2]VAMI!C56</f>
        <v>17429.304856761493</v>
      </c>
      <c r="D57" s="105">
        <f>D56*[2]Returns!E58+[2]VAMI!D56</f>
        <v>14810.640005142104</v>
      </c>
      <c r="E57" s="105">
        <f>E56*[2]Returns!F58+[2]VAMI!E56</f>
        <v>16864.630123670631</v>
      </c>
      <c r="S57" s="56">
        <v>37134</v>
      </c>
      <c r="T57" s="6">
        <v>2.1399999999999999E-2</v>
      </c>
      <c r="U57" s="6">
        <v>1512.76945479964</v>
      </c>
      <c r="V57" s="6">
        <v>0.51276945479963798</v>
      </c>
    </row>
    <row r="58" spans="1:22" x14ac:dyDescent="0.2">
      <c r="A58" s="56">
        <v>37134</v>
      </c>
      <c r="B58" s="105">
        <f>B57*[2]Returns!C59+[2]VAMI!B57</f>
        <v>19193.029999999988</v>
      </c>
      <c r="C58" s="105">
        <f>C57*[2]Returns!D59+[2]VAMI!C57</f>
        <v>16338.227744121592</v>
      </c>
      <c r="D58" s="105">
        <f>D57*[2]Returns!E59+[2]VAMI!D57</f>
        <v>15127.235933343427</v>
      </c>
      <c r="E58" s="105">
        <f>E57*[2]Returns!F59+[2]VAMI!E57</f>
        <v>16795.486827410641</v>
      </c>
      <c r="S58" s="56">
        <v>37164</v>
      </c>
      <c r="T58" s="6">
        <v>7.5000000000000301E-3</v>
      </c>
      <c r="U58" s="6">
        <v>1524.1152257106401</v>
      </c>
      <c r="V58" s="6">
        <v>0.52411522571063496</v>
      </c>
    </row>
    <row r="59" spans="1:22" x14ac:dyDescent="0.2">
      <c r="A59" s="56">
        <v>37164</v>
      </c>
      <c r="B59" s="105">
        <f>B58*[2]Returns!C60+[2]VAMI!B58</f>
        <v>16959.389999999989</v>
      </c>
      <c r="C59" s="105">
        <f>C58*[2]Returns!D60+[2]VAMI!C58</f>
        <v>15018.893110175599</v>
      </c>
      <c r="D59" s="105">
        <f>D58*[2]Returns!E60+[2]VAMI!D58</f>
        <v>15240.034584785599</v>
      </c>
      <c r="E59" s="105">
        <f>E58*[2]Returns!F60+[2]VAMI!E58</f>
        <v>16320.174473408262</v>
      </c>
      <c r="S59" s="56">
        <v>37195</v>
      </c>
      <c r="T59" s="6">
        <v>4.9099999999999998E-2</v>
      </c>
      <c r="U59" s="6">
        <v>1598.94928329303</v>
      </c>
      <c r="V59" s="6">
        <v>0.59894928329302799</v>
      </c>
    </row>
    <row r="60" spans="1:22" x14ac:dyDescent="0.2">
      <c r="A60" s="56">
        <v>37195</v>
      </c>
      <c r="B60" s="105">
        <f>B59*[2]Returns!C61+[2]VAMI!B59</f>
        <v>18835.919999999984</v>
      </c>
      <c r="C60" s="105">
        <f>C59*[2]Returns!D61+[2]VAMI!C59</f>
        <v>15305.267481260924</v>
      </c>
      <c r="D60" s="105">
        <f>D59*[2]Returns!E61+[2]VAMI!D59</f>
        <v>15988.994242089355</v>
      </c>
      <c r="E60" s="105">
        <f>E59*[2]Returns!F61+[2]VAMI!E59</f>
        <v>16648.209429283881</v>
      </c>
      <c r="S60" s="56">
        <v>37225</v>
      </c>
      <c r="T60" s="6">
        <v>-4.7499999999999903E-2</v>
      </c>
      <c r="U60" s="6">
        <v>1522.9991923366099</v>
      </c>
      <c r="V60" s="6">
        <v>0.52299919233660896</v>
      </c>
    </row>
    <row r="61" spans="1:22" x14ac:dyDescent="0.2">
      <c r="A61" s="56">
        <v>37225</v>
      </c>
      <c r="B61" s="105">
        <f>B60*[2]Returns!C62+[2]VAMI!B60</f>
        <v>18702.699999999986</v>
      </c>
      <c r="C61" s="105">
        <f>C60*[2]Returns!D62+[2]VAMI!C60</f>
        <v>16479.309990758818</v>
      </c>
      <c r="D61" s="105">
        <f>D60*[2]Returns!E62+[2]VAMI!D60</f>
        <v>15228.88783374422</v>
      </c>
      <c r="E61" s="105">
        <f>E60*[2]Returns!F62+[2]VAMI!E60</f>
        <v>16992.825596023311</v>
      </c>
      <c r="S61" s="56">
        <v>37256</v>
      </c>
      <c r="T61" s="6">
        <v>-1.8800000000000001E-2</v>
      </c>
      <c r="U61" s="6">
        <v>1494.3668075206799</v>
      </c>
      <c r="V61" s="6">
        <v>0.49436680752068102</v>
      </c>
    </row>
    <row r="62" spans="1:22" x14ac:dyDescent="0.2">
      <c r="A62" s="56">
        <v>37256</v>
      </c>
      <c r="B62" s="105">
        <f>B61*[2]Returns!C63+[2]VAMI!B61</f>
        <v>19659.729999999981</v>
      </c>
      <c r="C62" s="105">
        <f>C61*[2]Returns!D63+[2]VAMI!C61</f>
        <v>16623.677995687456</v>
      </c>
      <c r="D62" s="105">
        <f>D61*[2]Returns!E63+[2]VAMI!D61</f>
        <v>14941.917050423708</v>
      </c>
      <c r="E62" s="105">
        <f>E61*[2]Returns!F63+[2]VAMI!E61</f>
        <v>17283.402784560742</v>
      </c>
      <c r="S62" s="56">
        <v>37287</v>
      </c>
      <c r="T62" s="6">
        <v>1.29E-2</v>
      </c>
      <c r="U62" s="6">
        <v>1513.6441393376999</v>
      </c>
      <c r="V62" s="6">
        <v>0.51364413933769704</v>
      </c>
    </row>
    <row r="63" spans="1:22" x14ac:dyDescent="0.2">
      <c r="A63" s="56">
        <v>37287</v>
      </c>
      <c r="B63" s="105">
        <f>B62*[2]Returns!C64+[2]VAMI!B62</f>
        <v>20209.129999999983</v>
      </c>
      <c r="C63" s="105">
        <f>C62*[2]Returns!D64+[2]VAMI!C62</f>
        <v>16381.045281856466</v>
      </c>
      <c r="D63" s="105">
        <f>D62*[2]Returns!E64+[2]VAMI!D62</f>
        <v>15135.077639526184</v>
      </c>
      <c r="E63" s="105">
        <f>E62*[2]Returns!F64+[2]VAMI!E62</f>
        <v>17360.72194756852</v>
      </c>
      <c r="S63" s="56">
        <v>37315</v>
      </c>
      <c r="T63" s="6">
        <v>1.1599999999999999E-2</v>
      </c>
      <c r="U63" s="6">
        <v>1531.2024113540101</v>
      </c>
      <c r="V63" s="6">
        <v>0.53120241135401502</v>
      </c>
    </row>
    <row r="64" spans="1:22" x14ac:dyDescent="0.2">
      <c r="A64" s="56">
        <v>37315</v>
      </c>
      <c r="B64" s="105">
        <f>B63*[2]Returns!C65+[2]VAMI!B63</f>
        <v>18469.949999999983</v>
      </c>
      <c r="C64" s="105">
        <f>C63*[2]Returns!D65+[2]VAMI!C63</f>
        <v>16065.201766095093</v>
      </c>
      <c r="D64" s="105">
        <f>D63*[2]Returns!E65+[2]VAMI!D63</f>
        <v>15311.298318656918</v>
      </c>
      <c r="E64" s="105">
        <f>E63*[2]Returns!F65+[2]VAMI!E63</f>
        <v>17238.457582579471</v>
      </c>
      <c r="S64" s="56">
        <v>37346</v>
      </c>
      <c r="T64" s="6">
        <v>-4.0399999999999998E-2</v>
      </c>
      <c r="U64" s="6">
        <v>1469.34183393531</v>
      </c>
      <c r="V64" s="6">
        <v>0.46934183393531198</v>
      </c>
    </row>
    <row r="65" spans="1:22" x14ac:dyDescent="0.2">
      <c r="A65" s="56">
        <v>37346</v>
      </c>
      <c r="B65" s="105">
        <f>B64*[2]Returns!C66+[2]VAMI!B64</f>
        <v>19152.859999999979</v>
      </c>
      <c r="C65" s="105">
        <f>C64*[2]Returns!D66+[2]VAMI!C64</f>
        <v>16669.370571927317</v>
      </c>
      <c r="D65" s="105">
        <f>D64*[2]Returns!E66+[2]VAMI!D64</f>
        <v>14692.272125036026</v>
      </c>
      <c r="E65" s="105">
        <f>E64*[2]Returns!F66+[2]VAMI!E64</f>
        <v>17567.904706875008</v>
      </c>
      <c r="S65" s="56">
        <v>37376</v>
      </c>
      <c r="T65" s="6">
        <v>3.7999999999999999E-2</v>
      </c>
      <c r="U65" s="6">
        <v>1525.1768236248499</v>
      </c>
      <c r="V65" s="6">
        <v>0.52517682362485396</v>
      </c>
    </row>
    <row r="66" spans="1:22" x14ac:dyDescent="0.2">
      <c r="A66" s="56">
        <v>37376</v>
      </c>
      <c r="B66" s="105">
        <f>B65*[2]Returns!C67+[2]VAMI!B65</f>
        <v>18542.309999999979</v>
      </c>
      <c r="C66" s="105">
        <f>C65*[2]Returns!D67+[2]VAMI!C65</f>
        <v>15658.691857480248</v>
      </c>
      <c r="D66" s="105">
        <f>D65*[2]Returns!E67+[2]VAMI!D65</f>
        <v>15250.140474773636</v>
      </c>
      <c r="E66" s="105">
        <f>E65*[2]Returns!F67+[2]VAMI!E65</f>
        <v>17616.848110695155</v>
      </c>
      <c r="S66" s="56">
        <v>37407</v>
      </c>
      <c r="T66" s="6">
        <v>3.1000000000000701E-3</v>
      </c>
      <c r="U66" s="6">
        <v>1529.90487177809</v>
      </c>
      <c r="V66" s="6">
        <v>0.52990487177809098</v>
      </c>
    </row>
    <row r="67" spans="1:22" x14ac:dyDescent="0.2">
      <c r="A67" s="56">
        <v>37407</v>
      </c>
      <c r="B67" s="105">
        <f>B66*[2]Returns!C68+[2]VAMI!B66</f>
        <v>19746.859999999979</v>
      </c>
      <c r="C67" s="105">
        <f>C66*[2]Returns!D68+[2]VAMI!C66</f>
        <v>15543.382277441229</v>
      </c>
      <c r="D67" s="105">
        <f>D66*[2]Returns!E68+[2]VAMI!D66</f>
        <v>15298.090579792783</v>
      </c>
      <c r="E67" s="105">
        <f>E66*[2]Returns!F68+[2]VAMI!E66</f>
        <v>17624.185502443619</v>
      </c>
      <c r="S67" s="56">
        <v>37437</v>
      </c>
      <c r="T67" s="6">
        <v>1.7999999999999999E-2</v>
      </c>
      <c r="U67" s="6">
        <v>1557.4431594701</v>
      </c>
      <c r="V67" s="6">
        <v>0.55744315947009704</v>
      </c>
    </row>
    <row r="68" spans="1:22" x14ac:dyDescent="0.2">
      <c r="A68" s="56">
        <v>37437</v>
      </c>
      <c r="B68" s="105">
        <f>B67*[2]Returns!C69+[2]VAMI!B67</f>
        <v>21744.199999999975</v>
      </c>
      <c r="C68" s="105">
        <f>C67*[2]Returns!D69+[2]VAMI!C67</f>
        <v>14436.184413184117</v>
      </c>
      <c r="D68" s="105">
        <f>D67*[2]Returns!E69+[2]VAMI!D67</f>
        <v>15572.749345314987</v>
      </c>
      <c r="E68" s="105">
        <f>E67*[2]Returns!F69+[2]VAMI!E67</f>
        <v>17282.426034736971</v>
      </c>
      <c r="S68" s="56">
        <v>37468</v>
      </c>
      <c r="T68" s="6">
        <v>3.0800000000000102E-2</v>
      </c>
      <c r="U68" s="6">
        <v>1605.41240878178</v>
      </c>
      <c r="V68" s="6">
        <v>0.60541240878177605</v>
      </c>
    </row>
    <row r="69" spans="1:22" x14ac:dyDescent="0.2">
      <c r="A69" s="56">
        <v>37468</v>
      </c>
      <c r="B69" s="105">
        <f>B68*[2]Returns!C70+[2]VAMI!B68</f>
        <v>21678.919999999973</v>
      </c>
      <c r="C69" s="105">
        <f>C68*[2]Returns!D70+[2]VAMI!C68</f>
        <v>13310.812198377667</v>
      </c>
      <c r="D69" s="105">
        <f>D68*[2]Returns!E70+[2]VAMI!D68</f>
        <v>16053.154410285864</v>
      </c>
      <c r="E69" s="105">
        <f>E68*[2]Returns!F70+[2]VAMI!E68</f>
        <v>16788.043523030683</v>
      </c>
      <c r="S69" s="56">
        <v>37499</v>
      </c>
      <c r="T69" s="6">
        <v>4.3700000000000003E-2</v>
      </c>
      <c r="U69" s="6">
        <v>1675.56893104554</v>
      </c>
      <c r="V69" s="6">
        <v>0.67556893104554006</v>
      </c>
    </row>
    <row r="70" spans="1:22" x14ac:dyDescent="0.2">
      <c r="A70" s="56">
        <v>37499</v>
      </c>
      <c r="B70" s="105">
        <f>B69*[2]Returns!C71+[2]VAMI!B69</f>
        <v>22030.129999999972</v>
      </c>
      <c r="C70" s="105">
        <f>C69*[2]Returns!D71+[2]VAMI!C69</f>
        <v>13398.295512886343</v>
      </c>
      <c r="D70" s="105">
        <f>D69*[2]Returns!E71+[2]VAMI!D69</f>
        <v>16753.886123165794</v>
      </c>
      <c r="E70" s="105">
        <f>E69*[2]Returns!F71+[2]VAMI!E69</f>
        <v>16877.007191467663</v>
      </c>
      <c r="S70" s="56">
        <v>37529</v>
      </c>
      <c r="T70" s="6">
        <v>4.1700000000000001E-2</v>
      </c>
      <c r="U70" s="6">
        <v>1745.4401554701401</v>
      </c>
      <c r="V70" s="6">
        <v>0.74544015547013898</v>
      </c>
    </row>
    <row r="71" spans="1:22" x14ac:dyDescent="0.2">
      <c r="A71" s="56">
        <v>37529</v>
      </c>
      <c r="B71" s="105">
        <f>B70*[2]Returns!C72+[2]VAMI!B70</f>
        <v>22384.879999999972</v>
      </c>
      <c r="C71" s="105">
        <f>C70*[2]Returns!D72+[2]VAMI!C70</f>
        <v>11942.088510113985</v>
      </c>
      <c r="D71" s="105">
        <f>D70*[2]Returns!E72+[2]VAMI!D70</f>
        <v>17452.113134546842</v>
      </c>
      <c r="E71" s="105">
        <f>E70*[2]Returns!F72+[2]VAMI!E70</f>
        <v>16616.341495274515</v>
      </c>
      <c r="S71" s="56">
        <v>37560</v>
      </c>
      <c r="T71" s="6">
        <v>-2.87E-2</v>
      </c>
      <c r="U71" s="6">
        <v>1695.34602300815</v>
      </c>
      <c r="V71" s="6">
        <v>0.69534602300814596</v>
      </c>
    </row>
    <row r="72" spans="1:22" x14ac:dyDescent="0.2">
      <c r="A72" s="56">
        <v>37560</v>
      </c>
      <c r="B72" s="105">
        <f>B71*[2]Returns!C73+[2]VAMI!B71</f>
        <v>21371.43999999997</v>
      </c>
      <c r="C72" s="105">
        <f>C71*[2]Returns!D73+[2]VAMI!C71</f>
        <v>12993.223123523989</v>
      </c>
      <c r="D72" s="105">
        <f>D71*[2]Returns!E73+[2]VAMI!D71</f>
        <v>16950.812058230164</v>
      </c>
      <c r="E72" s="105">
        <f>E71*[2]Returns!F73+[2]VAMI!E71</f>
        <v>16714.440128177805</v>
      </c>
      <c r="S72" s="56">
        <v>37590</v>
      </c>
      <c r="T72" s="6">
        <v>-1.11E-2</v>
      </c>
      <c r="U72" s="6">
        <v>1676.52768215276</v>
      </c>
      <c r="V72" s="6">
        <v>0.67652768215275505</v>
      </c>
    </row>
    <row r="73" spans="1:22" x14ac:dyDescent="0.2">
      <c r="A73" s="56">
        <v>37590</v>
      </c>
      <c r="B73" s="105">
        <f>B72*[2]Returns!C74+[2]VAMI!B72</f>
        <v>21792.349999999969</v>
      </c>
      <c r="C73" s="105">
        <f>C72*[2]Returns!D74+[2]VAMI!C72</f>
        <v>13757.983365848664</v>
      </c>
      <c r="D73" s="105">
        <f>D72*[2]Returns!E74+[2]VAMI!D72</f>
        <v>16763.428040630901</v>
      </c>
      <c r="E73" s="105">
        <f>E72*[2]Returns!F74+[2]VAMI!E72</f>
        <v>17068.511939295575</v>
      </c>
      <c r="S73" s="56">
        <v>37621</v>
      </c>
      <c r="T73" s="6">
        <v>4.1000000000000002E-2</v>
      </c>
      <c r="U73" s="6">
        <v>1745.26531712102</v>
      </c>
      <c r="V73" s="6">
        <v>0.74526531712101796</v>
      </c>
    </row>
    <row r="74" spans="1:22" x14ac:dyDescent="0.2">
      <c r="A74" s="56">
        <v>37621</v>
      </c>
      <c r="B74" s="105">
        <f>B73*[2]Returns!C75+[2]VAMI!B73</f>
        <v>22380.739999999969</v>
      </c>
      <c r="C74" s="105">
        <f>C73*[2]Returns!D75+[2]VAMI!C73</f>
        <v>12949.78950610947</v>
      </c>
      <c r="D74" s="105">
        <f>D73*[2]Returns!E75+[2]VAMI!D73</f>
        <v>17450.072881008018</v>
      </c>
      <c r="E74" s="105">
        <f>E73*[2]Returns!F75+[2]VAMI!E73</f>
        <v>17032.669339587657</v>
      </c>
      <c r="S74" s="56">
        <v>37652</v>
      </c>
      <c r="T74" s="6">
        <v>-3.3999999999999699E-3</v>
      </c>
      <c r="U74" s="6">
        <v>1739.33141504281</v>
      </c>
      <c r="V74" s="6">
        <v>0.73933141504280697</v>
      </c>
    </row>
    <row r="75" spans="1:22" x14ac:dyDescent="0.2">
      <c r="A75" s="56">
        <v>37652</v>
      </c>
      <c r="B75" s="105">
        <f>B74*[2]Returns!C76+[2]VAMI!B74</f>
        <v>22860.139999999967</v>
      </c>
      <c r="C75" s="105">
        <f>C74*[2]Returns!D76+[2]VAMI!C74</f>
        <v>12610.534962521833</v>
      </c>
      <c r="D75" s="105">
        <f>D74*[2]Returns!E76+[2]VAMI!D74</f>
        <v>17391.104577507864</v>
      </c>
      <c r="E75" s="105">
        <f>E74*[2]Returns!F76+[2]VAMI!E74</f>
        <v>17143.721675726105</v>
      </c>
      <c r="S75" s="56">
        <v>37680</v>
      </c>
      <c r="T75" s="6">
        <v>3.0300000000000001E-2</v>
      </c>
      <c r="U75" s="6">
        <v>1792.0331569186001</v>
      </c>
      <c r="V75" s="6">
        <v>0.79203315691860399</v>
      </c>
    </row>
    <row r="76" spans="1:22" x14ac:dyDescent="0.2">
      <c r="A76" s="56">
        <v>37680</v>
      </c>
      <c r="B76" s="105">
        <f>B75*[2]Returns!C77+[2]VAMI!B75</f>
        <v>24090.679999999968</v>
      </c>
      <c r="C76" s="105">
        <f>C75*[2]Returns!D77+[2]VAMI!C75</f>
        <v>12421.295820926185</v>
      </c>
      <c r="D76" s="105">
        <f>D75*[2]Returns!E77+[2]VAMI!D75</f>
        <v>17917.514871665149</v>
      </c>
      <c r="E76" s="105">
        <f>E75*[2]Returns!F77+[2]VAMI!E75</f>
        <v>17147.322705196882</v>
      </c>
      <c r="S76" s="56">
        <v>37711</v>
      </c>
      <c r="T76" s="6">
        <v>-1.26E-2</v>
      </c>
      <c r="U76" s="6">
        <v>1769.4535391414299</v>
      </c>
      <c r="V76" s="6">
        <v>0.769453539141429</v>
      </c>
    </row>
    <row r="77" spans="1:22" x14ac:dyDescent="0.2">
      <c r="A77" s="56">
        <v>37711</v>
      </c>
      <c r="B77" s="105">
        <f>B76*[2]Returns!C78+[2]VAMI!B76</f>
        <v>22118.449999999972</v>
      </c>
      <c r="C77" s="105">
        <f>C76*[2]Returns!D78+[2]VAMI!C76</f>
        <v>12541.944758188738</v>
      </c>
      <c r="D77" s="105">
        <f>D76*[2]Returns!E78+[2]VAMI!D76</f>
        <v>17692.2202893262</v>
      </c>
      <c r="E77" s="105">
        <f>E76*[2]Returns!F78+[2]VAMI!E76</f>
        <v>17171.670842370215</v>
      </c>
      <c r="S77" s="56">
        <v>37741</v>
      </c>
      <c r="T77" s="6">
        <v>1.0200000000000001E-2</v>
      </c>
      <c r="U77" s="6">
        <v>1787.50196524067</v>
      </c>
      <c r="V77" s="6">
        <v>0.78750196524067195</v>
      </c>
    </row>
    <row r="78" spans="1:22" x14ac:dyDescent="0.2">
      <c r="A78" s="56">
        <v>37741</v>
      </c>
      <c r="B78" s="105">
        <f>B77*[2]Returns!C79+[2]VAMI!B77</f>
        <v>23372.319999999971</v>
      </c>
      <c r="C78" s="105">
        <f>C77*[2]Returns!D79+[2]VAMI!C77</f>
        <v>13575.007700996008</v>
      </c>
      <c r="D78" s="105">
        <f>D77*[2]Returns!E79+[2]VAMI!D77</f>
        <v>17871.853831592001</v>
      </c>
      <c r="E78" s="105">
        <f>E77*[2]Returns!F79+[2]VAMI!E77</f>
        <v>17624.317893232994</v>
      </c>
      <c r="S78" s="56">
        <v>37772</v>
      </c>
      <c r="T78" s="6">
        <v>5.6199999999999903E-2</v>
      </c>
      <c r="U78" s="6">
        <v>1887.9595756872</v>
      </c>
      <c r="V78" s="6">
        <v>0.88795957568719797</v>
      </c>
    </row>
    <row r="79" spans="1:22" x14ac:dyDescent="0.2">
      <c r="A79" s="56">
        <v>37772</v>
      </c>
      <c r="B79" s="105">
        <f>B78*[2]Returns!C80+[2]VAMI!B78</f>
        <v>26433.319999999971</v>
      </c>
      <c r="C79" s="105">
        <f>C78*[2]Returns!D80+[2]VAMI!C78</f>
        <v>14290.173529109779</v>
      </c>
      <c r="D79" s="105">
        <f>D78*[2]Returns!E80+[2]VAMI!D78</f>
        <v>18876.790664596003</v>
      </c>
      <c r="E79" s="105">
        <f>E78*[2]Returns!F80+[2]VAMI!E78</f>
        <v>18254.562775005077</v>
      </c>
      <c r="S79" s="56">
        <v>37802</v>
      </c>
      <c r="T79" s="6">
        <v>-1.5299999999999999E-2</v>
      </c>
      <c r="U79" s="6">
        <v>1859.0737941791799</v>
      </c>
      <c r="V79" s="6">
        <v>0.85907379417918395</v>
      </c>
    </row>
    <row r="80" spans="1:22" x14ac:dyDescent="0.2">
      <c r="A80" s="56">
        <v>37802</v>
      </c>
      <c r="B80" s="105">
        <f>B79*[2]Returns!C81+[2]VAMI!B79</f>
        <v>25815.089999999975</v>
      </c>
      <c r="C80" s="105">
        <f>C79*[2]Returns!D81+[2]VAMI!C79</f>
        <v>14472.533114282794</v>
      </c>
      <c r="D80" s="105">
        <f>D79*[2]Returns!E81+[2]VAMI!D79</f>
        <v>18588.803901362862</v>
      </c>
      <c r="E80" s="105">
        <f>E79*[2]Returns!F81+[2]VAMI!E79</f>
        <v>18500.268311999771</v>
      </c>
      <c r="S80" s="56">
        <v>37833</v>
      </c>
      <c r="T80" s="6">
        <v>-8.9399999999999993E-2</v>
      </c>
      <c r="U80" s="6">
        <v>1692.8725969795601</v>
      </c>
      <c r="V80" s="6">
        <v>0.69287259697956505</v>
      </c>
    </row>
    <row r="81" spans="1:22" x14ac:dyDescent="0.2">
      <c r="A81" s="56">
        <v>37833</v>
      </c>
      <c r="B81" s="105">
        <f>B80*[2]Returns!C82+[2]VAMI!B80</f>
        <v>27306.749999999971</v>
      </c>
      <c r="C81" s="105">
        <f>C80*[2]Returns!D82+[2]VAMI!C80</f>
        <v>14727.692781599766</v>
      </c>
      <c r="D81" s="105">
        <f>D80*[2]Returns!E82+[2]VAMI!D80</f>
        <v>16926.320722050703</v>
      </c>
      <c r="E81" s="105">
        <f>E80*[2]Returns!F82+[2]VAMI!E80</f>
        <v>18741.513750401573</v>
      </c>
      <c r="S81" s="56">
        <v>37864</v>
      </c>
      <c r="T81" s="6">
        <v>1.5900000000000001E-2</v>
      </c>
      <c r="U81" s="6">
        <v>1719.78927127154</v>
      </c>
      <c r="V81" s="6">
        <v>0.71978927127154002</v>
      </c>
    </row>
    <row r="82" spans="1:22" x14ac:dyDescent="0.2">
      <c r="A82" s="56">
        <v>37864</v>
      </c>
      <c r="B82" s="105">
        <f>B81*[2]Returns!C83+[2]VAMI!B81</f>
        <v>28641.559999999969</v>
      </c>
      <c r="C82" s="105">
        <f>C81*[2]Returns!D83+[2]VAMI!C81</f>
        <v>15014.888592257943</v>
      </c>
      <c r="D82" s="105">
        <f>D81*[2]Returns!E83+[2]VAMI!D81</f>
        <v>17196.1940148416</v>
      </c>
      <c r="E82" s="105">
        <f>E81*[2]Returns!F83+[2]VAMI!E81</f>
        <v>19084.482387317774</v>
      </c>
      <c r="S82" s="56">
        <v>37894</v>
      </c>
      <c r="T82" s="6">
        <v>5.21E-2</v>
      </c>
      <c r="U82" s="6">
        <v>1809.3902923047899</v>
      </c>
      <c r="V82" s="6">
        <v>0.80939029230478698</v>
      </c>
    </row>
    <row r="83" spans="1:22" x14ac:dyDescent="0.2">
      <c r="A83" s="56">
        <v>37894</v>
      </c>
      <c r="B83" s="105">
        <f>B82*[2]Returns!C84+[2]VAMI!B82</f>
        <v>27898.38999999997</v>
      </c>
      <c r="C83" s="105">
        <f>C82*[2]Returns!D84+[2]VAMI!C82</f>
        <v>14855.426635178161</v>
      </c>
      <c r="D83" s="105">
        <f>D82*[2]Returns!E84+[2]VAMI!D82</f>
        <v>18091.450632706674</v>
      </c>
      <c r="E83" s="105">
        <f>E82*[2]Returns!F84+[2]VAMI!E82</f>
        <v>19306.434074682511</v>
      </c>
      <c r="S83" s="56">
        <v>37925</v>
      </c>
      <c r="T83" s="6">
        <v>-2.7799999999999998E-2</v>
      </c>
      <c r="U83" s="6">
        <v>1759.08924217871</v>
      </c>
      <c r="V83" s="6">
        <v>0.75908924217871399</v>
      </c>
    </row>
    <row r="84" spans="1:22" x14ac:dyDescent="0.2">
      <c r="A84" s="56">
        <v>37925</v>
      </c>
      <c r="B84" s="105">
        <f>B83*[2]Returns!C85+[2]VAMI!B83</f>
        <v>27233.499999999975</v>
      </c>
      <c r="C84" s="105">
        <f>C83*[2]Returns!D85+[2]VAMI!C83</f>
        <v>15695.861998151771</v>
      </c>
      <c r="D84" s="105">
        <f>D83*[2]Returns!E85+[2]VAMI!D83</f>
        <v>17588.130037135103</v>
      </c>
      <c r="E84" s="105">
        <f>E83*[2]Returns!F85+[2]VAMI!E83</f>
        <v>19779.057424651975</v>
      </c>
      <c r="S84" s="56">
        <v>37955</v>
      </c>
      <c r="T84" s="6">
        <v>4.7999999999999597E-3</v>
      </c>
      <c r="U84" s="6">
        <v>1767.53287054117</v>
      </c>
      <c r="V84" s="6">
        <v>0.76753287054117203</v>
      </c>
    </row>
    <row r="85" spans="1:22" x14ac:dyDescent="0.2">
      <c r="A85" s="56">
        <v>37955</v>
      </c>
      <c r="B85" s="105">
        <f>B84*[2]Returns!C86+[2]VAMI!B84</f>
        <v>26981.829999999976</v>
      </c>
      <c r="C85" s="105">
        <f>C84*[2]Returns!D86+[2]VAMI!C84</f>
        <v>15833.966526337419</v>
      </c>
      <c r="D85" s="105">
        <f>D84*[2]Returns!E86+[2]VAMI!D84</f>
        <v>17673.21109781813</v>
      </c>
      <c r="E85" s="105">
        <f>E84*[2]Returns!F86+[2]VAMI!E84</f>
        <v>19987.72590281691</v>
      </c>
      <c r="S85" s="56">
        <v>37986</v>
      </c>
      <c r="T85" s="6">
        <v>1.18999999999999E-2</v>
      </c>
      <c r="U85" s="6">
        <v>1788.5665117006099</v>
      </c>
      <c r="V85" s="6">
        <v>0.78856651170061198</v>
      </c>
    </row>
    <row r="86" spans="1:22" x14ac:dyDescent="0.2">
      <c r="A86" s="56">
        <v>37986</v>
      </c>
      <c r="B86" s="105">
        <f>B85*[2]Returns!C87+[2]VAMI!B85</f>
        <v>28350.019999999975</v>
      </c>
      <c r="C86" s="105">
        <f>C85*[2]Returns!D87+[2]VAMI!C85</f>
        <v>16664.3392545436</v>
      </c>
      <c r="D86" s="105">
        <f>D85*[2]Returns!E87+[2]VAMI!D85</f>
        <v>17883.402827741644</v>
      </c>
      <c r="E86" s="105">
        <f>E85*[2]Returns!F87+[2]VAMI!E85</f>
        <v>20362.294750146208</v>
      </c>
      <c r="S86" s="56">
        <v>38017</v>
      </c>
      <c r="T86" s="6">
        <v>1.7199999999999899E-2</v>
      </c>
      <c r="U86" s="6">
        <v>1819.32985570186</v>
      </c>
      <c r="V86" s="6">
        <v>0.81932985570186201</v>
      </c>
    </row>
    <row r="87" spans="1:22" x14ac:dyDescent="0.2">
      <c r="A87" s="56">
        <v>38017</v>
      </c>
      <c r="B87" s="105">
        <f>B86*[2]Returns!C88+[2]VAMI!B86</f>
        <v>28527.839999999975</v>
      </c>
      <c r="C87" s="105">
        <f>C86*[2]Returns!D88+[2]VAMI!C86</f>
        <v>16970.22281548415</v>
      </c>
      <c r="D87" s="105">
        <f>D86*[2]Returns!E88+[2]VAMI!D86</f>
        <v>18190.120943078167</v>
      </c>
      <c r="E87" s="105">
        <f>E86*[2]Returns!F88+[2]VAMI!E86</f>
        <v>20764.653895172374</v>
      </c>
      <c r="S87" s="56">
        <v>38046</v>
      </c>
      <c r="T87" s="6">
        <v>1.9900000000000102E-2</v>
      </c>
      <c r="U87" s="6">
        <v>1855.5345198303301</v>
      </c>
      <c r="V87" s="6">
        <v>0.85553451983032902</v>
      </c>
    </row>
    <row r="88" spans="1:22" x14ac:dyDescent="0.2">
      <c r="A88" s="56">
        <v>38046</v>
      </c>
      <c r="B88" s="105">
        <f>B87*[2]Returns!C89+[2]VAMI!B87</f>
        <v>29959.829999999973</v>
      </c>
      <c r="C88" s="105">
        <f>C87*[2]Returns!D89+[2]VAMI!C87</f>
        <v>17206.078652839115</v>
      </c>
      <c r="D88" s="105">
        <f>D87*[2]Returns!E89+[2]VAMI!D87</f>
        <v>18552.622575903028</v>
      </c>
      <c r="E88" s="105">
        <f>E87*[2]Returns!F89+[2]VAMI!E87</f>
        <v>21011.339124008384</v>
      </c>
      <c r="S88" s="56">
        <v>38077</v>
      </c>
      <c r="T88" s="6">
        <v>1.52E-2</v>
      </c>
      <c r="U88" s="6">
        <v>1883.73864453175</v>
      </c>
      <c r="V88" s="6">
        <v>0.88373864453175</v>
      </c>
    </row>
    <row r="89" spans="1:22" x14ac:dyDescent="0.2">
      <c r="A89" s="56">
        <v>38077</v>
      </c>
      <c r="B89" s="105">
        <f>B88*[2]Returns!C90+[2]VAMI!B88</f>
        <v>29516.469999999972</v>
      </c>
      <c r="C89" s="105">
        <f>C88*[2]Returns!D90+[2]VAMI!C88</f>
        <v>16946.503747818064</v>
      </c>
      <c r="D89" s="105">
        <f>D88*[2]Returns!E90+[2]VAMI!D88</f>
        <v>18834.293676250738</v>
      </c>
      <c r="E89" s="105">
        <f>E88*[2]Returns!F90+[2]VAMI!E88</f>
        <v>21117.654811905042</v>
      </c>
      <c r="S89" s="56">
        <v>38107</v>
      </c>
      <c r="T89" s="6">
        <v>-5.60999999999999E-2</v>
      </c>
      <c r="U89" s="6">
        <v>1778.06090657352</v>
      </c>
      <c r="V89" s="6">
        <v>0.77806090657351901</v>
      </c>
    </row>
    <row r="90" spans="1:22" x14ac:dyDescent="0.2">
      <c r="A90" s="56">
        <v>38107</v>
      </c>
      <c r="B90" s="105">
        <f>B89*[2]Returns!C91+[2]VAMI!B89</f>
        <v>27011.079999999976</v>
      </c>
      <c r="C90" s="105">
        <f>C89*[2]Returns!D91+[2]VAMI!C89</f>
        <v>16680.460006160807</v>
      </c>
      <c r="D90" s="105">
        <f>D89*[2]Returns!E91+[2]VAMI!D89</f>
        <v>17777.695301403914</v>
      </c>
      <c r="E90" s="105">
        <f>E89*[2]Returns!F91+[2]VAMI!E89</f>
        <v>20804.691811894452</v>
      </c>
      <c r="S90" s="56">
        <v>38138</v>
      </c>
      <c r="T90" s="6">
        <v>-4.8999999999999903E-3</v>
      </c>
      <c r="U90" s="6">
        <v>1769.34840813131</v>
      </c>
      <c r="V90" s="6">
        <v>0.769348408131309</v>
      </c>
    </row>
    <row r="91" spans="1:22" x14ac:dyDescent="0.2">
      <c r="A91" s="56">
        <v>38138</v>
      </c>
      <c r="B91" s="105">
        <f>B90*[2]Returns!C92+[2]VAMI!B90</f>
        <v>26382.509999999973</v>
      </c>
      <c r="C91" s="105">
        <f>C90*[2]Returns!D92+[2]VAMI!C90</f>
        <v>16909.333607146535</v>
      </c>
      <c r="D91" s="105">
        <f>D90*[2]Returns!E92+[2]VAMI!D90</f>
        <v>17690.325175774888</v>
      </c>
      <c r="E91" s="105">
        <f>E90*[2]Returns!F92+[2]VAMI!E90</f>
        <v>20741.029494314251</v>
      </c>
      <c r="S91" s="56">
        <v>38168</v>
      </c>
      <c r="T91" s="6">
        <v>9.0999999999999692E-3</v>
      </c>
      <c r="U91" s="6">
        <v>1785.4494786452999</v>
      </c>
      <c r="V91" s="6">
        <v>0.78544947864530401</v>
      </c>
    </row>
    <row r="92" spans="1:22" x14ac:dyDescent="0.2">
      <c r="A92" s="56">
        <v>38168</v>
      </c>
      <c r="B92" s="105">
        <f>B91*[2]Returns!C93+[2]VAMI!B91</f>
        <v>25763.109999999975</v>
      </c>
      <c r="C92" s="105">
        <f>C91*[2]Returns!D93+[2]VAMI!C91</f>
        <v>17238.217476126923</v>
      </c>
      <c r="D92" s="105">
        <f>D91*[2]Returns!E93+[2]VAMI!D91</f>
        <v>17852.185289854915</v>
      </c>
      <c r="E92" s="105">
        <f>E91*[2]Returns!F93+[2]VAMI!E91</f>
        <v>20897.000554276099</v>
      </c>
      <c r="S92" s="56">
        <v>38199</v>
      </c>
      <c r="T92" s="6">
        <v>1.6899999999999998E-2</v>
      </c>
      <c r="U92" s="6">
        <v>1815.62357483441</v>
      </c>
      <c r="V92" s="6">
        <v>0.81562357483440995</v>
      </c>
    </row>
    <row r="93" spans="1:22" x14ac:dyDescent="0.2">
      <c r="A93" s="56">
        <v>38199</v>
      </c>
      <c r="B93" s="105">
        <f>B92*[2]Returns!C94+[2]VAMI!B92</f>
        <v>24079.459999999977</v>
      </c>
      <c r="C93" s="105">
        <f>C92*[2]Returns!D94+[2]VAMI!C92</f>
        <v>16667.625012835004</v>
      </c>
      <c r="D93" s="105">
        <f>D92*[2]Returns!E94+[2]VAMI!D92</f>
        <v>18154.142813600854</v>
      </c>
      <c r="E93" s="105">
        <f>E92*[2]Returns!F94+[2]VAMI!E92</f>
        <v>20695.972495666403</v>
      </c>
      <c r="S93" s="56">
        <v>38230</v>
      </c>
      <c r="T93" s="6">
        <v>3.7100000000000098E-2</v>
      </c>
      <c r="U93" s="6">
        <v>1882.98320946077</v>
      </c>
      <c r="V93" s="6">
        <v>0.88298320946076603</v>
      </c>
    </row>
    <row r="94" spans="1:22" x14ac:dyDescent="0.2">
      <c r="A94" s="56">
        <v>38230</v>
      </c>
      <c r="B94" s="105">
        <f>B93*[2]Returns!C95+[2]VAMI!B93</f>
        <v>23335.98999999998</v>
      </c>
      <c r="C94" s="105">
        <f>C93*[2]Returns!D95+[2]VAMI!C93</f>
        <v>16735.085737755428</v>
      </c>
      <c r="D94" s="105">
        <f>D93*[2]Returns!E95+[2]VAMI!D93</f>
        <v>18827.828726521009</v>
      </c>
      <c r="E94" s="105">
        <f>E93*[2]Returns!F95+[2]VAMI!E93</f>
        <v>20719.773417577024</v>
      </c>
      <c r="S94" s="56">
        <v>38260</v>
      </c>
      <c r="T94" s="6">
        <v>8.4000000000000394E-3</v>
      </c>
      <c r="U94" s="6">
        <v>1898.8002684202399</v>
      </c>
      <c r="V94" s="6">
        <v>0.89880026842023697</v>
      </c>
    </row>
    <row r="95" spans="1:22" x14ac:dyDescent="0.2">
      <c r="A95" s="56">
        <v>38260</v>
      </c>
      <c r="B95" s="105">
        <f>B94*[2]Returns!C96+[2]VAMI!B94</f>
        <v>24209.129999999976</v>
      </c>
      <c r="C95" s="105">
        <f>C94*[2]Returns!D96+[2]VAMI!C94</f>
        <v>16916.315843515771</v>
      </c>
      <c r="D95" s="105">
        <f>D94*[2]Returns!E96+[2]VAMI!D94</f>
        <v>18986.918740267844</v>
      </c>
      <c r="E95" s="105">
        <f>E94*[2]Returns!F96+[2]VAMI!E94</f>
        <v>21061.441682739885</v>
      </c>
      <c r="S95" s="56">
        <v>38291</v>
      </c>
      <c r="T95" s="6">
        <v>1.47E-2</v>
      </c>
      <c r="U95" s="6">
        <v>1926.71263236601</v>
      </c>
      <c r="V95" s="6">
        <v>0.92671263236601398</v>
      </c>
    </row>
    <row r="96" spans="1:22" x14ac:dyDescent="0.2">
      <c r="A96" s="56">
        <v>38291</v>
      </c>
      <c r="B96" s="105">
        <f>B95*[2]Returns!C97+[2]VAMI!B95</f>
        <v>26253.72999999997</v>
      </c>
      <c r="C96" s="105">
        <f>C95*[2]Returns!D97+[2]VAMI!C95</f>
        <v>17174.761269124152</v>
      </c>
      <c r="D96" s="105">
        <f>D95*[2]Returns!E97+[2]VAMI!D95</f>
        <v>19266.246866531339</v>
      </c>
      <c r="E96" s="105">
        <f>E95*[2]Returns!F97+[2]VAMI!E95</f>
        <v>21238.780616105541</v>
      </c>
      <c r="S96" s="56">
        <v>38321</v>
      </c>
      <c r="T96" s="6">
        <v>-2.23E-2</v>
      </c>
      <c r="U96" s="6">
        <v>1883.7469406642499</v>
      </c>
      <c r="V96" s="6">
        <v>0.88374694066425197</v>
      </c>
    </row>
    <row r="97" spans="1:22" x14ac:dyDescent="0.2">
      <c r="A97" s="56">
        <v>38321</v>
      </c>
      <c r="B97" s="105">
        <f>B96*[2]Returns!C98+[2]VAMI!B96</f>
        <v>29246.489999999965</v>
      </c>
      <c r="C97" s="105">
        <f>C96*[2]Returns!D98+[2]VAMI!C96</f>
        <v>17869.699147756452</v>
      </c>
      <c r="D97" s="105">
        <f>D96*[2]Returns!E98+[2]VAMI!D96</f>
        <v>18837.416259410773</v>
      </c>
      <c r="E97" s="105">
        <f>E96*[2]Returns!F98+[2]VAMI!E96</f>
        <v>21841.961878513499</v>
      </c>
      <c r="S97" s="56">
        <v>38352</v>
      </c>
      <c r="T97" s="6">
        <v>2.2499999999999999E-2</v>
      </c>
      <c r="U97" s="6">
        <v>1926.1312468292001</v>
      </c>
      <c r="V97" s="6">
        <v>0.92613124682919801</v>
      </c>
    </row>
    <row r="98" spans="1:22" x14ac:dyDescent="0.2">
      <c r="A98" s="56">
        <v>38352</v>
      </c>
      <c r="B98" s="105">
        <f>B97*[2]Returns!C99+[2]VAMI!B97</f>
        <v>30495.349999999959</v>
      </c>
      <c r="C98" s="105">
        <f>C97*[2]Returns!D99+[2]VAMI!C97</f>
        <v>18477.769791559716</v>
      </c>
      <c r="D98" s="105">
        <f>D97*[2]Returns!E99+[2]VAMI!D97</f>
        <v>19261.233316676793</v>
      </c>
      <c r="E98" s="105">
        <f>E97*[2]Returns!F99+[2]VAMI!E97</f>
        <v>22201.697073398624</v>
      </c>
      <c r="S98" s="56">
        <v>38383</v>
      </c>
      <c r="T98" s="7">
        <v>2.52E-2</v>
      </c>
      <c r="U98" s="6">
        <v>1974.66975424929</v>
      </c>
      <c r="V98" s="6">
        <v>0.97466975424929303</v>
      </c>
    </row>
    <row r="99" spans="1:22" x14ac:dyDescent="0.2">
      <c r="A99" s="56">
        <v>38383</v>
      </c>
      <c r="B99" s="105">
        <f>B98*[2]Returns!C100+[2]VAMI!B98</f>
        <v>28874.609999999961</v>
      </c>
      <c r="C99" s="105">
        <f>C98*[2]Returns!D100+[2]VAMI!C98</f>
        <v>18027.312865797317</v>
      </c>
      <c r="D99" s="105">
        <f>D98*[2]Returns!E100+[2]VAMI!D98</f>
        <v>19746.880008625463</v>
      </c>
      <c r="E99" s="105">
        <f>E98*[2]Returns!F100+[2]VAMI!E98</f>
        <v>22156.184062031843</v>
      </c>
      <c r="S99" s="56">
        <v>38411</v>
      </c>
      <c r="T99" s="6">
        <v>-1.29E-2</v>
      </c>
      <c r="U99" s="6">
        <v>1949.1965144194801</v>
      </c>
      <c r="V99" s="6">
        <v>0.94919651441947805</v>
      </c>
    </row>
    <row r="100" spans="1:22" x14ac:dyDescent="0.2">
      <c r="A100" s="56">
        <v>38411</v>
      </c>
      <c r="B100" s="105">
        <f>B99*[2]Returns!C101+[2]VAMI!B99</f>
        <v>29168.219999999958</v>
      </c>
      <c r="C100" s="105">
        <f>C99*[2]Returns!D101+[2]VAMI!C99</f>
        <v>18406.715268508069</v>
      </c>
      <c r="D100" s="105">
        <f>D99*[2]Returns!E101+[2]VAMI!D99</f>
        <v>19492.014190543923</v>
      </c>
      <c r="E100" s="105">
        <f>E99*[2]Returns!F101+[2]VAMI!E99</f>
        <v>22562.52964082672</v>
      </c>
      <c r="S100" s="56">
        <v>38442</v>
      </c>
      <c r="T100" s="6">
        <v>-6.7000000000000098E-3</v>
      </c>
      <c r="U100" s="6">
        <v>1936.13689777287</v>
      </c>
      <c r="V100" s="6">
        <v>0.93613689777286702</v>
      </c>
    </row>
    <row r="101" spans="1:22" x14ac:dyDescent="0.2">
      <c r="A101" s="56">
        <v>38442</v>
      </c>
      <c r="B101" s="105">
        <f>B100*[2]Returns!C102+[2]VAMI!B100</f>
        <v>28023.039999999961</v>
      </c>
      <c r="C101" s="105">
        <f>C100*[2]Returns!D102+[2]VAMI!C100</f>
        <v>18080.809117979268</v>
      </c>
      <c r="D101" s="105">
        <f>D100*[2]Returns!E102+[2]VAMI!D100</f>
        <v>19361.956321157471</v>
      </c>
      <c r="E101" s="105">
        <f>E100*[2]Returns!F102+[2]VAMI!E100</f>
        <v>22367.138487826509</v>
      </c>
      <c r="S101" s="56">
        <v>38472</v>
      </c>
      <c r="T101" s="6">
        <v>3.4199999999999897E-2</v>
      </c>
      <c r="U101" s="6">
        <v>2002.3527796767</v>
      </c>
      <c r="V101" s="6">
        <v>1.0023527796767</v>
      </c>
    </row>
    <row r="102" spans="1:22" x14ac:dyDescent="0.2">
      <c r="A102" s="56">
        <v>38472</v>
      </c>
      <c r="B102" s="105">
        <f>B101*[2]Returns!C103+[2]VAMI!B101</f>
        <v>25943.289999999964</v>
      </c>
      <c r="C102" s="105">
        <f>C101*[2]Returns!D103+[2]VAMI!C101</f>
        <v>17737.858096313797</v>
      </c>
      <c r="D102" s="105">
        <f>D101*[2]Returns!E103+[2]VAMI!D101</f>
        <v>20024.288140196932</v>
      </c>
      <c r="E102" s="105">
        <f>E101*[2]Returns!F103+[2]VAMI!E101</f>
        <v>22032.748774061281</v>
      </c>
      <c r="S102" s="56">
        <v>38503</v>
      </c>
      <c r="T102" s="6">
        <v>2.5999999999999902E-2</v>
      </c>
      <c r="U102" s="6">
        <v>2054.4139519482901</v>
      </c>
      <c r="V102" s="6">
        <v>1.05441395194829</v>
      </c>
    </row>
    <row r="103" spans="1:22" x14ac:dyDescent="0.2">
      <c r="A103" s="56">
        <v>38503</v>
      </c>
      <c r="B103" s="105">
        <f>B102*[2]Returns!C104+[2]VAMI!B102</f>
        <v>28104.859999999961</v>
      </c>
      <c r="C103" s="105">
        <f>C102*[2]Returns!D104+[2]VAMI!C102</f>
        <v>18302.289762809331</v>
      </c>
      <c r="D103" s="105">
        <f>D102*[2]Returns!E104+[2]VAMI!D102</f>
        <v>20544.162988059124</v>
      </c>
      <c r="E103" s="105">
        <f>E102*[2]Returns!F104+[2]VAMI!E102</f>
        <v>22262.549764226704</v>
      </c>
      <c r="S103" s="56">
        <v>38533</v>
      </c>
      <c r="T103" s="6">
        <v>1.4999999999999999E-2</v>
      </c>
      <c r="U103" s="6">
        <v>2085.2301612275201</v>
      </c>
      <c r="V103" s="6">
        <v>1.0852301612275199</v>
      </c>
    </row>
    <row r="104" spans="1:22" x14ac:dyDescent="0.2">
      <c r="A104" s="56">
        <v>38533</v>
      </c>
      <c r="B104" s="105">
        <f>B103*[2]Returns!C105+[2]VAMI!B103</f>
        <v>29722.049999999956</v>
      </c>
      <c r="C104" s="105">
        <f>C103*[2]Returns!D105+[2]VAMI!C103</f>
        <v>18328.267789300757</v>
      </c>
      <c r="D104" s="105">
        <f>D103*[2]Returns!E105+[2]VAMI!D103</f>
        <v>20852.004901584722</v>
      </c>
      <c r="E104" s="105">
        <f>E103*[2]Returns!F105+[2]VAMI!E103</f>
        <v>22616.968733414364</v>
      </c>
      <c r="S104" s="56">
        <v>38564</v>
      </c>
      <c r="T104" s="6">
        <v>-2.61999999999999E-2</v>
      </c>
      <c r="U104" s="6">
        <v>2030.5971310033599</v>
      </c>
      <c r="V104" s="6">
        <v>1.0305971310033599</v>
      </c>
    </row>
    <row r="105" spans="1:22" x14ac:dyDescent="0.2">
      <c r="A105" s="56">
        <v>38564</v>
      </c>
      <c r="B105" s="105">
        <f>B104*[2]Returns!C106+[2]VAMI!B104</f>
        <v>30938.119999999952</v>
      </c>
      <c r="C105" s="105">
        <f>C104*[2]Returns!D106+[2]VAMI!C104</f>
        <v>19009.857274874223</v>
      </c>
      <c r="D105" s="105">
        <f>D104*[2]Returns!E106+[2]VAMI!D104</f>
        <v>20305.092547476328</v>
      </c>
      <c r="E105" s="105">
        <f>E104*[2]Returns!F106+[2]VAMI!E104</f>
        <v>23136.481958960016</v>
      </c>
      <c r="S105" s="56">
        <v>38595</v>
      </c>
      <c r="T105" s="6">
        <v>2.9100000000000001E-2</v>
      </c>
      <c r="U105" s="6">
        <v>2089.6875075155499</v>
      </c>
      <c r="V105" s="6">
        <v>1.0896875075155501</v>
      </c>
    </row>
    <row r="106" spans="1:22" x14ac:dyDescent="0.2">
      <c r="A106" s="56">
        <v>38595</v>
      </c>
      <c r="B106" s="105">
        <f>B105*[2]Returns!C107+[2]VAMI!B105</f>
        <v>30923.349999999951</v>
      </c>
      <c r="C106" s="105">
        <f>C105*[2]Returns!D107+[2]VAMI!C105</f>
        <v>18836.430845055966</v>
      </c>
      <c r="D106" s="105">
        <f>D105*[2]Returns!E107+[2]VAMI!D105</f>
        <v>20896.25186349377</v>
      </c>
      <c r="E106" s="105">
        <f>E105*[2]Returns!F107+[2]VAMI!E105</f>
        <v>23326.200902140241</v>
      </c>
      <c r="S106" s="56">
        <v>38625</v>
      </c>
      <c r="T106" s="6">
        <v>-2.8699999999999899E-2</v>
      </c>
      <c r="U106" s="6">
        <v>2029.71347604986</v>
      </c>
      <c r="V106" s="6">
        <v>1.0297134760498601</v>
      </c>
    </row>
    <row r="107" spans="1:22" x14ac:dyDescent="0.2">
      <c r="A107" s="56">
        <v>38625</v>
      </c>
      <c r="B107" s="105">
        <f>B106*[2]Returns!C108+[2]VAMI!B106</f>
        <v>31999.409999999949</v>
      </c>
      <c r="C107" s="105">
        <f>C106*[2]Returns!D108+[2]VAMI!C106</f>
        <v>18988.91056576651</v>
      </c>
      <c r="D107" s="105">
        <f>D106*[2]Returns!E108+[2]VAMI!D106</f>
        <v>20296.288770519168</v>
      </c>
      <c r="E107" s="105">
        <f>E106*[2]Returns!F108+[2]VAMI!E106</f>
        <v>23775.929471601867</v>
      </c>
      <c r="S107" s="56">
        <v>38656</v>
      </c>
      <c r="T107" s="6">
        <v>-1.84E-2</v>
      </c>
      <c r="U107" s="6">
        <v>1992.3667480905401</v>
      </c>
      <c r="V107" s="6">
        <v>0.99236674809054004</v>
      </c>
    </row>
    <row r="108" spans="1:22" x14ac:dyDescent="0.2">
      <c r="A108" s="56">
        <v>38656</v>
      </c>
      <c r="B108" s="105">
        <f>B107*[2]Returns!C109+[2]VAMI!B107</f>
        <v>31424.009999999947</v>
      </c>
      <c r="C108" s="105">
        <f>C107*[2]Returns!D109+[2]VAMI!C107</f>
        <v>18672.348290378894</v>
      </c>
      <c r="D108" s="105">
        <f>D107*[2]Returns!E109+[2]VAMI!D107</f>
        <v>19922.449631240765</v>
      </c>
      <c r="E108" s="105">
        <f>E107*[2]Returns!F109+[2]VAMI!E107</f>
        <v>23441.401483012189</v>
      </c>
      <c r="S108" s="56">
        <v>38686</v>
      </c>
      <c r="T108" s="6">
        <v>6.20000000000009E-3</v>
      </c>
      <c r="U108" s="6">
        <v>2004.7194219287001</v>
      </c>
      <c r="V108" s="6">
        <v>1.0047194219286999</v>
      </c>
    </row>
    <row r="109" spans="1:22" x14ac:dyDescent="0.2">
      <c r="A109" s="56">
        <v>38686</v>
      </c>
      <c r="B109" s="105">
        <f>B108*[2]Returns!C110+[2]VAMI!B108</f>
        <v>34325.799999999945</v>
      </c>
      <c r="C109" s="105">
        <f>C108*[2]Returns!D110+[2]VAMI!C108</f>
        <v>19378.580963137905</v>
      </c>
      <c r="D109" s="105">
        <f>D108*[2]Returns!E110+[2]VAMI!D108</f>
        <v>20046.888509681878</v>
      </c>
      <c r="E109" s="105">
        <f>E108*[2]Returns!F110+[2]VAMI!E108</f>
        <v>23831.233517346707</v>
      </c>
      <c r="S109" s="56">
        <v>38717</v>
      </c>
      <c r="T109" s="6">
        <v>2.3299999999999901E-2</v>
      </c>
      <c r="U109" s="6">
        <v>2051.42938445964</v>
      </c>
      <c r="V109" s="6">
        <v>1.0514293844596401</v>
      </c>
    </row>
    <row r="110" spans="1:22" x14ac:dyDescent="0.2">
      <c r="A110" s="56">
        <v>38717</v>
      </c>
      <c r="B110" s="105">
        <f>B109*[2]Returns!C111+[2]VAMI!B109</f>
        <v>34129.66999999994</v>
      </c>
      <c r="C110" s="105">
        <f>C109*[2]Returns!D111+[2]VAMI!C109</f>
        <v>19385.357839613931</v>
      </c>
      <c r="D110" s="105">
        <f>D109*[2]Returns!E111+[2]VAMI!D109</f>
        <v>20513.720912391433</v>
      </c>
      <c r="E110" s="105">
        <f>E109*[2]Returns!F111+[2]VAMI!E109</f>
        <v>24265.675363662773</v>
      </c>
      <c r="S110" s="56">
        <v>38748</v>
      </c>
      <c r="T110" s="6">
        <v>-9.1999999999999894E-3</v>
      </c>
      <c r="U110" s="6">
        <v>2032.55623412261</v>
      </c>
      <c r="V110" s="6">
        <v>1.03255623412261</v>
      </c>
    </row>
    <row r="111" spans="1:22" x14ac:dyDescent="0.2">
      <c r="A111" s="56">
        <v>38748</v>
      </c>
      <c r="B111" s="105">
        <f>B110*[2]Returns!C112+[2]VAMI!B110</f>
        <v>36565.939999999937</v>
      </c>
      <c r="C111" s="105">
        <f>C110*[2]Returns!D112+[2]VAMI!C110</f>
        <v>19898.654892699462</v>
      </c>
      <c r="D111" s="105">
        <f>D110*[2]Returns!E112+[2]VAMI!D110</f>
        <v>20325.880740545686</v>
      </c>
      <c r="E111" s="105">
        <f>E110*[2]Returns!F112+[2]VAMI!E110</f>
        <v>25111.578957278361</v>
      </c>
      <c r="S111" s="56">
        <v>38776</v>
      </c>
      <c r="T111" s="6">
        <v>7.0999999999998998E-3</v>
      </c>
      <c r="U111" s="6">
        <v>2046.9873833848801</v>
      </c>
      <c r="V111" s="6">
        <v>1.04698738338488</v>
      </c>
    </row>
    <row r="112" spans="1:22" x14ac:dyDescent="0.2">
      <c r="A112" s="56">
        <v>38776</v>
      </c>
      <c r="B112" s="105">
        <f>B111*[2]Returns!C113+[2]VAMI!B111</f>
        <v>35949.489999999932</v>
      </c>
      <c r="C112" s="105">
        <f>C111*[2]Returns!D113+[2]VAMI!C111</f>
        <v>19952.664544614439</v>
      </c>
      <c r="D112" s="105">
        <f>D111*[2]Returns!E113+[2]VAMI!D111</f>
        <v>20469.921811015298</v>
      </c>
      <c r="E112" s="105">
        <f>E111*[2]Returns!F113+[2]VAMI!E111</f>
        <v>25224.831922537844</v>
      </c>
      <c r="S112" s="56">
        <v>38807</v>
      </c>
      <c r="T112" s="6">
        <v>-3.4099999999999998E-2</v>
      </c>
      <c r="U112" s="6">
        <v>1977.1851136114601</v>
      </c>
      <c r="V112" s="6">
        <v>0.97718511361145799</v>
      </c>
    </row>
    <row r="113" spans="1:22" x14ac:dyDescent="0.2">
      <c r="A113" s="56">
        <v>38807</v>
      </c>
      <c r="B113" s="105">
        <f>B112*[2]Returns!C114+[2]VAMI!B112</f>
        <v>36982.129999999932</v>
      </c>
      <c r="C113" s="105">
        <f>C112*[2]Returns!D114+[2]VAMI!C112</f>
        <v>20201.047335455391</v>
      </c>
      <c r="D113" s="105">
        <f>D112*[2]Returns!E114+[2]VAMI!D112</f>
        <v>19771.773589913188</v>
      </c>
      <c r="E113" s="105">
        <f>E112*[2]Returns!F114+[2]VAMI!E112</f>
        <v>25716.96673284244</v>
      </c>
      <c r="S113" s="56">
        <v>38837</v>
      </c>
      <c r="T113" s="6">
        <v>-1.95E-2</v>
      </c>
      <c r="U113" s="6">
        <v>1938.6300038960301</v>
      </c>
      <c r="V113" s="6">
        <v>0.93863000389603402</v>
      </c>
    </row>
    <row r="114" spans="1:22" x14ac:dyDescent="0.2">
      <c r="A114" s="56">
        <v>38837</v>
      </c>
      <c r="B114" s="105">
        <f>B113*[2]Returns!C115+[2]VAMI!B113</f>
        <v>38492.389999999927</v>
      </c>
      <c r="C114" s="105">
        <f>C113*[2]Returns!D115+[2]VAMI!C113</f>
        <v>20472.225074442966</v>
      </c>
      <c r="D114" s="105">
        <f>D113*[2]Returns!E115+[2]VAMI!D113</f>
        <v>19386.787699593402</v>
      </c>
      <c r="E114" s="105">
        <f>E113*[2]Returns!F115+[2]VAMI!E113</f>
        <v>26197.103995612852</v>
      </c>
      <c r="S114" s="56">
        <v>38868</v>
      </c>
      <c r="T114" s="6">
        <v>1.0000000000002899E-4</v>
      </c>
      <c r="U114" s="6">
        <v>1938.82386689642</v>
      </c>
      <c r="V114" s="6">
        <v>0.93882386689642405</v>
      </c>
    </row>
    <row r="115" spans="1:22" x14ac:dyDescent="0.2">
      <c r="A115" s="56">
        <v>38868</v>
      </c>
      <c r="B115" s="105">
        <f>B114*[2]Returns!C116+[2]VAMI!B114</f>
        <v>35512.329999999936</v>
      </c>
      <c r="C115" s="105">
        <f>C114*[2]Returns!D116+[2]VAMI!C114</f>
        <v>19883.047540815285</v>
      </c>
      <c r="D115" s="105">
        <f>D114*[2]Returns!E116+[2]VAMI!D114</f>
        <v>19388.064931483561</v>
      </c>
      <c r="E115" s="105">
        <f>E114*[2]Returns!F116+[2]VAMI!E114</f>
        <v>25788.428338925118</v>
      </c>
      <c r="S115" s="56">
        <v>38898</v>
      </c>
      <c r="T115" s="6">
        <v>7.69999999999991E-3</v>
      </c>
      <c r="U115" s="6">
        <v>1953.7528106715299</v>
      </c>
      <c r="V115" s="6">
        <v>0.95375281067152595</v>
      </c>
    </row>
    <row r="116" spans="1:22" x14ac:dyDescent="0.2">
      <c r="A116" s="56">
        <v>38898</v>
      </c>
      <c r="B116" s="105">
        <f>B115*[2]Returns!C117+[2]VAMI!B115</f>
        <v>35183.869999999937</v>
      </c>
      <c r="C116" s="105">
        <f>C115*[2]Returns!D117+[2]VAMI!C115</f>
        <v>19909.949686826167</v>
      </c>
      <c r="D116" s="105">
        <f>D115*[2]Returns!E117+[2]VAMI!D115</f>
        <v>19536.717306699455</v>
      </c>
      <c r="E116" s="105">
        <f>E115*[2]Returns!F117+[2]VAMI!E115</f>
        <v>25727.825719588061</v>
      </c>
      <c r="S116" s="56">
        <v>38929</v>
      </c>
      <c r="T116" s="6">
        <v>1.9199999999999901E-2</v>
      </c>
      <c r="U116" s="6">
        <v>1991.26486463642</v>
      </c>
      <c r="V116" s="6">
        <v>0.99126486463641905</v>
      </c>
    </row>
    <row r="117" spans="1:22" x14ac:dyDescent="0.2">
      <c r="A117" s="56">
        <v>38929</v>
      </c>
      <c r="B117" s="105">
        <f>B116*[2]Returns!C118+[2]VAMI!B116</f>
        <v>32603.159999999942</v>
      </c>
      <c r="C117" s="105">
        <f>C116*[2]Returns!D118+[2]VAMI!C116</f>
        <v>20032.857582914061</v>
      </c>
      <c r="D117" s="105">
        <f>D116*[2]Returns!E118+[2]VAMI!D116</f>
        <v>19911.199208779726</v>
      </c>
      <c r="E117" s="105">
        <f>E116*[2]Returns!F118+[2]VAMI!E116</f>
        <v>25682.289172080953</v>
      </c>
      <c r="S117" s="56">
        <v>38960</v>
      </c>
      <c r="T117" s="6">
        <v>2.74999999999999E-2</v>
      </c>
      <c r="U117" s="6">
        <v>2046.02464841392</v>
      </c>
      <c r="V117" s="6">
        <v>1.04602464841392</v>
      </c>
    </row>
    <row r="118" spans="1:22" x14ac:dyDescent="0.2">
      <c r="A118" s="56">
        <v>38960</v>
      </c>
      <c r="B118" s="105">
        <f>B117*[2]Returns!C119+[2]VAMI!B117</f>
        <v>32519.859999999942</v>
      </c>
      <c r="C118" s="105">
        <f>C117*[2]Returns!D119+[2]VAMI!C117</f>
        <v>20509.395215114495</v>
      </c>
      <c r="D118" s="105">
        <f>D117*[2]Returns!E119+[2]VAMI!D117</f>
        <v>20458.182059453491</v>
      </c>
      <c r="E118" s="105">
        <f>E117*[2]Returns!F119+[2]VAMI!E117</f>
        <v>25941.678032661097</v>
      </c>
      <c r="S118" s="56">
        <v>38990</v>
      </c>
      <c r="T118" s="6">
        <v>1.6299999999999901E-2</v>
      </c>
      <c r="U118" s="6">
        <v>2079.3748501830701</v>
      </c>
      <c r="V118" s="6">
        <v>1.07937485018307</v>
      </c>
    </row>
    <row r="119" spans="1:22" x14ac:dyDescent="0.2">
      <c r="A119" s="56">
        <v>38990</v>
      </c>
      <c r="B119" s="105">
        <f>B118*[2]Returns!C120+[2]VAMI!B118</f>
        <v>33134.249999999935</v>
      </c>
      <c r="C119" s="105">
        <f>C118*[2]Returns!D120+[2]VAMI!C118</f>
        <v>21037.991580244383</v>
      </c>
      <c r="D119" s="105">
        <f>D118*[2]Returns!E120+[2]VAMI!D118</f>
        <v>20792.572150124513</v>
      </c>
      <c r="E119" s="105">
        <f>E118*[2]Returns!F120+[2]VAMI!E118</f>
        <v>25987.335202887407</v>
      </c>
      <c r="S119" s="56">
        <v>39021</v>
      </c>
      <c r="T119" s="6">
        <v>7.2999999999999203E-3</v>
      </c>
      <c r="U119" s="6">
        <v>2094.5542865893999</v>
      </c>
      <c r="V119" s="6">
        <v>1.0945542865894</v>
      </c>
    </row>
    <row r="120" spans="1:22" x14ac:dyDescent="0.2">
      <c r="A120" s="56">
        <v>39021</v>
      </c>
      <c r="B120" s="105">
        <f>B119*[2]Returns!C121+[2]VAMI!B119</f>
        <v>35180.919999999925</v>
      </c>
      <c r="C120" s="105">
        <f>C119*[2]Returns!D121+[2]VAMI!C119</f>
        <v>21723.482903788896</v>
      </c>
      <c r="D120" s="105">
        <f>D119*[2]Returns!E121+[2]VAMI!D119</f>
        <v>20945.329913558773</v>
      </c>
      <c r="E120" s="105">
        <f>E119*[2]Returns!F121+[2]VAMI!E119</f>
        <v>26446.793024358722</v>
      </c>
      <c r="S120" s="56">
        <v>39051</v>
      </c>
      <c r="T120" s="6">
        <v>1.9599999999999899E-2</v>
      </c>
      <c r="U120" s="6">
        <v>2135.6075506065599</v>
      </c>
      <c r="V120" s="6">
        <v>1.1356075506065599</v>
      </c>
    </row>
    <row r="121" spans="1:22" x14ac:dyDescent="0.2">
      <c r="A121" s="56">
        <v>39051</v>
      </c>
      <c r="B121" s="105">
        <f>B120*[2]Returns!C122+[2]VAMI!B120</f>
        <v>35694.579999999929</v>
      </c>
      <c r="C121" s="105">
        <f>C120*[2]Returns!D122+[2]VAMI!C120</f>
        <v>22136.66700893316</v>
      </c>
      <c r="D121" s="105">
        <f>D120*[2]Returns!E122+[2]VAMI!D120</f>
        <v>21356.482470199655</v>
      </c>
      <c r="E121" s="105">
        <f>E120*[2]Returns!F122+[2]VAMI!E120</f>
        <v>26994.24070646078</v>
      </c>
      <c r="S121" s="56">
        <v>39082</v>
      </c>
      <c r="T121" s="6">
        <v>-2.16999999999999E-2</v>
      </c>
      <c r="U121" s="6">
        <v>2089.2648667583899</v>
      </c>
      <c r="V121" s="6">
        <v>1.08926486675839</v>
      </c>
    </row>
    <row r="122" spans="1:22" x14ac:dyDescent="0.2">
      <c r="A122" s="56">
        <v>39082</v>
      </c>
      <c r="B122" s="105">
        <f>B121*[2]Returns!C123+[2]VAMI!B121</f>
        <v>37801.799999999923</v>
      </c>
      <c r="C122" s="105">
        <f>C121*[2]Returns!D123+[2]VAMI!C121</f>
        <v>22447.171167471002</v>
      </c>
      <c r="D122" s="105">
        <f>D121*[2]Returns!E123+[2]VAMI!D121</f>
        <v>20893.427854022349</v>
      </c>
      <c r="E122" s="105">
        <f>E121*[2]Returns!F123+[2]VAMI!E121</f>
        <v>27394.296251751959</v>
      </c>
      <c r="S122" s="56">
        <v>39113</v>
      </c>
      <c r="T122" s="6">
        <v>-7.69999999999993E-3</v>
      </c>
      <c r="U122" s="6">
        <v>2073.1775272843502</v>
      </c>
      <c r="V122" s="6">
        <v>1.07317752728435</v>
      </c>
    </row>
    <row r="123" spans="1:22" x14ac:dyDescent="0.2">
      <c r="A123" s="56">
        <v>39113</v>
      </c>
      <c r="B123" s="105">
        <f>B122*[2]Returns!C124+[2]VAMI!B122</f>
        <v>39156.109999999921</v>
      </c>
      <c r="C123" s="105">
        <f>C122*[2]Returns!D124+[2]VAMI!C122</f>
        <v>22786.631070951851</v>
      </c>
      <c r="D123" s="105">
        <f>D122*[2]Returns!E124+[2]VAMI!D122</f>
        <v>20733.060608385364</v>
      </c>
      <c r="E123" s="105">
        <f>E122*[2]Returns!F124+[2]VAMI!E122</f>
        <v>27696.159019578528</v>
      </c>
      <c r="S123" s="56">
        <v>39141</v>
      </c>
      <c r="T123" s="6">
        <v>2.96999999999999E-2</v>
      </c>
      <c r="U123" s="6">
        <v>2134.7508998447001</v>
      </c>
      <c r="V123" s="6">
        <v>1.1347508998447</v>
      </c>
    </row>
    <row r="124" spans="1:22" x14ac:dyDescent="0.2">
      <c r="A124" s="56">
        <v>39141</v>
      </c>
      <c r="B124" s="105">
        <f>B123*[2]Returns!C125+[2]VAMI!B123</f>
        <v>38124.939999999922</v>
      </c>
      <c r="C124" s="105">
        <f>C123*[2]Returns!D125+[2]VAMI!C123</f>
        <v>22340.897422733349</v>
      </c>
      <c r="D124" s="105">
        <f>D123*[2]Returns!E125+[2]VAMI!D123</f>
        <v>21348.769316577269</v>
      </c>
      <c r="E124" s="105">
        <f>E123*[2]Returns!F125+[2]VAMI!E123</f>
        <v>27884.75705407545</v>
      </c>
      <c r="S124" s="56">
        <v>39172</v>
      </c>
      <c r="T124" s="6">
        <v>-1.0999999999999999E-2</v>
      </c>
      <c r="U124" s="6">
        <v>2111.2686399464101</v>
      </c>
      <c r="V124" s="6">
        <v>1.11126863994641</v>
      </c>
    </row>
    <row r="125" spans="1:22" x14ac:dyDescent="0.2">
      <c r="A125" s="56">
        <v>39172</v>
      </c>
      <c r="B125" s="105">
        <f>B124*[2]Returns!C126+[2]VAMI!B124</f>
        <v>39199.229999999923</v>
      </c>
      <c r="C125" s="105">
        <f>C124*[2]Returns!D126+[2]VAMI!C124</f>
        <v>22590.820412773392</v>
      </c>
      <c r="D125" s="105">
        <f>D124*[2]Returns!E126+[2]VAMI!D124</f>
        <v>21113.513984237801</v>
      </c>
      <c r="E125" s="105">
        <f>E124*[2]Returns!F126+[2]VAMI!E124</f>
        <v>28151.12732228154</v>
      </c>
      <c r="S125" s="56">
        <v>39202</v>
      </c>
      <c r="T125" s="6">
        <v>7.8000000000000699E-3</v>
      </c>
      <c r="U125" s="6">
        <v>2127.7365353379901</v>
      </c>
      <c r="V125" s="6">
        <v>1.12773653533799</v>
      </c>
    </row>
    <row r="126" spans="1:22" x14ac:dyDescent="0.2">
      <c r="A126" s="56">
        <v>39202</v>
      </c>
      <c r="B126" s="105">
        <f>B125*[2]Returns!C127+[2]VAMI!B125</f>
        <v>42060.849999999911</v>
      </c>
      <c r="C126" s="105">
        <f>C125*[2]Returns!D127+[2]VAMI!C125</f>
        <v>23591.436492453035</v>
      </c>
      <c r="D126" s="105">
        <f>D125*[2]Returns!E127+[2]VAMI!D125</f>
        <v>21278.492534621073</v>
      </c>
      <c r="E126" s="105">
        <f>E125*[2]Returns!F127+[2]VAMI!E125</f>
        <v>28650.796639509881</v>
      </c>
      <c r="S126" s="56">
        <v>39233</v>
      </c>
      <c r="T126" s="6">
        <v>-1.8700000000000098E-2</v>
      </c>
      <c r="U126" s="6">
        <v>2087.9478621271701</v>
      </c>
      <c r="V126" s="6">
        <v>1.0879478621271701</v>
      </c>
    </row>
    <row r="127" spans="1:22" x14ac:dyDescent="0.2">
      <c r="A127" s="56">
        <v>39233</v>
      </c>
      <c r="B127" s="105">
        <f>B126*[2]Returns!C128+[2]VAMI!B126</f>
        <v>45219.909999999909</v>
      </c>
      <c r="C127" s="105">
        <f>C126*[2]Returns!D128+[2]VAMI!C126</f>
        <v>24414.724304343374</v>
      </c>
      <c r="D127" s="105">
        <f>D126*[2]Returns!E128+[2]VAMI!D126</f>
        <v>20881.173892219049</v>
      </c>
      <c r="E127" s="105">
        <f>E126*[2]Returns!F128+[2]VAMI!E126</f>
        <v>29221.8569543999</v>
      </c>
      <c r="S127" s="56">
        <v>39263</v>
      </c>
      <c r="T127" s="6">
        <v>-8.3999999999999995E-3</v>
      </c>
      <c r="U127" s="6">
        <v>2070.4091000853</v>
      </c>
      <c r="V127" s="6">
        <v>1.0704091000853</v>
      </c>
    </row>
    <row r="128" spans="1:22" x14ac:dyDescent="0.2">
      <c r="A128" s="56">
        <v>39263</v>
      </c>
      <c r="B128" s="105">
        <f>B127*[2]Returns!C129+[2]VAMI!B127</f>
        <v>46109.879999999903</v>
      </c>
      <c r="C128" s="105">
        <f>C127*[2]Returns!D129+[2]VAMI!C127</f>
        <v>24009.138515247982</v>
      </c>
      <c r="D128" s="105">
        <f>D127*[2]Returns!E129+[2]VAMI!D127</f>
        <v>20705.164702784412</v>
      </c>
      <c r="E128" s="105">
        <f>E127*[2]Returns!F129+[2]VAMI!E127</f>
        <v>29435.315037122378</v>
      </c>
      <c r="S128" s="56">
        <v>39294</v>
      </c>
      <c r="T128" s="6">
        <v>2.67999999999999E-2</v>
      </c>
      <c r="U128" s="6">
        <v>2125.8960639675902</v>
      </c>
      <c r="V128" s="6">
        <v>1.1258960639675899</v>
      </c>
    </row>
    <row r="129" spans="1:22" x14ac:dyDescent="0.2">
      <c r="A129" s="56">
        <v>39294</v>
      </c>
      <c r="B129" s="105">
        <f>B128*[2]Returns!C130+[2]VAMI!B128</f>
        <v>42979.179999999913</v>
      </c>
      <c r="C129" s="105">
        <f>C128*[2]Returns!D130+[2]VAMI!C128</f>
        <v>23264.70890235138</v>
      </c>
      <c r="D129" s="105">
        <f>D128*[2]Returns!E130+[2]VAMI!D128</f>
        <v>21259.093538575104</v>
      </c>
      <c r="E129" s="105">
        <f>E128*[2]Returns!F130+[2]VAMI!E128</f>
        <v>29458.698192542099</v>
      </c>
      <c r="S129" s="56">
        <v>39325</v>
      </c>
      <c r="T129" s="6">
        <v>1.8599999999999998E-2</v>
      </c>
      <c r="U129" s="6">
        <v>2165.43773075738</v>
      </c>
      <c r="V129" s="6">
        <v>1.16543773075738</v>
      </c>
    </row>
    <row r="130" spans="1:22" x14ac:dyDescent="0.2">
      <c r="A130" s="56">
        <v>39325</v>
      </c>
      <c r="B130" s="105">
        <f>B129*[2]Returns!C131+[2]VAMI!B129</f>
        <v>39439.959999999919</v>
      </c>
      <c r="C130" s="105">
        <f>C129*[2]Returns!D131+[2]VAMI!C129</f>
        <v>23613.410001026808</v>
      </c>
      <c r="D130" s="105">
        <f>D129*[2]Returns!E131+[2]VAMI!D129</f>
        <v>21655.068599378385</v>
      </c>
      <c r="E130" s="105">
        <f>E129*[2]Returns!F131+[2]VAMI!E129</f>
        <v>29007.354455450204</v>
      </c>
      <c r="S130" s="56">
        <v>39355</v>
      </c>
      <c r="T130" s="6">
        <v>2.79999999999999E-3</v>
      </c>
      <c r="U130" s="6">
        <v>2171.5009564034999</v>
      </c>
      <c r="V130" s="6">
        <v>1.1715009564034999</v>
      </c>
    </row>
    <row r="131" spans="1:22" x14ac:dyDescent="0.2">
      <c r="A131" s="56">
        <v>39355</v>
      </c>
      <c r="B131" s="105">
        <f>B130*[2]Returns!C132+[2]VAMI!B130</f>
        <v>41636.979999999916</v>
      </c>
      <c r="C131" s="105">
        <f>C130*[2]Returns!D132+[2]VAMI!C130</f>
        <v>24496.560221788692</v>
      </c>
      <c r="D131" s="105">
        <f>D130*[2]Returns!E132+[2]VAMI!D130</f>
        <v>21715.927869573065</v>
      </c>
      <c r="E131" s="105">
        <f>E130*[2]Returns!F132+[2]VAMI!E130</f>
        <v>29788.901415345794</v>
      </c>
      <c r="S131" s="56">
        <v>39386</v>
      </c>
      <c r="T131" s="6">
        <v>1.41000000000001E-2</v>
      </c>
      <c r="U131" s="6">
        <v>2202.11911988879</v>
      </c>
      <c r="V131" s="6">
        <v>1.2021191198887899</v>
      </c>
    </row>
    <row r="132" spans="1:22" x14ac:dyDescent="0.2">
      <c r="A132" s="56">
        <v>39386</v>
      </c>
      <c r="B132" s="105">
        <f>B131*[2]Returns!C133+[2]VAMI!B131</f>
        <v>45280.759999999915</v>
      </c>
      <c r="C132" s="105">
        <f>C131*[2]Returns!D133+[2]VAMI!C131</f>
        <v>24886.230619160091</v>
      </c>
      <c r="D132" s="105">
        <f>D131*[2]Returns!E133+[2]VAMI!D131</f>
        <v>22022.575488344228</v>
      </c>
      <c r="E132" s="105">
        <f>E131*[2]Returns!F133+[2]VAMI!E131</f>
        <v>30637.173333082279</v>
      </c>
      <c r="S132" s="56">
        <v>39416</v>
      </c>
      <c r="T132" s="6">
        <v>4.5999999999999902E-2</v>
      </c>
      <c r="U132" s="6">
        <v>2303.4165994036798</v>
      </c>
      <c r="V132" s="6">
        <v>1.3034165994036799</v>
      </c>
    </row>
    <row r="133" spans="1:22" x14ac:dyDescent="0.2">
      <c r="A133" s="56">
        <v>39416</v>
      </c>
      <c r="B133" s="105">
        <f>B132*[2]Returns!C134+[2]VAMI!B132</f>
        <v>42322.549999999923</v>
      </c>
      <c r="C133" s="105">
        <f>C132*[2]Returns!D134+[2]VAMI!C132</f>
        <v>23845.774720197158</v>
      </c>
      <c r="D133" s="105">
        <f>D132*[2]Returns!E134+[2]VAMI!D132</f>
        <v>23035.150831548461</v>
      </c>
      <c r="E133" s="105">
        <f>E132*[2]Returns!F134+[2]VAMI!E132</f>
        <v>29963.407185819004</v>
      </c>
      <c r="S133" s="56">
        <v>39447</v>
      </c>
      <c r="T133" s="6">
        <v>-3.9999999999999801E-3</v>
      </c>
      <c r="U133" s="6">
        <v>2294.20293300606</v>
      </c>
      <c r="V133" s="6">
        <v>1.29420293300606</v>
      </c>
    </row>
    <row r="134" spans="1:22" x14ac:dyDescent="0.2">
      <c r="A134" s="56">
        <v>39447</v>
      </c>
      <c r="B134" s="105">
        <f>B133*[2]Returns!C135+[2]VAMI!B133</f>
        <v>42282.67999999992</v>
      </c>
      <c r="C134" s="105">
        <f>C133*[2]Returns!D135+[2]VAMI!C133</f>
        <v>23680.357326214202</v>
      </c>
      <c r="D134" s="105">
        <f>D133*[2]Returns!E135+[2]VAMI!D133</f>
        <v>22942.829358916675</v>
      </c>
      <c r="E134" s="105">
        <f>E133*[2]Returns!F135+[2]VAMI!E133</f>
        <v>30123.091071918207</v>
      </c>
      <c r="S134" s="56">
        <v>39478</v>
      </c>
      <c r="T134" s="6">
        <v>2.64E-2</v>
      </c>
      <c r="U134" s="6">
        <v>2354.7698904374201</v>
      </c>
      <c r="V134" s="6">
        <v>1.3547698904374199</v>
      </c>
    </row>
    <row r="135" spans="1:22" x14ac:dyDescent="0.2">
      <c r="A135" s="56">
        <v>39478</v>
      </c>
      <c r="B135" s="105">
        <f>B134*[2]Returns!C136+[2]VAMI!B134</f>
        <v>42776.839999999916</v>
      </c>
      <c r="C135" s="105">
        <f>C134*[2]Returns!D136+[2]VAMI!C134</f>
        <v>22259.985624807487</v>
      </c>
      <c r="D135" s="105">
        <f>D134*[2]Returns!E136+[2]VAMI!D134</f>
        <v>23548.353386841613</v>
      </c>
      <c r="E135" s="105">
        <f>E134*[2]Returns!F136+[2]VAMI!E134</f>
        <v>29312.276921519915</v>
      </c>
      <c r="S135" s="56">
        <v>39507</v>
      </c>
      <c r="T135" s="6">
        <v>4.3000000000000599E-3</v>
      </c>
      <c r="U135" s="6">
        <v>2364.8954009662998</v>
      </c>
      <c r="V135" s="6">
        <v>1.3648954009662999</v>
      </c>
    </row>
    <row r="136" spans="1:22" x14ac:dyDescent="0.2">
      <c r="A136" s="56">
        <v>39507</v>
      </c>
      <c r="B136" s="105">
        <f>B135*[2]Returns!C137+[2]VAMI!B135</f>
        <v>44617.339999999909</v>
      </c>
      <c r="C136" s="105">
        <f>C135*[2]Returns!D137+[2]VAMI!C135</f>
        <v>21536.810760858414</v>
      </c>
      <c r="D136" s="105">
        <f>D135*[2]Returns!E137+[2]VAMI!D135</f>
        <v>23648.873195339762</v>
      </c>
      <c r="E136" s="105">
        <f>E135*[2]Returns!F137+[2]VAMI!E135</f>
        <v>29751.208286604284</v>
      </c>
      <c r="S136" s="56">
        <v>39538</v>
      </c>
      <c r="T136" s="6">
        <v>8.6999999999999994E-3</v>
      </c>
      <c r="U136" s="6">
        <v>2385.4699909547098</v>
      </c>
      <c r="V136" s="6">
        <v>1.3854699909547099</v>
      </c>
    </row>
    <row r="137" spans="1:22" x14ac:dyDescent="0.2">
      <c r="A137" s="56">
        <v>39538</v>
      </c>
      <c r="B137" s="105">
        <f>B136*[2]Returns!C138+[2]VAMI!B136</f>
        <v>44029.829999999914</v>
      </c>
      <c r="C137" s="105">
        <f>C136*[2]Returns!D138+[2]VAMI!C136</f>
        <v>21443.885409179602</v>
      </c>
      <c r="D137" s="105">
        <f>D136*[2]Returns!E138+[2]VAMI!D136</f>
        <v>23854.196515396241</v>
      </c>
      <c r="E137" s="105">
        <f>E136*[2]Returns!F138+[2]VAMI!E136</f>
        <v>29085.694498544872</v>
      </c>
      <c r="S137" s="56">
        <v>39568</v>
      </c>
      <c r="T137" s="6">
        <v>-1.9199999999999998E-2</v>
      </c>
      <c r="U137" s="6">
        <v>2339.6689671283798</v>
      </c>
      <c r="V137" s="6">
        <v>1.3396689671283799</v>
      </c>
    </row>
    <row r="138" spans="1:22" x14ac:dyDescent="0.2">
      <c r="A138" s="56">
        <v>39568</v>
      </c>
      <c r="B138" s="105">
        <f>B137*[2]Returns!C139+[2]VAMI!B137</f>
        <v>44321.079999999914</v>
      </c>
      <c r="C138" s="105">
        <f>C137*[2]Returns!D139+[2]VAMI!C137</f>
        <v>22488.243146113578</v>
      </c>
      <c r="D138" s="105">
        <f>D137*[2]Returns!E139+[2]VAMI!D137</f>
        <v>23396.391819910299</v>
      </c>
      <c r="E138" s="105">
        <f>E137*[2]Returns!F139+[2]VAMI!E137</f>
        <v>29560.094827109395</v>
      </c>
      <c r="S138" s="56">
        <v>39599</v>
      </c>
      <c r="T138" s="6">
        <v>-1.98999999999999E-2</v>
      </c>
      <c r="U138" s="6">
        <v>2293.10955468253</v>
      </c>
      <c r="V138" s="6">
        <v>1.29310955468253</v>
      </c>
    </row>
    <row r="139" spans="1:22" x14ac:dyDescent="0.2">
      <c r="A139" s="56">
        <v>39599</v>
      </c>
      <c r="B139" s="105">
        <f>B138*[2]Returns!C140+[2]VAMI!B138</f>
        <v>45147.839999999902</v>
      </c>
      <c r="C139" s="105">
        <f>C138*[2]Returns!D140+[2]VAMI!C138</f>
        <v>22779.546154636013</v>
      </c>
      <c r="D139" s="105">
        <f>D138*[2]Returns!E140+[2]VAMI!D138</f>
        <v>22930.546369115866</v>
      </c>
      <c r="E139" s="105">
        <f>E138*[2]Returns!F140+[2]VAMI!E138</f>
        <v>30112.799894558088</v>
      </c>
      <c r="S139" s="56">
        <v>39629</v>
      </c>
      <c r="T139" s="6">
        <v>1.7100000000000001E-2</v>
      </c>
      <c r="U139" s="6">
        <v>2332.3217280675999</v>
      </c>
      <c r="V139" s="6">
        <v>1.3323217280676001</v>
      </c>
    </row>
    <row r="140" spans="1:22" x14ac:dyDescent="0.2">
      <c r="A140" s="56">
        <v>39629</v>
      </c>
      <c r="B140" s="105">
        <f>B139*[2]Returns!C141+[2]VAMI!B139</f>
        <v>46589.279999999897</v>
      </c>
      <c r="C140" s="105">
        <f>C139*[2]Returns!D141+[2]VAMI!C139</f>
        <v>20859.123113255995</v>
      </c>
      <c r="D140" s="105">
        <f>D139*[2]Returns!E141+[2]VAMI!D139</f>
        <v>23323.780357583455</v>
      </c>
      <c r="E140" s="105">
        <f>E139*[2]Returns!F141+[2]VAMI!E139</f>
        <v>29712.526639968833</v>
      </c>
      <c r="S140" s="56">
        <v>39660</v>
      </c>
      <c r="T140" s="6">
        <v>-6.9999999999991803E-4</v>
      </c>
      <c r="U140" s="6">
        <v>2330.6891028579498</v>
      </c>
      <c r="V140" s="6">
        <v>1.3306891028579499</v>
      </c>
    </row>
    <row r="141" spans="1:22" x14ac:dyDescent="0.2">
      <c r="A141" s="56">
        <v>39660</v>
      </c>
      <c r="B141" s="105">
        <f>B140*[2]Returns!C142+[2]VAMI!B140</f>
        <v>45032.339999999902</v>
      </c>
      <c r="C141" s="105">
        <f>C140*[2]Returns!D142+[2]VAMI!C140</f>
        <v>20683.745764452218</v>
      </c>
      <c r="D141" s="105">
        <f>D140*[2]Returns!E142+[2]VAMI!D140</f>
        <v>23306.674573340264</v>
      </c>
      <c r="E141" s="105">
        <f>E140*[2]Returns!F142+[2]VAMI!E140</f>
        <v>29031.755548939283</v>
      </c>
      <c r="S141" s="56">
        <v>39691</v>
      </c>
      <c r="T141" s="6">
        <v>2.4799999999999899E-2</v>
      </c>
      <c r="U141" s="6">
        <v>2388.4901926088301</v>
      </c>
      <c r="V141" s="6">
        <v>1.38849019260883</v>
      </c>
    </row>
    <row r="142" spans="1:22" x14ac:dyDescent="0.2">
      <c r="A142" s="56">
        <v>39691</v>
      </c>
      <c r="B142" s="105">
        <f>B141*[2]Returns!C143+[2]VAMI!B141</f>
        <v>43434.939999999915</v>
      </c>
      <c r="C142" s="105">
        <f>C141*[2]Returns!D143+[2]VAMI!C141</f>
        <v>20982.955128863345</v>
      </c>
      <c r="D142" s="105">
        <f>D141*[2]Returns!E143+[2]VAMI!D141</f>
        <v>23885.422346996529</v>
      </c>
      <c r="E142" s="105">
        <f>E141*[2]Returns!F143+[2]VAMI!E141</f>
        <v>28613.871377346695</v>
      </c>
      <c r="S142" s="56">
        <v>39721</v>
      </c>
      <c r="T142" s="6">
        <v>4.0000000000000504E-3</v>
      </c>
      <c r="U142" s="6">
        <v>2398.04415337926</v>
      </c>
      <c r="V142" s="6">
        <v>1.39804415337926</v>
      </c>
    </row>
    <row r="143" spans="1:22" x14ac:dyDescent="0.2">
      <c r="A143" s="56">
        <v>39721</v>
      </c>
      <c r="B143" s="105">
        <f>B142*[2]Returns!C144+[2]VAMI!B142</f>
        <v>43226.69999999991</v>
      </c>
      <c r="C143" s="105">
        <f>C142*[2]Returns!D144+[2]VAMI!C142</f>
        <v>19113.2559811069</v>
      </c>
      <c r="D143" s="105">
        <f>D142*[2]Returns!E144+[2]VAMI!D142</f>
        <v>23980.406101685068</v>
      </c>
      <c r="E143" s="105">
        <f>E142*[2]Returns!F144+[2]VAMI!E142</f>
        <v>26860.623095779145</v>
      </c>
      <c r="S143" s="56">
        <v>39752</v>
      </c>
      <c r="T143" s="6">
        <v>-3.2599999999999997E-2</v>
      </c>
      <c r="U143" s="6">
        <v>2319.8679139791002</v>
      </c>
      <c r="V143" s="6">
        <v>1.3198679139791001</v>
      </c>
    </row>
    <row r="144" spans="1:22" x14ac:dyDescent="0.2">
      <c r="A144" s="56">
        <v>39752</v>
      </c>
      <c r="B144" s="105">
        <f>B143*[2]Returns!C145+[2]VAMI!B143</f>
        <v>44043.719999999907</v>
      </c>
      <c r="C144" s="105">
        <f>C143*[2]Returns!D145+[2]VAMI!C143</f>
        <v>15903.172810350146</v>
      </c>
      <c r="D144" s="105">
        <f>D143*[2]Returns!E145+[2]VAMI!D143</f>
        <v>23197.491981015683</v>
      </c>
      <c r="E144" s="105">
        <f>E143*[2]Returns!F145+[2]VAMI!E143</f>
        <v>25022.800635946507</v>
      </c>
      <c r="S144" s="56">
        <v>39782</v>
      </c>
      <c r="T144" s="6">
        <v>0.123</v>
      </c>
      <c r="U144" s="6">
        <v>2605.2116673985302</v>
      </c>
      <c r="V144" s="6">
        <v>1.6052116673985299</v>
      </c>
    </row>
    <row r="145" spans="1:22" x14ac:dyDescent="0.2">
      <c r="A145" s="56">
        <v>39782</v>
      </c>
      <c r="B145" s="105">
        <f>B144*[2]Returns!C146+[2]VAMI!B144</f>
        <v>43489.289999999906</v>
      </c>
      <c r="C145" s="105">
        <f>C144*[2]Returns!D146+[2]VAMI!C144</f>
        <v>14762.090563712914</v>
      </c>
      <c r="D145" s="105">
        <f>D144*[2]Returns!E146+[2]VAMI!D144</f>
        <v>26051.304912159198</v>
      </c>
      <c r="E145" s="105">
        <f>E144*[2]Returns!F146+[2]VAMI!E144</f>
        <v>24355.212725520352</v>
      </c>
      <c r="S145" s="56">
        <v>39813</v>
      </c>
      <c r="T145" s="6">
        <v>9.2299999999999896E-2</v>
      </c>
      <c r="U145" s="6">
        <v>2845.6727042994098</v>
      </c>
      <c r="V145" s="6">
        <v>1.8456727042994101</v>
      </c>
    </row>
    <row r="146" spans="1:22" x14ac:dyDescent="0.2">
      <c r="A146" s="56">
        <v>39813</v>
      </c>
      <c r="B146" s="105">
        <f>B145*[2]Returns!C147+[2]VAMI!B145</f>
        <v>44537.879999999896</v>
      </c>
      <c r="C146" s="105">
        <f>C145*[2]Returns!D147+[2]VAMI!C145</f>
        <v>14919.190882020748</v>
      </c>
      <c r="D146" s="105">
        <f>D145*[2]Returns!E147+[2]VAMI!D145</f>
        <v>28455.067770007015</v>
      </c>
      <c r="E146" s="105">
        <f>E145*[2]Returns!F147+[2]VAMI!E145</f>
        <v>24392.152697771238</v>
      </c>
      <c r="S146" s="56">
        <v>39844</v>
      </c>
      <c r="T146" s="6">
        <v>-8.6499999999999994E-2</v>
      </c>
      <c r="U146" s="6">
        <v>2599.5220153775099</v>
      </c>
      <c r="V146" s="6">
        <v>1.59952201537751</v>
      </c>
    </row>
    <row r="147" spans="1:22" x14ac:dyDescent="0.2">
      <c r="A147" s="56">
        <v>39844</v>
      </c>
      <c r="B147" s="105">
        <f>B146*[2]Returns!C148+[2]VAMI!B146</f>
        <v>42949.339999999902</v>
      </c>
      <c r="C147" s="105">
        <f>C146*[2]Returns!D148+[2]VAMI!C146</f>
        <v>13661.669575931826</v>
      </c>
      <c r="D147" s="105">
        <f>D146*[2]Returns!E148+[2]VAMI!D146</f>
        <v>25993.705071398497</v>
      </c>
      <c r="E147" s="105">
        <f>E146*[2]Returns!F148+[2]VAMI!E146</f>
        <v>24370.184652788972</v>
      </c>
      <c r="S147" s="56">
        <v>39872</v>
      </c>
      <c r="T147" s="6">
        <v>-1.01E-2</v>
      </c>
      <c r="U147" s="6">
        <v>2573.2668430222002</v>
      </c>
      <c r="V147" s="6">
        <v>1.5732668430222001</v>
      </c>
    </row>
    <row r="148" spans="1:22" x14ac:dyDescent="0.2">
      <c r="A148" s="56">
        <v>39872</v>
      </c>
      <c r="B148" s="105">
        <f>B147*[2]Returns!C149+[2]VAMI!B147</f>
        <v>43238.80999999991</v>
      </c>
      <c r="C148" s="105">
        <f>C147*[2]Returns!D149+[2]VAMI!C147</f>
        <v>12207.002772358563</v>
      </c>
      <c r="D148" s="105">
        <f>D147*[2]Returns!E149+[2]VAMI!D147</f>
        <v>25730.815085435606</v>
      </c>
      <c r="E148" s="105">
        <f>E147*[2]Returns!F149+[2]VAMI!E147</f>
        <v>24074.250050308496</v>
      </c>
      <c r="S148" s="56">
        <v>39903</v>
      </c>
      <c r="T148" s="6">
        <v>4.8000000000000001E-2</v>
      </c>
      <c r="U148" s="6">
        <v>2696.7836514872702</v>
      </c>
      <c r="V148" s="6">
        <v>1.6967836514872701</v>
      </c>
    </row>
    <row r="149" spans="1:22" x14ac:dyDescent="0.2">
      <c r="A149" s="56">
        <v>39903</v>
      </c>
      <c r="B149" s="105">
        <f>B148*[2]Returns!C150+[2]VAMI!B148</f>
        <v>43159.94999999991</v>
      </c>
      <c r="C149" s="105">
        <f>C148*[2]Returns!D150+[2]VAMI!C148</f>
        <v>13276.311736317903</v>
      </c>
      <c r="D149" s="105">
        <f>D148*[2]Returns!E150+[2]VAMI!D148</f>
        <v>26966.773310000346</v>
      </c>
      <c r="E149" s="105">
        <f>E148*[2]Returns!F150+[2]VAMI!E148</f>
        <v>24473.096426390126</v>
      </c>
      <c r="S149" s="56">
        <v>39933</v>
      </c>
      <c r="T149" s="6">
        <v>-5.1699999719858197E-2</v>
      </c>
      <c r="U149" s="6">
        <v>2557.3599374608598</v>
      </c>
      <c r="V149" s="6">
        <v>1.55735993746086</v>
      </c>
    </row>
    <row r="150" spans="1:22" x14ac:dyDescent="0.2">
      <c r="A150" s="56">
        <v>39933</v>
      </c>
      <c r="B150" s="105">
        <f>B149*[2]Returns!C151+[2]VAMI!B149</f>
        <v>44237.479999999909</v>
      </c>
      <c r="C150" s="105">
        <f>C149*[2]Returns!D151+[2]VAMI!C149</f>
        <v>14546.976075572447</v>
      </c>
      <c r="D150" s="105">
        <f>D149*[2]Returns!E151+[2]VAMI!D149</f>
        <v>25573.379667546484</v>
      </c>
      <c r="E150" s="105">
        <f>E149*[2]Returns!F151+[2]VAMI!E149</f>
        <v>25354.513113748981</v>
      </c>
      <c r="S150" s="56">
        <v>39964</v>
      </c>
      <c r="T150" s="6">
        <v>-2.7400000000000101E-2</v>
      </c>
      <c r="U150" s="6">
        <v>2487.2882751744301</v>
      </c>
      <c r="V150" s="6">
        <v>1.4872882751744301</v>
      </c>
    </row>
    <row r="151" spans="1:22" x14ac:dyDescent="0.2">
      <c r="A151" s="56">
        <v>39964</v>
      </c>
      <c r="B151" s="105">
        <f>B150*[2]Returns!C152+[2]VAMI!B150</f>
        <v>43761.929999999906</v>
      </c>
      <c r="C151" s="105">
        <f>C150*[2]Returns!D152+[2]VAMI!C150</f>
        <v>15360.611972481784</v>
      </c>
      <c r="D151" s="105">
        <f>D150*[2]Returns!E152+[2]VAMI!D150</f>
        <v>24872.730891802279</v>
      </c>
      <c r="E151" s="105">
        <f>E150*[2]Returns!F152+[2]VAMI!E150</f>
        <v>26659.412632081872</v>
      </c>
      <c r="S151" s="56">
        <v>39994</v>
      </c>
      <c r="T151" s="6">
        <v>6.6999999999999404E-3</v>
      </c>
      <c r="U151" s="6">
        <v>2503.9531066180998</v>
      </c>
      <c r="V151" s="6">
        <v>1.5039531066181</v>
      </c>
    </row>
    <row r="152" spans="1:22" x14ac:dyDescent="0.2">
      <c r="A152" s="56">
        <v>39994</v>
      </c>
      <c r="B152" s="105">
        <f>B151*[2]Returns!C153+[2]VAMI!B151</f>
        <v>42598.139999999905</v>
      </c>
      <c r="C152" s="105">
        <f>C151*[2]Returns!D153+[2]VAMI!C151</f>
        <v>15391.107916623894</v>
      </c>
      <c r="D152" s="105">
        <f>D151*[2]Returns!E153+[2]VAMI!D151</f>
        <v>25040.288787106587</v>
      </c>
      <c r="E152" s="105">
        <f>E151*[2]Returns!F153+[2]VAMI!E151</f>
        <v>26725.831620098441</v>
      </c>
      <c r="S152" s="56">
        <v>40025</v>
      </c>
      <c r="T152" s="6">
        <v>5.9999999999999897E-3</v>
      </c>
      <c r="U152" s="6">
        <v>2518.9768252578101</v>
      </c>
      <c r="V152" s="6">
        <v>1.51897682525781</v>
      </c>
    </row>
    <row r="153" spans="1:22" x14ac:dyDescent="0.2">
      <c r="A153" s="56">
        <v>40025</v>
      </c>
      <c r="B153" s="105">
        <f>B152*[2]Returns!C154+[2]VAMI!B152</f>
        <v>43470.679999999898</v>
      </c>
      <c r="C153" s="105">
        <f>C152*[2]Returns!D154+[2]VAMI!C152</f>
        <v>16555.190471300964</v>
      </c>
      <c r="D153" s="105">
        <f>D152*[2]Returns!E154+[2]VAMI!D152</f>
        <v>25191.620031806386</v>
      </c>
      <c r="E153" s="105">
        <f>E152*[2]Returns!F154+[2]VAMI!E152</f>
        <v>27393.946151664524</v>
      </c>
      <c r="S153" s="56">
        <v>40056</v>
      </c>
      <c r="T153" s="6">
        <v>1.87999999999999E-2</v>
      </c>
      <c r="U153" s="6">
        <v>2566.33358957265</v>
      </c>
      <c r="V153" s="6">
        <v>1.56633358957265</v>
      </c>
    </row>
    <row r="154" spans="1:22" x14ac:dyDescent="0.2">
      <c r="A154" s="56">
        <v>40056</v>
      </c>
      <c r="B154" s="105">
        <f>B153*[2]Returns!C155+[2]VAMI!B153</f>
        <v>44280.019999999895</v>
      </c>
      <c r="C154" s="105">
        <f>C153*[2]Returns!D155+[2]VAMI!C153</f>
        <v>17152.89044049698</v>
      </c>
      <c r="D154" s="105">
        <f>D153*[2]Returns!E155+[2]VAMI!D153</f>
        <v>25666.335609266556</v>
      </c>
      <c r="E154" s="105">
        <f>E153*[2]Returns!F155+[2]VAMI!E153</f>
        <v>27750.147983482322</v>
      </c>
      <c r="S154" s="56">
        <v>40086</v>
      </c>
      <c r="T154" s="6">
        <v>1.9800000000000002E-2</v>
      </c>
      <c r="U154" s="6">
        <v>2617.1469946461898</v>
      </c>
      <c r="V154" s="6">
        <v>1.6171469946461901</v>
      </c>
    </row>
    <row r="155" spans="1:22" x14ac:dyDescent="0.2">
      <c r="A155" s="56">
        <v>40086</v>
      </c>
      <c r="B155" s="105">
        <f>B154*[2]Returns!C156+[2]VAMI!B154</f>
        <v>46985.669999999896</v>
      </c>
      <c r="C155" s="105">
        <f>C154*[2]Returns!D156+[2]VAMI!C154</f>
        <v>17792.997227641448</v>
      </c>
      <c r="D155" s="105">
        <f>D154*[2]Returns!E156+[2]VAMI!D154</f>
        <v>26174.889538102347</v>
      </c>
      <c r="E155" s="105">
        <f>E154*[2]Returns!F156+[2]VAMI!E154</f>
        <v>28523.616163209001</v>
      </c>
      <c r="S155" s="56">
        <v>40117</v>
      </c>
      <c r="T155" s="6">
        <v>-1.4E-2</v>
      </c>
      <c r="U155" s="6">
        <v>2580.5069367211399</v>
      </c>
      <c r="V155" s="6">
        <v>1.58050693672114</v>
      </c>
    </row>
    <row r="156" spans="1:22" x14ac:dyDescent="0.2">
      <c r="A156" s="56">
        <v>40117</v>
      </c>
      <c r="B156" s="105">
        <f>B155*[2]Returns!C157+[2]VAMI!B155</f>
        <v>45232.309999999896</v>
      </c>
      <c r="C156" s="105">
        <f>C155*[2]Returns!D157+[2]VAMI!C155</f>
        <v>17462.470479515359</v>
      </c>
      <c r="D156" s="105">
        <f>D155*[2]Returns!E157+[2]VAMI!D155</f>
        <v>25807.390942850081</v>
      </c>
      <c r="E156" s="105">
        <f>E155*[2]Returns!F157+[2]VAMI!E155</f>
        <v>28465.731968080279</v>
      </c>
      <c r="S156" s="56">
        <v>40147</v>
      </c>
      <c r="T156" s="6">
        <v>1.7399999999999999E-2</v>
      </c>
      <c r="U156" s="6">
        <v>2625.4077574200901</v>
      </c>
      <c r="V156" s="6">
        <v>1.62540775742009</v>
      </c>
    </row>
    <row r="157" spans="1:22" x14ac:dyDescent="0.2">
      <c r="A157" s="56">
        <v>40147</v>
      </c>
      <c r="B157" s="105">
        <f>B156*[2]Returns!C158+[2]VAMI!B156</f>
        <v>47432.579999999893</v>
      </c>
      <c r="C157" s="105">
        <f>C156*[2]Returns!D158+[2]VAMI!C156</f>
        <v>18509.908614847529</v>
      </c>
      <c r="D157" s="105">
        <f>D156*[2]Returns!E158+[2]VAMI!D156</f>
        <v>26256.275749388846</v>
      </c>
      <c r="E157" s="105">
        <f>E156*[2]Returns!F158+[2]VAMI!E156</f>
        <v>28897.364187644223</v>
      </c>
      <c r="S157" s="56">
        <v>40178</v>
      </c>
      <c r="T157" s="6">
        <v>-5.6300000000000003E-2</v>
      </c>
      <c r="U157" s="6">
        <v>2477.5973006773402</v>
      </c>
      <c r="V157" s="6">
        <v>1.47759730067734</v>
      </c>
    </row>
    <row r="158" spans="1:22" x14ac:dyDescent="0.2">
      <c r="A158" s="56">
        <v>40178</v>
      </c>
      <c r="B158" s="105">
        <f>B157*[2]Returns!C159+[2]VAMI!B157</f>
        <v>47977.549999999894</v>
      </c>
      <c r="C158" s="105">
        <f>C157*[2]Returns!D159+[2]VAMI!C157</f>
        <v>18867.440188931108</v>
      </c>
      <c r="D158" s="105">
        <f>D157*[2]Returns!E159+[2]VAMI!D157</f>
        <v>24778.692620460995</v>
      </c>
      <c r="E158" s="105">
        <f>E157*[2]Returns!F159+[2]VAMI!E157</f>
        <v>29266.722721907547</v>
      </c>
      <c r="S158" s="56">
        <v>40209</v>
      </c>
      <c r="T158" s="6">
        <v>2.5999999999999999E-2</v>
      </c>
      <c r="U158" s="6">
        <v>2542.0148304949498</v>
      </c>
      <c r="V158" s="6">
        <v>1.5420148304949499</v>
      </c>
    </row>
    <row r="159" spans="1:22" x14ac:dyDescent="0.2">
      <c r="A159" s="56">
        <v>40209</v>
      </c>
      <c r="B159" s="105">
        <f>B158*[2]Returns!C160+[2]VAMI!B158</f>
        <v>45442.329999999893</v>
      </c>
      <c r="C159" s="105">
        <f>C158*[2]Returns!D160+[2]VAMI!C158</f>
        <v>18188.725741862621</v>
      </c>
      <c r="D159" s="105">
        <f>D158*[2]Returns!E160+[2]VAMI!D158</f>
        <v>25423.545438146506</v>
      </c>
      <c r="E159" s="105">
        <f>E158*[2]Returns!F160+[2]VAMI!E158</f>
        <v>29043.961979718893</v>
      </c>
      <c r="S159" s="56">
        <v>40237</v>
      </c>
      <c r="T159" s="6">
        <v>2.6999999999999698E-3</v>
      </c>
      <c r="U159" s="6">
        <v>2548.8782705372901</v>
      </c>
      <c r="V159" s="6">
        <v>1.5488782705372901</v>
      </c>
    </row>
    <row r="160" spans="1:22" x14ac:dyDescent="0.2">
      <c r="A160" s="56">
        <v>40237</v>
      </c>
      <c r="B160" s="105">
        <f>B159*[2]Returns!C161+[2]VAMI!B159</f>
        <v>47352.52999999989</v>
      </c>
      <c r="C160" s="105">
        <f>C159*[2]Returns!D161+[2]VAMI!C159</f>
        <v>18752.13060889209</v>
      </c>
      <c r="D160" s="105">
        <f>D159*[2]Returns!E161+[2]VAMI!D159</f>
        <v>25492.126155677135</v>
      </c>
      <c r="E160" s="105">
        <f>E159*[2]Returns!F161+[2]VAMI!E159</f>
        <v>29235.531451932715</v>
      </c>
      <c r="S160" s="56">
        <v>40268</v>
      </c>
      <c r="T160" s="6">
        <v>-1.9E-2</v>
      </c>
      <c r="U160" s="6">
        <v>2500.44958339708</v>
      </c>
      <c r="V160" s="6">
        <v>1.5004495833970799</v>
      </c>
    </row>
    <row r="161" spans="1:22" x14ac:dyDescent="0.2">
      <c r="A161" s="56">
        <v>40268</v>
      </c>
      <c r="B161" s="105">
        <f>B160*[2]Returns!C162+[2]VAMI!B160</f>
        <v>51712.889999999876</v>
      </c>
      <c r="C161" s="105">
        <f>C160*[2]Returns!D162+[2]VAMI!C160</f>
        <v>19883.76630044153</v>
      </c>
      <c r="D161" s="105">
        <f>D160*[2]Returns!E162+[2]VAMI!D160</f>
        <v>25008.154793870101</v>
      </c>
      <c r="E161" s="105">
        <f>E160*[2]Returns!F162+[2]VAMI!E160</f>
        <v>29964.639891168874</v>
      </c>
      <c r="S161" s="56">
        <v>40298</v>
      </c>
      <c r="T161" s="6">
        <v>2.7900000000000098E-2</v>
      </c>
      <c r="U161" s="6">
        <v>2570.2121267738598</v>
      </c>
      <c r="V161" s="6">
        <v>1.57021212677386</v>
      </c>
    </row>
    <row r="162" spans="1:22" x14ac:dyDescent="0.2">
      <c r="A162" s="56">
        <v>40298</v>
      </c>
      <c r="B162" s="105">
        <f>B161*[2]Returns!C163+[2]VAMI!B161</f>
        <v>53405.999999999869</v>
      </c>
      <c r="C162" s="105">
        <f>C161*[2]Returns!D163+[2]VAMI!C161</f>
        <v>20197.658897217381</v>
      </c>
      <c r="D162" s="105">
        <f>D161*[2]Returns!E163+[2]VAMI!D161</f>
        <v>25706.692819510114</v>
      </c>
      <c r="E162" s="105">
        <f>E161*[2]Returns!F163+[2]VAMI!E161</f>
        <v>30321.444836582672</v>
      </c>
      <c r="S162" s="56">
        <v>40329</v>
      </c>
      <c r="T162" s="6">
        <v>4.2900000000000001E-2</v>
      </c>
      <c r="U162" s="6">
        <v>2680.4742270124598</v>
      </c>
      <c r="V162" s="6">
        <v>1.68047422701246</v>
      </c>
    </row>
    <row r="163" spans="1:22" x14ac:dyDescent="0.2">
      <c r="A163" s="56">
        <v>40329</v>
      </c>
      <c r="B163" s="105">
        <f>B162*[2]Returns!C164+[2]VAMI!B162</f>
        <v>48595.779999999882</v>
      </c>
      <c r="C163" s="105">
        <f>C162*[2]Returns!D164+[2]VAMI!C162</f>
        <v>18584.864975870219</v>
      </c>
      <c r="D163" s="105">
        <f>D162*[2]Returns!E164+[2]VAMI!D162</f>
        <v>26808.703423022911</v>
      </c>
      <c r="E163" s="105">
        <f>E162*[2]Returns!F164+[2]VAMI!E162</f>
        <v>29443.996930887282</v>
      </c>
      <c r="S163" s="56">
        <v>40359</v>
      </c>
      <c r="T163" s="6">
        <v>4.6300000000000001E-2</v>
      </c>
      <c r="U163" s="6">
        <v>2804.5801837231302</v>
      </c>
      <c r="V163" s="6">
        <v>1.8045801837231299</v>
      </c>
    </row>
    <row r="164" spans="1:22" x14ac:dyDescent="0.2">
      <c r="A164" s="56">
        <v>40359</v>
      </c>
      <c r="B164" s="105">
        <f>B163*[2]Returns!C165+[2]VAMI!B163</f>
        <v>46925.119999999886</v>
      </c>
      <c r="C164" s="105">
        <f>C163*[2]Returns!D165+[2]VAMI!C163</f>
        <v>17611.972481774315</v>
      </c>
      <c r="D164" s="105">
        <f>D163*[2]Returns!E165+[2]VAMI!D163</f>
        <v>28050.641415073387</v>
      </c>
      <c r="E164" s="105">
        <f>E163*[2]Returns!F165+[2]VAMI!E163</f>
        <v>29163.587354973228</v>
      </c>
      <c r="S164" s="56">
        <v>40390</v>
      </c>
      <c r="T164" s="6">
        <v>8.0000000000003202E-4</v>
      </c>
      <c r="U164" s="6">
        <v>2806.8238478701101</v>
      </c>
      <c r="V164" s="6">
        <v>1.80682384787011</v>
      </c>
    </row>
    <row r="165" spans="1:22" x14ac:dyDescent="0.2">
      <c r="A165" s="56">
        <v>40390</v>
      </c>
      <c r="B165" s="105">
        <f>B164*[2]Returns!C166+[2]VAMI!B164</f>
        <v>48125.829999999885</v>
      </c>
      <c r="C165" s="105">
        <f>C164*[2]Returns!D166+[2]VAMI!C164</f>
        <v>18845.87740014376</v>
      </c>
      <c r="D165" s="105">
        <f>D164*[2]Returns!E166+[2]VAMI!D164</f>
        <v>28072.984679437577</v>
      </c>
      <c r="E165" s="105">
        <f>E164*[2]Returns!F166+[2]VAMI!E164</f>
        <v>29633.927699330496</v>
      </c>
      <c r="S165" s="56">
        <v>40421</v>
      </c>
      <c r="T165" s="6">
        <v>6.8000000000000005E-2</v>
      </c>
      <c r="U165" s="6">
        <v>2997.6878695252799</v>
      </c>
      <c r="V165" s="6">
        <v>1.99768786952528</v>
      </c>
    </row>
    <row r="166" spans="1:22" x14ac:dyDescent="0.2">
      <c r="A166" s="56">
        <v>40421</v>
      </c>
      <c r="B166" s="105">
        <f>B165*[2]Returns!C167+[2]VAMI!B165</f>
        <v>47924.379999999881</v>
      </c>
      <c r="C166" s="105">
        <f>C165*[2]Returns!D167+[2]VAMI!C165</f>
        <v>17995.174042509505</v>
      </c>
      <c r="D166" s="105">
        <f>D165*[2]Returns!E167+[2]VAMI!D165</f>
        <v>29981.625277580202</v>
      </c>
      <c r="E166" s="105">
        <f>E165*[2]Returns!F167+[2]VAMI!E165</f>
        <v>29595.763847782346</v>
      </c>
      <c r="S166" s="56">
        <v>40451</v>
      </c>
      <c r="T166" s="6">
        <v>-1.5700000000000099E-2</v>
      </c>
      <c r="U166" s="6">
        <v>2950.6241699737302</v>
      </c>
      <c r="V166" s="6">
        <v>1.9506241699737299</v>
      </c>
    </row>
    <row r="167" spans="1:22" x14ac:dyDescent="0.2">
      <c r="A167" s="56">
        <v>40451</v>
      </c>
      <c r="B167" s="105">
        <f>B166*[2]Returns!C168+[2]VAMI!B166</f>
        <v>51910.499999999869</v>
      </c>
      <c r="C167" s="105">
        <f>C166*[2]Returns!D168+[2]VAMI!C166</f>
        <v>19601.088407434036</v>
      </c>
      <c r="D167" s="105">
        <f>D166*[2]Returns!E168+[2]VAMI!D166</f>
        <v>29510.787011215147</v>
      </c>
      <c r="E167" s="105">
        <f>E166*[2]Returns!F168+[2]VAMI!E166</f>
        <v>30626.958648178221</v>
      </c>
      <c r="S167" s="56">
        <v>40482</v>
      </c>
      <c r="T167" s="6">
        <v>-3.3099999999999997E-2</v>
      </c>
      <c r="U167" s="6">
        <v>2852.9585099475999</v>
      </c>
      <c r="V167" s="6">
        <v>1.8529585099476</v>
      </c>
    </row>
    <row r="168" spans="1:22" x14ac:dyDescent="0.2">
      <c r="A168" s="56">
        <v>40482</v>
      </c>
      <c r="B168" s="105">
        <f>B167*[2]Returns!C169+[2]VAMI!B167</f>
        <v>53683.64999999987</v>
      </c>
      <c r="C168" s="105">
        <f>C167*[2]Returns!D169+[2]VAMI!C167</f>
        <v>20346.955539583123</v>
      </c>
      <c r="D168" s="105">
        <f>D167*[2]Returns!E169+[2]VAMI!D167</f>
        <v>28533.522153545644</v>
      </c>
      <c r="E168" s="105">
        <f>E167*[2]Returns!F169+[2]VAMI!E167</f>
        <v>31282.931473350596</v>
      </c>
      <c r="S168" s="56">
        <v>40512</v>
      </c>
      <c r="T168" s="6">
        <v>-1.3299999999999999E-2</v>
      </c>
      <c r="U168" s="6">
        <v>2815.0141617652998</v>
      </c>
      <c r="V168" s="6">
        <v>1.8150141617652999</v>
      </c>
    </row>
    <row r="169" spans="1:22" x14ac:dyDescent="0.2">
      <c r="A169" s="56">
        <v>40512</v>
      </c>
      <c r="B169" s="105">
        <f>B168*[2]Returns!C170+[2]VAMI!B168</f>
        <v>53324.179999999869</v>
      </c>
      <c r="C169" s="105">
        <f>C168*[2]Returns!D170+[2]VAMI!C168</f>
        <v>20349.522538248286</v>
      </c>
      <c r="D169" s="105">
        <f>D168*[2]Returns!E170+[2]VAMI!D168</f>
        <v>28154.798016973058</v>
      </c>
      <c r="E169" s="105">
        <f>E168*[2]Returns!F170+[2]VAMI!E168</f>
        <v>31341.836548566214</v>
      </c>
      <c r="S169" s="56">
        <v>40543</v>
      </c>
      <c r="T169" s="6">
        <v>-3.7400000000000003E-2</v>
      </c>
      <c r="U169" s="6">
        <v>2709.73263211528</v>
      </c>
      <c r="V169" s="6">
        <v>1.7097326321152799</v>
      </c>
    </row>
    <row r="170" spans="1:22" x14ac:dyDescent="0.2">
      <c r="A170" s="56">
        <v>40543</v>
      </c>
      <c r="B170" s="105">
        <f>B169*[2]Returns!C171+[2]VAMI!B169</f>
        <v>57768.719999999856</v>
      </c>
      <c r="C170" s="105">
        <f>C169*[2]Returns!D171+[2]VAMI!C169</f>
        <v>21709.518431050419</v>
      </c>
      <c r="D170" s="105">
        <f>D169*[2]Returns!E171+[2]VAMI!D169</f>
        <v>27101.944253804199</v>
      </c>
      <c r="E170" s="105">
        <f>E169*[2]Returns!F171+[2]VAMI!E169</f>
        <v>32265.144623698281</v>
      </c>
      <c r="S170" s="56">
        <v>40574</v>
      </c>
      <c r="T170" s="6">
        <v>-2.1700000000000001E-2</v>
      </c>
      <c r="U170" s="6">
        <v>2650.9314339983698</v>
      </c>
      <c r="V170" s="6">
        <v>1.6509314339983701</v>
      </c>
    </row>
    <row r="171" spans="1:22" x14ac:dyDescent="0.2">
      <c r="A171" s="56">
        <v>40574</v>
      </c>
      <c r="B171" s="105">
        <f>B170*[2]Returns!C172+[2]VAMI!B170</f>
        <v>57158.169999999853</v>
      </c>
      <c r="C171" s="105">
        <f>C170*[2]Returns!D172+[2]VAMI!C170</f>
        <v>22224.047643495229</v>
      </c>
      <c r="D171" s="105">
        <f>D170*[2]Returns!E172+[2]VAMI!D170</f>
        <v>26515.17645912337</v>
      </c>
      <c r="E171" s="105">
        <f>E170*[2]Returns!F172+[2]VAMI!E170</f>
        <v>32396.070288329462</v>
      </c>
      <c r="S171" s="56">
        <v>40602</v>
      </c>
      <c r="T171" s="6">
        <v>1.17E-2</v>
      </c>
      <c r="U171" s="6">
        <v>2681.9473317761599</v>
      </c>
      <c r="V171" s="6">
        <v>1.68194733177616</v>
      </c>
    </row>
    <row r="172" spans="1:22" x14ac:dyDescent="0.2">
      <c r="A172" s="56">
        <v>40602</v>
      </c>
      <c r="B172" s="105">
        <f>B171*[2]Returns!C173+[2]VAMI!B171</f>
        <v>59117.709999999846</v>
      </c>
      <c r="C172" s="105">
        <f>C171*[2]Returns!D173+[2]VAMI!C171</f>
        <v>22985.419447581891</v>
      </c>
      <c r="D172" s="105">
        <f>D171*[2]Returns!E173+[2]VAMI!D171</f>
        <v>26824.950807911351</v>
      </c>
      <c r="E172" s="105">
        <f>E171*[2]Returns!F173+[2]VAMI!E171</f>
        <v>32794.846055990092</v>
      </c>
      <c r="S172" s="56">
        <v>40633</v>
      </c>
      <c r="T172" s="6">
        <v>1.00000000000031E-4</v>
      </c>
      <c r="U172" s="6">
        <v>2682.2155265093302</v>
      </c>
      <c r="V172" s="6">
        <v>1.6822155265093299</v>
      </c>
    </row>
    <row r="173" spans="1:22" x14ac:dyDescent="0.2">
      <c r="A173" s="56">
        <v>40633</v>
      </c>
      <c r="B173" s="105">
        <f>B172*[2]Returns!C174+[2]VAMI!B172</f>
        <v>58128.779999999846</v>
      </c>
      <c r="C173" s="105">
        <f>C172*[2]Returns!D174+[2]VAMI!C172</f>
        <v>22994.557962829862</v>
      </c>
      <c r="D173" s="105">
        <f>D172*[2]Returns!E174+[2]VAMI!D172</f>
        <v>26827.393306558442</v>
      </c>
      <c r="E173" s="105">
        <f>E172*[2]Returns!F174+[2]VAMI!E172</f>
        <v>32814.631123956584</v>
      </c>
      <c r="S173" s="56">
        <v>40663</v>
      </c>
      <c r="T173" s="6">
        <v>1.8699999999999901E-2</v>
      </c>
      <c r="U173" s="6">
        <v>2732.3729568550598</v>
      </c>
      <c r="V173" s="6">
        <v>1.7323729568550601</v>
      </c>
    </row>
    <row r="174" spans="1:22" x14ac:dyDescent="0.2">
      <c r="A174" s="56">
        <v>40663</v>
      </c>
      <c r="B174" s="105">
        <f>B173*[2]Returns!C175+[2]VAMI!B173</f>
        <v>62734.009999999842</v>
      </c>
      <c r="C174" s="105">
        <f>C173*[2]Returns!D175+[2]VAMI!C173</f>
        <v>23675.531368723692</v>
      </c>
      <c r="D174" s="105">
        <f>D173*[2]Returns!E175+[2]VAMI!D173</f>
        <v>27329.034425131587</v>
      </c>
      <c r="E174" s="105">
        <f>E173*[2]Returns!F175+[2]VAMI!E173</f>
        <v>33299.63154172308</v>
      </c>
      <c r="S174" s="56">
        <v>40694</v>
      </c>
      <c r="T174" s="6">
        <v>3.4599999999999999E-2</v>
      </c>
      <c r="U174" s="6">
        <v>2826.91306116224</v>
      </c>
      <c r="V174" s="6">
        <v>1.8269130611622399</v>
      </c>
    </row>
    <row r="175" spans="1:22" x14ac:dyDescent="0.2">
      <c r="A175" s="56">
        <v>40694</v>
      </c>
      <c r="B175" s="105">
        <f>B174*[2]Returns!C176+[2]VAMI!B174</f>
        <v>58726.629999999852</v>
      </c>
      <c r="C175" s="105">
        <f>C174*[2]Returns!D176+[2]VAMI!C174</f>
        <v>23407.536708080912</v>
      </c>
      <c r="D175" s="105">
        <f>D174*[2]Returns!E176+[2]VAMI!D174</f>
        <v>28274.725115230762</v>
      </c>
      <c r="E175" s="105">
        <f>E174*[2]Returns!F176+[2]VAMI!E174</f>
        <v>32900.15851590511</v>
      </c>
      <c r="S175" s="56">
        <v>40724</v>
      </c>
      <c r="T175" s="6">
        <v>-1.9300000000000001E-2</v>
      </c>
      <c r="U175" s="6">
        <v>2772.3536390818099</v>
      </c>
      <c r="V175" s="6">
        <v>1.77235363908181</v>
      </c>
    </row>
    <row r="176" spans="1:22" x14ac:dyDescent="0.2">
      <c r="A176" s="56">
        <v>40724</v>
      </c>
      <c r="B176" s="105">
        <f>B175*[2]Returns!C177+[2]VAMI!B175</f>
        <v>57039.429999999855</v>
      </c>
      <c r="C176" s="105">
        <f>C175*[2]Returns!D177+[2]VAMI!C175</f>
        <v>23017.352910976486</v>
      </c>
      <c r="D176" s="105">
        <f>D175*[2]Returns!E177+[2]VAMI!D175</f>
        <v>27729.77422438225</v>
      </c>
      <c r="E176" s="105">
        <f>E175*[2]Returns!F177+[2]VAMI!E175</f>
        <v>32513.309687357654</v>
      </c>
      <c r="S176" s="56">
        <v>40755</v>
      </c>
      <c r="T176" s="6">
        <v>4.3099999999999999E-2</v>
      </c>
      <c r="U176" s="6">
        <v>2891.8420809262402</v>
      </c>
      <c r="V176" s="6">
        <v>1.89184208092624</v>
      </c>
    </row>
    <row r="177" spans="1:22" x14ac:dyDescent="0.2">
      <c r="A177" s="56">
        <v>40755</v>
      </c>
      <c r="B177" s="105">
        <f>B176*[2]Returns!C178+[2]VAMI!B176</f>
        <v>58946.979999999858</v>
      </c>
      <c r="C177" s="105">
        <f>C176*[2]Returns!D178+[2]VAMI!C176</f>
        <v>22549.33771434439</v>
      </c>
      <c r="D177" s="105">
        <f>D176*[2]Returns!E178+[2]VAMI!D176</f>
        <v>28925.242539286261</v>
      </c>
      <c r="E177" s="105">
        <f>E176*[2]Returns!F178+[2]VAMI!E176</f>
        <v>32586.565924140639</v>
      </c>
      <c r="S177" s="56">
        <v>40786</v>
      </c>
      <c r="T177" s="6">
        <v>8.8099999999999998E-2</v>
      </c>
      <c r="U177" s="6">
        <v>3146.6133682558402</v>
      </c>
      <c r="V177" s="6">
        <v>2.1466133682558399</v>
      </c>
    </row>
    <row r="178" spans="1:22" x14ac:dyDescent="0.2">
      <c r="A178" s="56">
        <v>40786</v>
      </c>
      <c r="B178" s="105">
        <f>B177*[2]Returns!C179+[2]VAMI!B177</f>
        <v>55351.649999999863</v>
      </c>
      <c r="C178" s="105">
        <f>C177*[2]Returns!D179+[2]VAMI!C177</f>
        <v>21324.36595132971</v>
      </c>
      <c r="D178" s="105">
        <f>D177*[2]Returns!E179+[2]VAMI!D177</f>
        <v>31474.825469164982</v>
      </c>
      <c r="E178" s="105">
        <f>E177*[2]Returns!F179+[2]VAMI!E177</f>
        <v>31538.954665863275</v>
      </c>
      <c r="S178" s="56">
        <v>40816</v>
      </c>
      <c r="T178" s="6">
        <v>9.8299999999999998E-2</v>
      </c>
      <c r="U178" s="6">
        <v>3455.9254623553902</v>
      </c>
      <c r="V178" s="6">
        <v>2.4559254623553901</v>
      </c>
    </row>
    <row r="179" spans="1:22" x14ac:dyDescent="0.2">
      <c r="A179" s="56">
        <v>40816</v>
      </c>
      <c r="B179" s="105">
        <f>B178*[2]Returns!C180+[2]VAMI!B178</f>
        <v>51585.28999999987</v>
      </c>
      <c r="C179" s="105">
        <f>C178*[2]Returns!D180+[2]VAMI!C178</f>
        <v>19825.341410822468</v>
      </c>
      <c r="D179" s="105">
        <f>D178*[2]Returns!E180+[2]VAMI!D178</f>
        <v>34568.629443097838</v>
      </c>
      <c r="E179" s="105">
        <f>E178*[2]Returns!F180+[2]VAMI!E178</f>
        <v>30311.986250186797</v>
      </c>
      <c r="S179" s="56">
        <v>40847</v>
      </c>
      <c r="T179" s="6">
        <v>-3.8199999999999998E-2</v>
      </c>
      <c r="U179" s="6">
        <v>3323.9091096934098</v>
      </c>
      <c r="V179" s="6">
        <v>2.3239091096934099</v>
      </c>
    </row>
    <row r="180" spans="1:22" x14ac:dyDescent="0.2">
      <c r="A180" s="56">
        <v>40847</v>
      </c>
      <c r="B180" s="105">
        <f>B179*[2]Returns!C181+[2]VAMI!B179</f>
        <v>54058.479999999865</v>
      </c>
      <c r="C180" s="105">
        <f>C179*[2]Returns!D181+[2]VAMI!C179</f>
        <v>21992.093644111308</v>
      </c>
      <c r="D180" s="105">
        <f>D179*[2]Returns!E181+[2]VAMI!D179</f>
        <v>33248.36147321231</v>
      </c>
      <c r="E180" s="105">
        <f>E179*[2]Returns!F181+[2]VAMI!E179</f>
        <v>31126.113112336796</v>
      </c>
      <c r="S180" s="56">
        <v>40877</v>
      </c>
      <c r="T180" s="6">
        <v>2.7199999999999998E-2</v>
      </c>
      <c r="U180" s="6">
        <v>3414.3194374770701</v>
      </c>
      <c r="V180" s="6">
        <v>2.41431943747707</v>
      </c>
    </row>
    <row r="181" spans="1:22" x14ac:dyDescent="0.2">
      <c r="A181" s="56">
        <v>40877</v>
      </c>
      <c r="B181" s="105">
        <f>B180*[2]Returns!C182+[2]VAMI!B180</f>
        <v>53523.559999999859</v>
      </c>
      <c r="C181" s="105">
        <f>C180*[2]Returns!D182+[2]VAMI!C180</f>
        <v>21943.526029366469</v>
      </c>
      <c r="D181" s="105">
        <f>D180*[2]Returns!E182+[2]VAMI!D180</f>
        <v>34152.608476589921</v>
      </c>
      <c r="E181" s="105">
        <f>E180*[2]Returns!F182+[2]VAMI!E180</f>
        <v>30707.363987587021</v>
      </c>
      <c r="S181" s="56">
        <v>40908</v>
      </c>
      <c r="T181" s="6">
        <v>3.1E-2</v>
      </c>
      <c r="U181" s="6">
        <v>3520.16334003886</v>
      </c>
      <c r="V181" s="6">
        <v>2.5201633400388599</v>
      </c>
    </row>
    <row r="182" spans="1:22" x14ac:dyDescent="0.2">
      <c r="A182" s="56">
        <v>40908</v>
      </c>
      <c r="B182" s="105">
        <f>B181*[2]Returns!C183+[2]VAMI!B181</f>
        <v>53609.219999999863</v>
      </c>
      <c r="C182" s="105">
        <f>C181*[2]Returns!D183+[2]VAMI!C181</f>
        <v>22167.984392648119</v>
      </c>
      <c r="D182" s="105">
        <f>D181*[2]Returns!E183+[2]VAMI!D181</f>
        <v>35212.706798564323</v>
      </c>
      <c r="E182" s="105">
        <f>E181*[2]Returns!F183+[2]VAMI!E181</f>
        <v>30569.833493575206</v>
      </c>
      <c r="S182" s="56">
        <v>40939</v>
      </c>
      <c r="T182" s="6">
        <v>-5.0000000000004305E-4</v>
      </c>
      <c r="U182" s="6">
        <v>3518.4032583688399</v>
      </c>
      <c r="V182" s="6">
        <v>2.5184032583688398</v>
      </c>
    </row>
    <row r="183" spans="1:22" x14ac:dyDescent="0.2">
      <c r="A183" s="56">
        <v>40939</v>
      </c>
      <c r="B183" s="105">
        <f>B182*[2]Returns!C184+[2]VAMI!B182</f>
        <v>54962.929999999855</v>
      </c>
      <c r="C183" s="105">
        <f>C182*[2]Returns!D184+[2]VAMI!C182</f>
        <v>23161.412876065308</v>
      </c>
      <c r="D183" s="105">
        <f>D182*[2]Returns!E184+[2]VAMI!D182</f>
        <v>35195.982525145468</v>
      </c>
      <c r="E183" s="105">
        <f>E182*[2]Returns!F184+[2]VAMI!E182</f>
        <v>31419.420493152735</v>
      </c>
      <c r="S183" s="56">
        <v>40968</v>
      </c>
      <c r="T183" s="6">
        <v>-2.07E-2</v>
      </c>
      <c r="U183" s="6">
        <v>3445.5723109206101</v>
      </c>
      <c r="V183" s="6">
        <v>2.44557231092061</v>
      </c>
    </row>
    <row r="184" spans="1:22" x14ac:dyDescent="0.2">
      <c r="A184" s="56">
        <v>40968</v>
      </c>
      <c r="B184" s="105">
        <f>B183*[2]Returns!C185+[2]VAMI!B183</f>
        <v>55459.749999999847</v>
      </c>
      <c r="C184" s="105">
        <f>C183*[2]Returns!D185+[2]VAMI!C183</f>
        <v>24162.953075264406</v>
      </c>
      <c r="D184" s="105">
        <f>D183*[2]Returns!E185+[2]VAMI!D183</f>
        <v>34467.330025523872</v>
      </c>
      <c r="E184" s="105">
        <f>E183*[2]Returns!F185+[2]VAMI!E183</f>
        <v>32065.999456315145</v>
      </c>
      <c r="S184" s="56">
        <v>40999</v>
      </c>
      <c r="T184" s="6">
        <v>-3.7600000000000001E-2</v>
      </c>
      <c r="U184" s="6">
        <v>3316.01879202999</v>
      </c>
      <c r="V184" s="6">
        <v>2.3160187920299902</v>
      </c>
    </row>
    <row r="185" spans="1:22" x14ac:dyDescent="0.2">
      <c r="A185" s="56">
        <v>40999</v>
      </c>
      <c r="B185" s="105">
        <f>B184*[2]Returns!C186+[2]VAMI!B184</f>
        <v>55245.019999999844</v>
      </c>
      <c r="C185" s="105">
        <f>C184*[2]Returns!D186+[2]VAMI!C184</f>
        <v>24958.106581784585</v>
      </c>
      <c r="D185" s="105">
        <f>D184*[2]Returns!E186+[2]VAMI!D184</f>
        <v>33171.375076976001</v>
      </c>
      <c r="E185" s="105">
        <f>E184*[2]Returns!F186+[2]VAMI!E184</f>
        <v>32009.041996711985</v>
      </c>
      <c r="S185" s="56">
        <v>41029</v>
      </c>
      <c r="T185" s="6">
        <v>4.3299999999999998E-2</v>
      </c>
      <c r="U185" s="6">
        <v>3459.6024057248901</v>
      </c>
      <c r="V185" s="6">
        <v>2.45960240572489</v>
      </c>
    </row>
    <row r="186" spans="1:22" x14ac:dyDescent="0.2">
      <c r="A186" s="56">
        <v>41029</v>
      </c>
      <c r="B186" s="105">
        <f>B185*[2]Returns!C187+[2]VAMI!B185</f>
        <v>55589.429999999847</v>
      </c>
      <c r="C186" s="105">
        <f>C185*[2]Returns!D187+[2]VAMI!C185</f>
        <v>24801.519663209783</v>
      </c>
      <c r="D186" s="105">
        <f>D185*[2]Returns!E187+[2]VAMI!D185</f>
        <v>34608.319009398823</v>
      </c>
      <c r="E186" s="105">
        <f>E185*[2]Returns!F187+[2]VAMI!E185</f>
        <v>31845.115721317965</v>
      </c>
      <c r="S186" s="56">
        <v>41060</v>
      </c>
      <c r="T186" s="6">
        <v>7.4399999999999994E-2</v>
      </c>
      <c r="U186" s="6">
        <v>3716.99682471082</v>
      </c>
      <c r="V186" s="6">
        <v>2.71699682471082</v>
      </c>
    </row>
    <row r="187" spans="1:22" x14ac:dyDescent="0.2">
      <c r="A187" s="56">
        <v>41060</v>
      </c>
      <c r="B187" s="105">
        <f>B186*[2]Returns!C188+[2]VAMI!B186</f>
        <v>55106.189999999857</v>
      </c>
      <c r="C187" s="105">
        <f>C186*[2]Returns!D188+[2]VAMI!C186</f>
        <v>23310.914878324271</v>
      </c>
      <c r="D187" s="105">
        <f>D186*[2]Returns!E188+[2]VAMI!D186</f>
        <v>37182.181785760913</v>
      </c>
      <c r="E187" s="105">
        <f>E186*[2]Returns!F188+[2]VAMI!E186</f>
        <v>31013.778056550269</v>
      </c>
      <c r="S187" s="56">
        <v>41090</v>
      </c>
      <c r="T187" s="6">
        <v>-1.3599999999999999E-2</v>
      </c>
      <c r="U187" s="6">
        <v>3666.4456678947599</v>
      </c>
      <c r="V187" s="6">
        <v>2.6664456678947599</v>
      </c>
    </row>
    <row r="188" spans="1:22" x14ac:dyDescent="0.2">
      <c r="A188" s="56">
        <v>41090</v>
      </c>
      <c r="B188" s="105">
        <f>B187*[2]Returns!C189+[2]VAMI!B187</f>
        <v>53218.429999999862</v>
      </c>
      <c r="C188" s="105">
        <f>C187*[2]Returns!D189+[2]VAMI!C187</f>
        <v>24271.383098880793</v>
      </c>
      <c r="D188" s="105">
        <f>D187*[2]Returns!E189+[2]VAMI!D187</f>
        <v>36675.962537295767</v>
      </c>
      <c r="E188" s="105">
        <f>E187*[2]Returns!F189+[2]VAMI!E187</f>
        <v>31103.047694811565</v>
      </c>
      <c r="S188" s="56">
        <v>41121</v>
      </c>
      <c r="T188" s="6">
        <v>3.3000000000000002E-2</v>
      </c>
      <c r="U188" s="6">
        <v>3787.4383749352801</v>
      </c>
      <c r="V188" s="6">
        <v>2.78743837493528</v>
      </c>
    </row>
    <row r="189" spans="1:22" x14ac:dyDescent="0.2">
      <c r="A189" s="56">
        <v>41121</v>
      </c>
      <c r="B189" s="105">
        <f>B188*[2]Returns!C190+[2]VAMI!B188</f>
        <v>54795.449999999852</v>
      </c>
      <c r="C189" s="105">
        <f>C188*[2]Returns!D190+[2]VAMI!C188</f>
        <v>24608.481363589694</v>
      </c>
      <c r="D189" s="105">
        <f>D188*[2]Returns!E190+[2]VAMI!D188</f>
        <v>37886.459061193069</v>
      </c>
      <c r="E189" s="105">
        <f>E188*[2]Returns!F190+[2]VAMI!E188</f>
        <v>31372.286430120599</v>
      </c>
      <c r="G189" s="6" t="s">
        <v>19</v>
      </c>
      <c r="N189" s="6" t="s">
        <v>18</v>
      </c>
      <c r="S189" s="56">
        <v>41152</v>
      </c>
      <c r="T189" s="6">
        <v>-1.07000000000001E-2</v>
      </c>
      <c r="U189" s="6">
        <v>3746.9127843234801</v>
      </c>
      <c r="V189" s="6">
        <v>2.74691278432348</v>
      </c>
    </row>
    <row r="190" spans="1:22" x14ac:dyDescent="0.2">
      <c r="A190" s="56">
        <v>41152</v>
      </c>
      <c r="B190" s="105">
        <f>B189*[2]Returns!C191+[2]VAMI!B189</f>
        <v>55413.089999999844</v>
      </c>
      <c r="C190" s="105">
        <f>C189*[2]Returns!D191+[2]VAMI!C189</f>
        <v>25162.747715371192</v>
      </c>
      <c r="D190" s="105">
        <f>D189*[2]Returns!E191+[2]VAMI!D189</f>
        <v>37482.327133091268</v>
      </c>
      <c r="E190" s="105">
        <f>E189*[2]Returns!F191+[2]VAMI!E189</f>
        <v>31630.448469385945</v>
      </c>
      <c r="S190" s="56">
        <v>41182</v>
      </c>
      <c r="T190" s="6">
        <v>-1.9599999999999999E-2</v>
      </c>
      <c r="U190" s="6">
        <v>3673.4732937507401</v>
      </c>
      <c r="V190" s="6">
        <v>2.6734732937507402</v>
      </c>
    </row>
    <row r="191" spans="1:22" x14ac:dyDescent="0.2">
      <c r="A191" s="56">
        <v>41182</v>
      </c>
      <c r="B191" s="105">
        <f>B190*[2]Returns!C192+[2]VAMI!B190</f>
        <v>55394.769999999844</v>
      </c>
      <c r="C191" s="105">
        <f>C190*[2]Returns!D192+[2]VAMI!C190</f>
        <v>25813.019817229699</v>
      </c>
      <c r="D191" s="105">
        <f>D190*[2]Returns!E192+[2]VAMI!D190</f>
        <v>36748.408125351154</v>
      </c>
      <c r="E191" s="105">
        <f>E190*[2]Returns!F192+[2]VAMI!E190</f>
        <v>32044.649235016594</v>
      </c>
      <c r="S191" s="56">
        <v>41213</v>
      </c>
      <c r="T191" s="6">
        <v>-1.2000000000000101E-3</v>
      </c>
      <c r="U191" s="6">
        <v>3669.0651257982299</v>
      </c>
      <c r="V191" s="6">
        <v>2.6690651257982299</v>
      </c>
    </row>
    <row r="192" spans="1:22" x14ac:dyDescent="0.2">
      <c r="A192" s="56">
        <v>41213</v>
      </c>
      <c r="B192" s="105">
        <f>B191*[2]Returns!C193+[2]VAMI!B191</f>
        <v>54820.849999999846</v>
      </c>
      <c r="C192" s="105">
        <f>C191*[2]Returns!D193+[2]VAMI!C191</f>
        <v>25336.379505082663</v>
      </c>
      <c r="D192" s="105">
        <f>D191*[2]Returns!E193+[2]VAMI!D191</f>
        <v>36705.873815294821</v>
      </c>
      <c r="E192" s="105">
        <f>E191*[2]Returns!F193+[2]VAMI!E191</f>
        <v>31922.523144851992</v>
      </c>
      <c r="S192" s="56">
        <v>41243</v>
      </c>
      <c r="T192" s="6">
        <v>1.3299999999999999E-2</v>
      </c>
      <c r="U192" s="6">
        <v>3717.8636919713499</v>
      </c>
      <c r="V192" s="6">
        <v>2.7178636919713499</v>
      </c>
    </row>
    <row r="193" spans="1:22" x14ac:dyDescent="0.2">
      <c r="A193" s="56">
        <v>41243</v>
      </c>
      <c r="B193" s="105">
        <f>B192*[2]Returns!C194+[2]VAMI!B192</f>
        <v>56531.969999999848</v>
      </c>
      <c r="C193" s="105">
        <f>C192*[2]Returns!D194+[2]VAMI!C192</f>
        <v>25483.31450867646</v>
      </c>
      <c r="D193" s="105">
        <f>D192*[2]Returns!E194+[2]VAMI!D192</f>
        <v>37195.522224042201</v>
      </c>
      <c r="E193" s="105">
        <f>E192*[2]Returns!F194+[2]VAMI!E192</f>
        <v>32051.945438519473</v>
      </c>
      <c r="S193" s="56">
        <v>41274</v>
      </c>
      <c r="T193" s="6">
        <v>-1.9599999999999899E-2</v>
      </c>
      <c r="U193" s="6">
        <v>3644.9935636087098</v>
      </c>
      <c r="V193" s="6">
        <v>2.6449935636087099</v>
      </c>
    </row>
    <row r="194" spans="1:22" x14ac:dyDescent="0.2">
      <c r="A194" s="56">
        <v>41274</v>
      </c>
      <c r="B194" s="105">
        <f>B193*[2]Returns!C195+[2]VAMI!B193</f>
        <v>57857.629999999845</v>
      </c>
      <c r="C194" s="105">
        <f>C193*[2]Returns!D195+[2]VAMI!C193</f>
        <v>25715.576547900197</v>
      </c>
      <c r="D194" s="105">
        <f>D193*[2]Returns!E195+[2]VAMI!D193</f>
        <v>36465.206834849327</v>
      </c>
      <c r="E194" s="105">
        <f>E193*[2]Returns!F195+[2]VAMI!E193</f>
        <v>32513.718627795934</v>
      </c>
      <c r="S194" s="56">
        <v>41305</v>
      </c>
      <c r="T194" s="6">
        <v>-3.5000000000000003E-2</v>
      </c>
      <c r="U194" s="6">
        <v>3517.4187888824099</v>
      </c>
      <c r="V194" s="6">
        <v>2.5174187888824102</v>
      </c>
    </row>
    <row r="195" spans="1:22" x14ac:dyDescent="0.2">
      <c r="A195" s="56">
        <v>41305</v>
      </c>
      <c r="B195" s="105">
        <f>B194*[2]Returns!C196+[2]VAMI!B194</f>
        <v>59383.839999999844</v>
      </c>
      <c r="C195" s="105">
        <f>C194*[2]Returns!D196+[2]VAMI!C194</f>
        <v>27047.540815278775</v>
      </c>
      <c r="D195" s="105">
        <f>D194*[2]Returns!E196+[2]VAMI!D194</f>
        <v>35188.45183322169</v>
      </c>
      <c r="E195" s="105">
        <f>E194*[2]Returns!F196+[2]VAMI!E194</f>
        <v>33330.908130206619</v>
      </c>
      <c r="S195" s="56">
        <v>41333</v>
      </c>
      <c r="T195" s="6">
        <v>1.26E-2</v>
      </c>
      <c r="U195" s="6">
        <v>3561.7382656223299</v>
      </c>
      <c r="V195" s="6">
        <v>2.56173826562233</v>
      </c>
    </row>
    <row r="196" spans="1:22" x14ac:dyDescent="0.2">
      <c r="A196" s="56">
        <v>41333</v>
      </c>
      <c r="B196" s="105">
        <f>B195*[2]Returns!C197+[2]VAMI!B195</f>
        <v>58634.769999999844</v>
      </c>
      <c r="C196" s="105">
        <f>C195*[2]Returns!D197+[2]VAMI!C195</f>
        <v>27414.724304343366</v>
      </c>
      <c r="D196" s="105">
        <f>D195*[2]Returns!E197+[2]VAMI!D195</f>
        <v>35631.493718548663</v>
      </c>
      <c r="E196" s="105">
        <f>E195*[2]Returns!F197+[2]VAMI!E195</f>
        <v>33367.392089738576</v>
      </c>
      <c r="S196" s="56">
        <v>41364</v>
      </c>
      <c r="T196" s="6">
        <v>-1.0000000000000299E-3</v>
      </c>
      <c r="U196" s="6">
        <v>3558.1765273566998</v>
      </c>
      <c r="V196" s="6">
        <v>2.5581765273567099</v>
      </c>
    </row>
    <row r="197" spans="1:22" x14ac:dyDescent="0.2">
      <c r="A197" s="56">
        <v>41364</v>
      </c>
      <c r="B197" s="105">
        <f>B196*[2]Returns!C198+[2]VAMI!B196</f>
        <v>59942.109999999841</v>
      </c>
      <c r="C197" s="105">
        <f>C196*[2]Returns!D198+[2]VAMI!C196</f>
        <v>28442.858609713527</v>
      </c>
      <c r="D197" s="105">
        <f>D196*[2]Returns!E198+[2]VAMI!D196</f>
        <v>35597.132863217987</v>
      </c>
      <c r="E197" s="105">
        <f>E196*[2]Returns!F198+[2]VAMI!E196</f>
        <v>33683.759004044667</v>
      </c>
      <c r="S197" s="56">
        <v>41394</v>
      </c>
      <c r="T197" s="6">
        <v>0.04</v>
      </c>
      <c r="U197" s="6">
        <v>3700.5035884509698</v>
      </c>
      <c r="V197" s="6">
        <v>2.70050358845097</v>
      </c>
    </row>
    <row r="198" spans="1:22" x14ac:dyDescent="0.2">
      <c r="A198" s="56">
        <v>41394</v>
      </c>
      <c r="B198" s="105">
        <f>B197*[2]Returns!C199+[2]VAMI!B197</f>
        <v>62293.899999999834</v>
      </c>
      <c r="C198" s="105">
        <f>C197*[2]Returns!D199+[2]VAMI!C197</f>
        <v>28990.861484752029</v>
      </c>
      <c r="D198" s="105">
        <f>D197*[2]Returns!E199+[2]VAMI!D197</f>
        <v>37020.263615685879</v>
      </c>
      <c r="E198" s="105">
        <f>E197*[2]Returns!F199+[2]VAMI!E197</f>
        <v>33897.114116153185</v>
      </c>
      <c r="S198" s="56">
        <v>41425</v>
      </c>
      <c r="T198" s="6">
        <v>-6.2399999999999997E-2</v>
      </c>
      <c r="U198" s="6">
        <v>3469.5921645316298</v>
      </c>
      <c r="V198" s="6">
        <v>2.4695921645316301</v>
      </c>
    </row>
    <row r="199" spans="1:22" x14ac:dyDescent="0.2">
      <c r="A199" s="56">
        <v>41425</v>
      </c>
      <c r="B199" s="105">
        <f>B198*[2]Returns!C200+[2]VAMI!B198</f>
        <v>58917.439999999842</v>
      </c>
      <c r="C199" s="105">
        <f>C198*[2]Returns!D200+[2]VAMI!C198</f>
        <v>29668.959852140881</v>
      </c>
      <c r="D199" s="105">
        <f>D198*[2]Returns!E200+[2]VAMI!D198</f>
        <v>34711.107148559051</v>
      </c>
      <c r="E199" s="105">
        <f>E198*[2]Returns!F200+[2]VAMI!E198</f>
        <v>34059.534078565972</v>
      </c>
      <c r="S199" s="56">
        <v>41455</v>
      </c>
      <c r="T199" s="6">
        <v>-3.1699999999999999E-2</v>
      </c>
      <c r="U199" s="6">
        <v>3359.6060929159798</v>
      </c>
      <c r="V199" s="6">
        <v>2.3596060929159801</v>
      </c>
    </row>
    <row r="200" spans="1:22" x14ac:dyDescent="0.2">
      <c r="A200" s="56">
        <v>41455</v>
      </c>
      <c r="B200" s="105">
        <f>B199*[2]Returns!C201+[2]VAMI!B199</f>
        <v>56527.839999999844</v>
      </c>
      <c r="C200" s="105">
        <f>C199*[2]Returns!D201+[2]VAMI!C199</f>
        <v>29270.561659307939</v>
      </c>
      <c r="D200" s="105">
        <f>D199*[2]Returns!E201+[2]VAMI!D199</f>
        <v>33610.17472781067</v>
      </c>
      <c r="E200" s="105">
        <f>E199*[2]Returns!F201+[2]VAMI!E199</f>
        <v>33559.411690636247</v>
      </c>
      <c r="S200" s="56">
        <v>41486</v>
      </c>
      <c r="T200" s="6">
        <v>-1.8599999999999998E-2</v>
      </c>
      <c r="U200" s="6">
        <v>3297.1174195877402</v>
      </c>
      <c r="V200" s="6">
        <v>2.2971174195877402</v>
      </c>
    </row>
    <row r="201" spans="1:22" x14ac:dyDescent="0.2">
      <c r="A201" s="56">
        <v>41486</v>
      </c>
      <c r="B201" s="105">
        <f>B200*[2]Returns!C202+[2]VAMI!B200</f>
        <v>57510.859999999841</v>
      </c>
      <c r="C201" s="105">
        <f>C200*[2]Returns!D202+[2]VAMI!C200</f>
        <v>30760.036964780782</v>
      </c>
      <c r="D201" s="105">
        <f>D200*[2]Returns!E202+[2]VAMI!D200</f>
        <v>32986.49576087563</v>
      </c>
      <c r="E201" s="105">
        <f>E200*[2]Returns!F202+[2]VAMI!E200</f>
        <v>33994.094782390712</v>
      </c>
      <c r="S201" s="56">
        <v>41517</v>
      </c>
      <c r="T201" s="6">
        <v>-7.4999999999999902E-3</v>
      </c>
      <c r="U201" s="6">
        <v>3272.3890389408298</v>
      </c>
      <c r="V201" s="6">
        <v>2.2723890389408301</v>
      </c>
    </row>
    <row r="202" spans="1:22" x14ac:dyDescent="0.2">
      <c r="A202" s="56">
        <v>41517</v>
      </c>
      <c r="B202" s="105">
        <f>B201*[2]Returns!C203+[2]VAMI!B201</f>
        <v>55237.339999999844</v>
      </c>
      <c r="C202" s="105">
        <f>C201*[2]Returns!D203+[2]VAMI!C201</f>
        <v>29869.185748023418</v>
      </c>
      <c r="D202" s="105">
        <f>D201*[2]Returns!E203+[2]VAMI!D201</f>
        <v>32739.625082677936</v>
      </c>
      <c r="E202" s="105">
        <f>E201*[2]Returns!F203+[2]VAMI!E201</f>
        <v>33757.459485476415</v>
      </c>
      <c r="S202" s="56">
        <v>41547</v>
      </c>
      <c r="T202" s="6">
        <v>3.6999999999999399E-3</v>
      </c>
      <c r="U202" s="6">
        <v>3284.4968783849199</v>
      </c>
      <c r="V202" s="6">
        <v>2.2844968783849202</v>
      </c>
    </row>
    <row r="203" spans="1:22" x14ac:dyDescent="0.2">
      <c r="A203" s="56">
        <v>41547</v>
      </c>
      <c r="B203" s="105">
        <f>B202*[2]Returns!C204+[2]VAMI!B202</f>
        <v>57038.839999999836</v>
      </c>
      <c r="C203" s="105">
        <f>C202*[2]Returns!D204+[2]VAMI!C202</f>
        <v>30805.832220967248</v>
      </c>
      <c r="D203" s="105">
        <f>D202*[2]Returns!E204+[2]VAMI!D202</f>
        <v>32860.812825398651</v>
      </c>
      <c r="E203" s="105">
        <f>E202*[2]Returns!F204+[2]VAMI!E202</f>
        <v>34289.873457941489</v>
      </c>
      <c r="N203" s="8"/>
      <c r="S203" s="56">
        <v>41578</v>
      </c>
      <c r="T203" s="6">
        <v>1.3299999999999999E-2</v>
      </c>
      <c r="U203" s="6">
        <v>3328.1806868674298</v>
      </c>
      <c r="V203" s="6">
        <v>2.3281806868674302</v>
      </c>
    </row>
    <row r="204" spans="1:22" x14ac:dyDescent="0.2">
      <c r="A204" s="56">
        <v>41578</v>
      </c>
      <c r="B204" s="105">
        <f>B203*[2]Returns!C205+[2]VAMI!B203</f>
        <v>58559.149999999841</v>
      </c>
      <c r="C204" s="105">
        <f>C203*[2]Returns!D205+[2]VAMI!C203</f>
        <v>32221.891364616498</v>
      </c>
      <c r="D204" s="105">
        <f>D203*[2]Returns!E205+[2]VAMI!D203</f>
        <v>33298.277188348147</v>
      </c>
      <c r="E204" s="105">
        <f>E203*[2]Returns!F205+[2]VAMI!E203</f>
        <v>34806.300507086125</v>
      </c>
      <c r="N204" s="8"/>
      <c r="S204" s="56">
        <v>41608</v>
      </c>
      <c r="T204" s="6">
        <v>-2.47E-2</v>
      </c>
      <c r="U204" s="6">
        <v>3245.97462390181</v>
      </c>
      <c r="V204" s="6">
        <v>2.2459746239018101</v>
      </c>
    </row>
    <row r="205" spans="1:22" x14ac:dyDescent="0.2">
      <c r="A205" s="56">
        <v>41608</v>
      </c>
      <c r="B205" s="105">
        <f>B204*[2]Returns!C206+[2]VAMI!B204</f>
        <v>59899.279999999831</v>
      </c>
      <c r="C205" s="105">
        <f>C204*[2]Returns!D206+[2]VAMI!C204</f>
        <v>33203.819694013764</v>
      </c>
      <c r="D205" s="105">
        <f>D204*[2]Returns!E206+[2]VAMI!D204</f>
        <v>32477.270041240477</v>
      </c>
      <c r="E205" s="105">
        <f>E204*[2]Returns!F206+[2]VAMI!E204</f>
        <v>35114.373873942772</v>
      </c>
      <c r="N205" s="8"/>
      <c r="S205" s="56">
        <v>41639</v>
      </c>
      <c r="T205" s="6">
        <v>-1.9400000572204701E-2</v>
      </c>
      <c r="U205" s="6">
        <v>3183.0027143407501</v>
      </c>
      <c r="V205" s="6">
        <v>2.1830027143407502</v>
      </c>
    </row>
    <row r="206" spans="1:22" x14ac:dyDescent="0.2">
      <c r="A206" s="56">
        <v>41639</v>
      </c>
      <c r="B206" s="105">
        <f>B205*[2]Returns!C207+[2]VAMI!B205</f>
        <v>59058.039999999834</v>
      </c>
      <c r="C206" s="105">
        <f>C205*[2]Returns!D207+[2]VAMI!C205</f>
        <v>34044.460416880596</v>
      </c>
      <c r="D206" s="105">
        <f>D205*[2]Returns!E207+[2]VAMI!D205</f>
        <v>31848.349447327651</v>
      </c>
      <c r="E206" s="105">
        <f>E205*[2]Returns!F207+[2]VAMI!E205</f>
        <v>35482.826266803313</v>
      </c>
      <c r="S206" s="56">
        <v>41670</v>
      </c>
      <c r="T206" s="6">
        <v>5.5300001055002199E-2</v>
      </c>
      <c r="U206" s="6">
        <v>3359.02276780187</v>
      </c>
      <c r="V206" s="6">
        <v>2.35902276780187</v>
      </c>
    </row>
    <row r="207" spans="1:22" x14ac:dyDescent="0.2">
      <c r="A207" s="56">
        <v>41670</v>
      </c>
      <c r="B207" s="105">
        <f>B206*[2]Returns!C208+[2]VAMI!B206</f>
        <v>55941.809999999838</v>
      </c>
      <c r="C207" s="105">
        <f>C206*[2]Returns!D208+[2]VAMI!C206</f>
        <v>32867.337508984507</v>
      </c>
      <c r="D207" s="105">
        <f>D206*[2]Returns!E208+[2]VAMI!D206</f>
        <v>33609.378531307724</v>
      </c>
      <c r="E207" s="105">
        <f>E206*[2]Returns!F208+[2]VAMI!E206</f>
        <v>35292.080559501112</v>
      </c>
      <c r="S207" s="56">
        <v>41698</v>
      </c>
      <c r="T207" s="6">
        <v>8.3000000000000504E-3</v>
      </c>
      <c r="U207" s="6">
        <v>3386.90265677463</v>
      </c>
      <c r="V207" s="6">
        <v>2.3869026567746299</v>
      </c>
    </row>
    <row r="208" spans="1:22" x14ac:dyDescent="0.2">
      <c r="A208" s="56">
        <v>41698</v>
      </c>
      <c r="B208" s="105">
        <f>B207*[2]Returns!C209+[2]VAMI!B207</f>
        <v>60088.909999999829</v>
      </c>
      <c r="C208" s="105">
        <f>C207*[2]Returns!D209+[2]VAMI!C207</f>
        <v>34370.879967142435</v>
      </c>
      <c r="D208" s="105">
        <f>D207*[2]Returns!E209+[2]VAMI!D207</f>
        <v>33887.176467417106</v>
      </c>
      <c r="E208" s="105">
        <f>E207*[2]Returns!F209+[2]VAMI!E207</f>
        <v>35985.652368853662</v>
      </c>
      <c r="S208" s="56">
        <v>41729</v>
      </c>
      <c r="T208" s="6">
        <v>6.6000000000000399E-3</v>
      </c>
      <c r="U208" s="6">
        <v>3409.2562143093401</v>
      </c>
      <c r="V208" s="6">
        <v>2.4092562143093401</v>
      </c>
    </row>
    <row r="209" spans="1:22" x14ac:dyDescent="0.2">
      <c r="A209" s="56">
        <v>41729</v>
      </c>
      <c r="B209" s="105">
        <f>B208*[2]Returns!C210+[2]VAMI!B208</f>
        <v>60761.779999999824</v>
      </c>
      <c r="C209" s="105">
        <f>C208*[2]Returns!D210+[2]VAMI!C208</f>
        <v>34659.718656946316</v>
      </c>
      <c r="D209" s="105">
        <f>D208*[2]Returns!E210+[2]VAMI!D208</f>
        <v>34110.260775089002</v>
      </c>
      <c r="E209" s="105">
        <f>E208*[2]Returns!F210+[2]VAMI!E208</f>
        <v>35879.516144027039</v>
      </c>
      <c r="S209" s="56">
        <v>41759</v>
      </c>
      <c r="T209" s="6">
        <v>0.02</v>
      </c>
      <c r="U209" s="6">
        <v>3477.4413385955299</v>
      </c>
      <c r="V209" s="6">
        <v>2.4774413385955301</v>
      </c>
    </row>
    <row r="210" spans="1:22" x14ac:dyDescent="0.2">
      <c r="A210" s="56">
        <v>41759</v>
      </c>
      <c r="B210" s="105">
        <f>B209*[2]Returns!C211+[2]VAMI!B209</f>
        <v>61740.659999999829</v>
      </c>
      <c r="C210" s="105">
        <f>C209*[2]Returns!D211+[2]VAMI!C209</f>
        <v>34915.905123729346</v>
      </c>
      <c r="D210" s="105">
        <f>D209*[2]Returns!E211+[2]VAMI!D209</f>
        <v>34791.589345066168</v>
      </c>
      <c r="E210" s="105">
        <f>E209*[2]Returns!F211+[2]VAMI!E209</f>
        <v>35802.305835668296</v>
      </c>
      <c r="S210" s="56">
        <v>41790</v>
      </c>
      <c r="T210" s="6">
        <v>2.8799999999999999E-2</v>
      </c>
      <c r="U210" s="6">
        <v>3577.5916491470798</v>
      </c>
      <c r="V210" s="6">
        <v>2.5775916491470801</v>
      </c>
    </row>
    <row r="211" spans="1:22" x14ac:dyDescent="0.2">
      <c r="A211" s="56">
        <v>41790</v>
      </c>
      <c r="B211" s="105">
        <f>B210*[2]Returns!C212+[2]VAMI!B210</f>
        <v>63508.789999999819</v>
      </c>
      <c r="C211" s="105">
        <f>C210*[2]Returns!D212+[2]VAMI!C210</f>
        <v>35735.599137488462</v>
      </c>
      <c r="D211" s="105">
        <f>D210*[2]Returns!E212+[2]VAMI!D210</f>
        <v>35792.230034439643</v>
      </c>
      <c r="E211" s="105">
        <f>E210*[2]Returns!F212+[2]VAMI!E210</f>
        <v>36132.75030391039</v>
      </c>
      <c r="S211" s="56">
        <v>41820</v>
      </c>
      <c r="T211" s="6">
        <v>-2.1999999999999498E-3</v>
      </c>
      <c r="U211" s="6">
        <v>3569.7209475189502</v>
      </c>
      <c r="V211" s="6">
        <v>2.5697209475189502</v>
      </c>
    </row>
    <row r="212" spans="1:22" x14ac:dyDescent="0.2">
      <c r="A212" s="56">
        <v>41820</v>
      </c>
      <c r="B212" s="105">
        <f>B211*[2]Returns!C213+[2]VAMI!B211</f>
        <v>64562.099999999817</v>
      </c>
      <c r="C212" s="105">
        <f>C211*[2]Returns!D213+[2]VAMI!C211</f>
        <v>36473.765273642071</v>
      </c>
      <c r="D212" s="105">
        <f>D211*[2]Returns!E213+[2]VAMI!D211</f>
        <v>35713.630510913492</v>
      </c>
      <c r="E212" s="105">
        <f>E211*[2]Returns!F213+[2]VAMI!E211</f>
        <v>36603.064170109792</v>
      </c>
      <c r="S212" s="56">
        <v>41851</v>
      </c>
      <c r="T212" s="6">
        <v>5.5000000000000196E-3</v>
      </c>
      <c r="U212" s="6">
        <v>3589.3544127303098</v>
      </c>
      <c r="V212" s="6">
        <v>2.5893544127303101</v>
      </c>
    </row>
    <row r="213" spans="1:22" x14ac:dyDescent="0.2">
      <c r="A213" s="56">
        <v>41851</v>
      </c>
      <c r="B213" s="105">
        <f>B212*[2]Returns!C214+[2]VAMI!B212</f>
        <v>63500.519999999815</v>
      </c>
      <c r="C213" s="105">
        <f>C212*[2]Returns!D214+[2]VAMI!C212</f>
        <v>35970.736215217185</v>
      </c>
      <c r="D213" s="105">
        <f>D212*[2]Returns!E214+[2]VAMI!D212</f>
        <v>35910.436187131061</v>
      </c>
      <c r="E213" s="105">
        <f>E212*[2]Returns!F214+[2]VAMI!E212</f>
        <v>36373.801569154457</v>
      </c>
      <c r="S213" s="56">
        <v>41882</v>
      </c>
      <c r="T213" s="6">
        <v>4.0599999999999997E-2</v>
      </c>
      <c r="U213" s="6">
        <v>3735.08220188716</v>
      </c>
      <c r="V213" s="6">
        <v>2.7350822018871601</v>
      </c>
    </row>
    <row r="214" spans="1:22" ht="13.5" thickBot="1" x14ac:dyDescent="0.25">
      <c r="A214" s="56">
        <v>41882</v>
      </c>
      <c r="B214" s="105">
        <f>B213*[2]Returns!C215+[2]VAMI!B213</f>
        <v>66497.709999999817</v>
      </c>
      <c r="C214" s="105">
        <f>C213*[2]Returns!D215+[2]VAMI!C213</f>
        <v>37409.795666906277</v>
      </c>
      <c r="D214" s="105">
        <f>D213*[2]Returns!E215+[2]VAMI!D213</f>
        <v>37367.309913268495</v>
      </c>
      <c r="E214" s="105">
        <f>E213*[2]Returns!F215+[2]VAMI!E213</f>
        <v>36826.83108229762</v>
      </c>
      <c r="S214" s="56">
        <v>41912</v>
      </c>
      <c r="T214" s="6">
        <v>-1.86000000685453E-2</v>
      </c>
      <c r="U214" s="6">
        <v>3665.6096726760402</v>
      </c>
      <c r="V214" s="6">
        <v>2.6656096726760401</v>
      </c>
    </row>
    <row r="215" spans="1:22" ht="13.5" thickTop="1" x14ac:dyDescent="0.2">
      <c r="A215" s="56">
        <v>41912</v>
      </c>
      <c r="B215" s="105">
        <f>B214*[2]Returns!C216+[2]VAMI!B214</f>
        <v>66695.319999999818</v>
      </c>
      <c r="C215" s="105">
        <f>C214*[2]Returns!D216+[2]VAMI!C214</f>
        <v>36885.203819694041</v>
      </c>
      <c r="D215" s="105">
        <f>D214*[2]Returns!E216+[2]VAMI!D214</f>
        <v>36673.188290105812</v>
      </c>
      <c r="E215" s="105">
        <f>E214*[2]Returns!F216+[2]VAMI!E214</f>
        <v>36487.828285027346</v>
      </c>
      <c r="G215" s="58"/>
      <c r="H215" s="59"/>
      <c r="I215" s="59"/>
      <c r="J215" s="59"/>
      <c r="K215" s="59"/>
      <c r="L215" s="59"/>
      <c r="M215" s="60"/>
      <c r="S215" s="56">
        <v>41943</v>
      </c>
      <c r="T215" s="6">
        <v>2.74999999999999E-2</v>
      </c>
      <c r="U215" s="6">
        <v>3766.4139386746301</v>
      </c>
      <c r="V215" s="6">
        <v>2.76641393867463</v>
      </c>
    </row>
    <row r="216" spans="1:22" x14ac:dyDescent="0.2">
      <c r="A216" s="56">
        <v>41943</v>
      </c>
      <c r="B216" s="105">
        <f>B215*[2]Returns!C217+[2]VAMI!B215</f>
        <v>68814.359999999811</v>
      </c>
      <c r="C216" s="105">
        <f>C215*[2]Returns!D217+[2]VAMI!C215</f>
        <v>37786.117671218832</v>
      </c>
      <c r="D216" s="105">
        <f>D215*[2]Returns!E217+[2]VAMI!D215</f>
        <v>37681.836559933494</v>
      </c>
      <c r="E216" s="105">
        <f>E215*[2]Returns!F217+[2]VAMI!E215</f>
        <v>36341.957171285416</v>
      </c>
      <c r="G216" s="61"/>
      <c r="M216" s="62"/>
      <c r="S216" s="56">
        <v>41973</v>
      </c>
      <c r="T216" s="6">
        <v>2.7699999999999999E-2</v>
      </c>
      <c r="U216" s="6">
        <v>3870.7436047759102</v>
      </c>
      <c r="V216" s="6">
        <v>2.8707436047759098</v>
      </c>
    </row>
    <row r="217" spans="1:22" x14ac:dyDescent="0.2">
      <c r="A217" s="56">
        <v>41973</v>
      </c>
      <c r="B217" s="105">
        <f>B216*[2]Returns!C218+[2]VAMI!B216</f>
        <v>72060.549999999799</v>
      </c>
      <c r="C217" s="105">
        <f>C216*[2]Returns!D218+[2]VAMI!C216</f>
        <v>38802.341102782651</v>
      </c>
      <c r="D217" s="105">
        <f>D216*[2]Returns!E218+[2]VAMI!D216</f>
        <v>38724.563698830389</v>
      </c>
      <c r="E217" s="105">
        <f>E216*[2]Returns!F218+[2]VAMI!E216</f>
        <v>36626.470861669848</v>
      </c>
      <c r="G217" s="61"/>
      <c r="M217" s="62"/>
      <c r="S217" s="56">
        <v>42004</v>
      </c>
      <c r="T217" s="6">
        <v>2.86E-2</v>
      </c>
      <c r="U217" s="6">
        <v>3981.4468718725002</v>
      </c>
      <c r="V217" s="6">
        <v>2.9814468718725</v>
      </c>
    </row>
    <row r="218" spans="1:22" x14ac:dyDescent="0.2">
      <c r="A218" s="56">
        <v>42004</v>
      </c>
      <c r="B218" s="105">
        <f>B217*[2]Returns!C219+[2]VAMI!B217</f>
        <v>72047.849999999802</v>
      </c>
      <c r="C218" s="105">
        <f>C217*[2]Returns!D219+[2]VAMI!C217</f>
        <v>38704.589793613333</v>
      </c>
      <c r="D218" s="105">
        <f>D217*[2]Returns!E219+[2]VAMI!D217</f>
        <v>39833.781539437659</v>
      </c>
      <c r="E218" s="105">
        <f>E217*[2]Returns!F219+[2]VAMI!E217</f>
        <v>36541.052324370365</v>
      </c>
      <c r="G218" s="61"/>
      <c r="H218" s="7"/>
      <c r="M218" s="62"/>
      <c r="S218" s="56">
        <v>42035</v>
      </c>
      <c r="T218" s="6">
        <v>8.5599999999999996E-2</v>
      </c>
      <c r="U218" s="6">
        <v>4322.2587241047904</v>
      </c>
      <c r="V218" s="6">
        <v>3.3222587241047901</v>
      </c>
    </row>
    <row r="219" spans="1:22" x14ac:dyDescent="0.2">
      <c r="A219" s="56">
        <v>42035</v>
      </c>
      <c r="B219" s="105">
        <f>B218*[2]Returns!C220+[2]VAMI!B218</f>
        <v>72042.829999999798</v>
      </c>
      <c r="C219" s="105">
        <f>C218*[2]Returns!D220+[2]VAMI!C218</f>
        <v>37542.663517814995</v>
      </c>
      <c r="D219" s="105">
        <f>D218*[2]Returns!E220+[2]VAMI!D218</f>
        <v>43243.074230809922</v>
      </c>
      <c r="E219" s="105">
        <f>E218*[2]Returns!F220+[2]VAMI!E218</f>
        <v>36525.106589295516</v>
      </c>
      <c r="G219" s="61"/>
      <c r="M219" s="62"/>
      <c r="S219" s="56">
        <v>42063</v>
      </c>
      <c r="T219" s="6">
        <v>-5.3500000000000103E-2</v>
      </c>
      <c r="U219" s="6">
        <v>4091.01788236518</v>
      </c>
      <c r="V219" s="6">
        <v>3.0910178823651799</v>
      </c>
    </row>
    <row r="220" spans="1:22" x14ac:dyDescent="0.2">
      <c r="A220" s="56">
        <v>42063</v>
      </c>
      <c r="B220" s="105">
        <f>B219*[2]Returns!C221+[2]VAMI!B219</f>
        <v>74198.199999999793</v>
      </c>
      <c r="C220" s="105">
        <f>C219*[2]Returns!D221+[2]VAMI!C219</f>
        <v>39700.37991580247</v>
      </c>
      <c r="D220" s="105">
        <f>D219*[2]Returns!E221+[2]VAMI!D219</f>
        <v>40930.583690826963</v>
      </c>
      <c r="E220" s="105">
        <f>E219*[2]Returns!F221+[2]VAMI!E219</f>
        <v>37210.999732864795</v>
      </c>
      <c r="G220" s="61"/>
      <c r="M220" s="62"/>
      <c r="S220" s="56">
        <v>42094</v>
      </c>
      <c r="T220" s="6">
        <v>1.1700000000000099E-2</v>
      </c>
      <c r="U220" s="6">
        <v>4138.8827915888596</v>
      </c>
      <c r="V220" s="6">
        <v>3.13888279158886</v>
      </c>
    </row>
    <row r="221" spans="1:22" x14ac:dyDescent="0.2">
      <c r="A221" s="56">
        <v>42094</v>
      </c>
      <c r="B221" s="105">
        <f>B220*[2]Returns!C222+[2]VAMI!B220</f>
        <v>77103.529999999795</v>
      </c>
      <c r="C221" s="105">
        <f>C220*[2]Returns!D222+[2]VAMI!C220</f>
        <v>39072.492042304162</v>
      </c>
      <c r="D221" s="105">
        <f>D220*[2]Returns!E222+[2]VAMI!D220</f>
        <v>41410.87679066461</v>
      </c>
      <c r="E221" s="105">
        <f>E220*[2]Returns!F222+[2]VAMI!E220</f>
        <v>37348.47727056087</v>
      </c>
      <c r="G221" s="61"/>
      <c r="M221" s="62"/>
      <c r="S221" s="56">
        <v>42124</v>
      </c>
      <c r="T221" s="6">
        <v>-3.11000000000001E-2</v>
      </c>
      <c r="U221" s="6">
        <v>4010.1635367704398</v>
      </c>
      <c r="V221" s="6">
        <v>3.01016353677044</v>
      </c>
    </row>
    <row r="222" spans="1:22" x14ac:dyDescent="0.2">
      <c r="A222" s="56">
        <v>42124</v>
      </c>
      <c r="B222" s="105">
        <f>B221*[2]Returns!C223+[2]VAMI!B221</f>
        <v>73852.019999999815</v>
      </c>
      <c r="C222" s="105">
        <f>C221*[2]Returns!D223+[2]VAMI!C221</f>
        <v>39447.376527364235</v>
      </c>
      <c r="D222" s="105">
        <f>D221*[2]Returns!E223+[2]VAMI!D221</f>
        <v>40123.928815056424</v>
      </c>
      <c r="E222" s="105">
        <f>E221*[2]Returns!F223+[2]VAMI!E221</f>
        <v>37703.693526502277</v>
      </c>
      <c r="G222" s="61"/>
      <c r="M222" s="62"/>
      <c r="S222" s="56">
        <v>42155</v>
      </c>
      <c r="T222" s="6">
        <v>-1.58999999999999E-2</v>
      </c>
      <c r="U222" s="6">
        <v>3946.4019365357899</v>
      </c>
      <c r="V222" s="6">
        <v>2.9464019365357901</v>
      </c>
    </row>
    <row r="223" spans="1:22" x14ac:dyDescent="0.2">
      <c r="A223" s="56">
        <v>42155</v>
      </c>
      <c r="B223" s="105">
        <f>B222*[2]Returns!C224+[2]VAMI!B222</f>
        <v>73020.819999999818</v>
      </c>
      <c r="C223" s="105">
        <f>C222*[2]Returns!D224+[2]VAMI!C222</f>
        <v>39954.615463599985</v>
      </c>
      <c r="D223" s="105">
        <f>D222*[2]Returns!E224+[2]VAMI!D222</f>
        <v>39486.706213857571</v>
      </c>
      <c r="E223" s="105">
        <f>E222*[2]Returns!F224+[2]VAMI!E222</f>
        <v>37925.2892297445</v>
      </c>
      <c r="G223" s="61"/>
      <c r="M223" s="62"/>
      <c r="S223" s="56">
        <v>42185</v>
      </c>
      <c r="T223" s="6">
        <v>-3.8300000000000098E-2</v>
      </c>
      <c r="U223" s="6">
        <v>3795.2547423664701</v>
      </c>
      <c r="V223" s="6">
        <v>2.79525474236647</v>
      </c>
    </row>
    <row r="224" spans="1:22" x14ac:dyDescent="0.2">
      <c r="A224" s="56">
        <v>42185</v>
      </c>
      <c r="B224" s="105">
        <f>B223*[2]Returns!C225+[2]VAMI!B223</f>
        <v>70603.159999999814</v>
      </c>
      <c r="C224" s="105">
        <f>C223*[2]Returns!D225+[2]VAMI!C223</f>
        <v>39181.127425813764</v>
      </c>
      <c r="D224" s="105">
        <f>D223*[2]Returns!E225+[2]VAMI!D223</f>
        <v>37973.128368025267</v>
      </c>
      <c r="E224" s="105">
        <f>E223*[2]Returns!F225+[2]VAMI!E223</f>
        <v>37458.920609068235</v>
      </c>
      <c r="G224" s="61"/>
      <c r="M224" s="62"/>
      <c r="S224" s="56">
        <v>42216</v>
      </c>
      <c r="T224" s="6">
        <v>3.4999999999999899E-2</v>
      </c>
      <c r="U224" s="6">
        <v>3928.0886583493002</v>
      </c>
      <c r="V224" s="6">
        <v>2.9280886583493002</v>
      </c>
    </row>
    <row r="225" spans="1:22" x14ac:dyDescent="0.2">
      <c r="A225" s="56">
        <v>42216</v>
      </c>
      <c r="B225" s="105">
        <f>B224*[2]Returns!C226+[2]VAMI!B224</f>
        <v>74461.969999999812</v>
      </c>
      <c r="C225" s="105">
        <f>C224*[2]Returns!D226+[2]VAMI!C224</f>
        <v>40002.053598932158</v>
      </c>
      <c r="D225" s="105">
        <f>D224*[2]Returns!E226+[2]VAMI!D224</f>
        <v>39302.90508052161</v>
      </c>
      <c r="E225" s="105">
        <f>E224*[2]Returns!F226+[2]VAMI!E224</f>
        <v>37267.701236941852</v>
      </c>
      <c r="G225" s="61"/>
      <c r="M225" s="62"/>
      <c r="S225" s="56">
        <v>42247</v>
      </c>
      <c r="T225" s="6">
        <v>-1.9999999999991699E-4</v>
      </c>
      <c r="U225" s="6">
        <v>3927.3030406176299</v>
      </c>
      <c r="V225" s="6">
        <v>2.9273030406176299</v>
      </c>
    </row>
    <row r="226" spans="1:22" x14ac:dyDescent="0.2">
      <c r="A226" s="56">
        <v>42247</v>
      </c>
      <c r="B226" s="105">
        <f>B225*[2]Returns!C227+[2]VAMI!B225</f>
        <v>69752.179999999818</v>
      </c>
      <c r="C226" s="105">
        <f>C225*[2]Returns!D227+[2]VAMI!C225</f>
        <v>37588.561453948067</v>
      </c>
      <c r="D226" s="105">
        <f>D225*[2]Returns!E227+[2]VAMI!D225</f>
        <v>39295.308038889241</v>
      </c>
      <c r="E226" s="105">
        <f>E225*[2]Returns!F227+[2]VAMI!E225</f>
        <v>36378.108682835205</v>
      </c>
      <c r="G226" s="61"/>
      <c r="M226" s="62"/>
      <c r="S226" s="56">
        <v>42277</v>
      </c>
      <c r="T226" s="6">
        <v>1.54E-2</v>
      </c>
      <c r="U226" s="6">
        <v>3987.78350744314</v>
      </c>
      <c r="V226" s="6">
        <v>2.9877835074431398</v>
      </c>
    </row>
    <row r="227" spans="1:22" x14ac:dyDescent="0.2">
      <c r="A227" s="56">
        <v>42277</v>
      </c>
      <c r="B227" s="105">
        <f>B226*[2]Returns!C228+[2]VAMI!B226</f>
        <v>70847.439999999813</v>
      </c>
      <c r="C227" s="105">
        <f>C226*[2]Returns!D228+[2]VAMI!C226</f>
        <v>36658.486497587044</v>
      </c>
      <c r="D227" s="105">
        <f>D226*[2]Returns!E228+[2]VAMI!D226</f>
        <v>39900.504465128062</v>
      </c>
      <c r="E227" s="105">
        <f>E226*[2]Returns!F228+[2]VAMI!E226</f>
        <v>35874.750075609845</v>
      </c>
      <c r="G227" s="61"/>
      <c r="M227" s="62"/>
      <c r="S227" s="56">
        <v>42308</v>
      </c>
      <c r="T227" s="6">
        <v>-5.4999999999999598E-3</v>
      </c>
      <c r="U227" s="6">
        <v>3965.8506981522</v>
      </c>
      <c r="V227" s="6">
        <v>2.9658506981522001</v>
      </c>
    </row>
    <row r="228" spans="1:22" x14ac:dyDescent="0.2">
      <c r="A228" s="56">
        <v>42308</v>
      </c>
      <c r="B228" s="105">
        <f>B227*[2]Returns!C229+[2]VAMI!B227</f>
        <v>72146.799999999814</v>
      </c>
      <c r="C228" s="105">
        <f>C227*[2]Returns!D229+[2]VAMI!C227</f>
        <v>39750.795769586221</v>
      </c>
      <c r="D228" s="105">
        <f>D227*[2]Returns!E229+[2]VAMI!D227</f>
        <v>39682.819364991839</v>
      </c>
      <c r="E228" s="105">
        <f>E227*[2]Returns!F229+[2]VAMI!E227</f>
        <v>36495.380444056354</v>
      </c>
      <c r="G228" s="61"/>
      <c r="M228" s="62"/>
      <c r="S228" s="56">
        <v>42338</v>
      </c>
      <c r="T228" s="6">
        <v>-8.1999999999999608E-3</v>
      </c>
      <c r="U228" s="6">
        <v>3933.3307224273499</v>
      </c>
      <c r="V228" s="6">
        <v>2.9333307224273599</v>
      </c>
    </row>
    <row r="229" spans="1:22" x14ac:dyDescent="0.2">
      <c r="A229" s="56">
        <v>42338</v>
      </c>
      <c r="B229" s="105">
        <f>B228*[2]Returns!C230+[2]VAMI!B228</f>
        <v>74238.959999999817</v>
      </c>
      <c r="C229" s="105">
        <f>C228*[2]Returns!D230+[2]VAMI!C228</f>
        <v>39868.980388130221</v>
      </c>
      <c r="D229" s="105">
        <f>D228*[2]Returns!E230+[2]VAMI!D228</f>
        <v>39357.340869554413</v>
      </c>
      <c r="E229" s="105">
        <f>E228*[2]Returns!F230+[2]VAMI!E228</f>
        <v>36552.493830589214</v>
      </c>
      <c r="G229" s="61"/>
      <c r="M229" s="62"/>
      <c r="S229" s="56">
        <v>42369</v>
      </c>
      <c r="T229" s="6">
        <v>-2.0000000000002199E-4</v>
      </c>
      <c r="U229" s="6">
        <v>3932.5440562828699</v>
      </c>
      <c r="V229" s="6">
        <v>2.93254405628287</v>
      </c>
    </row>
    <row r="230" spans="1:22" x14ac:dyDescent="0.2">
      <c r="A230" s="56">
        <v>42369</v>
      </c>
      <c r="B230" s="105">
        <f>B229*[2]Returns!C231+[2]VAMI!B229</f>
        <v>73312.659999999814</v>
      </c>
      <c r="C230" s="105">
        <f>C229*[2]Returns!D231+[2]VAMI!C229</f>
        <v>39240.168395112458</v>
      </c>
      <c r="D230" s="105">
        <f>D229*[2]Returns!E231+[2]VAMI!D229</f>
        <v>39350.722486123595</v>
      </c>
      <c r="E230" s="105">
        <f>E229*[2]Returns!F231+[2]VAMI!E229</f>
        <v>36131.046875753891</v>
      </c>
      <c r="G230" s="61"/>
      <c r="M230" s="62"/>
      <c r="S230" s="56">
        <v>42400</v>
      </c>
      <c r="T230" s="6">
        <v>5.0200000000000099E-2</v>
      </c>
      <c r="U230" s="6">
        <v>4129.9577679082704</v>
      </c>
      <c r="V230" s="6">
        <v>3.12995776790827</v>
      </c>
    </row>
    <row r="231" spans="1:22" x14ac:dyDescent="0.2">
      <c r="A231" s="56">
        <v>42400</v>
      </c>
      <c r="B231" s="105">
        <f>B230*[2]Returns!C232+[2]VAMI!B230</f>
        <v>73903.409999999814</v>
      </c>
      <c r="C231" s="105">
        <f>C230*[2]Returns!D232+[2]VAMI!C230</f>
        <v>37292.94588766816</v>
      </c>
      <c r="D231" s="105">
        <f>D230*[2]Returns!E232+[2]VAMI!D230</f>
        <v>41327.790368095753</v>
      </c>
      <c r="E231" s="105">
        <f>E230*[2]Returns!F232+[2]VAMI!E230</f>
        <v>35193.343508791339</v>
      </c>
      <c r="G231" s="61"/>
      <c r="M231" s="62"/>
      <c r="S231" s="56">
        <v>42429</v>
      </c>
      <c r="T231" s="6">
        <v>2.98E-2</v>
      </c>
      <c r="U231" s="6">
        <v>4253.0305093919396</v>
      </c>
      <c r="V231" s="6">
        <v>3.2530305093919401</v>
      </c>
    </row>
    <row r="232" spans="1:22" x14ac:dyDescent="0.2">
      <c r="A232" s="56">
        <v>42429</v>
      </c>
      <c r="B232" s="105">
        <f>B231*[2]Returns!C233+[2]VAMI!B231</f>
        <v>75971.049999999799</v>
      </c>
      <c r="C232" s="105">
        <f>C231*[2]Returns!D233+[2]VAMI!C231</f>
        <v>37242.632713831008</v>
      </c>
      <c r="D232" s="105">
        <f>D231*[2]Returns!E233+[2]VAMI!D231</f>
        <v>42559.228518763499</v>
      </c>
      <c r="E232" s="105">
        <f>E231*[2]Returns!F233+[2]VAMI!E231</f>
        <v>35181.593090730647</v>
      </c>
      <c r="G232" s="61"/>
      <c r="M232" s="62"/>
      <c r="S232" s="56">
        <v>42460</v>
      </c>
      <c r="T232" s="6">
        <v>0</v>
      </c>
      <c r="U232" s="6">
        <v>4253.0305093919396</v>
      </c>
      <c r="V232" s="6">
        <v>3.2530305093919401</v>
      </c>
    </row>
    <row r="233" spans="1:22" x14ac:dyDescent="0.2">
      <c r="A233" s="56">
        <v>42460</v>
      </c>
      <c r="B233" s="105">
        <f>B232*[2]Returns!C234+[2]VAMI!B232</f>
        <v>79308.819999999789</v>
      </c>
      <c r="C233" s="105">
        <f>C232*[2]Returns!D234+[2]VAMI!C232</f>
        <v>39769.072800082169</v>
      </c>
      <c r="D233" s="105">
        <f>D232*[2]Returns!E234+[2]VAMI!D232</f>
        <v>42559.13314105742</v>
      </c>
      <c r="E233" s="105">
        <f>E232*[2]Returns!F234+[2]VAMI!E232</f>
        <v>35912.828608649295</v>
      </c>
      <c r="G233" s="61"/>
      <c r="M233" s="62"/>
      <c r="S233" s="56">
        <v>42490</v>
      </c>
      <c r="T233" s="6">
        <v>-5.00000000000004E-3</v>
      </c>
      <c r="U233" s="6">
        <v>4231.7653568449796</v>
      </c>
      <c r="V233" s="6">
        <v>3.23176535684498</v>
      </c>
    </row>
    <row r="234" spans="1:22" x14ac:dyDescent="0.2">
      <c r="A234" s="56">
        <v>42490</v>
      </c>
      <c r="B234" s="105">
        <f>B233*[2]Returns!C235+[2]VAMI!B233</f>
        <v>77920.539999999775</v>
      </c>
      <c r="C234" s="105">
        <f>C233*[2]Returns!D235+[2]VAMI!C233</f>
        <v>39923.298079885026</v>
      </c>
      <c r="D234" s="105">
        <f>D233*[2]Returns!E235+[2]VAMI!D233</f>
        <v>42346.075933094624</v>
      </c>
      <c r="E234" s="105">
        <f>E233*[2]Returns!F235+[2]VAMI!E233</f>
        <v>36281.563435193828</v>
      </c>
      <c r="G234" s="61"/>
      <c r="M234" s="62"/>
      <c r="S234" s="56">
        <v>42521</v>
      </c>
      <c r="T234" s="6">
        <v>7.9000000000000407E-3</v>
      </c>
      <c r="U234" s="6">
        <v>4265.1963031640498</v>
      </c>
      <c r="V234" s="6">
        <v>3.2651963031640499</v>
      </c>
    </row>
    <row r="235" spans="1:22" ht="13.5" thickBot="1" x14ac:dyDescent="0.25">
      <c r="A235" s="56">
        <v>42521</v>
      </c>
      <c r="B235" s="105">
        <f>B234*[2]Returns!C236+[2]VAMI!B234</f>
        <v>79220.199999999779</v>
      </c>
      <c r="C235" s="105">
        <f>C234*[2]Returns!D236+[2]VAMI!C234</f>
        <v>40640.209467091103</v>
      </c>
      <c r="D235" s="105">
        <f>D234*[2]Returns!E236+[2]VAMI!D234</f>
        <v>42681.942304781543</v>
      </c>
      <c r="E235" s="105">
        <f>E234*[2]Returns!F236+[2]VAMI!E234</f>
        <v>36414.951568507233</v>
      </c>
      <c r="G235" s="63"/>
      <c r="H235" s="64"/>
      <c r="I235" s="64"/>
      <c r="J235" s="64"/>
      <c r="K235" s="64"/>
      <c r="L235" s="64"/>
      <c r="M235" s="65"/>
      <c r="S235" s="56">
        <v>42551</v>
      </c>
      <c r="T235" s="6">
        <v>6.1399999999999899E-2</v>
      </c>
      <c r="U235" s="6">
        <v>4527.0793561783203</v>
      </c>
      <c r="V235" s="6">
        <v>3.5270793561783198</v>
      </c>
    </row>
    <row r="236" spans="1:22" ht="13.5" thickTop="1" x14ac:dyDescent="0.2">
      <c r="A236" s="56">
        <v>42551</v>
      </c>
      <c r="B236" s="105">
        <f>B235*[2]Returns!C237+[2]VAMI!B235</f>
        <v>84241.619999999763</v>
      </c>
      <c r="C236" s="105">
        <f>C235*[2]Returns!D237+[2]VAMI!C235</f>
        <v>40745.559092309304</v>
      </c>
      <c r="D236" s="105">
        <f>D235*[2]Returns!E237+[2]VAMI!D235</f>
        <v>45301.95545031756</v>
      </c>
      <c r="E236" s="105">
        <f>E235*[2]Returns!F237+[2]VAMI!E235</f>
        <v>36564.150104088578</v>
      </c>
      <c r="S236" s="56">
        <v>42580</v>
      </c>
      <c r="T236" s="6">
        <v>2.24E-2</v>
      </c>
      <c r="U236" s="6">
        <v>4628.4859337567204</v>
      </c>
      <c r="V236" s="6">
        <v>3.6284859337567199</v>
      </c>
    </row>
    <row r="237" spans="1:22" x14ac:dyDescent="0.2">
      <c r="A237" s="56">
        <v>42582</v>
      </c>
      <c r="B237" s="105">
        <f>B236*[2]Returns!C238+[2]VAMI!B236</f>
        <v>87254.469999999768</v>
      </c>
      <c r="C237" s="105">
        <f>C236*[2]Returns!D238+[2]VAMI!C236</f>
        <v>42247.766711161341</v>
      </c>
      <c r="D237" s="105">
        <f>D236*[2]Returns!E238+[2]VAMI!D236</f>
        <v>46317.935362943288</v>
      </c>
      <c r="E237" s="105">
        <f>E236*[2]Returns!F238+[2]VAMI!E236</f>
        <v>37251.320083270861</v>
      </c>
      <c r="S237" s="56">
        <v>42613</v>
      </c>
      <c r="T237" s="6">
        <v>-9.5000000000000501E-3</v>
      </c>
      <c r="U237" s="6">
        <v>4584.5153173860299</v>
      </c>
      <c r="V237" s="6">
        <v>3.58451531738603</v>
      </c>
    </row>
    <row r="238" spans="1:22" x14ac:dyDescent="0.2">
      <c r="A238" s="56">
        <v>42613</v>
      </c>
      <c r="B238" s="105">
        <f>B237*[2]Returns!C239+[2]VAMI!B237</f>
        <v>86250.17999999976</v>
      </c>
      <c r="C238" s="105">
        <f>C237*[2]Returns!D239+[2]VAMI!C237</f>
        <v>42307.115720299851</v>
      </c>
      <c r="D238" s="105">
        <f>D237*[2]Returns!E239+[2]VAMI!D237</f>
        <v>45878.327075035311</v>
      </c>
      <c r="E238" s="105">
        <f>E237*[2]Returns!F239+[2]VAMI!E237</f>
        <v>37410.547956651135</v>
      </c>
      <c r="S238" s="56">
        <v>42643</v>
      </c>
      <c r="T238" s="6">
        <v>-1.61E-2</v>
      </c>
      <c r="U238" s="6">
        <v>4510.7046207761196</v>
      </c>
      <c r="V238" s="6">
        <v>3.5107046207761199</v>
      </c>
    </row>
    <row r="239" spans="1:22" x14ac:dyDescent="0.2">
      <c r="A239" s="56">
        <v>42643</v>
      </c>
      <c r="B239" s="105">
        <f>B238*[2]Returns!C240+[2]VAMI!B238</f>
        <v>87224.92999999976</v>
      </c>
      <c r="C239" s="105">
        <f>C238*[2]Returns!D240+[2]VAMI!C238</f>
        <v>42315.02207618855</v>
      </c>
      <c r="D239" s="105">
        <f>D238*[2]Returns!E240+[2]VAMI!D238</f>
        <v>45139.726265983561</v>
      </c>
      <c r="E239" s="105">
        <f>E238*[2]Returns!F240+[2]VAMI!E238</f>
        <v>37652.514189350593</v>
      </c>
      <c r="S239" s="56">
        <v>42674</v>
      </c>
      <c r="T239" s="6">
        <v>-4.0800000000000003E-2</v>
      </c>
      <c r="U239" s="6">
        <v>4326.6678722484503</v>
      </c>
      <c r="V239" s="6">
        <v>3.32666787224845</v>
      </c>
    </row>
    <row r="240" spans="1:22" x14ac:dyDescent="0.2">
      <c r="A240" s="56">
        <v>42674</v>
      </c>
      <c r="B240" s="105">
        <f>B239*[2]Returns!C241+[2]VAMI!B239</f>
        <v>83532.709999999788</v>
      </c>
      <c r="C240" s="105">
        <f>C239*[2]Returns!D241+[2]VAMI!C239</f>
        <v>41543.176917548029</v>
      </c>
      <c r="D240" s="105">
        <f>D239*[2]Returns!E241+[2]VAMI!D239</f>
        <v>43298.571615179993</v>
      </c>
      <c r="E240" s="105">
        <f>E239*[2]Returns!F241+[2]VAMI!E239</f>
        <v>37428.582524180434</v>
      </c>
      <c r="S240" s="56">
        <v>42704</v>
      </c>
      <c r="T240" s="6">
        <v>-7.4200000000000002E-2</v>
      </c>
      <c r="U240" s="6">
        <v>4005.6291161276099</v>
      </c>
      <c r="V240" s="6">
        <v>3.0056291161276101</v>
      </c>
    </row>
    <row r="241" spans="1:22" x14ac:dyDescent="0.2">
      <c r="A241" s="56">
        <v>42704</v>
      </c>
      <c r="B241" s="105">
        <f>B240*[2]Returns!C242+[2]VAMI!B240</f>
        <v>84714.219999999783</v>
      </c>
      <c r="C241" s="105">
        <f>C240*[2]Returns!D242+[2]VAMI!C240</f>
        <v>43081.733237498745</v>
      </c>
      <c r="D241" s="105">
        <f>D240*[2]Returns!E242+[2]VAMI!D240</f>
        <v>40086.246327439971</v>
      </c>
      <c r="E241" s="105">
        <f>E240*[2]Returns!F242+[2]VAMI!E240</f>
        <v>37715.27036552802</v>
      </c>
      <c r="S241" s="56">
        <v>42734</v>
      </c>
      <c r="T241" s="6">
        <v>-5.2999999999999601E-3</v>
      </c>
      <c r="U241" s="6">
        <v>3984.3992818121401</v>
      </c>
      <c r="V241" s="6">
        <v>2.9843992818121401</v>
      </c>
    </row>
    <row r="242" spans="1:22" x14ac:dyDescent="0.2">
      <c r="A242" s="56">
        <v>42735</v>
      </c>
      <c r="B242" s="105">
        <f>B241*[2]Returns!C243+[2]VAMI!B241</f>
        <v>86504.069999999774</v>
      </c>
      <c r="C242" s="105">
        <f>C241*[2]Returns!D243+[2]VAMI!C241</f>
        <v>43933.258034705854</v>
      </c>
      <c r="D242" s="105">
        <f>D241*[2]Returns!E243+[2]VAMI!D241</f>
        <v>39872.728818373907</v>
      </c>
      <c r="E242" s="105">
        <f>E241*[2]Returns!F243+[2]VAMI!E241</f>
        <v>38094.817106537506</v>
      </c>
      <c r="S242" s="56">
        <v>42766</v>
      </c>
      <c r="T242" s="6">
        <v>3.89999999999991E-3</v>
      </c>
      <c r="U242" s="6">
        <v>3999.93843901121</v>
      </c>
      <c r="V242" s="6">
        <v>2.9999384390112098</v>
      </c>
    </row>
    <row r="243" spans="1:22" x14ac:dyDescent="0.2">
      <c r="A243" s="56">
        <v>42766</v>
      </c>
      <c r="B243" s="105">
        <f>B242*[2]Returns!C244+[2]VAMI!B242</f>
        <v>87226.44999999975</v>
      </c>
      <c r="C243" s="105">
        <f>C242*[2]Returns!D244+[2]VAMI!C242</f>
        <v>44766.505801417021</v>
      </c>
      <c r="D243" s="105">
        <f>D242*[2]Returns!E244+[2]VAMI!D242</f>
        <v>40029.554648315461</v>
      </c>
      <c r="E243" s="105">
        <f>E242*[2]Returns!F244+[2]VAMI!E242</f>
        <v>38552.79509318545</v>
      </c>
      <c r="S243" s="56">
        <v>42794</v>
      </c>
      <c r="T243" s="6">
        <v>1.5599999999999999E-2</v>
      </c>
      <c r="U243" s="6">
        <v>4062.3374786597801</v>
      </c>
      <c r="V243" s="6">
        <v>3.0623374786597801</v>
      </c>
    </row>
    <row r="244" spans="1:22" x14ac:dyDescent="0.2">
      <c r="A244" s="56">
        <v>42794</v>
      </c>
      <c r="B244" s="105">
        <f>B243*[2]Returns!C245+[2]VAMI!B243</f>
        <v>90928.599999999744</v>
      </c>
      <c r="C244" s="105">
        <f>C243*[2]Returns!D245+[2]VAMI!C243</f>
        <v>46544.101037067499</v>
      </c>
      <c r="D244" s="105">
        <f>D243*[2]Returns!E245+[2]VAMI!D243</f>
        <v>40653.299964959078</v>
      </c>
      <c r="E244" s="105">
        <f>E243*[2]Returns!F245+[2]VAMI!E243</f>
        <v>38899.529512554756</v>
      </c>
      <c r="S244" s="56">
        <v>42825</v>
      </c>
      <c r="T244" s="6">
        <v>-5.4999999999998999E-3</v>
      </c>
      <c r="U244" s="6">
        <v>4039.9946225271501</v>
      </c>
      <c r="V244" s="6">
        <v>3.0399946225271499</v>
      </c>
    </row>
    <row r="245" spans="1:22" x14ac:dyDescent="0.2">
      <c r="A245" s="56">
        <v>42825</v>
      </c>
      <c r="B245" s="105">
        <f>B244*[2]Returns!C246+[2]VAMI!B244</f>
        <v>91620.879999999743</v>
      </c>
      <c r="C245" s="105">
        <f>C244*[2]Returns!D246+[2]VAMI!C244</f>
        <v>46598.316048875691</v>
      </c>
      <c r="D245" s="105">
        <f>D244*[2]Returns!E246+[2]VAMI!D244</f>
        <v>40429.054537387041</v>
      </c>
      <c r="E245" s="105">
        <f>E244*[2]Returns!F246+[2]VAMI!E244</f>
        <v>39052.052527957982</v>
      </c>
      <c r="S245" s="56">
        <v>42853</v>
      </c>
      <c r="T245" s="6">
        <v>1.54E-2</v>
      </c>
      <c r="U245" s="6">
        <v>4102.2105397140704</v>
      </c>
      <c r="V245" s="6">
        <v>3.1022105397140698</v>
      </c>
    </row>
    <row r="246" spans="1:22" x14ac:dyDescent="0.2">
      <c r="A246" s="56">
        <v>42855</v>
      </c>
      <c r="B246" s="105">
        <f>B245*[2]Returns!C247+[2]VAMI!B245</f>
        <v>93366.609999999724</v>
      </c>
      <c r="C246" s="105">
        <f>C245*[2]Returns!D247+[2]VAMI!C245</f>
        <v>47076.90728000825</v>
      </c>
      <c r="D246" s="105">
        <f>D245*[2]Returns!E247+[2]VAMI!D245</f>
        <v>41053.007196869963</v>
      </c>
      <c r="E246" s="105">
        <f>E245*[2]Returns!F247+[2]VAMI!E245</f>
        <v>39260.753368315869</v>
      </c>
      <c r="S246" s="56">
        <v>42886</v>
      </c>
      <c r="T246" s="6">
        <v>1.9800000000000002E-2</v>
      </c>
      <c r="U246" s="6">
        <v>4183.4343084004104</v>
      </c>
      <c r="V246" s="6">
        <v>3.1834343084004102</v>
      </c>
    </row>
    <row r="247" spans="1:22" x14ac:dyDescent="0.2">
      <c r="A247" s="56">
        <v>42886</v>
      </c>
      <c r="B247" s="105">
        <f>B246*[2]Returns!C248+[2]VAMI!B246</f>
        <v>92794.729999999719</v>
      </c>
      <c r="C247" s="105">
        <f>C246*[2]Returns!D248+[2]VAMI!C246</f>
        <v>47739.398295512925</v>
      </c>
      <c r="D247" s="105">
        <f>D246*[2]Returns!E248+[2]VAMI!D246</f>
        <v>41864.874671620782</v>
      </c>
      <c r="E247" s="105">
        <f>E246*[2]Returns!F248+[2]VAMI!E246</f>
        <v>39336.845710008849</v>
      </c>
      <c r="S247" s="56">
        <v>42916</v>
      </c>
      <c r="T247" s="6">
        <v>4.00000000000004E-3</v>
      </c>
      <c r="U247" s="6">
        <v>4200.16804563401</v>
      </c>
      <c r="V247" s="6">
        <v>3.20016804563401</v>
      </c>
    </row>
    <row r="248" spans="1:22" x14ac:dyDescent="0.2">
      <c r="A248" s="56">
        <v>42916</v>
      </c>
      <c r="B248" s="105">
        <f>B247*[2]Returns!C249+[2]VAMI!B247</f>
        <v>89995.539999999732</v>
      </c>
      <c r="C248" s="105">
        <f>C247*[2]Returns!D249+[2]VAMI!C247</f>
        <v>48037.375500564776</v>
      </c>
      <c r="D248" s="105">
        <f>D247*[2]Returns!E249+[2]VAMI!D247</f>
        <v>42031.47049615068</v>
      </c>
      <c r="E248" s="105">
        <f>E247*[2]Returns!F249+[2]VAMI!E247</f>
        <v>39454.708816755832</v>
      </c>
      <c r="S248" s="56">
        <v>42947</v>
      </c>
      <c r="T248" s="6">
        <v>-6.1999999999999902E-3</v>
      </c>
      <c r="U248" s="6">
        <v>4174.1270037510803</v>
      </c>
      <c r="V248" s="6">
        <v>3.1741270037510798</v>
      </c>
    </row>
    <row r="249" spans="1:22" x14ac:dyDescent="0.2">
      <c r="A249" s="56">
        <v>42947</v>
      </c>
      <c r="B249" s="105">
        <f>B248*[2]Returns!C250+[2]VAMI!B248</f>
        <v>91199.489999999743</v>
      </c>
      <c r="C249" s="105">
        <f>C248*[2]Returns!D250+[2]VAMI!C248</f>
        <v>49025.156586918623</v>
      </c>
      <c r="D249" s="105">
        <f>D248*[2]Returns!E250+[2]VAMI!D248</f>
        <v>41771.786030483541</v>
      </c>
      <c r="E249" s="105">
        <f>E248*[2]Returns!F250+[2]VAMI!E248</f>
        <v>39876.155771591155</v>
      </c>
      <c r="S249" s="56">
        <v>42978</v>
      </c>
      <c r="T249" s="6">
        <v>3.4300000000000101E-2</v>
      </c>
      <c r="U249" s="6">
        <v>4317.2995599797396</v>
      </c>
      <c r="V249" s="6">
        <v>3.3172995599797401</v>
      </c>
    </row>
    <row r="250" spans="1:22" x14ac:dyDescent="0.2">
      <c r="A250" s="56">
        <v>42978</v>
      </c>
      <c r="B250" s="105">
        <f>B249*[2]Returns!C251+[2]VAMI!B249</f>
        <v>94510.369999999719</v>
      </c>
      <c r="C250" s="105">
        <f>C249*[2]Returns!D251+[2]VAMI!C249</f>
        <v>49175.274668857222</v>
      </c>
      <c r="D250" s="105">
        <f>D249*[2]Returns!E251+[2]VAMI!D249</f>
        <v>43206.474072814657</v>
      </c>
      <c r="E250" s="105">
        <f>E249*[2]Returns!F251+[2]VAMI!E249</f>
        <v>40072.355979415275</v>
      </c>
      <c r="S250" s="56">
        <v>43007</v>
      </c>
      <c r="T250" s="6">
        <v>-2.1599999999999901E-2</v>
      </c>
      <c r="U250" s="6">
        <v>4224.0458894841804</v>
      </c>
      <c r="V250" s="6">
        <v>3.2240458894841799</v>
      </c>
    </row>
    <row r="251" spans="1:22" x14ac:dyDescent="0.2">
      <c r="A251" s="56">
        <v>43008</v>
      </c>
      <c r="B251" s="105">
        <f>B250*[2]Returns!C252+[2]VAMI!B250</f>
        <v>94630.759999999718</v>
      </c>
      <c r="C251" s="105">
        <f>C250*[2]Returns!D252+[2]VAMI!C250</f>
        <v>50189.649861382124</v>
      </c>
      <c r="D251" s="105">
        <f>D250*[2]Returns!E252+[2]VAMI!D250</f>
        <v>42273.240540501305</v>
      </c>
      <c r="E251" s="105">
        <f>E250*[2]Returns!F252+[2]VAMI!E250</f>
        <v>40331.382971837818</v>
      </c>
      <c r="S251" s="56">
        <v>43039</v>
      </c>
      <c r="T251" s="6">
        <v>-8.0000000000000101E-4</v>
      </c>
      <c r="U251" s="6">
        <v>4220.6666527725902</v>
      </c>
      <c r="V251" s="6">
        <v>3.2206666527725898</v>
      </c>
    </row>
    <row r="252" spans="1:22" x14ac:dyDescent="0.2">
      <c r="A252" s="56">
        <v>43039</v>
      </c>
      <c r="B252" s="105">
        <f>B251*[2]Returns!C253+[2]VAMI!B251</f>
        <v>97881.439999999711</v>
      </c>
      <c r="C252" s="105">
        <f>C251*[2]Returns!D253+[2]VAMI!C251</f>
        <v>51360.817332375031</v>
      </c>
      <c r="D252" s="105">
        <f>D251*[2]Returns!E253+[2]VAMI!D251</f>
        <v>42241.334624388073</v>
      </c>
      <c r="E252" s="105">
        <f>E251*[2]Returns!F253+[2]VAMI!E251</f>
        <v>40745.57785343338</v>
      </c>
      <c r="S252" s="56">
        <v>43069</v>
      </c>
      <c r="T252" s="6">
        <v>7.1999999999999001E-3</v>
      </c>
      <c r="U252" s="6">
        <v>4251.05545267256</v>
      </c>
      <c r="V252" s="6">
        <v>3.2510554526725599</v>
      </c>
    </row>
    <row r="253" spans="1:22" x14ac:dyDescent="0.2">
      <c r="A253" s="56">
        <v>43069</v>
      </c>
      <c r="B253" s="105">
        <f>B252*[2]Returns!C254+[2]VAMI!B252</f>
        <v>98242.619999999704</v>
      </c>
      <c r="C253" s="105">
        <f>C252*[2]Returns!D254+[2]VAMI!C252</f>
        <v>52936.030393264235</v>
      </c>
      <c r="D253" s="105">
        <f>D252*[2]Returns!E254+[2]VAMI!D252</f>
        <v>42544.158841202334</v>
      </c>
      <c r="E253" s="105">
        <f>E252*[2]Returns!F254+[2]VAMI!E252</f>
        <v>40931.966432756642</v>
      </c>
      <c r="S253" s="56">
        <v>43098</v>
      </c>
      <c r="T253" s="6">
        <v>1.72E-2</v>
      </c>
      <c r="U253" s="6">
        <v>4324.1736064585202</v>
      </c>
      <c r="V253" s="6">
        <v>3.3241736064585199</v>
      </c>
    </row>
    <row r="254" spans="1:22" x14ac:dyDescent="0.2">
      <c r="A254" s="56">
        <v>43100</v>
      </c>
      <c r="B254" s="105">
        <f>B253*[2]Returns!C255+[2]VAMI!B253</f>
        <v>98586.609999999695</v>
      </c>
      <c r="C254" s="105">
        <f>C253*[2]Returns!D255+[2]VAMI!C253</f>
        <v>53524.591847212294</v>
      </c>
      <c r="D254" s="105">
        <f>D253*[2]Returns!E255+[2]VAMI!D253</f>
        <v>43274.478377252002</v>
      </c>
      <c r="E254" s="105">
        <f>E253*[2]Returns!F255+[2]VAMI!E253</f>
        <v>41367.352666703526</v>
      </c>
      <c r="S254" s="56">
        <v>43131</v>
      </c>
      <c r="T254" s="6">
        <v>-3.2299999999999898E-2</v>
      </c>
      <c r="U254" s="6">
        <v>4184.5027989699101</v>
      </c>
      <c r="V254" s="6">
        <v>3.18450279896991</v>
      </c>
    </row>
    <row r="255" spans="1:22" x14ac:dyDescent="0.2">
      <c r="A255" s="56">
        <v>43131</v>
      </c>
      <c r="B255" s="105">
        <f>B254*[2]Returns!C256+[2]VAMI!B254</f>
        <v>98462.249999999694</v>
      </c>
      <c r="C255" s="105">
        <f>C254*[2]Returns!D256+[2]VAMI!C254</f>
        <v>56589.074853681137</v>
      </c>
      <c r="D255" s="105">
        <f>D254*[2]Returns!E256+[2]VAMI!D254</f>
        <v>41877.049843145141</v>
      </c>
      <c r="E255" s="105">
        <f>E254*[2]Returns!F256+[2]VAMI!E254</f>
        <v>42324.923478123725</v>
      </c>
      <c r="S255" s="56">
        <v>43159</v>
      </c>
      <c r="T255" s="6">
        <v>-3.00000000000001E-2</v>
      </c>
      <c r="U255" s="6">
        <v>4058.9677150008201</v>
      </c>
      <c r="V255" s="6">
        <v>3.0589677150008199</v>
      </c>
    </row>
    <row r="256" spans="1:22" x14ac:dyDescent="0.2">
      <c r="A256" s="56">
        <v>43159</v>
      </c>
      <c r="B256" s="105">
        <f>B255*[2]Returns!C257+[2]VAMI!B255</f>
        <v>92430.779999999708</v>
      </c>
      <c r="C256" s="105">
        <f>C255*[2]Returns!D257+[2]VAMI!C255</f>
        <v>54503.439778211374</v>
      </c>
      <c r="D256" s="105">
        <f>D255*[2]Returns!E257+[2]VAMI!D255</f>
        <v>40619.498935294512</v>
      </c>
      <c r="E256" s="105">
        <f>E255*[2]Returns!F257+[2]VAMI!E255</f>
        <v>41563.067441633291</v>
      </c>
      <c r="H256" s="6" t="s">
        <v>88</v>
      </c>
      <c r="S256" s="56">
        <v>43189</v>
      </c>
      <c r="T256" s="6">
        <v>3.02999999999999E-2</v>
      </c>
      <c r="U256" s="6">
        <v>4181.9544367653398</v>
      </c>
      <c r="V256" s="6">
        <v>3.1819544367653401</v>
      </c>
    </row>
    <row r="257" spans="1:22" x14ac:dyDescent="0.2">
      <c r="A257" s="56">
        <v>43190</v>
      </c>
      <c r="B257" s="105">
        <f>B256*[2]Returns!C258+[2]VAMI!B256</f>
        <v>94544.899999999689</v>
      </c>
      <c r="C257" s="105">
        <f>C256*[2]Returns!D258+[2]VAMI!C256</f>
        <v>53118.287298490657</v>
      </c>
      <c r="D257" s="105">
        <f>D256*[2]Returns!E258+[2]VAMI!D256</f>
        <v>41849.158084400966</v>
      </c>
      <c r="E257" s="105">
        <f>E256*[2]Returns!F258+[2]VAMI!E256</f>
        <v>41349.050375577935</v>
      </c>
      <c r="S257" s="56">
        <v>43220</v>
      </c>
      <c r="T257" s="6">
        <v>-1.9400000000000001E-2</v>
      </c>
      <c r="U257" s="6">
        <v>4100.8245206920901</v>
      </c>
      <c r="V257" s="6">
        <v>3.1008245206920901</v>
      </c>
    </row>
    <row r="258" spans="1:22" x14ac:dyDescent="0.2">
      <c r="A258" s="56">
        <v>43220</v>
      </c>
      <c r="B258" s="105">
        <f>B257*[2]Returns!C259+[2]VAMI!B257</f>
        <v>95104.519999999698</v>
      </c>
      <c r="C258" s="105">
        <f>C257*[2]Returns!D259+[2]VAMI!C257</f>
        <v>53322.106992504421</v>
      </c>
      <c r="D258" s="105">
        <f>D257*[2]Returns!E259+[2]VAMI!D257</f>
        <v>41035.656748076362</v>
      </c>
      <c r="E258" s="105">
        <f>E257*[2]Returns!F259+[2]VAMI!E257</f>
        <v>41507.383875625601</v>
      </c>
      <c r="S258" s="56">
        <v>43251</v>
      </c>
      <c r="T258" s="6">
        <v>2.12E-2</v>
      </c>
      <c r="U258" s="6">
        <v>4187.7620005307699</v>
      </c>
      <c r="V258" s="6">
        <v>3.1877620005307699</v>
      </c>
    </row>
    <row r="259" spans="1:22" x14ac:dyDescent="0.2">
      <c r="A259" s="56">
        <v>43251</v>
      </c>
      <c r="B259" s="105">
        <f>B258*[2]Returns!C260+[2]VAMI!B258</f>
        <v>96659.029999999693</v>
      </c>
      <c r="C259" s="105">
        <f>C258*[2]Returns!D260+[2]VAMI!C258</f>
        <v>54606.222404764419</v>
      </c>
      <c r="D259" s="105">
        <f>D258*[2]Returns!E260+[2]VAMI!D258</f>
        <v>41903.805363129868</v>
      </c>
      <c r="E259" s="105">
        <f>E258*[2]Returns!F260+[2]VAMI!E258</f>
        <v>41872.441180243266</v>
      </c>
      <c r="S259" s="56">
        <v>43280</v>
      </c>
      <c r="T259" s="6">
        <v>1.7999999999999401E-3</v>
      </c>
      <c r="U259" s="6">
        <v>4195.2999721317201</v>
      </c>
      <c r="V259" s="6">
        <v>3.1952999721317199</v>
      </c>
    </row>
    <row r="260" spans="1:22" x14ac:dyDescent="0.2">
      <c r="A260" s="56">
        <v>43281</v>
      </c>
      <c r="B260" s="105">
        <f>B259*[2]Returns!C261+[2]VAMI!B259</f>
        <v>97280.829999999696</v>
      </c>
      <c r="C260" s="105">
        <f>C259*[2]Returns!D261+[2]VAMI!C259</f>
        <v>54942.293870007255</v>
      </c>
      <c r="D260" s="105">
        <f>D259*[2]Returns!E261+[2]VAMI!D259</f>
        <v>41978.340967005519</v>
      </c>
      <c r="E260" s="105">
        <f>E259*[2]Returns!F261+[2]VAMI!E259</f>
        <v>41705.208077132615</v>
      </c>
      <c r="S260" s="56">
        <v>43312</v>
      </c>
      <c r="T260" s="6">
        <v>-1.47E-2</v>
      </c>
      <c r="U260" s="6">
        <v>4133.6290625413803</v>
      </c>
      <c r="V260" s="6">
        <v>3.1336290625413898</v>
      </c>
    </row>
    <row r="261" spans="1:22" x14ac:dyDescent="0.2">
      <c r="A261" s="56">
        <v>43312</v>
      </c>
      <c r="B261" s="105">
        <f>B260*[2]Returns!C262+[2]VAMI!B260</f>
        <v>96659.029999999693</v>
      </c>
      <c r="C261" s="105">
        <f>C260*[2]Returns!D262+[2]VAMI!C260</f>
        <v>56986.959646781048</v>
      </c>
      <c r="D261" s="105">
        <f>D260*[2]Returns!E262+[2]VAMI!D260</f>
        <v>41360.562977277281</v>
      </c>
      <c r="E261" s="105">
        <f>E260*[2]Returns!F262+[2]VAMI!E260</f>
        <v>41894.841701804144</v>
      </c>
      <c r="S261" s="56">
        <v>43343</v>
      </c>
      <c r="T261" s="6">
        <v>1.5799999999999901E-2</v>
      </c>
      <c r="U261" s="6">
        <v>4198.9404017295401</v>
      </c>
      <c r="V261" s="6">
        <v>3.1989404017295402</v>
      </c>
    </row>
    <row r="262" spans="1:22" x14ac:dyDescent="0.2">
      <c r="A262" s="56">
        <v>43343</v>
      </c>
      <c r="B262" s="105">
        <f>B261*[2]Returns!C263+[2]VAMI!B261</f>
        <v>100327.64999999967</v>
      </c>
      <c r="C262" s="105">
        <f>C261*[2]Returns!D263+[2]VAMI!C261</f>
        <v>58843.823801211693</v>
      </c>
      <c r="D262" s="105">
        <f>D261*[2]Returns!E263+[2]VAMI!D261</f>
        <v>42012.70596919299</v>
      </c>
      <c r="E262" s="105">
        <f>E261*[2]Returns!F263+[2]VAMI!E261</f>
        <v>42034.511042568622</v>
      </c>
      <c r="S262" s="56">
        <v>43371</v>
      </c>
      <c r="T262" s="6">
        <v>-2.9600000000000001E-2</v>
      </c>
      <c r="U262" s="6">
        <v>4074.65176583834</v>
      </c>
      <c r="V262" s="6">
        <v>3.0746517658383401</v>
      </c>
    </row>
    <row r="263" spans="1:22" x14ac:dyDescent="0.2">
      <c r="A263" s="56">
        <v>43373</v>
      </c>
      <c r="B263" s="105">
        <f>B262*[2]Returns!C264+[2]VAMI!B262</f>
        <v>101167.08999999968</v>
      </c>
      <c r="C263" s="105">
        <f>C262*[2]Returns!D264+[2]VAMI!C262</f>
        <v>59178.765787041862</v>
      </c>
      <c r="D263" s="105">
        <f>D262*[2]Returns!E264+[2]VAMI!D262</f>
        <v>40768.221807075766</v>
      </c>
      <c r="E263" s="105">
        <f>E262*[2]Returns!F264+[2]VAMI!E262</f>
        <v>41923.158620640948</v>
      </c>
      <c r="S263" s="56">
        <v>43404</v>
      </c>
      <c r="T263" s="6">
        <v>-3.0499999999999999E-2</v>
      </c>
      <c r="U263" s="6">
        <v>3950.3748869802698</v>
      </c>
      <c r="V263" s="6">
        <v>2.9503748869802702</v>
      </c>
    </row>
    <row r="264" spans="1:22" x14ac:dyDescent="0.2">
      <c r="A264" s="56">
        <v>43404</v>
      </c>
      <c r="B264" s="105">
        <f>B263*[2]Returns!C265+[2]VAMI!B263</f>
        <v>97405.189999999697</v>
      </c>
      <c r="C264" s="105">
        <f>C263*[2]Returns!D265+[2]VAMI!C263</f>
        <v>55133.894650374845</v>
      </c>
      <c r="D264" s="105">
        <f>D263*[2]Returns!E265+[2]VAMI!D263</f>
        <v>39526.275521311713</v>
      </c>
      <c r="E264" s="105">
        <f>E263*[2]Returns!F265+[2]VAMI!E263</f>
        <v>40580.777798829535</v>
      </c>
      <c r="S264" s="56">
        <v>43434</v>
      </c>
      <c r="T264" s="6">
        <v>1.8900000000000101E-2</v>
      </c>
      <c r="U264" s="6">
        <v>4025.0369723442</v>
      </c>
      <c r="V264" s="6">
        <v>3.0250369723441999</v>
      </c>
    </row>
    <row r="265" spans="1:22" x14ac:dyDescent="0.2">
      <c r="A265" s="56">
        <v>43434</v>
      </c>
      <c r="B265" s="105">
        <f>B264*[2]Returns!C266+[2]VAMI!B264</f>
        <v>99674.759999999689</v>
      </c>
      <c r="C265" s="105">
        <f>C264*[2]Returns!D266+[2]VAMI!C264</f>
        <v>56257.418626142382</v>
      </c>
      <c r="D265" s="105">
        <f>D264*[2]Returns!E266+[2]VAMI!D264</f>
        <v>40274.281401554632</v>
      </c>
      <c r="E265" s="105">
        <f>E264*[2]Returns!F266+[2]VAMI!E264</f>
        <v>40430.767266406736</v>
      </c>
      <c r="S265" s="56">
        <v>43465</v>
      </c>
      <c r="T265" s="6">
        <v>5.4699999999999999E-2</v>
      </c>
      <c r="U265" s="6">
        <v>4245.2064947314302</v>
      </c>
      <c r="V265" s="6">
        <v>3.2452064947314301</v>
      </c>
    </row>
    <row r="266" spans="1:22" x14ac:dyDescent="0.2">
      <c r="A266" s="56">
        <v>43465</v>
      </c>
      <c r="B266" s="105">
        <f>B265*[2]Returns!C267+[2]VAMI!B265</f>
        <v>96456.939999999697</v>
      </c>
      <c r="C266" s="105">
        <f>C265*[2]Returns!D267+[2]VAMI!C265</f>
        <v>51177.944347469005</v>
      </c>
      <c r="D266" s="105">
        <f>D265*[2]Returns!E267+[2]VAMI!D265</f>
        <v>42477.829866906599</v>
      </c>
      <c r="E266" s="105">
        <f>E265*[2]Returns!F267+[2]VAMI!E265</f>
        <v>39404.341476445603</v>
      </c>
      <c r="S266" s="56">
        <v>43496</v>
      </c>
      <c r="T266" s="6">
        <v>6.69999999999991E-3</v>
      </c>
      <c r="U266" s="6">
        <v>4273.6493782461303</v>
      </c>
      <c r="V266" s="6">
        <v>3.2736493782461298</v>
      </c>
    </row>
    <row r="267" spans="1:22" x14ac:dyDescent="0.2">
      <c r="A267" s="56">
        <v>43496</v>
      </c>
      <c r="B267" s="105">
        <f>B266*[2]Returns!C268+[2]VAMI!B266</f>
        <v>99733.199999999677</v>
      </c>
      <c r="C267" s="105">
        <f>C266*[2]Returns!D268+[2]VAMI!C266</f>
        <v>55279.084094876336</v>
      </c>
      <c r="D267" s="105">
        <f>D266*[2]Returns!E268+[2]VAMI!D266</f>
        <v>42763.009208095464</v>
      </c>
      <c r="E267" s="105">
        <f>E266*[2]Returns!F268+[2]VAMI!E266</f>
        <v>40783.565183929037</v>
      </c>
      <c r="S267" s="56">
        <v>43524</v>
      </c>
      <c r="T267" s="6">
        <v>-1.2200000000000001E-2</v>
      </c>
      <c r="U267" s="6">
        <v>4221.5108558315296</v>
      </c>
      <c r="V267" s="6">
        <v>3.22151085583153</v>
      </c>
    </row>
    <row r="268" spans="1:22" x14ac:dyDescent="0.2">
      <c r="A268" s="56">
        <v>43524</v>
      </c>
      <c r="B268" s="105">
        <f>B267*[2]Returns!C269+[2]VAMI!B267</f>
        <v>101788.88999999968</v>
      </c>
      <c r="C268" s="105">
        <f>C267*[2]Returns!D269+[2]VAMI!C267</f>
        <v>57054.009651915047</v>
      </c>
      <c r="D268" s="105">
        <f>D267*[2]Returns!E269+[2]VAMI!D267</f>
        <v>42240.384994184009</v>
      </c>
      <c r="E268" s="105">
        <f>E267*[2]Returns!F269+[2]VAMI!E267</f>
        <v>41315.846765604736</v>
      </c>
      <c r="S268" s="56">
        <v>43553</v>
      </c>
      <c r="T268" s="6">
        <v>5.2600000000000001E-2</v>
      </c>
      <c r="U268" s="6">
        <v>4443.5623268482695</v>
      </c>
      <c r="V268" s="6">
        <v>3.44356232684826</v>
      </c>
    </row>
    <row r="269" spans="1:22" x14ac:dyDescent="0.2">
      <c r="A269" s="56">
        <v>43555</v>
      </c>
      <c r="B269" s="105">
        <f>B268*[2]Returns!C270+[2]VAMI!B268</f>
        <v>103105.81999999967</v>
      </c>
      <c r="C269" s="105">
        <f>C268*[2]Returns!D270+[2]VAMI!C268</f>
        <v>58162.645035424655</v>
      </c>
      <c r="D269" s="105">
        <f>D268*[2]Returns!E270+[2]VAMI!D268</f>
        <v>44460.23475356264</v>
      </c>
      <c r="E269" s="105">
        <f>E268*[2]Returns!F270+[2]VAMI!E268</f>
        <v>41557.662955409593</v>
      </c>
      <c r="S269" s="56">
        <v>43585</v>
      </c>
      <c r="T269" s="6">
        <v>-1.7899999999999899E-2</v>
      </c>
      <c r="U269" s="6">
        <v>4364.0225611976803</v>
      </c>
      <c r="V269" s="6">
        <v>3.3640225611976802</v>
      </c>
    </row>
    <row r="270" spans="1:22" x14ac:dyDescent="0.2">
      <c r="A270" s="56">
        <v>43585</v>
      </c>
      <c r="B270" s="105">
        <f>B269*[2]Returns!C271+[2]VAMI!B269</f>
        <v>105257.86999999966</v>
      </c>
      <c r="C270" s="105">
        <f>C269*[2]Returns!D271+[2]VAMI!C269</f>
        <v>60517.609610843079</v>
      </c>
      <c r="D270" s="105">
        <f>D269*[2]Returns!E271+[2]VAMI!D269</f>
        <v>43664.204124878408</v>
      </c>
      <c r="E270" s="105">
        <f>E269*[2]Returns!F271+[2]VAMI!E269</f>
        <v>42108.626348473728</v>
      </c>
      <c r="S270" s="56">
        <v>43616</v>
      </c>
      <c r="T270" s="6">
        <v>6.54E-2</v>
      </c>
      <c r="U270" s="6">
        <v>4649.4296367000097</v>
      </c>
      <c r="V270" s="6">
        <v>3.6494296367000101</v>
      </c>
    </row>
    <row r="271" spans="1:22" x14ac:dyDescent="0.2">
      <c r="A271" s="56">
        <v>43616</v>
      </c>
      <c r="B271" s="105">
        <f>B270*[2]Returns!C272+[2]VAMI!B270</f>
        <v>99187.149999999674</v>
      </c>
      <c r="C271" s="105">
        <f>C270*[2]Returns!D272+[2]VAMI!C270</f>
        <v>56671.834890645929</v>
      </c>
      <c r="D271" s="105">
        <f>D270*[2]Returns!E272+[2]VAMI!D270</f>
        <v>46521.388450589126</v>
      </c>
      <c r="E271" s="105">
        <f>E270*[2]Returns!F272+[2]VAMI!E270</f>
        <v>41310.93359631046</v>
      </c>
      <c r="S271" s="56">
        <v>43644</v>
      </c>
      <c r="T271" s="6">
        <v>1.3400000000000099E-2</v>
      </c>
      <c r="U271" s="6">
        <v>4711.7319938317896</v>
      </c>
      <c r="V271" s="6">
        <v>3.7117319938317901</v>
      </c>
    </row>
    <row r="272" spans="1:22" x14ac:dyDescent="0.2">
      <c r="A272" s="56">
        <v>43646</v>
      </c>
      <c r="B272" s="105">
        <f>B271*[2]Returns!C273+[2]VAMI!B271</f>
        <v>103523.37999999966</v>
      </c>
      <c r="C272" s="105">
        <f>C271*[2]Returns!D273+[2]VAMI!C271</f>
        <v>60665.879453742753</v>
      </c>
      <c r="D272" s="105">
        <f>D271*[2]Returns!E273+[2]VAMI!D271</f>
        <v>47142.463191462411</v>
      </c>
      <c r="E272" s="105">
        <f>E271*[2]Returns!F273+[2]VAMI!E271</f>
        <v>42255.159416162496</v>
      </c>
      <c r="S272" s="56">
        <v>43677</v>
      </c>
      <c r="T272" s="6">
        <v>1.5999999999999901E-3</v>
      </c>
      <c r="U272" s="6">
        <v>4719.2707650219199</v>
      </c>
      <c r="V272" s="6">
        <v>3.7192707650219199</v>
      </c>
    </row>
    <row r="273" spans="1:22" x14ac:dyDescent="0.2">
      <c r="A273" s="56">
        <v>43677</v>
      </c>
      <c r="B273" s="105">
        <f>B272*[2]Returns!C274+[2]VAMI!B272</f>
        <v>104968.78999999964</v>
      </c>
      <c r="C273" s="105">
        <f>C272*[2]Returns!D274+[2]VAMI!C272</f>
        <v>61537.837560324529</v>
      </c>
      <c r="D273" s="105">
        <f>D272*[2]Returns!E274+[2]VAMI!D272</f>
        <v>47217.977453539614</v>
      </c>
      <c r="E273" s="105">
        <f>E272*[2]Returns!F274+[2]VAMI!E272</f>
        <v>42439.941653908107</v>
      </c>
      <c r="S273" s="56">
        <v>43707</v>
      </c>
      <c r="T273" s="6">
        <v>0.105</v>
      </c>
      <c r="U273" s="6">
        <v>5214.79419534922</v>
      </c>
      <c r="V273" s="6">
        <v>4.2147941953492198</v>
      </c>
    </row>
    <row r="274" spans="1:22" x14ac:dyDescent="0.2">
      <c r="A274" s="56">
        <v>43708</v>
      </c>
      <c r="B274" s="105">
        <f>B273*[2]Returns!C275+[2]VAMI!B273</f>
        <v>100504.07999999967</v>
      </c>
      <c r="C274" s="105">
        <f>C273*[2]Returns!D275+[2]VAMI!C273</f>
        <v>60562.994147243102</v>
      </c>
      <c r="D274" s="105">
        <f>D273*[2]Returns!E275+[2]VAMI!D273</f>
        <v>52175.669147178131</v>
      </c>
      <c r="E274" s="105">
        <f>E273*[2]Returns!F275+[2]VAMI!E273</f>
        <v>42108.502783736993</v>
      </c>
      <c r="S274" s="56">
        <v>43738</v>
      </c>
      <c r="T274" s="6">
        <v>-2.4899999999999901E-2</v>
      </c>
      <c r="U274" s="6">
        <v>5084.9458198850298</v>
      </c>
      <c r="V274" s="6">
        <v>4.0849458198850304</v>
      </c>
    </row>
    <row r="275" spans="1:22" x14ac:dyDescent="0.2">
      <c r="A275" s="56">
        <v>43738</v>
      </c>
      <c r="B275" s="105">
        <f>B274*[2]Returns!C276+[2]VAMI!B274</f>
        <v>103234.29999999965</v>
      </c>
      <c r="C275" s="105">
        <f>C274*[2]Returns!D276+[2]VAMI!C274</f>
        <v>61696.170037991651</v>
      </c>
      <c r="D275" s="105">
        <f>D274*[2]Returns!E276+[2]VAMI!D274</f>
        <v>50874.178144820646</v>
      </c>
      <c r="E275" s="105">
        <f>E274*[2]Returns!F276+[2]VAMI!E274</f>
        <v>42022.72826231498</v>
      </c>
    </row>
    <row r="276" spans="1:22" x14ac:dyDescent="0.2">
      <c r="A276" s="56">
        <v>43769</v>
      </c>
      <c r="B276" s="105">
        <f>B275*[2]Returns!C277+[2]VAMI!B275</f>
        <v>103972.99999999965</v>
      </c>
      <c r="C276" s="105">
        <f>C275*[2]Returns!D277+[2]VAMI!C275</f>
        <v>63032.446863127698</v>
      </c>
      <c r="D276" s="105">
        <f>D275*[2]Returns!E277+[2]VAMI!D275</f>
        <v>50437.140908120127</v>
      </c>
      <c r="E276" s="105">
        <f>E275*[2]Returns!F277+[2]VAMI!E275</f>
        <v>42270.607950272832</v>
      </c>
      <c r="M276" s="9"/>
      <c r="N276" s="9"/>
      <c r="O276" s="9"/>
      <c r="P276" s="9"/>
    </row>
    <row r="277" spans="1:22" x14ac:dyDescent="0.2">
      <c r="A277" s="56">
        <v>43799</v>
      </c>
      <c r="B277" s="105">
        <f>B276*[2]Returns!C278+[2]VAMI!B276</f>
        <v>108116.99999999965</v>
      </c>
      <c r="C277" s="105">
        <f>C276*[2]Returns!D278+[2]VAMI!C276</f>
        <v>65320.464113358743</v>
      </c>
      <c r="D277" s="105">
        <f>D276*[2]Returns!E278+[2]VAMI!D276</f>
        <v>50176.552427673603</v>
      </c>
      <c r="E277" s="105">
        <f>E276*[2]Returns!F278+[2]VAMI!E276</f>
        <v>42714.993815879112</v>
      </c>
      <c r="M277" s="9"/>
      <c r="N277" s="9"/>
      <c r="O277" s="9"/>
      <c r="P277" s="9"/>
    </row>
    <row r="278" spans="1:22" x14ac:dyDescent="0.2">
      <c r="A278" s="56">
        <f>EOMONTH(A277,1)</f>
        <v>43830</v>
      </c>
      <c r="B278" s="105">
        <f>B277*[2]Returns!C279+[2]VAMI!B277</f>
        <v>109806.99999999965</v>
      </c>
      <c r="C278" s="105">
        <f>C277*[2]Returns!D279+[2]VAMI!C277</f>
        <v>67292.021768148756</v>
      </c>
      <c r="D278" s="105">
        <f>D277*[2]Returns!E279+[2]VAMI!D277</f>
        <v>48776.158890964594</v>
      </c>
      <c r="E278" s="105">
        <f>E277*[2]Returns!F279+[2]VAMI!E277</f>
        <v>43521.73621399999</v>
      </c>
      <c r="M278" s="9"/>
      <c r="N278" s="9"/>
      <c r="O278" s="9"/>
      <c r="P278" s="9"/>
    </row>
    <row r="279" spans="1:22" x14ac:dyDescent="0.2">
      <c r="A279" s="56">
        <f t="shared" ref="A279:A290" si="0">EOMONTH(A278,1)</f>
        <v>43861</v>
      </c>
      <c r="B279" s="105">
        <f>B278*[2]Returns!C280+[2]VAMI!B278</f>
        <v>108690.99999999965</v>
      </c>
      <c r="C279" s="105">
        <f>C278*[2]Returns!D280+[2]VAMI!C278</f>
        <v>67265.633021870904</v>
      </c>
      <c r="D279" s="105">
        <f>D278*[2]Returns!E280+[2]VAMI!D278</f>
        <v>52115.000632395633</v>
      </c>
      <c r="E279" s="105">
        <f>E278*[2]Returns!F280+[2]VAMI!E278</f>
        <v>43327.830779858232</v>
      </c>
      <c r="M279" s="9"/>
      <c r="N279" s="9"/>
      <c r="O279" s="9"/>
      <c r="P279" s="9"/>
    </row>
    <row r="280" spans="1:22" x14ac:dyDescent="0.2">
      <c r="A280" s="56">
        <f t="shared" si="0"/>
        <v>43890</v>
      </c>
      <c r="B280" s="105">
        <f>B279*[2]Returns!C281+[2]VAMI!B279</f>
        <v>100101.99999999968</v>
      </c>
      <c r="C280" s="105">
        <f>C279*[2]Returns!D281+[2]VAMI!C279</f>
        <v>61728.411541226065</v>
      </c>
      <c r="D280" s="105">
        <f>D279*[2]Returns!E281+[2]VAMI!D279</f>
        <v>55606.985794942062</v>
      </c>
      <c r="E280" s="105">
        <f>E279*[2]Returns!F281+[2]VAMI!E279</f>
        <v>42339.918941532684</v>
      </c>
      <c r="M280" s="9"/>
      <c r="N280" s="9"/>
      <c r="O280" s="9"/>
      <c r="P280" s="9"/>
    </row>
    <row r="281" spans="1:22" x14ac:dyDescent="0.2">
      <c r="A281" s="56">
        <f t="shared" si="0"/>
        <v>43921</v>
      </c>
      <c r="B281" s="105">
        <f>B280*[2]Returns!C282+[2]VAMI!B280</f>
        <v>83733.999999999724</v>
      </c>
      <c r="C281" s="105">
        <f>C280*[2]Returns!D282+[2]VAMI!C280</f>
        <v>54104.117465858973</v>
      </c>
      <c r="D281" s="105">
        <f>D280*[2]Returns!E282+[2]VAMI!D280</f>
        <v>58972.533294076413</v>
      </c>
      <c r="E281" s="105">
        <f>E280*[2]Returns!F282+[2]VAMI!E280</f>
        <v>38496.143603406606</v>
      </c>
      <c r="M281" s="9"/>
      <c r="N281" s="9"/>
      <c r="O281" s="9"/>
      <c r="P281" s="9"/>
    </row>
    <row r="282" spans="1:22" x14ac:dyDescent="0.2">
      <c r="A282" s="56">
        <f t="shared" si="0"/>
        <v>43951</v>
      </c>
      <c r="B282" s="105">
        <f>B281*[2]Returns!C283+[2]VAMI!B281</f>
        <v>90462.999999999694</v>
      </c>
      <c r="C282" s="105">
        <f>C281*[2]Returns!D283+[2]VAMI!C281</f>
        <v>61039.942499229968</v>
      </c>
      <c r="D282" s="105">
        <f>D281*[2]Returns!E283+[2]VAMI!D281</f>
        <v>60165.625460041905</v>
      </c>
      <c r="E282" s="105">
        <f>E281*[2]Returns!F283+[2]VAMI!E281</f>
        <v>40236.785339808899</v>
      </c>
      <c r="M282" s="9"/>
      <c r="N282" s="9"/>
      <c r="O282" s="9"/>
      <c r="P282" s="9"/>
    </row>
    <row r="283" spans="1:22" x14ac:dyDescent="0.2">
      <c r="A283" s="56">
        <f t="shared" si="0"/>
        <v>43982</v>
      </c>
      <c r="B283" s="105">
        <f>B282*[2]Returns!C284+[2]VAMI!B282</f>
        <v>92390.999999999694</v>
      </c>
      <c r="C283" s="105">
        <f>C282*[2]Returns!D284+[2]VAMI!C282</f>
        <v>63947.119827497765</v>
      </c>
      <c r="D283" s="105">
        <f>D282*[2]Returns!E284+[2]VAMI!D282</f>
        <v>59042.490768060059</v>
      </c>
      <c r="E283" s="105">
        <f>E282*[2]Returns!F284+[2]VAMI!E282</f>
        <v>41193.764805703264</v>
      </c>
      <c r="M283" s="9"/>
      <c r="N283" s="9"/>
      <c r="O283" s="9"/>
      <c r="P283" s="9"/>
    </row>
    <row r="284" spans="1:22" x14ac:dyDescent="0.2">
      <c r="A284" s="56">
        <f t="shared" si="0"/>
        <v>44012</v>
      </c>
      <c r="B284" s="105">
        <f>B283*[2]Returns!C285+[2]VAMI!B283</f>
        <v>93946.999999999694</v>
      </c>
      <c r="C284" s="105">
        <f>C283*[2]Returns!D285+[2]VAMI!C283</f>
        <v>65218.913646164976</v>
      </c>
      <c r="D284" s="105">
        <f>D283*[2]Returns!E285+[2]VAMI!D283</f>
        <v>59119.00027576596</v>
      </c>
      <c r="E284" s="105">
        <f>E283*[2]Returns!F285+[2]VAMI!E283</f>
        <v>42025.196615032284</v>
      </c>
      <c r="M284" s="9"/>
      <c r="N284" s="9"/>
      <c r="O284" s="9"/>
      <c r="P284" s="9"/>
    </row>
    <row r="285" spans="1:22" x14ac:dyDescent="0.2">
      <c r="A285" s="56">
        <f t="shared" si="0"/>
        <v>44043</v>
      </c>
      <c r="B285" s="105">
        <f>B284*[2]Returns!C286+[2]VAMI!B284</f>
        <v>98173.999999999665</v>
      </c>
      <c r="C285" s="105">
        <f>C284*[2]Returns!D286+[2]VAMI!C284</f>
        <v>68896.293253927593</v>
      </c>
      <c r="D285" s="105">
        <f>D284*[2]Returns!E286+[2]VAMI!D284</f>
        <v>61617.23267806082</v>
      </c>
      <c r="E285" s="105">
        <f>E284*[2]Returns!F286+[2]VAMI!E284</f>
        <v>43273.609396568652</v>
      </c>
      <c r="M285" s="9"/>
      <c r="N285" s="9"/>
      <c r="O285" s="9"/>
      <c r="P285" s="9"/>
    </row>
    <row r="286" spans="1:22" x14ac:dyDescent="0.2">
      <c r="A286" s="56">
        <f t="shared" si="0"/>
        <v>44074</v>
      </c>
      <c r="B286" s="105">
        <f>B285*[2]Returns!C287+[2]VAMI!B285</f>
        <v>99086.999999999665</v>
      </c>
      <c r="C286" s="105">
        <f>C285*[2]Returns!D287+[2]VAMI!C285</f>
        <v>73848.547078755597</v>
      </c>
      <c r="D286" s="105">
        <f>D285*[2]Returns!E287+[2]VAMI!D285</f>
        <v>58960.673283667791</v>
      </c>
      <c r="E286" s="105">
        <f>E285*[2]Returns!F287+[2]VAMI!E285</f>
        <v>44297.422674952941</v>
      </c>
      <c r="M286" s="9"/>
      <c r="N286" s="9"/>
      <c r="O286" s="9"/>
      <c r="P286" s="9"/>
    </row>
    <row r="287" spans="1:22" x14ac:dyDescent="0.2">
      <c r="A287" s="56">
        <f t="shared" si="0"/>
        <v>44104</v>
      </c>
      <c r="B287" s="105">
        <f>B286*[2]Returns!C288+[2]VAMI!B286</f>
        <v>99221.999999999665</v>
      </c>
      <c r="C287" s="105">
        <f>C286*[2]Returns!D288+[2]VAMI!C286</f>
        <v>71042.509497895138</v>
      </c>
      <c r="D287" s="105">
        <f>D286*[2]Returns!E288+[2]VAMI!D286</f>
        <v>59187.506349874435</v>
      </c>
      <c r="E287" s="105">
        <f>E286*[2]Returns!F288+[2]VAMI!E286</f>
        <v>43885.693204057148</v>
      </c>
      <c r="M287" s="9"/>
      <c r="N287" s="9"/>
      <c r="O287" s="9"/>
      <c r="P287" s="9"/>
    </row>
    <row r="288" spans="1:22" x14ac:dyDescent="0.2">
      <c r="A288" s="56">
        <f t="shared" si="0"/>
        <v>44135</v>
      </c>
      <c r="B288" s="105">
        <f>B287*[2]Returns!C289+[2]VAMI!B287</f>
        <v>95298.99999999968</v>
      </c>
      <c r="C288" s="105">
        <f>C287*[2]Returns!D289+[2]VAMI!C287</f>
        <v>69153.301160283474</v>
      </c>
      <c r="D288" s="105">
        <f>D287*[2]Returns!E289+[2]VAMI!D287</f>
        <v>57406.265485918295</v>
      </c>
      <c r="E288" s="105">
        <f>E287*[2]Returns!F289+[2]VAMI!E287</f>
        <v>43947.637383393121</v>
      </c>
      <c r="M288" s="9"/>
      <c r="N288" s="9"/>
      <c r="O288" s="9"/>
      <c r="P288" s="9"/>
    </row>
    <row r="289" spans="1:16" x14ac:dyDescent="0.2">
      <c r="A289" s="56">
        <f t="shared" si="0"/>
        <v>44165</v>
      </c>
      <c r="B289" s="105">
        <f>B288*[2]Returns!C290+[2]VAMI!B288</f>
        <v>103685.99999999965</v>
      </c>
      <c r="C289" s="105">
        <f>C288*[2]Returns!D290+[2]VAMI!C288</f>
        <v>76723.072184002551</v>
      </c>
      <c r="D289" s="105">
        <f>D288*[2]Returns!E290+[2]VAMI!D288</f>
        <v>58095.390146653568</v>
      </c>
      <c r="E289" s="105">
        <f>E288*[2]Returns!F290+[2]VAMI!E288</f>
        <v>46496.533714932608</v>
      </c>
    </row>
    <row r="290" spans="1:16" x14ac:dyDescent="0.2">
      <c r="A290" s="56">
        <f t="shared" si="0"/>
        <v>44196</v>
      </c>
      <c r="B290" s="105">
        <f>B289*[2]Returns!C291+[2]VAMI!B289</f>
        <v>109264.99999999964</v>
      </c>
      <c r="C290" s="105">
        <f>C289*[2]Returns!D291+[2]VAMI!C289</f>
        <v>79672.964370058631</v>
      </c>
      <c r="D290" s="105">
        <f>D289*[2]Returns!E291+[2]VAMI!D289</f>
        <v>57410.951434086717</v>
      </c>
      <c r="E290" s="105">
        <f>E289*[2]Returns!F291+[2]VAMI!E289</f>
        <v>48574.627805360811</v>
      </c>
      <c r="M290" s="9"/>
      <c r="N290" s="9"/>
      <c r="O290" s="9"/>
      <c r="P290" s="9"/>
    </row>
    <row r="292" spans="1:16" x14ac:dyDescent="0.2">
      <c r="M292" s="9"/>
      <c r="N292" s="9"/>
      <c r="P292" s="9"/>
    </row>
  </sheetData>
  <pageMargins left="0.75" right="0.75" top="1" bottom="1" header="0.5" footer="0.5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S257"/>
  <sheetViews>
    <sheetView zoomScale="130" zoomScaleNormal="130" workbookViewId="0">
      <selection sqref="A1:XFD1048576"/>
    </sheetView>
  </sheetViews>
  <sheetFormatPr defaultColWidth="9" defaultRowHeight="12.75" x14ac:dyDescent="0.2"/>
  <cols>
    <col min="1" max="16384" width="9" style="12"/>
  </cols>
  <sheetData>
    <row r="2" spans="1:12" ht="13.5" x14ac:dyDescent="0.25">
      <c r="B2" s="12" t="s">
        <v>0</v>
      </c>
      <c r="C2" s="13" t="s">
        <v>22</v>
      </c>
      <c r="F2" s="12">
        <v>1000</v>
      </c>
      <c r="G2" s="12">
        <f>1000-F2</f>
        <v>0</v>
      </c>
      <c r="H2" s="107">
        <f>(G2/1000)*-1</f>
        <v>0</v>
      </c>
      <c r="J2" s="12">
        <v>1000</v>
      </c>
      <c r="K2" s="12">
        <f>1000-J2</f>
        <v>0</v>
      </c>
      <c r="L2" s="107">
        <f>(K2/1000)*-1</f>
        <v>0</v>
      </c>
    </row>
    <row r="3" spans="1:12" ht="13.5" x14ac:dyDescent="0.25">
      <c r="A3" s="14">
        <v>29556</v>
      </c>
      <c r="B3" s="15">
        <v>-3.0169999999999999E-2</v>
      </c>
      <c r="C3" s="16">
        <v>5.9400000000000001E-2</v>
      </c>
      <c r="D3" s="17"/>
      <c r="F3" s="12">
        <f>F2*B3+F2</f>
        <v>969.83</v>
      </c>
      <c r="G3" s="12">
        <f>1000-F3</f>
        <v>30.169999999999959</v>
      </c>
      <c r="H3" s="107">
        <f>(G3/1000)*-1</f>
        <v>-3.0169999999999961E-2</v>
      </c>
      <c r="J3" s="12">
        <f>J2*C3+J2</f>
        <v>1059.4000000000001</v>
      </c>
      <c r="K3" s="12">
        <f>1000-J3</f>
        <v>-59.400000000000091</v>
      </c>
      <c r="L3" s="107">
        <f>(K3/1000)*-1</f>
        <v>5.9400000000000092E-2</v>
      </c>
    </row>
    <row r="4" spans="1:12" ht="13.5" x14ac:dyDescent="0.25">
      <c r="A4" s="14">
        <v>29587</v>
      </c>
      <c r="B4" s="15">
        <v>-4.1840000000000002E-2</v>
      </c>
      <c r="C4" s="16">
        <v>0.11409999999999999</v>
      </c>
      <c r="D4" s="17"/>
      <c r="F4" s="12">
        <f>F3*B4+F3</f>
        <v>929.25231280000003</v>
      </c>
      <c r="G4" s="12">
        <f>1000-F4</f>
        <v>70.747687199999973</v>
      </c>
      <c r="H4" s="107">
        <f>(G4/1000)*-1</f>
        <v>-7.0747687199999978E-2</v>
      </c>
      <c r="J4" s="12">
        <f>J3*C4+J3</f>
        <v>1180.27754</v>
      </c>
      <c r="K4" s="12">
        <f>1000-J4</f>
        <v>-180.27754000000004</v>
      </c>
      <c r="L4" s="107">
        <f>(K4/1000)*-1</f>
        <v>0.18027754000000004</v>
      </c>
    </row>
    <row r="5" spans="1:12" ht="13.5" x14ac:dyDescent="0.25">
      <c r="A5" s="14">
        <v>29618</v>
      </c>
      <c r="B5" s="15">
        <v>1.737E-2</v>
      </c>
      <c r="C5" s="16">
        <v>0.1037</v>
      </c>
      <c r="D5" s="17"/>
      <c r="F5" s="12">
        <f>F4*B5+F4</f>
        <v>945.39342547333604</v>
      </c>
      <c r="G5" s="12">
        <f>1000-F5</f>
        <v>54.606574526663962</v>
      </c>
      <c r="H5" s="107">
        <f>(G5/1000)*-1</f>
        <v>-5.460657452666396E-2</v>
      </c>
      <c r="J5" s="12">
        <f>J4*C5+J4</f>
        <v>1302.672320898</v>
      </c>
      <c r="K5" s="12">
        <f>1000-J5</f>
        <v>-302.67232089799995</v>
      </c>
      <c r="L5" s="107">
        <f>(K5/1000)*-1</f>
        <v>0.30267232089799995</v>
      </c>
    </row>
    <row r="6" spans="1:12" ht="13.5" x14ac:dyDescent="0.25">
      <c r="A6" s="14">
        <v>29646</v>
      </c>
      <c r="B6" s="15">
        <v>3.9989999999999998E-2</v>
      </c>
      <c r="C6" s="16">
        <v>-7.3400000000000007E-2</v>
      </c>
      <c r="D6" s="17"/>
      <c r="F6" s="12">
        <f t="shared" ref="F6:F22" si="0">F5*B6+F5</f>
        <v>983.19970855801478</v>
      </c>
      <c r="G6" s="12">
        <f t="shared" ref="G6:G22" si="1">1000-F6</f>
        <v>16.800291441985223</v>
      </c>
      <c r="H6" s="107">
        <f t="shared" ref="H6:H22" si="2">(G6/1000)*-1</f>
        <v>-1.6800291441985225E-2</v>
      </c>
      <c r="J6" s="12">
        <f t="shared" ref="J6:J22" si="3">J5*C6+J5</f>
        <v>1207.0561725440868</v>
      </c>
      <c r="K6" s="12">
        <f t="shared" ref="K6:K22" si="4">1000-J6</f>
        <v>-207.05617254408685</v>
      </c>
      <c r="L6" s="107">
        <f t="shared" ref="L6:L22" si="5">(K6/1000)*-1</f>
        <v>0.20705617254408684</v>
      </c>
    </row>
    <row r="7" spans="1:12" ht="13.5" x14ac:dyDescent="0.25">
      <c r="A7" s="14">
        <v>29677</v>
      </c>
      <c r="B7" s="15">
        <v>-1.934E-2</v>
      </c>
      <c r="C7" s="16">
        <v>9.0800000000000006E-2</v>
      </c>
      <c r="D7" s="17"/>
      <c r="F7" s="12">
        <f t="shared" si="0"/>
        <v>964.18462619450281</v>
      </c>
      <c r="G7" s="12">
        <f t="shared" si="1"/>
        <v>35.815373805497188</v>
      </c>
      <c r="H7" s="107">
        <f t="shared" si="2"/>
        <v>-3.5815373805497187E-2</v>
      </c>
      <c r="J7" s="12">
        <f t="shared" si="3"/>
        <v>1316.6568730110898</v>
      </c>
      <c r="K7" s="12">
        <f t="shared" si="4"/>
        <v>-316.65687301108983</v>
      </c>
      <c r="L7" s="107">
        <f t="shared" si="5"/>
        <v>0.3166568730110898</v>
      </c>
    </row>
    <row r="8" spans="1:12" ht="13.5" x14ac:dyDescent="0.25">
      <c r="A8" s="14">
        <v>29707</v>
      </c>
      <c r="B8" s="15">
        <v>2.5600000000000002E-3</v>
      </c>
      <c r="C8" s="16">
        <v>7.5999999999999998E-2</v>
      </c>
      <c r="D8" s="17"/>
      <c r="F8" s="12">
        <f t="shared" si="0"/>
        <v>966.65293883756078</v>
      </c>
      <c r="G8" s="12">
        <f t="shared" si="1"/>
        <v>33.347061162439218</v>
      </c>
      <c r="H8" s="107">
        <f t="shared" si="2"/>
        <v>-3.3347061162439219E-2</v>
      </c>
      <c r="J8" s="12">
        <f t="shared" si="3"/>
        <v>1416.7227953599327</v>
      </c>
      <c r="K8" s="12">
        <f t="shared" si="4"/>
        <v>-416.72279535993266</v>
      </c>
      <c r="L8" s="107">
        <f t="shared" si="5"/>
        <v>0.41672279535993267</v>
      </c>
    </row>
    <row r="9" spans="1:12" ht="13.5" x14ac:dyDescent="0.25">
      <c r="A9" s="14">
        <v>29738</v>
      </c>
      <c r="B9" s="15">
        <v>-6.2599999999999999E-3</v>
      </c>
      <c r="C9" s="16">
        <v>0.1024</v>
      </c>
      <c r="D9" s="17"/>
      <c r="F9" s="12">
        <f t="shared" si="0"/>
        <v>960.60169144043766</v>
      </c>
      <c r="G9" s="12">
        <f t="shared" si="1"/>
        <v>39.398308559562338</v>
      </c>
      <c r="H9" s="107">
        <f t="shared" si="2"/>
        <v>-3.9398308559562341E-2</v>
      </c>
      <c r="J9" s="12">
        <f t="shared" si="3"/>
        <v>1561.7952096047898</v>
      </c>
      <c r="K9" s="12">
        <f t="shared" si="4"/>
        <v>-561.79520960478976</v>
      </c>
      <c r="L9" s="107">
        <f t="shared" si="5"/>
        <v>0.56179520960478979</v>
      </c>
    </row>
    <row r="10" spans="1:12" ht="13.5" x14ac:dyDescent="0.25">
      <c r="A10" s="14">
        <v>29768</v>
      </c>
      <c r="B10" s="15">
        <v>2.0600000000000002E-3</v>
      </c>
      <c r="C10" s="16">
        <v>6.6000000000000003E-2</v>
      </c>
      <c r="D10" s="17"/>
      <c r="F10" s="12">
        <f t="shared" si="0"/>
        <v>962.58053092480498</v>
      </c>
      <c r="G10" s="12">
        <f t="shared" si="1"/>
        <v>37.419469075195025</v>
      </c>
      <c r="H10" s="107">
        <f t="shared" si="2"/>
        <v>-3.7419469075195028E-2</v>
      </c>
      <c r="J10" s="12">
        <f t="shared" si="3"/>
        <v>1664.8736934387059</v>
      </c>
      <c r="K10" s="12">
        <f t="shared" si="4"/>
        <v>-664.87369343870591</v>
      </c>
      <c r="L10" s="107">
        <f t="shared" si="5"/>
        <v>0.66487369343870595</v>
      </c>
    </row>
    <row r="11" spans="1:12" ht="13.5" x14ac:dyDescent="0.25">
      <c r="A11" s="14">
        <v>29799</v>
      </c>
      <c r="B11" s="15">
        <v>-5.7750000000000003E-2</v>
      </c>
      <c r="C11" s="16">
        <v>2.8999999999999998E-3</v>
      </c>
      <c r="D11" s="17"/>
      <c r="F11" s="12">
        <f t="shared" si="0"/>
        <v>906.99150526389747</v>
      </c>
      <c r="G11" s="12">
        <f t="shared" si="1"/>
        <v>93.008494736102534</v>
      </c>
      <c r="H11" s="107">
        <f t="shared" si="2"/>
        <v>-9.3008494736102537E-2</v>
      </c>
      <c r="J11" s="12">
        <f t="shared" si="3"/>
        <v>1669.7018271496781</v>
      </c>
      <c r="K11" s="12">
        <f t="shared" si="4"/>
        <v>-669.70182714967814</v>
      </c>
      <c r="L11" s="107">
        <f t="shared" si="5"/>
        <v>0.66970182714967819</v>
      </c>
    </row>
    <row r="12" spans="1:12" ht="13.5" x14ac:dyDescent="0.25">
      <c r="A12" s="14">
        <v>29830</v>
      </c>
      <c r="B12" s="15">
        <v>-4.9270000000000001E-2</v>
      </c>
      <c r="C12" s="16">
        <v>-2.5700000000000001E-2</v>
      </c>
      <c r="D12" s="17"/>
      <c r="F12" s="12">
        <f t="shared" si="0"/>
        <v>862.30403379954521</v>
      </c>
      <c r="G12" s="12">
        <f t="shared" si="1"/>
        <v>137.69596620045479</v>
      </c>
      <c r="H12" s="107">
        <f t="shared" si="2"/>
        <v>-0.13769596620045479</v>
      </c>
      <c r="J12" s="12">
        <f t="shared" si="3"/>
        <v>1626.7904901919314</v>
      </c>
      <c r="K12" s="12">
        <f t="shared" si="4"/>
        <v>-626.79049019193144</v>
      </c>
      <c r="L12" s="107">
        <f t="shared" si="5"/>
        <v>0.62679049019193145</v>
      </c>
    </row>
    <row r="13" spans="1:12" ht="13.5" x14ac:dyDescent="0.25">
      <c r="A13" s="14">
        <v>29860</v>
      </c>
      <c r="B13" s="15">
        <v>5.3969999999999997E-2</v>
      </c>
      <c r="C13" s="16">
        <v>-3.39E-2</v>
      </c>
      <c r="D13" s="17"/>
      <c r="F13" s="12">
        <f t="shared" si="0"/>
        <v>908.84258250370669</v>
      </c>
      <c r="G13" s="12">
        <f t="shared" si="1"/>
        <v>91.157417496293306</v>
      </c>
      <c r="H13" s="107">
        <f t="shared" si="2"/>
        <v>-9.1157417496293303E-2</v>
      </c>
      <c r="J13" s="12">
        <f t="shared" si="3"/>
        <v>1571.642292574425</v>
      </c>
      <c r="K13" s="12">
        <f t="shared" si="4"/>
        <v>-571.64229257442503</v>
      </c>
      <c r="L13" s="107">
        <f t="shared" si="5"/>
        <v>0.571642292574425</v>
      </c>
    </row>
    <row r="14" spans="1:12" ht="13.5" x14ac:dyDescent="0.25">
      <c r="A14" s="14">
        <v>29891</v>
      </c>
      <c r="B14" s="15">
        <v>4.1270000000000001E-2</v>
      </c>
      <c r="C14" s="16">
        <v>7.3700000000000002E-2</v>
      </c>
      <c r="D14" s="17"/>
      <c r="F14" s="12">
        <f t="shared" si="0"/>
        <v>946.35051588363467</v>
      </c>
      <c r="G14" s="12">
        <f t="shared" si="1"/>
        <v>53.649484116365329</v>
      </c>
      <c r="H14" s="107">
        <f t="shared" si="2"/>
        <v>-5.3649484116365331E-2</v>
      </c>
      <c r="J14" s="12">
        <f t="shared" si="3"/>
        <v>1687.4723295371602</v>
      </c>
      <c r="K14" s="12">
        <f t="shared" si="4"/>
        <v>-687.47232953716025</v>
      </c>
      <c r="L14" s="107">
        <f t="shared" si="5"/>
        <v>0.6874723295371602</v>
      </c>
    </row>
    <row r="15" spans="1:12" ht="13.5" x14ac:dyDescent="0.25">
      <c r="A15" s="14">
        <v>29921</v>
      </c>
      <c r="B15" s="15">
        <v>-2.564E-2</v>
      </c>
      <c r="C15" s="16">
        <v>-7.6899999999999996E-2</v>
      </c>
      <c r="D15" s="17"/>
      <c r="F15" s="12">
        <f t="shared" si="0"/>
        <v>922.08608865637825</v>
      </c>
      <c r="G15" s="12">
        <f t="shared" si="1"/>
        <v>77.913911343621749</v>
      </c>
      <c r="H15" s="107">
        <f t="shared" si="2"/>
        <v>-7.7913911343621745E-2</v>
      </c>
      <c r="J15" s="12">
        <f t="shared" si="3"/>
        <v>1557.7057073957526</v>
      </c>
      <c r="K15" s="12">
        <f t="shared" si="4"/>
        <v>-557.7057073957526</v>
      </c>
      <c r="L15" s="107">
        <f t="shared" si="5"/>
        <v>0.55770570739575265</v>
      </c>
    </row>
    <row r="16" spans="1:12" ht="13.5" x14ac:dyDescent="0.25">
      <c r="A16" s="14">
        <v>29952</v>
      </c>
      <c r="B16" s="15">
        <v>-1.306E-2</v>
      </c>
      <c r="C16" s="16">
        <v>4.3400000000000001E-2</v>
      </c>
      <c r="D16" s="17"/>
      <c r="F16" s="12">
        <f t="shared" si="0"/>
        <v>910.04364433852595</v>
      </c>
      <c r="G16" s="12">
        <f t="shared" si="1"/>
        <v>89.956355661474049</v>
      </c>
      <c r="H16" s="107">
        <f t="shared" si="2"/>
        <v>-8.9956355661474044E-2</v>
      </c>
      <c r="J16" s="12">
        <f t="shared" si="3"/>
        <v>1625.3101350967283</v>
      </c>
      <c r="K16" s="12">
        <f t="shared" si="4"/>
        <v>-625.31013509672835</v>
      </c>
      <c r="L16" s="107">
        <f t="shared" si="5"/>
        <v>0.62531013509672839</v>
      </c>
    </row>
    <row r="17" spans="1:12" ht="13.5" x14ac:dyDescent="0.25">
      <c r="A17" s="14">
        <v>29983</v>
      </c>
      <c r="B17" s="15">
        <v>-5.5899999999999998E-2</v>
      </c>
      <c r="C17" s="16">
        <v>8.5599999999999996E-2</v>
      </c>
      <c r="D17" s="17"/>
      <c r="F17" s="12">
        <f t="shared" si="0"/>
        <v>859.17220462000239</v>
      </c>
      <c r="G17" s="12">
        <f t="shared" si="1"/>
        <v>140.82779537999761</v>
      </c>
      <c r="H17" s="107">
        <f t="shared" si="2"/>
        <v>-0.14082779537999762</v>
      </c>
      <c r="J17" s="12">
        <f t="shared" si="3"/>
        <v>1764.4366826610083</v>
      </c>
      <c r="K17" s="12">
        <f t="shared" si="4"/>
        <v>-764.43668266100826</v>
      </c>
      <c r="L17" s="107">
        <f t="shared" si="5"/>
        <v>0.76443668266100828</v>
      </c>
    </row>
    <row r="18" spans="1:12" ht="13.5" x14ac:dyDescent="0.25">
      <c r="A18" s="14">
        <v>30011</v>
      </c>
      <c r="B18" s="15">
        <v>-5.2199999999999998E-3</v>
      </c>
      <c r="C18" s="16">
        <v>9.8400000000000001E-2</v>
      </c>
      <c r="D18" s="17"/>
      <c r="F18" s="12">
        <f t="shared" si="0"/>
        <v>854.68732571188593</v>
      </c>
      <c r="G18" s="12">
        <f t="shared" si="1"/>
        <v>145.31267428811407</v>
      </c>
      <c r="H18" s="107">
        <f t="shared" si="2"/>
        <v>-0.14531267428811406</v>
      </c>
      <c r="J18" s="12">
        <f t="shared" si="3"/>
        <v>1938.0572522348516</v>
      </c>
      <c r="K18" s="12">
        <f t="shared" si="4"/>
        <v>-938.0572522348516</v>
      </c>
      <c r="L18" s="107">
        <f t="shared" si="5"/>
        <v>0.93805725223485159</v>
      </c>
    </row>
    <row r="19" spans="1:12" ht="13.5" x14ac:dyDescent="0.25">
      <c r="A19" s="14">
        <v>30042</v>
      </c>
      <c r="B19" s="15">
        <v>4.5190000000000001E-2</v>
      </c>
      <c r="C19" s="16">
        <v>-3.0000000000000001E-3</v>
      </c>
      <c r="D19" s="17"/>
      <c r="F19" s="12">
        <f t="shared" si="0"/>
        <v>893.31064596080603</v>
      </c>
      <c r="G19" s="12">
        <f t="shared" si="1"/>
        <v>106.68935403919397</v>
      </c>
      <c r="H19" s="107">
        <f t="shared" si="2"/>
        <v>-0.10668935403919397</v>
      </c>
      <c r="J19" s="12">
        <f t="shared" si="3"/>
        <v>1932.243080478147</v>
      </c>
      <c r="K19" s="12">
        <f t="shared" si="4"/>
        <v>-932.24308047814702</v>
      </c>
      <c r="L19" s="107">
        <f t="shared" si="5"/>
        <v>0.93224308047814697</v>
      </c>
    </row>
    <row r="20" spans="1:12" ht="13.5" x14ac:dyDescent="0.25">
      <c r="A20" s="14">
        <v>30072</v>
      </c>
      <c r="B20" s="15">
        <v>-3.4090000000000002E-2</v>
      </c>
      <c r="C20" s="16">
        <v>4.0000000000000002E-4</v>
      </c>
      <c r="D20" s="17"/>
      <c r="F20" s="12">
        <f t="shared" si="0"/>
        <v>862.85768604000214</v>
      </c>
      <c r="G20" s="12">
        <f t="shared" si="1"/>
        <v>137.14231395999786</v>
      </c>
      <c r="H20" s="107">
        <f t="shared" si="2"/>
        <v>-0.13714231395999787</v>
      </c>
      <c r="J20" s="12">
        <f t="shared" si="3"/>
        <v>1933.0159777103383</v>
      </c>
      <c r="K20" s="12">
        <f t="shared" si="4"/>
        <v>-933.01597771033835</v>
      </c>
      <c r="L20" s="107">
        <f t="shared" si="5"/>
        <v>0.9330159777103384</v>
      </c>
    </row>
    <row r="21" spans="1:12" ht="13.5" x14ac:dyDescent="0.25">
      <c r="A21" s="14">
        <v>30103</v>
      </c>
      <c r="B21" s="15">
        <v>-1.502E-2</v>
      </c>
      <c r="C21" s="16">
        <v>8.6699999999999999E-2</v>
      </c>
      <c r="D21" s="17"/>
      <c r="F21" s="12">
        <f t="shared" si="0"/>
        <v>849.89756359568128</v>
      </c>
      <c r="G21" s="12">
        <f t="shared" si="1"/>
        <v>150.10243640431872</v>
      </c>
      <c r="H21" s="107">
        <f t="shared" si="2"/>
        <v>-0.15010243640431872</v>
      </c>
      <c r="J21" s="12">
        <f t="shared" si="3"/>
        <v>2100.6084629778247</v>
      </c>
      <c r="K21" s="12">
        <f t="shared" si="4"/>
        <v>-1100.6084629778247</v>
      </c>
      <c r="L21" s="107">
        <f t="shared" si="5"/>
        <v>1.1006084629778248</v>
      </c>
    </row>
    <row r="22" spans="1:12" ht="13.5" x14ac:dyDescent="0.25">
      <c r="A22" s="14">
        <v>30133</v>
      </c>
      <c r="B22" s="15">
        <v>-1.779E-2</v>
      </c>
      <c r="C22" s="16">
        <v>-8.2400000000000001E-2</v>
      </c>
      <c r="D22" s="17"/>
      <c r="F22" s="12">
        <f t="shared" si="0"/>
        <v>834.77788593931416</v>
      </c>
      <c r="G22" s="12">
        <f t="shared" si="1"/>
        <v>165.22211406068584</v>
      </c>
      <c r="H22" s="107">
        <f t="shared" si="2"/>
        <v>-0.16522211406068585</v>
      </c>
      <c r="J22" s="12">
        <f t="shared" si="3"/>
        <v>1927.518325628452</v>
      </c>
      <c r="K22" s="12">
        <f t="shared" si="4"/>
        <v>-927.51832562845198</v>
      </c>
      <c r="L22" s="107">
        <f t="shared" si="5"/>
        <v>0.92751832562845193</v>
      </c>
    </row>
    <row r="23" spans="1:12" ht="13.5" x14ac:dyDescent="0.25">
      <c r="A23" s="14"/>
      <c r="B23" s="15"/>
      <c r="C23" s="16"/>
      <c r="D23" s="17"/>
      <c r="H23" s="107"/>
      <c r="L23" s="107"/>
    </row>
    <row r="24" spans="1:12" ht="13.5" x14ac:dyDescent="0.25">
      <c r="A24" s="14"/>
      <c r="B24" s="15"/>
      <c r="C24" s="16"/>
      <c r="D24" s="17"/>
      <c r="H24" s="107"/>
      <c r="L24" s="107"/>
    </row>
    <row r="25" spans="1:12" ht="13.5" x14ac:dyDescent="0.25">
      <c r="A25" s="14"/>
      <c r="B25" s="15">
        <v>0</v>
      </c>
      <c r="C25" s="15">
        <v>0</v>
      </c>
      <c r="D25" s="17"/>
      <c r="H25" s="107"/>
      <c r="L25" s="107"/>
    </row>
    <row r="26" spans="1:12" ht="13.5" x14ac:dyDescent="0.25">
      <c r="B26" s="15">
        <v>0</v>
      </c>
      <c r="C26" s="15">
        <v>0</v>
      </c>
      <c r="D26" s="17"/>
      <c r="F26" s="12">
        <v>1000</v>
      </c>
      <c r="G26" s="12">
        <f t="shared" ref="G26:G64" si="6">1000-F26</f>
        <v>0</v>
      </c>
      <c r="H26" s="107">
        <f t="shared" ref="H26:H64" si="7">(G26/1000)*-1</f>
        <v>0</v>
      </c>
      <c r="J26" s="12">
        <v>1000</v>
      </c>
      <c r="K26" s="12">
        <f t="shared" ref="K26:K64" si="8">1000-J26</f>
        <v>0</v>
      </c>
      <c r="L26" s="107">
        <f t="shared" ref="L26:L64" si="9">(K26/1000)*-1</f>
        <v>0</v>
      </c>
    </row>
    <row r="27" spans="1:12" ht="13.5" x14ac:dyDescent="0.25">
      <c r="A27" s="14">
        <v>32021</v>
      </c>
      <c r="B27" s="17">
        <v>-2.1899999999999999E-2</v>
      </c>
      <c r="C27" s="18">
        <v>-4.45143E-2</v>
      </c>
      <c r="D27" s="17"/>
      <c r="F27" s="12">
        <f t="shared" ref="F27:F64" si="10">F26*B27+F26</f>
        <v>978.1</v>
      </c>
      <c r="G27" s="12">
        <f t="shared" si="6"/>
        <v>21.899999999999977</v>
      </c>
      <c r="H27" s="107">
        <f t="shared" si="7"/>
        <v>-2.1899999999999979E-2</v>
      </c>
      <c r="J27" s="12">
        <f t="shared" ref="J27:J64" si="11">J26*C27+J26</f>
        <v>955.48569999999995</v>
      </c>
      <c r="K27" s="12">
        <f t="shared" si="8"/>
        <v>44.514300000000048</v>
      </c>
      <c r="L27" s="107">
        <f t="shared" si="9"/>
        <v>-4.4514300000000048E-2</v>
      </c>
    </row>
    <row r="28" spans="1:12" ht="13.5" x14ac:dyDescent="0.25">
      <c r="A28" s="14">
        <v>32051</v>
      </c>
      <c r="B28" s="17">
        <v>-0.21540000000000001</v>
      </c>
      <c r="C28" s="18">
        <v>1.9672499999999999E-2</v>
      </c>
      <c r="D28" s="17"/>
      <c r="F28" s="12">
        <f t="shared" si="10"/>
        <v>767.41725999999994</v>
      </c>
      <c r="G28" s="12">
        <f t="shared" si="6"/>
        <v>232.58274000000006</v>
      </c>
      <c r="H28" s="107">
        <f t="shared" si="7"/>
        <v>-0.23258274000000007</v>
      </c>
      <c r="J28" s="12">
        <f t="shared" si="11"/>
        <v>974.2824924332499</v>
      </c>
      <c r="K28" s="12">
        <f t="shared" si="8"/>
        <v>25.717507566750101</v>
      </c>
      <c r="L28" s="107">
        <f t="shared" si="9"/>
        <v>-2.5717507566750099E-2</v>
      </c>
    </row>
    <row r="29" spans="1:12" ht="13.5" x14ac:dyDescent="0.25">
      <c r="A29" s="14">
        <v>32082</v>
      </c>
      <c r="B29" s="17">
        <v>-8.2400000000000001E-2</v>
      </c>
      <c r="C29" s="18">
        <v>8.9867799999999998E-2</v>
      </c>
      <c r="D29" s="17"/>
      <c r="F29" s="12">
        <f t="shared" si="10"/>
        <v>704.18207777599991</v>
      </c>
      <c r="G29" s="12">
        <f t="shared" si="6"/>
        <v>295.81792222400009</v>
      </c>
      <c r="H29" s="107">
        <f t="shared" si="7"/>
        <v>-0.29581792222400011</v>
      </c>
      <c r="J29" s="12">
        <f t="shared" si="11"/>
        <v>1061.8391166067427</v>
      </c>
      <c r="K29" s="12">
        <f t="shared" si="8"/>
        <v>-61.839116606742664</v>
      </c>
      <c r="L29" s="107">
        <f t="shared" si="9"/>
        <v>6.1839116606742663E-2</v>
      </c>
    </row>
    <row r="30" spans="1:12" ht="13.5" x14ac:dyDescent="0.25">
      <c r="A30" s="14"/>
      <c r="B30" s="17"/>
      <c r="C30" s="18"/>
      <c r="D30" s="17"/>
      <c r="H30" s="107"/>
      <c r="L30" s="107"/>
    </row>
    <row r="31" spans="1:12" ht="13.5" x14ac:dyDescent="0.25">
      <c r="A31" s="14"/>
      <c r="B31" s="17"/>
      <c r="C31" s="18"/>
      <c r="D31" s="17"/>
      <c r="H31" s="107"/>
      <c r="L31" s="107"/>
    </row>
    <row r="32" spans="1:12" ht="13.5" x14ac:dyDescent="0.25">
      <c r="A32" s="14"/>
      <c r="B32" s="17">
        <v>0</v>
      </c>
      <c r="C32" s="17">
        <v>0</v>
      </c>
      <c r="D32" s="17"/>
      <c r="H32" s="107"/>
      <c r="L32" s="107"/>
    </row>
    <row r="33" spans="1:12" ht="13.5" x14ac:dyDescent="0.25">
      <c r="B33" s="17">
        <v>0</v>
      </c>
      <c r="C33" s="18">
        <v>0</v>
      </c>
      <c r="D33" s="17"/>
      <c r="F33" s="12">
        <v>1000</v>
      </c>
      <c r="G33" s="12">
        <f t="shared" si="6"/>
        <v>0</v>
      </c>
      <c r="H33" s="107">
        <f t="shared" si="7"/>
        <v>0</v>
      </c>
      <c r="J33" s="12">
        <v>1000</v>
      </c>
      <c r="K33" s="12">
        <f t="shared" si="8"/>
        <v>0</v>
      </c>
      <c r="L33" s="107">
        <f t="shared" si="9"/>
        <v>0</v>
      </c>
    </row>
    <row r="34" spans="1:12" ht="13.5" x14ac:dyDescent="0.25">
      <c r="A34" s="14">
        <v>35977</v>
      </c>
      <c r="B34" s="17">
        <v>-1.065E-2</v>
      </c>
      <c r="C34" s="18">
        <v>-4.6300000000000001E-2</v>
      </c>
      <c r="D34" s="17"/>
      <c r="F34" s="12">
        <f t="shared" si="10"/>
        <v>989.35</v>
      </c>
      <c r="G34" s="12">
        <f t="shared" si="6"/>
        <v>10.649999999999977</v>
      </c>
      <c r="H34" s="107">
        <f t="shared" si="7"/>
        <v>-1.0649999999999977E-2</v>
      </c>
      <c r="J34" s="12">
        <f t="shared" si="11"/>
        <v>953.7</v>
      </c>
      <c r="K34" s="12">
        <f t="shared" si="8"/>
        <v>46.299999999999955</v>
      </c>
      <c r="L34" s="107">
        <f t="shared" si="9"/>
        <v>-4.6299999999999952E-2</v>
      </c>
    </row>
    <row r="35" spans="1:12" ht="13.5" x14ac:dyDescent="0.25">
      <c r="A35" s="14">
        <v>36008</v>
      </c>
      <c r="B35" s="17">
        <v>-0.14457999999999999</v>
      </c>
      <c r="C35" s="18">
        <v>6.5100000000000005E-2</v>
      </c>
      <c r="D35" s="17"/>
      <c r="F35" s="12">
        <f t="shared" si="10"/>
        <v>846.30977700000005</v>
      </c>
      <c r="G35" s="12">
        <f t="shared" si="6"/>
        <v>153.69022299999995</v>
      </c>
      <c r="H35" s="107">
        <f t="shared" si="7"/>
        <v>-0.15369022299999996</v>
      </c>
      <c r="J35" s="12">
        <f t="shared" si="11"/>
        <v>1015.78587</v>
      </c>
      <c r="K35" s="12">
        <f t="shared" si="8"/>
        <v>-15.785870000000045</v>
      </c>
      <c r="L35" s="107">
        <f t="shared" si="9"/>
        <v>1.5785870000000046E-2</v>
      </c>
    </row>
    <row r="36" spans="1:12" ht="13.5" x14ac:dyDescent="0.25">
      <c r="A36" s="14"/>
      <c r="B36" s="17"/>
      <c r="C36" s="18"/>
      <c r="D36" s="17"/>
      <c r="H36" s="107"/>
      <c r="L36" s="107"/>
    </row>
    <row r="37" spans="1:12" ht="13.5" x14ac:dyDescent="0.25">
      <c r="A37" s="14"/>
      <c r="B37" s="17"/>
      <c r="C37" s="18"/>
      <c r="D37" s="17"/>
      <c r="H37" s="107"/>
      <c r="L37" s="107"/>
    </row>
    <row r="38" spans="1:12" ht="13.5" x14ac:dyDescent="0.25">
      <c r="A38" s="14"/>
      <c r="B38" s="17">
        <v>0</v>
      </c>
      <c r="C38" s="17">
        <v>0</v>
      </c>
      <c r="D38" s="17"/>
      <c r="H38" s="107"/>
      <c r="L38" s="107"/>
    </row>
    <row r="39" spans="1:12" ht="13.5" x14ac:dyDescent="0.25">
      <c r="B39" s="17">
        <v>0</v>
      </c>
      <c r="C39" s="18">
        <v>0</v>
      </c>
      <c r="D39" s="17"/>
      <c r="F39" s="12">
        <v>1000</v>
      </c>
      <c r="G39" s="12">
        <f t="shared" si="6"/>
        <v>0</v>
      </c>
      <c r="H39" s="107">
        <f t="shared" si="7"/>
        <v>0</v>
      </c>
      <c r="J39" s="12">
        <v>1000</v>
      </c>
      <c r="K39" s="12">
        <f t="shared" si="8"/>
        <v>0</v>
      </c>
      <c r="L39" s="107">
        <f t="shared" si="9"/>
        <v>0</v>
      </c>
    </row>
    <row r="40" spans="1:12" ht="13.5" x14ac:dyDescent="0.25">
      <c r="A40" s="14">
        <v>36770</v>
      </c>
      <c r="B40" s="17">
        <v>-5.2789999999999997E-2</v>
      </c>
      <c r="C40" s="18">
        <v>-2.70285E-2</v>
      </c>
      <c r="D40" s="17"/>
      <c r="F40" s="12">
        <f t="shared" si="10"/>
        <v>947.21</v>
      </c>
      <c r="G40" s="12">
        <f t="shared" si="6"/>
        <v>52.789999999999964</v>
      </c>
      <c r="H40" s="107">
        <f t="shared" si="7"/>
        <v>-5.2789999999999962E-2</v>
      </c>
      <c r="J40" s="12">
        <f t="shared" si="11"/>
        <v>972.97149999999999</v>
      </c>
      <c r="K40" s="12">
        <f t="shared" si="8"/>
        <v>27.028500000000008</v>
      </c>
      <c r="L40" s="107">
        <f t="shared" si="9"/>
        <v>-2.7028500000000007E-2</v>
      </c>
    </row>
    <row r="41" spans="1:12" ht="13.5" x14ac:dyDescent="0.25">
      <c r="A41" s="14">
        <v>36800</v>
      </c>
      <c r="B41" s="17">
        <v>-4.2300000000000003E-3</v>
      </c>
      <c r="C41" s="18">
        <v>4.7940099999999999E-2</v>
      </c>
      <c r="D41" s="17"/>
      <c r="F41" s="12">
        <f t="shared" si="10"/>
        <v>943.2033017</v>
      </c>
      <c r="G41" s="12">
        <f t="shared" si="6"/>
        <v>56.796698300000003</v>
      </c>
      <c r="H41" s="107">
        <f t="shared" si="7"/>
        <v>-5.6796698300000004E-2</v>
      </c>
      <c r="J41" s="12">
        <f t="shared" si="11"/>
        <v>1019.61585100715</v>
      </c>
      <c r="K41" s="12">
        <f t="shared" si="8"/>
        <v>-19.615851007150013</v>
      </c>
      <c r="L41" s="107">
        <f t="shared" si="9"/>
        <v>1.9615851007150013E-2</v>
      </c>
    </row>
    <row r="42" spans="1:12" ht="13.5" x14ac:dyDescent="0.25">
      <c r="A42" s="14">
        <v>36831</v>
      </c>
      <c r="B42" s="17">
        <v>-7.8839999999999993E-2</v>
      </c>
      <c r="C42" s="18">
        <v>6.2433500000000003E-2</v>
      </c>
      <c r="D42" s="17"/>
      <c r="F42" s="12">
        <f t="shared" si="10"/>
        <v>868.84115339397204</v>
      </c>
      <c r="G42" s="12">
        <f t="shared" si="6"/>
        <v>131.15884660602796</v>
      </c>
      <c r="H42" s="107">
        <f t="shared" si="7"/>
        <v>-0.13115884660602797</v>
      </c>
      <c r="J42" s="12">
        <f t="shared" si="11"/>
        <v>1083.2740372410049</v>
      </c>
      <c r="K42" s="12">
        <f t="shared" si="8"/>
        <v>-83.274037241004862</v>
      </c>
      <c r="L42" s="107">
        <f t="shared" si="9"/>
        <v>8.3274037241004864E-2</v>
      </c>
    </row>
    <row r="43" spans="1:12" ht="13.5" x14ac:dyDescent="0.25">
      <c r="A43" s="14">
        <v>36861</v>
      </c>
      <c r="B43" s="17">
        <v>4.8900000000000002E-3</v>
      </c>
      <c r="C43" s="18">
        <v>0.13599520000000001</v>
      </c>
      <c r="D43" s="17"/>
      <c r="F43" s="12">
        <f t="shared" si="10"/>
        <v>873.08978663406856</v>
      </c>
      <c r="G43" s="12">
        <f t="shared" si="6"/>
        <v>126.91021336593144</v>
      </c>
      <c r="H43" s="107">
        <f t="shared" si="7"/>
        <v>-0.12691021336593145</v>
      </c>
      <c r="J43" s="12">
        <f t="shared" si="11"/>
        <v>1230.5941065904028</v>
      </c>
      <c r="K43" s="12">
        <f t="shared" si="8"/>
        <v>-230.59410659040282</v>
      </c>
      <c r="L43" s="107">
        <f t="shared" si="9"/>
        <v>0.2305941065904028</v>
      </c>
    </row>
    <row r="44" spans="1:12" ht="13.5" x14ac:dyDescent="0.25">
      <c r="A44" s="19">
        <v>36892</v>
      </c>
      <c r="B44" s="17">
        <v>3.5479999999999998E-2</v>
      </c>
      <c r="C44" s="18">
        <v>6.9273E-3</v>
      </c>
      <c r="D44" s="17"/>
      <c r="F44" s="12">
        <f t="shared" si="10"/>
        <v>904.0670122638453</v>
      </c>
      <c r="G44" s="12">
        <f t="shared" si="6"/>
        <v>95.932987736154701</v>
      </c>
      <c r="H44" s="107">
        <f t="shared" si="7"/>
        <v>-9.5932987736154704E-2</v>
      </c>
      <c r="J44" s="12">
        <f t="shared" si="11"/>
        <v>1239.1188011449865</v>
      </c>
      <c r="K44" s="12">
        <f t="shared" si="8"/>
        <v>-239.11880114498649</v>
      </c>
      <c r="L44" s="107">
        <f t="shared" si="9"/>
        <v>0.23911880114498649</v>
      </c>
    </row>
    <row r="45" spans="1:12" ht="13.5" x14ac:dyDescent="0.25">
      <c r="A45" s="19">
        <v>36923</v>
      </c>
      <c r="B45" s="17">
        <v>-9.1179999999999997E-2</v>
      </c>
      <c r="C45" s="18">
        <v>-1.3220600000000001E-2</v>
      </c>
      <c r="D45" s="17"/>
      <c r="F45" s="12">
        <f t="shared" si="10"/>
        <v>821.63418208562791</v>
      </c>
      <c r="G45" s="12">
        <f t="shared" si="6"/>
        <v>178.36581791437209</v>
      </c>
      <c r="H45" s="107">
        <f t="shared" si="7"/>
        <v>-0.17836581791437209</v>
      </c>
      <c r="J45" s="12">
        <f t="shared" si="11"/>
        <v>1222.7369071225692</v>
      </c>
      <c r="K45" s="12">
        <f t="shared" si="8"/>
        <v>-222.73690712256916</v>
      </c>
      <c r="L45" s="107">
        <f t="shared" si="9"/>
        <v>0.22273690712256916</v>
      </c>
    </row>
    <row r="46" spans="1:12" ht="13.5" x14ac:dyDescent="0.25">
      <c r="A46" s="19">
        <v>36951</v>
      </c>
      <c r="B46" s="17">
        <v>-6.3350000000000004E-2</v>
      </c>
      <c r="C46" s="18">
        <v>8.8004700000000005E-2</v>
      </c>
      <c r="D46" s="17"/>
      <c r="F46" s="12">
        <f t="shared" si="10"/>
        <v>769.58365665050337</v>
      </c>
      <c r="G46" s="12">
        <f t="shared" si="6"/>
        <v>230.41634334949663</v>
      </c>
      <c r="H46" s="107">
        <f t="shared" si="7"/>
        <v>-0.23041634334949662</v>
      </c>
      <c r="J46" s="12">
        <f t="shared" si="11"/>
        <v>1330.3435018128187</v>
      </c>
      <c r="K46" s="12">
        <f t="shared" si="8"/>
        <v>-330.34350181281866</v>
      </c>
      <c r="L46" s="107">
        <f t="shared" si="9"/>
        <v>0.33034350181281869</v>
      </c>
    </row>
    <row r="47" spans="1:12" ht="13.5" x14ac:dyDescent="0.25">
      <c r="A47" s="19">
        <v>36982</v>
      </c>
      <c r="B47" s="17">
        <v>7.7710000000000001E-2</v>
      </c>
      <c r="C47" s="18">
        <v>-4.9433699999999997E-2</v>
      </c>
      <c r="D47" s="17"/>
      <c r="F47" s="12">
        <f t="shared" si="10"/>
        <v>829.38800260881396</v>
      </c>
      <c r="G47" s="12">
        <f t="shared" si="6"/>
        <v>170.61199739118604</v>
      </c>
      <c r="H47" s="107">
        <f t="shared" si="7"/>
        <v>-0.17061199739118604</v>
      </c>
      <c r="J47" s="12">
        <f t="shared" si="11"/>
        <v>1264.5797002472543</v>
      </c>
      <c r="K47" s="12">
        <f t="shared" si="8"/>
        <v>-264.57970024725432</v>
      </c>
      <c r="L47" s="107">
        <f t="shared" si="9"/>
        <v>0.2645797002472543</v>
      </c>
    </row>
    <row r="48" spans="1:12" ht="13.5" x14ac:dyDescent="0.25">
      <c r="A48" s="19">
        <v>37012</v>
      </c>
      <c r="B48" s="17">
        <v>6.7000000000000002E-3</v>
      </c>
      <c r="C48" s="18">
        <v>1.8351599999999999E-2</v>
      </c>
      <c r="D48" s="17"/>
      <c r="F48" s="12">
        <f t="shared" si="10"/>
        <v>834.94490222629304</v>
      </c>
      <c r="G48" s="12">
        <f t="shared" si="6"/>
        <v>165.05509777370696</v>
      </c>
      <c r="H48" s="107">
        <f t="shared" si="7"/>
        <v>-0.16505509777370697</v>
      </c>
      <c r="J48" s="12">
        <f t="shared" si="11"/>
        <v>1287.7867610743119</v>
      </c>
      <c r="K48" s="12">
        <f t="shared" si="8"/>
        <v>-287.78676107431193</v>
      </c>
      <c r="L48" s="107">
        <f t="shared" si="9"/>
        <v>0.28778676107431195</v>
      </c>
    </row>
    <row r="49" spans="1:12" ht="13.5" x14ac:dyDescent="0.25">
      <c r="A49" s="19">
        <v>37043</v>
      </c>
      <c r="B49" s="17">
        <v>-2.4340000000000001E-2</v>
      </c>
      <c r="C49" s="18">
        <v>-1.9577199999999999E-2</v>
      </c>
      <c r="D49" s="17"/>
      <c r="F49" s="12">
        <f t="shared" si="10"/>
        <v>814.62234330610511</v>
      </c>
      <c r="G49" s="12">
        <f t="shared" si="6"/>
        <v>185.37765669389489</v>
      </c>
      <c r="H49" s="107">
        <f t="shared" si="7"/>
        <v>-0.18537765669389489</v>
      </c>
      <c r="J49" s="12">
        <f t="shared" si="11"/>
        <v>1262.575502095408</v>
      </c>
      <c r="K49" s="12">
        <f t="shared" si="8"/>
        <v>-262.57550209540796</v>
      </c>
      <c r="L49" s="107">
        <f t="shared" si="9"/>
        <v>0.26257550209540798</v>
      </c>
    </row>
    <row r="50" spans="1:12" ht="13.5" x14ac:dyDescent="0.25">
      <c r="A50" s="19">
        <v>37073</v>
      </c>
      <c r="B50" s="17">
        <v>-9.8399999999999998E-3</v>
      </c>
      <c r="C50" s="18">
        <v>-5.01676E-2</v>
      </c>
      <c r="D50" s="17"/>
      <c r="F50" s="12">
        <f t="shared" si="10"/>
        <v>806.60645944797307</v>
      </c>
      <c r="G50" s="12">
        <f t="shared" si="6"/>
        <v>193.39354055202693</v>
      </c>
      <c r="H50" s="107">
        <f t="shared" si="7"/>
        <v>-0.19339354055202693</v>
      </c>
      <c r="J50" s="12">
        <f t="shared" si="11"/>
        <v>1199.2351193364864</v>
      </c>
      <c r="K50" s="12">
        <f t="shared" si="8"/>
        <v>-199.23511933648638</v>
      </c>
      <c r="L50" s="107">
        <f t="shared" si="9"/>
        <v>0.19923511933648638</v>
      </c>
    </row>
    <row r="51" spans="1:12" ht="13.5" x14ac:dyDescent="0.25">
      <c r="A51" s="19">
        <v>37104</v>
      </c>
      <c r="B51" s="17">
        <v>-6.2600000000000003E-2</v>
      </c>
      <c r="C51" s="18">
        <v>3.2896700000000001E-2</v>
      </c>
      <c r="D51" s="17"/>
      <c r="F51" s="12">
        <f t="shared" si="10"/>
        <v>756.11289508652999</v>
      </c>
      <c r="G51" s="12">
        <f t="shared" si="6"/>
        <v>243.88710491347001</v>
      </c>
      <c r="H51" s="107">
        <f t="shared" si="7"/>
        <v>-0.24388710491347002</v>
      </c>
      <c r="J51" s="12">
        <f t="shared" si="11"/>
        <v>1238.685997286763</v>
      </c>
      <c r="K51" s="12">
        <f t="shared" si="8"/>
        <v>-238.68599728676304</v>
      </c>
      <c r="L51" s="107">
        <f t="shared" si="9"/>
        <v>0.23868599728676304</v>
      </c>
    </row>
    <row r="52" spans="1:12" ht="13.5" x14ac:dyDescent="0.25">
      <c r="A52" s="19">
        <v>37135</v>
      </c>
      <c r="B52" s="17">
        <v>-8.0750000000000002E-2</v>
      </c>
      <c r="C52" s="18">
        <v>-2.6862E-2</v>
      </c>
      <c r="D52" s="17"/>
      <c r="F52" s="12">
        <f t="shared" si="10"/>
        <v>695.05677880829273</v>
      </c>
      <c r="G52" s="12">
        <f t="shared" si="6"/>
        <v>304.94322119170727</v>
      </c>
      <c r="H52" s="107">
        <f t="shared" si="7"/>
        <v>-0.30494322119170725</v>
      </c>
      <c r="J52" s="12">
        <f t="shared" si="11"/>
        <v>1205.412414027646</v>
      </c>
      <c r="K52" s="12">
        <f t="shared" si="8"/>
        <v>-205.41241402764604</v>
      </c>
      <c r="L52" s="107">
        <f t="shared" si="9"/>
        <v>0.20541241402764604</v>
      </c>
    </row>
    <row r="53" spans="1:12" ht="13.5" x14ac:dyDescent="0.25">
      <c r="A53" s="19">
        <v>37165</v>
      </c>
      <c r="B53" s="17">
        <v>1.907E-2</v>
      </c>
      <c r="C53" s="18">
        <v>4.0626099999999998E-2</v>
      </c>
      <c r="D53" s="17"/>
      <c r="F53" s="12">
        <f t="shared" si="10"/>
        <v>708.31151158016689</v>
      </c>
      <c r="G53" s="12">
        <f t="shared" si="6"/>
        <v>291.68848841983311</v>
      </c>
      <c r="H53" s="107">
        <f t="shared" si="7"/>
        <v>-0.29168848841983308</v>
      </c>
      <c r="J53" s="12">
        <f t="shared" si="11"/>
        <v>1254.3836193011746</v>
      </c>
      <c r="K53" s="12">
        <f t="shared" si="8"/>
        <v>-254.38361930117458</v>
      </c>
      <c r="L53" s="107">
        <f t="shared" si="9"/>
        <v>0.25438361930117459</v>
      </c>
    </row>
    <row r="54" spans="1:12" ht="13.5" x14ac:dyDescent="0.25">
      <c r="A54" s="19">
        <v>37196</v>
      </c>
      <c r="B54" s="17">
        <v>7.671E-2</v>
      </c>
      <c r="C54" s="18">
        <v>-7.7611399999999997E-2</v>
      </c>
      <c r="D54" s="17"/>
      <c r="F54" s="12">
        <f t="shared" si="10"/>
        <v>762.64608763348144</v>
      </c>
      <c r="G54" s="12">
        <f t="shared" si="6"/>
        <v>237.35391236651856</v>
      </c>
      <c r="H54" s="107">
        <f t="shared" si="7"/>
        <v>-0.23735391236651857</v>
      </c>
      <c r="J54" s="12">
        <f t="shared" si="11"/>
        <v>1157.0291504701433</v>
      </c>
      <c r="K54" s="12">
        <f t="shared" si="8"/>
        <v>-157.02915047014335</v>
      </c>
      <c r="L54" s="107">
        <f t="shared" si="9"/>
        <v>0.15702915047014335</v>
      </c>
    </row>
    <row r="55" spans="1:12" ht="13.5" x14ac:dyDescent="0.25">
      <c r="A55" s="19">
        <v>37226</v>
      </c>
      <c r="B55" s="17">
        <v>8.8000000000000005E-3</v>
      </c>
      <c r="C55" s="18">
        <v>2.03383E-2</v>
      </c>
      <c r="D55" s="17"/>
      <c r="F55" s="12">
        <f t="shared" si="10"/>
        <v>769.35737320465603</v>
      </c>
      <c r="G55" s="12">
        <f t="shared" si="6"/>
        <v>230.64262679534397</v>
      </c>
      <c r="H55" s="107">
        <f t="shared" si="7"/>
        <v>-0.23064262679534397</v>
      </c>
      <c r="J55" s="12">
        <f t="shared" si="11"/>
        <v>1180.5611564411502</v>
      </c>
      <c r="K55" s="12">
        <f t="shared" si="8"/>
        <v>-180.56115644115016</v>
      </c>
      <c r="L55" s="107">
        <f t="shared" si="9"/>
        <v>0.18056115644115017</v>
      </c>
    </row>
    <row r="56" spans="1:12" ht="13.5" x14ac:dyDescent="0.25">
      <c r="A56" s="19">
        <v>37257</v>
      </c>
      <c r="B56" s="17">
        <v>-1.4590000000000001E-2</v>
      </c>
      <c r="C56" s="18">
        <v>2.12211E-2</v>
      </c>
      <c r="D56" s="17"/>
      <c r="F56" s="12">
        <f t="shared" si="10"/>
        <v>758.1324491296001</v>
      </c>
      <c r="G56" s="12">
        <f t="shared" si="6"/>
        <v>241.8675508703999</v>
      </c>
      <c r="H56" s="107">
        <f t="shared" si="7"/>
        <v>-0.24186755087039991</v>
      </c>
      <c r="J56" s="12">
        <f t="shared" si="11"/>
        <v>1205.6139627981036</v>
      </c>
      <c r="K56" s="12">
        <f t="shared" si="8"/>
        <v>-205.61396279810356</v>
      </c>
      <c r="L56" s="107">
        <f t="shared" si="9"/>
        <v>0.20561396279810357</v>
      </c>
    </row>
    <row r="57" spans="1:12" ht="13.5" x14ac:dyDescent="0.25">
      <c r="A57" s="19">
        <v>37288</v>
      </c>
      <c r="B57" s="17">
        <v>-1.9279999999999999E-2</v>
      </c>
      <c r="C57" s="18">
        <v>-4.2018300000000001E-2</v>
      </c>
      <c r="D57" s="17"/>
      <c r="F57" s="12">
        <f t="shared" si="10"/>
        <v>743.51565551038141</v>
      </c>
      <c r="G57" s="12">
        <f t="shared" si="6"/>
        <v>256.48434448961859</v>
      </c>
      <c r="H57" s="107">
        <f t="shared" si="7"/>
        <v>-0.2564843444896186</v>
      </c>
      <c r="J57" s="12">
        <f t="shared" si="11"/>
        <v>1154.9561136250641</v>
      </c>
      <c r="K57" s="12">
        <f t="shared" si="8"/>
        <v>-154.95611362506406</v>
      </c>
      <c r="L57" s="107">
        <f t="shared" si="9"/>
        <v>0.15495611362506406</v>
      </c>
    </row>
    <row r="58" spans="1:12" ht="13.5" x14ac:dyDescent="0.25">
      <c r="A58" s="19">
        <v>37316</v>
      </c>
      <c r="B58" s="17">
        <v>3.7609999999999998E-2</v>
      </c>
      <c r="C58" s="18">
        <v>1.1737900000000001E-2</v>
      </c>
      <c r="D58" s="17"/>
      <c r="F58" s="12">
        <f t="shared" si="10"/>
        <v>771.47927931412687</v>
      </c>
      <c r="G58" s="12">
        <f t="shared" si="6"/>
        <v>228.52072068587313</v>
      </c>
      <c r="H58" s="107">
        <f t="shared" si="7"/>
        <v>-0.22852072068587312</v>
      </c>
      <c r="J58" s="12">
        <f t="shared" si="11"/>
        <v>1168.5128729911837</v>
      </c>
      <c r="K58" s="12">
        <f t="shared" si="8"/>
        <v>-168.51287299118371</v>
      </c>
      <c r="L58" s="107">
        <f t="shared" si="9"/>
        <v>0.16851287299118373</v>
      </c>
    </row>
    <row r="59" spans="1:12" ht="13.5" x14ac:dyDescent="0.25">
      <c r="A59" s="19">
        <v>37347</v>
      </c>
      <c r="B59" s="17">
        <v>-6.0630000000000003E-2</v>
      </c>
      <c r="C59" s="18">
        <v>-3.3812399999999999E-2</v>
      </c>
      <c r="D59" s="17"/>
      <c r="F59" s="12">
        <f t="shared" si="10"/>
        <v>724.70449060931139</v>
      </c>
      <c r="G59" s="12">
        <f t="shared" si="6"/>
        <v>275.29550939068861</v>
      </c>
      <c r="H59" s="107">
        <f t="shared" si="7"/>
        <v>-0.27529550939068859</v>
      </c>
      <c r="J59" s="12">
        <f t="shared" si="11"/>
        <v>1129.0026483244567</v>
      </c>
      <c r="K59" s="12">
        <f t="shared" si="8"/>
        <v>-129.00264832445669</v>
      </c>
      <c r="L59" s="107">
        <f t="shared" si="9"/>
        <v>0.12900264832445668</v>
      </c>
    </row>
    <row r="60" spans="1:12" ht="13.5" x14ac:dyDescent="0.25">
      <c r="A60" s="19">
        <v>37377</v>
      </c>
      <c r="B60" s="17">
        <v>-7.3699999999999998E-3</v>
      </c>
      <c r="C60" s="18">
        <v>6.5763000000000002E-2</v>
      </c>
      <c r="D60" s="17"/>
      <c r="F60" s="12">
        <f t="shared" si="10"/>
        <v>719.36341851352074</v>
      </c>
      <c r="G60" s="12">
        <f t="shared" si="6"/>
        <v>280.63658148647926</v>
      </c>
      <c r="H60" s="107">
        <f t="shared" si="7"/>
        <v>-0.28063658148647924</v>
      </c>
      <c r="J60" s="12">
        <f t="shared" si="11"/>
        <v>1203.2492494862179</v>
      </c>
      <c r="K60" s="12">
        <f t="shared" si="8"/>
        <v>-203.24924948621788</v>
      </c>
      <c r="L60" s="107">
        <f t="shared" si="9"/>
        <v>0.20324924948621786</v>
      </c>
    </row>
    <row r="61" spans="1:12" ht="13.5" x14ac:dyDescent="0.25">
      <c r="A61" s="19">
        <v>37408</v>
      </c>
      <c r="B61" s="17">
        <v>-7.1239999999999998E-2</v>
      </c>
      <c r="C61" s="18">
        <v>0.12129529999999999</v>
      </c>
      <c r="D61" s="17"/>
      <c r="F61" s="12">
        <f t="shared" si="10"/>
        <v>668.11596857861753</v>
      </c>
      <c r="G61" s="12">
        <f t="shared" si="6"/>
        <v>331.88403142138247</v>
      </c>
      <c r="H61" s="107">
        <f t="shared" si="7"/>
        <v>-0.33188403142138245</v>
      </c>
      <c r="J61" s="12">
        <f t="shared" si="11"/>
        <v>1349.1977281774234</v>
      </c>
      <c r="K61" s="12">
        <f t="shared" si="8"/>
        <v>-349.19772817742341</v>
      </c>
      <c r="L61" s="107">
        <f t="shared" si="9"/>
        <v>0.34919772817742339</v>
      </c>
    </row>
    <row r="62" spans="1:12" ht="13.5" x14ac:dyDescent="0.25">
      <c r="A62" s="19">
        <v>37438</v>
      </c>
      <c r="B62" s="17">
        <v>-7.7950000000000005E-2</v>
      </c>
      <c r="C62" s="18">
        <v>5.7183299999999999E-2</v>
      </c>
      <c r="D62" s="17"/>
      <c r="F62" s="12">
        <f t="shared" si="10"/>
        <v>616.0363288279143</v>
      </c>
      <c r="G62" s="12">
        <f t="shared" si="6"/>
        <v>383.9636711720857</v>
      </c>
      <c r="H62" s="107">
        <f t="shared" si="7"/>
        <v>-0.38396367117208569</v>
      </c>
      <c r="J62" s="12">
        <f t="shared" si="11"/>
        <v>1426.3493066271114</v>
      </c>
      <c r="K62" s="12">
        <f t="shared" si="8"/>
        <v>-426.34930662711145</v>
      </c>
      <c r="L62" s="107">
        <f t="shared" si="9"/>
        <v>0.42634930662711146</v>
      </c>
    </row>
    <row r="63" spans="1:12" ht="13.5" x14ac:dyDescent="0.25">
      <c r="A63" s="19">
        <v>37469</v>
      </c>
      <c r="B63" s="17">
        <v>6.5700000000000003E-3</v>
      </c>
      <c r="C63" s="18">
        <v>1.5240500000000001E-2</v>
      </c>
      <c r="D63" s="17"/>
      <c r="F63" s="12">
        <f t="shared" si="10"/>
        <v>620.08368750831369</v>
      </c>
      <c r="G63" s="12">
        <f t="shared" si="6"/>
        <v>379.91631249168631</v>
      </c>
      <c r="H63" s="107">
        <f t="shared" si="7"/>
        <v>-0.37991631249168634</v>
      </c>
      <c r="J63" s="12">
        <f t="shared" si="11"/>
        <v>1448.087583234762</v>
      </c>
      <c r="K63" s="12">
        <f t="shared" si="8"/>
        <v>-448.08758323476195</v>
      </c>
      <c r="L63" s="107">
        <f t="shared" si="9"/>
        <v>0.44808758323476194</v>
      </c>
    </row>
    <row r="64" spans="1:12" ht="13.5" x14ac:dyDescent="0.25">
      <c r="A64" s="19">
        <v>37500</v>
      </c>
      <c r="B64" s="17">
        <v>-0.10868</v>
      </c>
      <c r="C64" s="18">
        <v>5.9851799999999997E-2</v>
      </c>
      <c r="D64" s="17"/>
      <c r="F64" s="12">
        <f t="shared" si="10"/>
        <v>552.69299234991013</v>
      </c>
      <c r="G64" s="12">
        <f t="shared" si="6"/>
        <v>447.30700765008987</v>
      </c>
      <c r="H64" s="107">
        <f t="shared" si="7"/>
        <v>-0.44730700765008985</v>
      </c>
      <c r="J64" s="12">
        <f t="shared" si="11"/>
        <v>1534.7582316490123</v>
      </c>
      <c r="K64" s="12">
        <f t="shared" si="8"/>
        <v>-534.75823164901226</v>
      </c>
      <c r="L64" s="107">
        <f t="shared" si="9"/>
        <v>0.53475823164901226</v>
      </c>
    </row>
    <row r="65" spans="1:12" ht="13.5" x14ac:dyDescent="0.25">
      <c r="A65" s="19"/>
      <c r="B65" s="17"/>
      <c r="C65" s="18"/>
      <c r="D65" s="17"/>
      <c r="H65" s="107"/>
      <c r="L65" s="107"/>
    </row>
    <row r="66" spans="1:12" ht="13.5" x14ac:dyDescent="0.25">
      <c r="A66" s="19"/>
      <c r="B66" s="17"/>
      <c r="C66" s="18"/>
      <c r="D66" s="17"/>
      <c r="H66" s="107"/>
      <c r="L66" s="107"/>
    </row>
    <row r="67" spans="1:12" ht="13.5" x14ac:dyDescent="0.25">
      <c r="A67" s="19"/>
      <c r="B67" s="17">
        <v>0</v>
      </c>
      <c r="C67" s="17">
        <v>0</v>
      </c>
      <c r="D67" s="17"/>
      <c r="H67" s="107"/>
      <c r="L67" s="107"/>
    </row>
    <row r="68" spans="1:12" ht="13.5" x14ac:dyDescent="0.25">
      <c r="B68" s="17">
        <v>0</v>
      </c>
      <c r="C68" s="18">
        <v>0</v>
      </c>
      <c r="D68" s="17"/>
      <c r="F68" s="12">
        <v>1000</v>
      </c>
      <c r="G68" s="12">
        <f t="shared" ref="G68:G84" si="12">1000-F68</f>
        <v>0</v>
      </c>
      <c r="H68" s="107">
        <f t="shared" ref="H68:H84" si="13">(G68/1000)*-1</f>
        <v>0</v>
      </c>
      <c r="J68" s="12">
        <v>1000</v>
      </c>
      <c r="K68" s="12">
        <f t="shared" ref="K68:K84" si="14">1000-J68</f>
        <v>0</v>
      </c>
      <c r="L68" s="107">
        <f t="shared" ref="L68:L84" si="15">(K68/1000)*-1</f>
        <v>0</v>
      </c>
    </row>
    <row r="69" spans="1:12" ht="13.5" x14ac:dyDescent="0.25">
      <c r="A69" s="19">
        <v>39387</v>
      </c>
      <c r="B69" s="17">
        <v>-4.1799999999999997E-2</v>
      </c>
      <c r="C69" s="18">
        <v>-3.2331600000000002E-2</v>
      </c>
      <c r="D69" s="17"/>
      <c r="F69" s="12">
        <f t="shared" ref="F69:F84" si="16">F68*B69+F68</f>
        <v>958.2</v>
      </c>
      <c r="G69" s="12">
        <f t="shared" si="12"/>
        <v>41.799999999999955</v>
      </c>
      <c r="H69" s="107">
        <f t="shared" si="13"/>
        <v>-4.1799999999999955E-2</v>
      </c>
      <c r="J69" s="12">
        <f t="shared" ref="J69:J84" si="17">J68*C69+J68</f>
        <v>967.66840000000002</v>
      </c>
      <c r="K69" s="12">
        <f t="shared" si="14"/>
        <v>32.33159999999998</v>
      </c>
      <c r="L69" s="107">
        <f t="shared" si="15"/>
        <v>-3.2331599999999981E-2</v>
      </c>
    </row>
    <row r="70" spans="1:12" ht="13.5" x14ac:dyDescent="0.25">
      <c r="A70" s="19">
        <v>39417</v>
      </c>
      <c r="B70" s="17">
        <v>-6.8999999999999999E-3</v>
      </c>
      <c r="C70" s="18">
        <v>1.6433699999999999E-2</v>
      </c>
      <c r="D70" s="17"/>
      <c r="F70" s="12">
        <f t="shared" si="16"/>
        <v>951.58842000000004</v>
      </c>
      <c r="G70" s="12">
        <f t="shared" si="12"/>
        <v>48.411579999999958</v>
      </c>
      <c r="H70" s="107">
        <f t="shared" si="13"/>
        <v>-4.8411579999999961E-2</v>
      </c>
      <c r="J70" s="12">
        <f t="shared" si="17"/>
        <v>983.57077218508005</v>
      </c>
      <c r="K70" s="12">
        <f t="shared" si="14"/>
        <v>16.429227814919955</v>
      </c>
      <c r="L70" s="107">
        <f t="shared" si="15"/>
        <v>-1.6429227814919956E-2</v>
      </c>
    </row>
    <row r="71" spans="1:12" ht="13.5" x14ac:dyDescent="0.25">
      <c r="A71" s="19">
        <v>39448</v>
      </c>
      <c r="B71" s="17">
        <v>-0.06</v>
      </c>
      <c r="C71" s="18">
        <v>1.5893999999999998E-2</v>
      </c>
      <c r="D71" s="17"/>
      <c r="F71" s="12">
        <f t="shared" si="16"/>
        <v>894.49311480000006</v>
      </c>
      <c r="G71" s="12">
        <f t="shared" si="12"/>
        <v>105.50688519999994</v>
      </c>
      <c r="H71" s="107">
        <f t="shared" si="13"/>
        <v>-0.10550688519999994</v>
      </c>
      <c r="J71" s="12">
        <f t="shared" si="17"/>
        <v>999.20364603818973</v>
      </c>
      <c r="K71" s="12">
        <f t="shared" si="14"/>
        <v>0.79635396181026863</v>
      </c>
      <c r="L71" s="107">
        <f t="shared" si="15"/>
        <v>-7.9635396181026866E-4</v>
      </c>
    </row>
    <row r="72" spans="1:12" ht="13.5" x14ac:dyDescent="0.25">
      <c r="A72" s="19">
        <v>39479</v>
      </c>
      <c r="B72" s="17">
        <v>-3.2500000000000001E-2</v>
      </c>
      <c r="C72" s="18">
        <v>6.5732799999999994E-2</v>
      </c>
      <c r="D72" s="17"/>
      <c r="F72" s="12">
        <f t="shared" si="16"/>
        <v>865.42208856900004</v>
      </c>
      <c r="G72" s="12">
        <f t="shared" si="12"/>
        <v>134.57791143099996</v>
      </c>
      <c r="H72" s="107">
        <f t="shared" si="13"/>
        <v>-0.13457791143099995</v>
      </c>
      <c r="J72" s="12">
        <f t="shared" si="17"/>
        <v>1064.8840994624888</v>
      </c>
      <c r="K72" s="12">
        <f t="shared" si="14"/>
        <v>-64.884099462488848</v>
      </c>
      <c r="L72" s="107">
        <f t="shared" si="15"/>
        <v>6.4884099462488853E-2</v>
      </c>
    </row>
    <row r="73" spans="1:12" ht="13.5" x14ac:dyDescent="0.25">
      <c r="A73" s="19">
        <v>39508</v>
      </c>
      <c r="B73" s="17">
        <v>-4.3E-3</v>
      </c>
      <c r="C73" s="18">
        <v>-2.30151E-2</v>
      </c>
      <c r="D73" s="17"/>
      <c r="F73" s="12">
        <f t="shared" si="16"/>
        <v>861.70077358815331</v>
      </c>
      <c r="G73" s="12">
        <f t="shared" si="12"/>
        <v>138.29922641184669</v>
      </c>
      <c r="H73" s="107">
        <f t="shared" si="13"/>
        <v>-0.13829922641184669</v>
      </c>
      <c r="J73" s="12">
        <f t="shared" si="17"/>
        <v>1040.3756854249498</v>
      </c>
      <c r="K73" s="12">
        <f t="shared" si="14"/>
        <v>-40.375685424949779</v>
      </c>
      <c r="L73" s="107">
        <f t="shared" si="15"/>
        <v>4.0375685424949778E-2</v>
      </c>
    </row>
    <row r="74" spans="1:12" ht="13.5" x14ac:dyDescent="0.25">
      <c r="A74" s="19">
        <v>39539</v>
      </c>
      <c r="B74" s="17">
        <v>4.87E-2</v>
      </c>
      <c r="C74" s="18">
        <v>-9.5844999999999993E-3</v>
      </c>
      <c r="D74" s="17"/>
      <c r="F74" s="12">
        <f t="shared" si="16"/>
        <v>903.66560126189643</v>
      </c>
      <c r="G74" s="12">
        <f t="shared" si="12"/>
        <v>96.334398738103573</v>
      </c>
      <c r="H74" s="107">
        <f t="shared" si="13"/>
        <v>-9.633439873810358E-2</v>
      </c>
      <c r="J74" s="12">
        <f t="shared" si="17"/>
        <v>1030.4042046679942</v>
      </c>
      <c r="K74" s="12">
        <f t="shared" si="14"/>
        <v>-30.404204667994236</v>
      </c>
      <c r="L74" s="107">
        <f t="shared" si="15"/>
        <v>3.0404204667994237E-2</v>
      </c>
    </row>
    <row r="75" spans="1:12" ht="13.5" x14ac:dyDescent="0.25">
      <c r="A75" s="19">
        <v>39569</v>
      </c>
      <c r="B75" s="17">
        <v>1.2999999999999999E-2</v>
      </c>
      <c r="C75" s="18">
        <v>1.43318E-2</v>
      </c>
      <c r="D75" s="17"/>
      <c r="F75" s="12">
        <f t="shared" si="16"/>
        <v>915.41325407830107</v>
      </c>
      <c r="G75" s="12">
        <f t="shared" si="12"/>
        <v>84.586745921698935</v>
      </c>
      <c r="H75" s="107">
        <f t="shared" si="13"/>
        <v>-8.458674592169893E-2</v>
      </c>
      <c r="J75" s="12">
        <f t="shared" si="17"/>
        <v>1045.171751648455</v>
      </c>
      <c r="K75" s="12">
        <f t="shared" si="14"/>
        <v>-45.171751648455029</v>
      </c>
      <c r="L75" s="107">
        <f t="shared" si="15"/>
        <v>4.5171751648455029E-2</v>
      </c>
    </row>
    <row r="76" spans="1:12" ht="13.5" x14ac:dyDescent="0.25">
      <c r="A76" s="19">
        <v>39600</v>
      </c>
      <c r="B76" s="17">
        <v>-8.43E-2</v>
      </c>
      <c r="C76" s="18">
        <v>6.4339499999999994E-2</v>
      </c>
      <c r="D76" s="17"/>
      <c r="F76" s="12">
        <f t="shared" si="16"/>
        <v>838.24391675950028</v>
      </c>
      <c r="G76" s="12">
        <f t="shared" si="12"/>
        <v>161.75608324049972</v>
      </c>
      <c r="H76" s="107">
        <f t="shared" si="13"/>
        <v>-0.16175608324049973</v>
      </c>
      <c r="J76" s="12">
        <f t="shared" si="17"/>
        <v>1112.4175795636409</v>
      </c>
      <c r="K76" s="12">
        <f t="shared" si="14"/>
        <v>-112.41757956364086</v>
      </c>
      <c r="L76" s="107">
        <f t="shared" si="15"/>
        <v>0.11241757956364086</v>
      </c>
    </row>
    <row r="77" spans="1:12" ht="13.5" x14ac:dyDescent="0.25">
      <c r="A77" s="19">
        <v>39630</v>
      </c>
      <c r="B77" s="17">
        <v>-8.3999999999999995E-3</v>
      </c>
      <c r="C77" s="18">
        <v>-3.0998000000000001E-2</v>
      </c>
      <c r="D77" s="17"/>
      <c r="F77" s="12">
        <f t="shared" si="16"/>
        <v>831.20266785872047</v>
      </c>
      <c r="G77" s="12">
        <f t="shared" si="12"/>
        <v>168.79733214127953</v>
      </c>
      <c r="H77" s="107">
        <f t="shared" si="13"/>
        <v>-0.16879733214127954</v>
      </c>
      <c r="J77" s="12">
        <f t="shared" si="17"/>
        <v>1077.9348594323271</v>
      </c>
      <c r="K77" s="12">
        <f t="shared" si="14"/>
        <v>-77.93485943232713</v>
      </c>
      <c r="L77" s="107">
        <f t="shared" si="15"/>
        <v>7.7934859432327128E-2</v>
      </c>
    </row>
    <row r="78" spans="1:12" ht="13.5" x14ac:dyDescent="0.25">
      <c r="A78" s="19">
        <v>39661</v>
      </c>
      <c r="B78" s="17">
        <v>1.4500000000000001E-2</v>
      </c>
      <c r="C78" s="18">
        <v>-3.9945500000000002E-2</v>
      </c>
      <c r="D78" s="17"/>
      <c r="F78" s="12">
        <f t="shared" si="16"/>
        <v>843.25510654267191</v>
      </c>
      <c r="G78" s="12">
        <f t="shared" si="12"/>
        <v>156.74489345732809</v>
      </c>
      <c r="H78" s="107">
        <f t="shared" si="13"/>
        <v>-0.15674489345732809</v>
      </c>
      <c r="J78" s="12">
        <f t="shared" si="17"/>
        <v>1034.8762125048731</v>
      </c>
      <c r="K78" s="12">
        <f t="shared" si="14"/>
        <v>-34.876212504873138</v>
      </c>
      <c r="L78" s="107">
        <f t="shared" si="15"/>
        <v>3.487621250487314E-2</v>
      </c>
    </row>
    <row r="79" spans="1:12" ht="13.5" x14ac:dyDescent="0.25">
      <c r="A79" s="19">
        <v>39692</v>
      </c>
      <c r="B79" s="17">
        <v>-8.9099999999999999E-2</v>
      </c>
      <c r="C79" s="18">
        <v>3.2031900000000002E-2</v>
      </c>
      <c r="D79" s="17"/>
      <c r="F79" s="12">
        <f t="shared" si="16"/>
        <v>768.12107654971987</v>
      </c>
      <c r="G79" s="12">
        <f t="shared" si="12"/>
        <v>231.87892345028013</v>
      </c>
      <c r="H79" s="107">
        <f t="shared" si="13"/>
        <v>-0.23187892345028013</v>
      </c>
      <c r="J79" s="12">
        <f t="shared" si="17"/>
        <v>1068.0252638562081</v>
      </c>
      <c r="K79" s="12">
        <f t="shared" si="14"/>
        <v>-68.025263856208085</v>
      </c>
      <c r="L79" s="107">
        <f t="shared" si="15"/>
        <v>6.8025263856208079E-2</v>
      </c>
    </row>
    <row r="80" spans="1:12" ht="13.5" x14ac:dyDescent="0.25">
      <c r="A80" s="19">
        <v>39722</v>
      </c>
      <c r="B80" s="17">
        <v>-0.16800000000000001</v>
      </c>
      <c r="C80" s="18">
        <v>8.8942499999999994E-2</v>
      </c>
      <c r="D80" s="17"/>
      <c r="F80" s="12">
        <f t="shared" si="16"/>
        <v>639.07673568936696</v>
      </c>
      <c r="G80" s="12">
        <f t="shared" si="12"/>
        <v>360.92326431063304</v>
      </c>
      <c r="H80" s="107">
        <f t="shared" si="13"/>
        <v>-0.36092326431063304</v>
      </c>
      <c r="J80" s="12">
        <f t="shared" si="17"/>
        <v>1163.0181008867389</v>
      </c>
      <c r="K80" s="12">
        <f t="shared" si="14"/>
        <v>-163.01810088673892</v>
      </c>
      <c r="L80" s="107">
        <f t="shared" si="15"/>
        <v>0.16301810088673893</v>
      </c>
    </row>
    <row r="81" spans="1:12" ht="13.5" x14ac:dyDescent="0.25">
      <c r="A81" s="19">
        <v>39753</v>
      </c>
      <c r="B81" s="17">
        <v>-7.1800000000000003E-2</v>
      </c>
      <c r="C81" s="18">
        <v>2.0853E-2</v>
      </c>
      <c r="D81" s="17"/>
      <c r="F81" s="12">
        <f t="shared" si="16"/>
        <v>593.19102606687045</v>
      </c>
      <c r="G81" s="12">
        <f t="shared" si="12"/>
        <v>406.80897393312955</v>
      </c>
      <c r="H81" s="107">
        <f t="shared" si="13"/>
        <v>-0.40680897393312954</v>
      </c>
      <c r="J81" s="12">
        <f t="shared" si="17"/>
        <v>1187.2705173445302</v>
      </c>
      <c r="K81" s="12">
        <f t="shared" si="14"/>
        <v>-187.27051734453016</v>
      </c>
      <c r="L81" s="107">
        <f t="shared" si="15"/>
        <v>0.18727051734453015</v>
      </c>
    </row>
    <row r="82" spans="1:12" ht="13.5" x14ac:dyDescent="0.25">
      <c r="A82" s="19">
        <v>39783</v>
      </c>
      <c r="B82" s="17">
        <v>1.06E-2</v>
      </c>
      <c r="C82" s="18">
        <v>1.2008400000000001E-2</v>
      </c>
      <c r="D82" s="17"/>
      <c r="F82" s="12">
        <f t="shared" si="16"/>
        <v>599.47885094317928</v>
      </c>
      <c r="G82" s="12">
        <f t="shared" si="12"/>
        <v>400.52114905682072</v>
      </c>
      <c r="H82" s="107">
        <f t="shared" si="13"/>
        <v>-0.40052114905682074</v>
      </c>
      <c r="J82" s="12">
        <f t="shared" si="17"/>
        <v>1201.5277366250102</v>
      </c>
      <c r="K82" s="12">
        <f t="shared" si="14"/>
        <v>-201.52773662501022</v>
      </c>
      <c r="L82" s="107">
        <f t="shared" si="15"/>
        <v>0.20152773662501022</v>
      </c>
    </row>
    <row r="83" spans="1:12" ht="13.5" x14ac:dyDescent="0.25">
      <c r="A83" s="19">
        <v>39814</v>
      </c>
      <c r="B83" s="17">
        <v>-8.43E-2</v>
      </c>
      <c r="C83" s="18">
        <v>2.0146999999999999E-3</v>
      </c>
      <c r="D83" s="17"/>
      <c r="F83" s="12">
        <f t="shared" si="16"/>
        <v>548.94278380866922</v>
      </c>
      <c r="G83" s="12">
        <f t="shared" si="12"/>
        <v>451.05721619133078</v>
      </c>
      <c r="H83" s="107">
        <f t="shared" si="13"/>
        <v>-0.45105721619133077</v>
      </c>
      <c r="J83" s="12">
        <f t="shared" si="17"/>
        <v>1203.9484545559885</v>
      </c>
      <c r="K83" s="12">
        <f t="shared" si="14"/>
        <v>-203.94845455598852</v>
      </c>
      <c r="L83" s="107">
        <f t="shared" si="15"/>
        <v>0.20394845455598851</v>
      </c>
    </row>
    <row r="84" spans="1:12" ht="13.5" x14ac:dyDescent="0.25">
      <c r="A84" s="19">
        <v>39845</v>
      </c>
      <c r="B84" s="17">
        <v>-0.1065</v>
      </c>
      <c r="C84" s="18">
        <v>2.35304E-2</v>
      </c>
      <c r="D84" s="17"/>
      <c r="F84" s="12">
        <f t="shared" si="16"/>
        <v>490.48037733304596</v>
      </c>
      <c r="G84" s="12">
        <f t="shared" si="12"/>
        <v>509.51962266695404</v>
      </c>
      <c r="H84" s="107">
        <f t="shared" si="13"/>
        <v>-0.50951962266695405</v>
      </c>
      <c r="J84" s="12">
        <f t="shared" si="17"/>
        <v>1232.2778432710727</v>
      </c>
      <c r="K84" s="12">
        <f t="shared" si="14"/>
        <v>-232.2778432710727</v>
      </c>
      <c r="L84" s="107">
        <f t="shared" si="15"/>
        <v>0.2322778432710727</v>
      </c>
    </row>
    <row r="88" spans="1:12" ht="13.5" x14ac:dyDescent="0.25">
      <c r="G88" s="13"/>
    </row>
    <row r="99" spans="1:16" ht="13.5" x14ac:dyDescent="0.25">
      <c r="K99" s="13"/>
    </row>
    <row r="100" spans="1:16" x14ac:dyDescent="0.2">
      <c r="A100" s="21"/>
      <c r="B100" s="22" t="s">
        <v>21</v>
      </c>
      <c r="C100" s="21"/>
      <c r="D100" s="21"/>
      <c r="E100" s="21"/>
      <c r="I100" s="22" t="s">
        <v>44</v>
      </c>
      <c r="J100" s="21"/>
      <c r="K100" s="21"/>
      <c r="N100" s="33" t="s">
        <v>43</v>
      </c>
      <c r="O100" s="34"/>
      <c r="P100" s="34"/>
    </row>
    <row r="101" spans="1:16" ht="13.5" x14ac:dyDescent="0.25">
      <c r="A101" s="21"/>
      <c r="B101" s="22" t="s">
        <v>0</v>
      </c>
      <c r="C101" s="22" t="s">
        <v>22</v>
      </c>
      <c r="D101" s="22" t="s">
        <v>23</v>
      </c>
      <c r="E101" s="21"/>
      <c r="H101" s="13"/>
      <c r="I101" s="21"/>
      <c r="J101" s="22" t="s">
        <v>24</v>
      </c>
      <c r="K101" s="22" t="s">
        <v>22</v>
      </c>
      <c r="N101" s="34"/>
      <c r="O101" s="33" t="s">
        <v>24</v>
      </c>
      <c r="P101" s="33" t="s">
        <v>22</v>
      </c>
    </row>
    <row r="102" spans="1:16" x14ac:dyDescent="0.2">
      <c r="A102" s="23">
        <v>32112</v>
      </c>
      <c r="B102" s="24">
        <v>-0.22500000000000001</v>
      </c>
      <c r="C102" s="25">
        <v>0.21099999999999999</v>
      </c>
      <c r="D102" s="25">
        <f t="shared" ref="D102:D116" si="18">C102-B102</f>
        <v>0.436</v>
      </c>
      <c r="E102" s="21"/>
      <c r="I102" s="23">
        <v>32112</v>
      </c>
      <c r="J102" s="108">
        <v>-0.22525300000000001</v>
      </c>
      <c r="K102" s="108">
        <v>0.210919</v>
      </c>
      <c r="L102" s="14"/>
      <c r="N102" s="35">
        <v>31837</v>
      </c>
      <c r="O102" s="109">
        <v>0.21351899999999999</v>
      </c>
      <c r="P102" s="109">
        <v>0.19265299999999999</v>
      </c>
    </row>
    <row r="103" spans="1:16" x14ac:dyDescent="0.2">
      <c r="A103" s="23">
        <v>39783</v>
      </c>
      <c r="B103" s="24">
        <v>-0.219</v>
      </c>
      <c r="C103" s="25">
        <v>0.125</v>
      </c>
      <c r="D103" s="25">
        <f t="shared" si="18"/>
        <v>0.34399999999999997</v>
      </c>
      <c r="E103" s="21"/>
      <c r="I103" s="23">
        <v>39783</v>
      </c>
      <c r="J103" s="108">
        <v>-0.21943299999999999</v>
      </c>
      <c r="K103" s="108">
        <v>0.124999</v>
      </c>
      <c r="L103" s="14"/>
      <c r="N103" s="35">
        <v>36130</v>
      </c>
      <c r="O103" s="109">
        <v>0.21296300000000001</v>
      </c>
      <c r="P103" s="109">
        <v>5.5774400000000003E-3</v>
      </c>
    </row>
    <row r="104" spans="1:16" x14ac:dyDescent="0.2">
      <c r="A104" s="23">
        <v>37500</v>
      </c>
      <c r="B104" s="24">
        <v>-0.17299999999999999</v>
      </c>
      <c r="C104" s="25">
        <v>0.13800000000000001</v>
      </c>
      <c r="D104" s="25">
        <f t="shared" si="18"/>
        <v>0.311</v>
      </c>
      <c r="E104" s="21"/>
      <c r="I104" s="23">
        <v>37500</v>
      </c>
      <c r="J104" s="108">
        <v>-0.172759</v>
      </c>
      <c r="K104" s="108">
        <v>0.13753399999999999</v>
      </c>
      <c r="L104" s="14"/>
      <c r="N104" s="35">
        <v>30286</v>
      </c>
      <c r="O104" s="109">
        <v>0.18249499999999999</v>
      </c>
      <c r="P104" s="109">
        <v>6.0719399999999996E-3</v>
      </c>
    </row>
    <row r="105" spans="1:16" x14ac:dyDescent="0.2">
      <c r="A105" s="23">
        <v>37135</v>
      </c>
      <c r="B105" s="24">
        <v>-0.14699999999999999</v>
      </c>
      <c r="C105" s="25">
        <v>-4.4999999999999998E-2</v>
      </c>
      <c r="D105" s="25">
        <f t="shared" si="18"/>
        <v>0.10199999999999999</v>
      </c>
      <c r="E105" s="21"/>
      <c r="I105" s="23">
        <v>37135</v>
      </c>
      <c r="J105" s="108">
        <v>-0.14677399999999999</v>
      </c>
      <c r="K105" s="108">
        <v>-4.5275000000000003E-2</v>
      </c>
      <c r="L105" s="14"/>
      <c r="N105" s="35">
        <v>35582</v>
      </c>
      <c r="O105" s="109">
        <v>0.17457900000000001</v>
      </c>
      <c r="P105" s="109">
        <v>-4.8185299999999997E-3</v>
      </c>
    </row>
    <row r="106" spans="1:16" x14ac:dyDescent="0.2">
      <c r="A106" s="23">
        <v>40787</v>
      </c>
      <c r="B106" s="24">
        <v>-0.13900000000000001</v>
      </c>
      <c r="C106" s="25">
        <v>3.0000000000000001E-3</v>
      </c>
      <c r="D106" s="25">
        <f t="shared" si="18"/>
        <v>0.14200000000000002</v>
      </c>
      <c r="E106" s="21"/>
      <c r="I106" s="23">
        <v>40787</v>
      </c>
      <c r="J106" s="108">
        <v>-0.13868</v>
      </c>
      <c r="K106" s="108">
        <v>2.9592400000000001E-3</v>
      </c>
      <c r="L106" s="14"/>
      <c r="N106" s="35">
        <v>31382</v>
      </c>
      <c r="O106" s="109">
        <v>0.17203499999999999</v>
      </c>
      <c r="P106" s="109">
        <v>0.27268700000000001</v>
      </c>
    </row>
    <row r="107" spans="1:16" x14ac:dyDescent="0.2">
      <c r="A107" s="23">
        <v>33117</v>
      </c>
      <c r="B107" s="24">
        <v>-0.13700000000000001</v>
      </c>
      <c r="C107" s="25">
        <v>0.216</v>
      </c>
      <c r="D107" s="25">
        <f t="shared" si="18"/>
        <v>0.35299999999999998</v>
      </c>
      <c r="E107" s="21"/>
      <c r="I107" s="23">
        <v>33117</v>
      </c>
      <c r="J107" s="108">
        <v>-0.137438</v>
      </c>
      <c r="K107" s="108">
        <v>0.21649599999999999</v>
      </c>
      <c r="L107" s="14"/>
      <c r="N107" s="35">
        <v>39965</v>
      </c>
      <c r="O107" s="109">
        <v>0.15929099999999999</v>
      </c>
      <c r="P107" s="109">
        <v>-9.3351299999999998E-2</v>
      </c>
    </row>
    <row r="108" spans="1:16" x14ac:dyDescent="0.2">
      <c r="A108" s="23">
        <v>37408</v>
      </c>
      <c r="B108" s="24">
        <v>-0.13400000000000001</v>
      </c>
      <c r="C108" s="25">
        <v>0.155</v>
      </c>
      <c r="D108" s="25">
        <f t="shared" si="18"/>
        <v>0.28900000000000003</v>
      </c>
      <c r="E108" s="21"/>
      <c r="I108" s="23">
        <v>37408</v>
      </c>
      <c r="J108" s="108">
        <v>-0.13398099999999999</v>
      </c>
      <c r="K108" s="108">
        <v>0.15462799999999999</v>
      </c>
      <c r="L108" s="14"/>
      <c r="N108" s="35">
        <v>40057</v>
      </c>
      <c r="O108" s="109">
        <v>0.156059</v>
      </c>
      <c r="P108" s="109">
        <v>4.2208200000000001E-2</v>
      </c>
    </row>
    <row r="109" spans="1:16" x14ac:dyDescent="0.2">
      <c r="A109" s="23">
        <v>36951</v>
      </c>
      <c r="B109" s="24">
        <v>-0.11899999999999999</v>
      </c>
      <c r="C109" s="25">
        <v>8.1000000000000003E-2</v>
      </c>
      <c r="D109" s="25">
        <f t="shared" si="18"/>
        <v>0.2</v>
      </c>
      <c r="E109" s="21"/>
      <c r="I109" s="23">
        <v>36951</v>
      </c>
      <c r="J109" s="108">
        <v>-0.118552</v>
      </c>
      <c r="K109" s="108">
        <v>8.1058000000000005E-2</v>
      </c>
      <c r="L109" s="14"/>
      <c r="N109" s="35">
        <v>37773</v>
      </c>
      <c r="O109" s="109">
        <v>0.15393899999999999</v>
      </c>
      <c r="P109" s="109">
        <v>5.5363500000000003E-2</v>
      </c>
    </row>
    <row r="110" spans="1:16" x14ac:dyDescent="0.2">
      <c r="A110" s="23">
        <v>40330</v>
      </c>
      <c r="B110" s="24">
        <v>-0.114</v>
      </c>
      <c r="C110" s="25">
        <v>-5.8999999999999997E-2</v>
      </c>
      <c r="D110" s="25">
        <f t="shared" si="18"/>
        <v>5.5000000000000007E-2</v>
      </c>
      <c r="E110" s="21"/>
      <c r="I110" s="23">
        <v>40330</v>
      </c>
      <c r="J110" s="108">
        <v>-0.11425200000000001</v>
      </c>
      <c r="K110" s="108">
        <v>-5.8911699999999997E-2</v>
      </c>
      <c r="L110" s="14"/>
      <c r="N110" s="35">
        <v>36495</v>
      </c>
      <c r="O110" s="109">
        <v>0.14879700000000001</v>
      </c>
      <c r="P110" s="109">
        <v>-6.4699699999999999E-2</v>
      </c>
    </row>
    <row r="111" spans="1:16" x14ac:dyDescent="0.2">
      <c r="A111" s="23">
        <v>39873</v>
      </c>
      <c r="B111" s="24">
        <v>-0.11</v>
      </c>
      <c r="C111" s="25">
        <v>-2.1000000000000001E-2</v>
      </c>
      <c r="D111" s="25">
        <f t="shared" si="18"/>
        <v>8.8999999999999996E-2</v>
      </c>
      <c r="E111" s="21"/>
      <c r="I111" s="23">
        <v>39873</v>
      </c>
      <c r="J111" s="108">
        <v>-0.11011799999999999</v>
      </c>
      <c r="K111" s="108">
        <v>-2.0827700000000001E-2</v>
      </c>
      <c r="L111" s="14"/>
      <c r="N111" s="35">
        <v>33298</v>
      </c>
      <c r="O111" s="109">
        <v>0.14526700000000001</v>
      </c>
      <c r="P111" s="109">
        <v>-1.0919999999999999E-2</v>
      </c>
    </row>
    <row r="112" spans="1:16" x14ac:dyDescent="0.2">
      <c r="A112" s="23">
        <v>29830</v>
      </c>
      <c r="B112" s="24">
        <v>-0.10199999999999999</v>
      </c>
      <c r="C112" s="25">
        <v>4.2000000000000003E-2</v>
      </c>
      <c r="D112" s="25">
        <f t="shared" si="18"/>
        <v>0.14399999999999999</v>
      </c>
      <c r="E112" s="21"/>
      <c r="I112" s="23">
        <v>29830</v>
      </c>
      <c r="J112" s="108">
        <v>-0.102329</v>
      </c>
      <c r="K112" s="108">
        <v>4.1632700000000002E-2</v>
      </c>
      <c r="L112" s="14"/>
      <c r="N112" s="35">
        <v>31472</v>
      </c>
      <c r="O112" s="109">
        <v>0.14105300000000001</v>
      </c>
      <c r="P112" s="109">
        <v>0.22314200000000001</v>
      </c>
    </row>
    <row r="113" spans="1:19" x14ac:dyDescent="0.2">
      <c r="A113" s="23">
        <v>36039</v>
      </c>
      <c r="B113" s="24">
        <v>-9.9000000000000005E-2</v>
      </c>
      <c r="C113" s="25">
        <v>6.9000000000000006E-2</v>
      </c>
      <c r="D113" s="25">
        <f t="shared" si="18"/>
        <v>0.16800000000000001</v>
      </c>
      <c r="E113" s="21"/>
      <c r="I113" s="23">
        <v>36039</v>
      </c>
      <c r="J113" s="108">
        <v>-9.9475599999999997E-2</v>
      </c>
      <c r="K113" s="108">
        <v>6.9159799999999994E-2</v>
      </c>
      <c r="L113" s="14"/>
      <c r="N113" s="35">
        <v>35855</v>
      </c>
      <c r="O113" s="109">
        <v>0.139488</v>
      </c>
      <c r="P113" s="109">
        <v>1.50254E-2</v>
      </c>
    </row>
    <row r="114" spans="1:19" x14ac:dyDescent="0.2">
      <c r="A114" s="23">
        <v>39508</v>
      </c>
      <c r="B114" s="24">
        <v>-9.4E-2</v>
      </c>
      <c r="C114" s="25">
        <v>5.8000000000000003E-2</v>
      </c>
      <c r="D114" s="25">
        <f t="shared" si="18"/>
        <v>0.152</v>
      </c>
      <c r="E114" s="21"/>
      <c r="I114" s="23">
        <v>39508</v>
      </c>
      <c r="J114" s="108">
        <v>-9.4445899999999999E-2</v>
      </c>
      <c r="K114" s="108">
        <v>5.7753800000000001E-2</v>
      </c>
      <c r="L114" s="14"/>
      <c r="N114" s="35">
        <v>29373</v>
      </c>
      <c r="O114" s="109">
        <v>0.13487499999999999</v>
      </c>
      <c r="P114" s="109">
        <v>6.3481700000000002E-2</v>
      </c>
    </row>
    <row r="115" spans="1:19" x14ac:dyDescent="0.2">
      <c r="A115" s="23">
        <v>39692</v>
      </c>
      <c r="B115" s="24">
        <v>-8.4000000000000005E-2</v>
      </c>
      <c r="C115" s="25">
        <v>-0.04</v>
      </c>
      <c r="D115" s="25">
        <f t="shared" si="18"/>
        <v>4.4000000000000004E-2</v>
      </c>
      <c r="E115" s="21"/>
      <c r="I115" s="23">
        <v>39692</v>
      </c>
      <c r="J115" s="108">
        <v>-8.3699399999999993E-2</v>
      </c>
      <c r="K115" s="108">
        <v>-3.9906200000000003E-2</v>
      </c>
      <c r="L115" s="14"/>
      <c r="N115" s="35">
        <v>40969</v>
      </c>
      <c r="O115" s="109">
        <v>0.12586600000000001</v>
      </c>
      <c r="P115" s="109">
        <v>-6.5719299999999994E-2</v>
      </c>
    </row>
    <row r="116" spans="1:19" x14ac:dyDescent="0.2">
      <c r="A116" s="23">
        <v>36861</v>
      </c>
      <c r="B116" s="24">
        <v>-7.8E-2</v>
      </c>
      <c r="C116" s="25">
        <v>0.26500000000000001</v>
      </c>
      <c r="D116" s="25">
        <f t="shared" si="18"/>
        <v>0.34300000000000003</v>
      </c>
      <c r="E116" s="21"/>
      <c r="I116" s="23">
        <v>36861</v>
      </c>
      <c r="J116" s="108">
        <v>-7.8251100000000004E-2</v>
      </c>
      <c r="K116" s="108">
        <v>0.26477899999999999</v>
      </c>
      <c r="L116" s="14"/>
      <c r="N116" s="35">
        <v>37956</v>
      </c>
      <c r="O116" s="109">
        <v>0.121762</v>
      </c>
      <c r="P116" s="109">
        <v>-5.8743700000000003E-2</v>
      </c>
      <c r="R116" s="36">
        <f>AVERAGE(O102:O116)</f>
        <v>0.1587992</v>
      </c>
      <c r="S116" s="36">
        <f>AVERAGE(P102:P116)</f>
        <v>3.8530509999999997E-2</v>
      </c>
    </row>
    <row r="117" spans="1:19" x14ac:dyDescent="0.2">
      <c r="A117" s="21"/>
      <c r="B117" s="21"/>
      <c r="C117" s="21"/>
      <c r="D117" s="21"/>
      <c r="E117" s="21"/>
      <c r="I117" s="14">
        <v>30011</v>
      </c>
      <c r="J117" s="45">
        <v>-7.30938E-2</v>
      </c>
      <c r="K117" s="45">
        <v>0.244141</v>
      </c>
      <c r="L117" s="14"/>
      <c r="N117" s="14">
        <v>40878</v>
      </c>
      <c r="O117" s="45">
        <v>0.11816400000000001</v>
      </c>
      <c r="P117" s="45">
        <v>-2.5582899999999999E-2</v>
      </c>
      <c r="S117" s="36">
        <f>MAX(P102:P116)</f>
        <v>0.27268700000000001</v>
      </c>
    </row>
    <row r="118" spans="1:19" x14ac:dyDescent="0.2">
      <c r="A118" s="21"/>
      <c r="B118" s="110">
        <f t="shared" ref="B118:C118" si="19">AVERAGE(B102:B116)</f>
        <v>-0.13160000000000002</v>
      </c>
      <c r="C118" s="110">
        <f t="shared" si="19"/>
        <v>7.9866666666666669E-2</v>
      </c>
      <c r="D118" s="110">
        <f>AVERAGE(D102:D116)</f>
        <v>0.21146666666666672</v>
      </c>
      <c r="E118" s="21"/>
      <c r="I118" s="14">
        <v>31656</v>
      </c>
      <c r="J118" s="45">
        <v>-6.9751900000000006E-2</v>
      </c>
      <c r="K118" s="45">
        <v>-3.8359900000000002E-2</v>
      </c>
      <c r="L118" s="14"/>
      <c r="N118" s="14">
        <v>30195</v>
      </c>
      <c r="O118" s="45">
        <v>0.115175</v>
      </c>
      <c r="P118" s="45">
        <v>1.1779100000000001E-2</v>
      </c>
      <c r="S118" s="36">
        <f>MIN(P102:P116)</f>
        <v>-9.3351299999999998E-2</v>
      </c>
    </row>
    <row r="119" spans="1:19" x14ac:dyDescent="0.2">
      <c r="I119" s="14">
        <v>42248</v>
      </c>
      <c r="J119" s="45">
        <v>-6.4384399999999994E-2</v>
      </c>
      <c r="K119" s="45">
        <v>5.4550599999999998E-2</v>
      </c>
      <c r="L119" s="14"/>
      <c r="N119" s="14">
        <v>40422</v>
      </c>
      <c r="O119" s="45">
        <v>0.112942</v>
      </c>
      <c r="P119" s="45">
        <v>6.9719299999999998E-2</v>
      </c>
    </row>
    <row r="120" spans="1:19" x14ac:dyDescent="0.2">
      <c r="I120" s="14">
        <v>36404</v>
      </c>
      <c r="J120" s="45">
        <v>-6.2438300000000002E-2</v>
      </c>
      <c r="K120" s="45">
        <v>-1.3454499999999999E-2</v>
      </c>
      <c r="L120" s="14"/>
      <c r="N120" s="14">
        <v>29465</v>
      </c>
      <c r="O120" s="45">
        <v>0.112189</v>
      </c>
      <c r="P120" s="45">
        <v>-4.4961699999999999E-3</v>
      </c>
    </row>
    <row r="121" spans="1:19" x14ac:dyDescent="0.2">
      <c r="I121" s="14">
        <v>28550</v>
      </c>
      <c r="J121" s="45">
        <v>-4.9366300000000002E-2</v>
      </c>
      <c r="K121" s="45">
        <v>0.26272699999999999</v>
      </c>
      <c r="L121" s="14"/>
      <c r="N121" s="14">
        <v>30468</v>
      </c>
      <c r="O121" s="45">
        <v>0.111015</v>
      </c>
      <c r="P121" s="45">
        <v>-3.4003699999999998E-2</v>
      </c>
    </row>
    <row r="122" spans="1:19" x14ac:dyDescent="0.2">
      <c r="I122" s="14">
        <v>28825</v>
      </c>
      <c r="J122" s="45">
        <v>-4.9279499999999997E-2</v>
      </c>
      <c r="K122" s="45">
        <v>-4.7710200000000001E-2</v>
      </c>
      <c r="L122" s="14"/>
      <c r="N122" s="14">
        <v>40513</v>
      </c>
      <c r="O122" s="45">
        <v>0.10756499999999999</v>
      </c>
      <c r="P122" s="45">
        <v>5.5609699999999998E-2</v>
      </c>
    </row>
    <row r="123" spans="1:19" x14ac:dyDescent="0.2">
      <c r="I123" s="14">
        <v>29281</v>
      </c>
      <c r="J123" s="45">
        <v>-4.1189499999999997E-2</v>
      </c>
      <c r="K123" s="45">
        <v>0.37260900000000002</v>
      </c>
      <c r="L123" s="14"/>
      <c r="N123" s="14">
        <v>32752</v>
      </c>
      <c r="O123" s="45">
        <v>0.10709200000000001</v>
      </c>
      <c r="P123" s="45">
        <v>-0.11819499999999999</v>
      </c>
    </row>
    <row r="124" spans="1:19" x14ac:dyDescent="0.2">
      <c r="I124" s="14">
        <v>31291</v>
      </c>
      <c r="J124" s="45">
        <v>-4.0955100000000001E-2</v>
      </c>
      <c r="K124" s="45">
        <v>-1.9239800000000001E-2</v>
      </c>
      <c r="L124" s="14"/>
      <c r="N124" s="14">
        <v>37226</v>
      </c>
      <c r="O124" s="45">
        <v>0.10689899999999999</v>
      </c>
      <c r="P124" s="45">
        <v>-2.06164E-2</v>
      </c>
    </row>
    <row r="125" spans="1:19" x14ac:dyDescent="0.2">
      <c r="I125" s="14">
        <v>34394</v>
      </c>
      <c r="J125" s="45">
        <v>-3.79216E-2</v>
      </c>
      <c r="K125" s="45">
        <v>-2.0688499999999999E-2</v>
      </c>
      <c r="L125" s="14"/>
      <c r="N125" s="14">
        <v>41334</v>
      </c>
      <c r="O125" s="45">
        <v>0.106054</v>
      </c>
      <c r="P125" s="45">
        <v>2.5591699999999998E-2</v>
      </c>
    </row>
    <row r="126" spans="1:19" x14ac:dyDescent="0.2">
      <c r="I126" s="14">
        <v>39417</v>
      </c>
      <c r="J126" s="45">
        <v>-3.3318100000000003E-2</v>
      </c>
      <c r="K126" s="45">
        <v>4.6200999999999999E-2</v>
      </c>
      <c r="L126" s="14"/>
      <c r="N126" s="14">
        <v>41609</v>
      </c>
      <c r="O126" s="45">
        <v>0.105129</v>
      </c>
      <c r="P126" s="45">
        <v>1.8218700000000001E-2</v>
      </c>
    </row>
    <row r="127" spans="1:19" x14ac:dyDescent="0.2">
      <c r="I127" s="14">
        <v>37681</v>
      </c>
      <c r="J127" s="45">
        <v>-3.1493199999999999E-2</v>
      </c>
      <c r="K127" s="45">
        <v>1.4571600000000001E-2</v>
      </c>
      <c r="L127" s="14"/>
      <c r="N127" s="14">
        <v>30376</v>
      </c>
      <c r="O127" s="45">
        <v>0.10015400000000001</v>
      </c>
      <c r="P127" s="45">
        <v>3.9400699999999997E-2</v>
      </c>
    </row>
    <row r="128" spans="1:19" x14ac:dyDescent="0.2">
      <c r="I128" s="14">
        <v>32933</v>
      </c>
      <c r="J128" s="45">
        <v>-3.0085600000000001E-2</v>
      </c>
      <c r="K128" s="45">
        <v>0.110347</v>
      </c>
      <c r="L128" s="14"/>
      <c r="N128" s="14">
        <v>34759</v>
      </c>
      <c r="O128" s="45">
        <v>9.7365499999999994E-2</v>
      </c>
      <c r="P128" s="45">
        <v>0.18396799999999999</v>
      </c>
    </row>
    <row r="129" spans="9:16" x14ac:dyDescent="0.2">
      <c r="I129" s="14">
        <v>28185</v>
      </c>
      <c r="J129" s="17">
        <v>-2.86E-2</v>
      </c>
      <c r="K129" s="17">
        <v>2.6499999999999999E-2</v>
      </c>
      <c r="L129" s="14"/>
      <c r="N129" s="14">
        <v>30926</v>
      </c>
      <c r="O129" s="45">
        <v>9.6943600000000005E-2</v>
      </c>
      <c r="P129" s="45">
        <v>0.13256599999999999</v>
      </c>
    </row>
    <row r="130" spans="9:16" x14ac:dyDescent="0.2">
      <c r="I130" s="14">
        <v>28369</v>
      </c>
      <c r="J130" s="45">
        <v>-2.7921600000000001E-2</v>
      </c>
      <c r="K130" s="45">
        <v>-4.4613399999999998E-2</v>
      </c>
      <c r="L130" s="14"/>
      <c r="N130" s="14">
        <v>34851</v>
      </c>
      <c r="O130" s="45">
        <v>9.5467099999999999E-2</v>
      </c>
      <c r="P130" s="45">
        <v>4.3757499999999998E-2</v>
      </c>
    </row>
    <row r="131" spans="9:16" x14ac:dyDescent="0.2">
      <c r="I131" s="14">
        <v>41061</v>
      </c>
      <c r="J131" s="45">
        <v>-2.75175E-2</v>
      </c>
      <c r="K131" s="45">
        <v>2.8848400000000001E-3</v>
      </c>
      <c r="L131" s="14"/>
      <c r="N131" s="14">
        <v>29556</v>
      </c>
      <c r="O131" s="45">
        <v>9.4877199999999995E-2</v>
      </c>
      <c r="P131" s="45">
        <v>0.18860099999999999</v>
      </c>
    </row>
    <row r="132" spans="9:16" x14ac:dyDescent="0.2">
      <c r="I132" s="14">
        <v>39600</v>
      </c>
      <c r="J132" s="45">
        <v>-2.7268000000000001E-2</v>
      </c>
      <c r="K132" s="45">
        <v>6.9246100000000005E-2</v>
      </c>
      <c r="L132" s="14"/>
      <c r="N132" s="14">
        <v>38322</v>
      </c>
      <c r="O132" s="45">
        <v>9.2306100000000002E-2</v>
      </c>
      <c r="P132" s="45">
        <v>0.190998</v>
      </c>
    </row>
    <row r="133" spans="9:16" x14ac:dyDescent="0.2">
      <c r="I133" s="14">
        <v>36678</v>
      </c>
      <c r="J133" s="45">
        <v>-2.6574899999999999E-2</v>
      </c>
      <c r="K133" s="45">
        <v>-5.1518099999999997E-2</v>
      </c>
      <c r="L133" s="14"/>
      <c r="N133" s="14">
        <v>31107</v>
      </c>
      <c r="O133" s="45">
        <v>9.1834499999999999E-2</v>
      </c>
      <c r="P133" s="45">
        <v>9.5532800000000001E-2</v>
      </c>
    </row>
    <row r="134" spans="9:16" x14ac:dyDescent="0.2">
      <c r="I134" s="14">
        <v>30834</v>
      </c>
      <c r="J134" s="45">
        <v>-2.56831E-2</v>
      </c>
      <c r="K134" s="45">
        <v>2.9092799999999999E-2</v>
      </c>
      <c r="L134" s="14"/>
      <c r="N134" s="14">
        <v>33208</v>
      </c>
      <c r="O134" s="45">
        <v>8.9639099999999999E-2</v>
      </c>
      <c r="P134" s="45">
        <v>0.106728</v>
      </c>
    </row>
    <row r="135" spans="9:16" x14ac:dyDescent="0.2">
      <c r="I135" s="14">
        <v>33664</v>
      </c>
      <c r="J135" s="45">
        <v>-2.52561E-2</v>
      </c>
      <c r="K135" s="45">
        <v>-9.5410800000000004E-2</v>
      </c>
      <c r="L135" s="14"/>
      <c r="N135" s="14">
        <v>32660</v>
      </c>
      <c r="O135" s="45">
        <v>8.8275000000000006E-2</v>
      </c>
      <c r="P135" s="45">
        <v>5.9025399999999999E-2</v>
      </c>
    </row>
    <row r="136" spans="9:16" x14ac:dyDescent="0.2">
      <c r="I136" s="14">
        <v>30742</v>
      </c>
      <c r="J136" s="45">
        <v>-2.3956399999999999E-2</v>
      </c>
      <c r="K136" s="45">
        <v>7.3656399999999997E-2</v>
      </c>
      <c r="L136" s="14"/>
      <c r="N136" s="14">
        <v>28734</v>
      </c>
      <c r="O136" s="45">
        <v>8.6687500000000001E-2</v>
      </c>
      <c r="P136" s="45">
        <v>0.15298300000000001</v>
      </c>
    </row>
    <row r="137" spans="9:16" x14ac:dyDescent="0.2">
      <c r="I137" s="14">
        <v>29738</v>
      </c>
      <c r="J137" s="45">
        <v>-2.29842E-2</v>
      </c>
      <c r="K137" s="45">
        <v>0.29386400000000001</v>
      </c>
      <c r="L137" s="14"/>
      <c r="N137" s="14">
        <v>28642</v>
      </c>
      <c r="O137" s="45">
        <v>8.5108699999999995E-2</v>
      </c>
      <c r="P137" s="45">
        <v>-6.2840900000000005E-2</v>
      </c>
    </row>
    <row r="138" spans="9:16" x14ac:dyDescent="0.2">
      <c r="I138" s="14">
        <v>38412</v>
      </c>
      <c r="J138" s="45">
        <v>-2.1484699999999999E-2</v>
      </c>
      <c r="K138" s="45">
        <v>-6.2783199999999997E-2</v>
      </c>
      <c r="L138" s="14"/>
      <c r="N138" s="14">
        <v>37591</v>
      </c>
      <c r="O138" s="45">
        <v>8.4377300000000002E-2</v>
      </c>
      <c r="P138" s="45">
        <v>-3.9986000000000001E-2</v>
      </c>
    </row>
    <row r="139" spans="9:16" x14ac:dyDescent="0.2">
      <c r="I139" s="14">
        <v>38231</v>
      </c>
      <c r="J139" s="45">
        <v>-1.8679899999999999E-2</v>
      </c>
      <c r="K139" s="45">
        <v>-5.3601799999999998E-2</v>
      </c>
      <c r="L139" s="14"/>
      <c r="N139" s="14">
        <v>33573</v>
      </c>
      <c r="O139" s="45">
        <v>8.3845699999999995E-2</v>
      </c>
      <c r="P139" s="45">
        <v>0.179284</v>
      </c>
    </row>
    <row r="140" spans="9:16" x14ac:dyDescent="0.2">
      <c r="I140" s="14">
        <v>38869</v>
      </c>
      <c r="J140" s="45">
        <v>-1.4404999999999999E-2</v>
      </c>
      <c r="K140" s="45">
        <v>-3.4431299999999998E-2</v>
      </c>
      <c r="L140" s="14"/>
      <c r="N140" s="14">
        <v>35400</v>
      </c>
      <c r="O140" s="45">
        <v>8.3359699999999995E-2</v>
      </c>
      <c r="P140" s="45">
        <v>0.154168</v>
      </c>
    </row>
    <row r="141" spans="9:16" x14ac:dyDescent="0.2">
      <c r="I141" s="14">
        <v>36770</v>
      </c>
      <c r="J141" s="45">
        <v>-9.6832099999999994E-3</v>
      </c>
      <c r="K141" s="45">
        <v>-9.9250499999999995E-3</v>
      </c>
      <c r="L141" s="14"/>
      <c r="N141" s="14">
        <v>34943</v>
      </c>
      <c r="O141" s="45">
        <v>7.9462000000000005E-2</v>
      </c>
      <c r="P141" s="45">
        <v>-2.04008E-2</v>
      </c>
    </row>
    <row r="142" spans="9:16" x14ac:dyDescent="0.2">
      <c r="I142" s="14">
        <v>30103</v>
      </c>
      <c r="J142" s="45">
        <v>-5.6041099999999998E-3</v>
      </c>
      <c r="K142" s="45">
        <v>8.3901900000000001E-2</v>
      </c>
      <c r="L142" s="14"/>
      <c r="N142" s="14">
        <v>29099</v>
      </c>
      <c r="O142" s="45">
        <v>7.6492900000000003E-2</v>
      </c>
      <c r="P142" s="45">
        <v>0.16800599999999999</v>
      </c>
    </row>
    <row r="143" spans="9:16" x14ac:dyDescent="0.2">
      <c r="I143" s="14">
        <v>41244</v>
      </c>
      <c r="J143" s="45">
        <v>-3.7720900000000001E-3</v>
      </c>
      <c r="K143" s="45">
        <v>8.3038299999999999E-3</v>
      </c>
      <c r="L143" s="14"/>
      <c r="N143" s="14">
        <v>35674</v>
      </c>
      <c r="O143" s="45">
        <v>7.4908199999999994E-2</v>
      </c>
      <c r="P143" s="45">
        <v>9.9544899999999999E-3</v>
      </c>
    </row>
    <row r="144" spans="9:16" x14ac:dyDescent="0.2">
      <c r="I144" s="14">
        <v>33390</v>
      </c>
      <c r="J144" s="45">
        <v>-2.2872499999999998E-3</v>
      </c>
      <c r="K144" s="45">
        <v>1.32633E-2</v>
      </c>
      <c r="L144" s="14"/>
      <c r="N144" s="14">
        <v>31199</v>
      </c>
      <c r="O144" s="45">
        <v>7.3345499999999994E-2</v>
      </c>
      <c r="P144" s="45">
        <v>-5.0317800000000003E-2</v>
      </c>
    </row>
    <row r="145" spans="9:16" x14ac:dyDescent="0.2">
      <c r="I145" s="14">
        <v>30560</v>
      </c>
      <c r="J145" s="45">
        <v>-1.32902E-3</v>
      </c>
      <c r="K145" s="45">
        <v>3.8937100000000002E-2</v>
      </c>
      <c r="L145" s="14"/>
      <c r="N145" s="14">
        <v>28915</v>
      </c>
      <c r="O145" s="45">
        <v>7.1038900000000002E-2</v>
      </c>
      <c r="P145" s="45">
        <v>5.3464999999999999E-2</v>
      </c>
    </row>
    <row r="146" spans="9:16" x14ac:dyDescent="0.2">
      <c r="I146" s="14">
        <v>28460</v>
      </c>
      <c r="J146" s="45">
        <v>-1.1357299999999999E-3</v>
      </c>
      <c r="K146" s="45">
        <v>0.117177</v>
      </c>
      <c r="L146" s="14"/>
      <c r="N146" s="14">
        <v>32568</v>
      </c>
      <c r="O146" s="45">
        <v>7.0899599999999993E-2</v>
      </c>
      <c r="P146" s="45">
        <v>6.2779799999999997E-2</v>
      </c>
    </row>
    <row r="147" spans="9:16" x14ac:dyDescent="0.2">
      <c r="I147" s="14">
        <v>34669</v>
      </c>
      <c r="J147" s="45">
        <v>-1.57372E-4</v>
      </c>
      <c r="K147" s="45">
        <v>9.9788100000000005E-2</v>
      </c>
      <c r="L147" s="14"/>
      <c r="N147" s="14">
        <v>36312</v>
      </c>
      <c r="O147" s="45">
        <v>7.0494000000000001E-2</v>
      </c>
      <c r="P147" s="45">
        <v>8.1554000000000001E-2</v>
      </c>
    </row>
    <row r="148" spans="9:16" x14ac:dyDescent="0.2">
      <c r="I148" s="14">
        <v>40695</v>
      </c>
      <c r="J148" s="45">
        <v>9.919970000000001E-4</v>
      </c>
      <c r="K148" s="45">
        <v>-2.8713900000000001E-2</v>
      </c>
      <c r="L148" s="14"/>
      <c r="N148" s="14">
        <v>42339</v>
      </c>
      <c r="O148" s="45">
        <v>7.0425600000000005E-2</v>
      </c>
      <c r="P148" s="45">
        <v>1.52932E-2</v>
      </c>
    </row>
    <row r="149" spans="9:16" x14ac:dyDescent="0.2">
      <c r="I149" s="14">
        <v>29190</v>
      </c>
      <c r="J149" s="45">
        <v>1.4188200000000001E-3</v>
      </c>
      <c r="K149" s="45">
        <v>0.12772600000000001</v>
      </c>
      <c r="L149" s="14"/>
      <c r="N149" s="14">
        <v>29921</v>
      </c>
      <c r="O149" s="45">
        <v>6.9328299999999995E-2</v>
      </c>
      <c r="P149" s="45">
        <v>-4.2472799999999998E-2</v>
      </c>
    </row>
    <row r="150" spans="9:16" x14ac:dyDescent="0.2">
      <c r="I150" s="14">
        <v>37316</v>
      </c>
      <c r="J150" s="45">
        <v>2.7580199999999999E-3</v>
      </c>
      <c r="K150" s="45">
        <v>-1.0205499999999999E-2</v>
      </c>
      <c r="L150" s="14"/>
      <c r="N150" s="14">
        <v>39052</v>
      </c>
      <c r="O150" s="45">
        <v>6.6982899999999998E-2</v>
      </c>
      <c r="P150" s="45">
        <v>9.3559000000000003E-2</v>
      </c>
    </row>
    <row r="151" spans="9:16" x14ac:dyDescent="0.2">
      <c r="I151" s="14">
        <v>42156</v>
      </c>
      <c r="J151" s="45">
        <v>2.7807600000000002E-3</v>
      </c>
      <c r="K151" s="45">
        <v>-6.8009E-2</v>
      </c>
      <c r="L151" s="14"/>
      <c r="N151" s="14">
        <v>32295</v>
      </c>
      <c r="O151" s="45">
        <v>6.66046E-2</v>
      </c>
      <c r="P151" s="45">
        <v>0.22906299999999999</v>
      </c>
    </row>
    <row r="152" spans="9:16" x14ac:dyDescent="0.2">
      <c r="I152" s="14">
        <v>32387</v>
      </c>
      <c r="J152" s="45">
        <v>3.3960499999999999E-3</v>
      </c>
      <c r="K152" s="45">
        <v>-6.7586999999999994E-2</v>
      </c>
      <c r="L152" s="14"/>
      <c r="N152" s="14">
        <v>32021</v>
      </c>
      <c r="O152" s="45">
        <v>6.5970399999999998E-2</v>
      </c>
      <c r="P152" s="45">
        <v>-5.5694300000000002E-2</v>
      </c>
    </row>
    <row r="153" spans="9:16" x14ac:dyDescent="0.2">
      <c r="I153" s="14">
        <v>30651</v>
      </c>
      <c r="J153" s="45">
        <v>4.0076299999999999E-3</v>
      </c>
      <c r="K153" s="45">
        <v>-5.0492099999999998E-2</v>
      </c>
      <c r="L153" s="14"/>
      <c r="N153" s="14">
        <v>41153</v>
      </c>
      <c r="O153" s="45">
        <v>6.35154E-2</v>
      </c>
      <c r="P153" s="45">
        <v>3.3720199999999999E-4</v>
      </c>
    </row>
    <row r="154" spans="9:16" x14ac:dyDescent="0.2">
      <c r="I154" s="14">
        <v>34486</v>
      </c>
      <c r="J154" s="45">
        <v>4.2087899999999996E-3</v>
      </c>
      <c r="K154" s="45">
        <v>7.9552399999999995E-2</v>
      </c>
      <c r="L154" s="14"/>
      <c r="N154" s="14">
        <v>33025</v>
      </c>
      <c r="O154" s="45">
        <v>6.2903799999999996E-2</v>
      </c>
      <c r="P154" s="45">
        <v>4.3589099999999997E-3</v>
      </c>
    </row>
    <row r="155" spans="9:16" x14ac:dyDescent="0.2">
      <c r="I155" s="14">
        <v>34121</v>
      </c>
      <c r="J155" s="45">
        <v>4.8691200000000002E-3</v>
      </c>
      <c r="K155" s="45">
        <v>1.5504499999999999E-2</v>
      </c>
      <c r="L155" s="14"/>
      <c r="N155" s="14">
        <v>39234</v>
      </c>
      <c r="O155" s="45">
        <v>6.2781500000000004E-2</v>
      </c>
      <c r="P155" s="45">
        <v>0.173405</v>
      </c>
    </row>
    <row r="156" spans="9:16" x14ac:dyDescent="0.2">
      <c r="I156" s="14">
        <v>39142</v>
      </c>
      <c r="J156" s="45">
        <v>6.4001199999999996E-3</v>
      </c>
      <c r="K156" s="45">
        <v>1.6120200000000001E-2</v>
      </c>
      <c r="L156" s="14"/>
      <c r="N156" s="14">
        <v>40148</v>
      </c>
      <c r="O156" s="45">
        <v>6.0385899999999999E-2</v>
      </c>
      <c r="P156" s="45">
        <v>-9.5246999999999997E-4</v>
      </c>
    </row>
    <row r="157" spans="9:16" x14ac:dyDescent="0.2">
      <c r="I157" s="14">
        <v>42064</v>
      </c>
      <c r="J157" s="45">
        <v>9.5056900000000007E-3</v>
      </c>
      <c r="K157" s="45">
        <v>5.7873399999999998E-2</v>
      </c>
      <c r="L157" s="14"/>
      <c r="N157" s="14">
        <v>35034</v>
      </c>
      <c r="O157" s="45">
        <v>6.0206999999999997E-2</v>
      </c>
      <c r="P157" s="45">
        <v>7.4827099999999994E-2</v>
      </c>
    </row>
    <row r="158" spans="9:16" x14ac:dyDescent="0.2">
      <c r="I158" s="14">
        <v>41883</v>
      </c>
      <c r="J158" s="45">
        <v>1.12789E-2</v>
      </c>
      <c r="K158" s="45">
        <v>2.6867200000000001E-2</v>
      </c>
      <c r="L158" s="14"/>
      <c r="N158" s="14">
        <v>40603</v>
      </c>
      <c r="O158" s="45">
        <v>5.9193799999999998E-2</v>
      </c>
      <c r="P158" s="45">
        <v>-1.37979E-2</v>
      </c>
    </row>
    <row r="159" spans="9:16" x14ac:dyDescent="0.2">
      <c r="I159" s="14">
        <v>38504</v>
      </c>
      <c r="J159" s="45">
        <v>1.3683799999999999E-2</v>
      </c>
      <c r="K159" s="45">
        <v>2.4874199999999999E-2</v>
      </c>
      <c r="L159" s="14"/>
      <c r="N159" s="14">
        <v>31564</v>
      </c>
      <c r="O159" s="45">
        <v>5.8939600000000002E-2</v>
      </c>
      <c r="P159" s="45">
        <v>-0.131943</v>
      </c>
    </row>
    <row r="160" spans="9:16" x14ac:dyDescent="0.2">
      <c r="I160" s="14">
        <v>29646</v>
      </c>
      <c r="J160" s="45">
        <v>1.37856E-2</v>
      </c>
      <c r="K160" s="45">
        <v>0.13933100000000001</v>
      </c>
      <c r="L160" s="14"/>
      <c r="N160" s="14">
        <v>37043</v>
      </c>
      <c r="O160" s="45">
        <v>5.8523400000000003E-2</v>
      </c>
      <c r="P160" s="45">
        <v>-5.0940199999999998E-2</v>
      </c>
    </row>
    <row r="161" spans="9:16" x14ac:dyDescent="0.2">
      <c r="I161" s="14">
        <v>38047</v>
      </c>
      <c r="J161" s="45">
        <v>1.6934500000000002E-2</v>
      </c>
      <c r="K161" s="45">
        <v>3.3389099999999998E-2</v>
      </c>
      <c r="L161" s="14"/>
      <c r="N161" s="14">
        <v>32203</v>
      </c>
      <c r="O161" s="45">
        <v>5.69408E-2</v>
      </c>
      <c r="P161" s="45">
        <v>-9.5775399999999997E-2</v>
      </c>
    </row>
    <row r="162" spans="9:16" x14ac:dyDescent="0.2">
      <c r="I162" s="14">
        <v>38139</v>
      </c>
      <c r="J162" s="45">
        <v>1.7201899999999999E-2</v>
      </c>
      <c r="K162" s="45">
        <v>-0.14635000000000001</v>
      </c>
      <c r="L162" s="14"/>
      <c r="N162" s="14">
        <v>38961</v>
      </c>
      <c r="O162" s="45">
        <v>5.6652000000000001E-2</v>
      </c>
      <c r="P162" s="45">
        <v>-3.7169500000000001E-2</v>
      </c>
    </row>
    <row r="163" spans="9:16" x14ac:dyDescent="0.2">
      <c r="I163" s="14">
        <v>41699</v>
      </c>
      <c r="J163" s="45">
        <v>1.80745E-2</v>
      </c>
      <c r="K163" s="45">
        <v>1.79829E-2</v>
      </c>
      <c r="L163" s="14"/>
      <c r="N163" s="14">
        <v>31747</v>
      </c>
      <c r="O163" s="45">
        <v>5.5734100000000002E-2</v>
      </c>
      <c r="P163" s="45">
        <v>-0.10588</v>
      </c>
    </row>
    <row r="164" spans="9:16" x14ac:dyDescent="0.2">
      <c r="I164" s="14">
        <v>31017</v>
      </c>
      <c r="J164" s="45">
        <v>1.87621E-2</v>
      </c>
      <c r="K164" s="45">
        <v>2.29766E-2</v>
      </c>
      <c r="L164" s="14"/>
      <c r="N164" s="14">
        <v>40238</v>
      </c>
      <c r="O164" s="45">
        <v>5.3865200000000002E-2</v>
      </c>
      <c r="P164" s="45">
        <v>5.7994200000000003E-2</v>
      </c>
    </row>
    <row r="165" spans="9:16" x14ac:dyDescent="0.2">
      <c r="I165" s="14">
        <v>33756</v>
      </c>
      <c r="J165" s="45">
        <v>1.9011900000000002E-2</v>
      </c>
      <c r="K165" s="45">
        <v>0.14587800000000001</v>
      </c>
      <c r="L165" s="14"/>
      <c r="N165" s="14">
        <v>35125</v>
      </c>
      <c r="O165" s="45">
        <v>5.36757E-2</v>
      </c>
      <c r="P165" s="45">
        <v>-3.1807799999999997E-2</v>
      </c>
    </row>
    <row r="166" spans="9:16" x14ac:dyDescent="0.2">
      <c r="I166" s="14">
        <v>39326</v>
      </c>
      <c r="J166" s="45">
        <v>2.0303000000000002E-2</v>
      </c>
      <c r="K166" s="45">
        <v>-8.4049799999999994E-2</v>
      </c>
      <c r="L166" s="14"/>
      <c r="N166" s="14">
        <v>33482</v>
      </c>
      <c r="O166" s="45">
        <v>5.3479600000000002E-2</v>
      </c>
      <c r="P166" s="45">
        <v>-8.6139199999999999E-2</v>
      </c>
    </row>
    <row r="167" spans="9:16" x14ac:dyDescent="0.2">
      <c r="I167" s="14">
        <v>32843</v>
      </c>
      <c r="J167" s="45">
        <v>2.0627199999999998E-2</v>
      </c>
      <c r="K167" s="45">
        <v>4.11831E-2</v>
      </c>
      <c r="L167" s="14"/>
      <c r="N167" s="14">
        <v>41518</v>
      </c>
      <c r="O167" s="45">
        <v>5.2449599999999999E-2</v>
      </c>
      <c r="P167" s="45">
        <v>-1.11E-2</v>
      </c>
    </row>
    <row r="168" spans="9:16" x14ac:dyDescent="0.2">
      <c r="I168" s="14">
        <v>38687</v>
      </c>
      <c r="J168" s="45">
        <v>2.0871000000000001E-2</v>
      </c>
      <c r="K168" s="45">
        <v>3.3165600000000003E-2</v>
      </c>
      <c r="L168" s="14"/>
      <c r="N168" s="14">
        <v>41791</v>
      </c>
      <c r="O168" s="45">
        <v>5.23384E-2</v>
      </c>
      <c r="P168" s="45">
        <v>8.7548299999999996E-2</v>
      </c>
    </row>
    <row r="169" spans="9:16" x14ac:dyDescent="0.2">
      <c r="I169" s="14">
        <v>36586</v>
      </c>
      <c r="J169" s="45">
        <v>2.2937200000000001E-2</v>
      </c>
      <c r="K169" s="45">
        <v>-3.8481899999999999E-2</v>
      </c>
      <c r="L169" s="14"/>
      <c r="N169" s="14">
        <v>33939</v>
      </c>
      <c r="O169" s="45">
        <v>5.0348999999999998E-2</v>
      </c>
      <c r="P169" s="45">
        <v>-1.13741E-2</v>
      </c>
    </row>
    <row r="170" spans="9:16" x14ac:dyDescent="0.2">
      <c r="I170" s="14">
        <v>34304</v>
      </c>
      <c r="J170" s="45">
        <v>2.3185399999999998E-2</v>
      </c>
      <c r="K170" s="45">
        <v>9.4866199999999998E-2</v>
      </c>
      <c r="L170" s="14"/>
      <c r="N170" s="14">
        <v>31929</v>
      </c>
      <c r="O170" s="45">
        <v>5.01985E-2</v>
      </c>
      <c r="P170" s="45">
        <v>3.7519900000000002E-2</v>
      </c>
    </row>
    <row r="171" spans="9:16" x14ac:dyDescent="0.2">
      <c r="I171" s="14">
        <v>34213</v>
      </c>
      <c r="J171" s="45">
        <v>2.58385E-2</v>
      </c>
      <c r="K171" s="45">
        <v>-1.5378599999999999E-2</v>
      </c>
      <c r="L171" s="14"/>
      <c r="N171" s="14">
        <v>36220</v>
      </c>
      <c r="O171" s="45">
        <v>4.9827900000000001E-2</v>
      </c>
      <c r="P171" s="45">
        <v>4.0874500000000003E-3</v>
      </c>
    </row>
    <row r="172" spans="9:16" x14ac:dyDescent="0.2">
      <c r="I172" s="14">
        <v>37865</v>
      </c>
      <c r="J172" s="45">
        <v>2.6455800000000002E-2</v>
      </c>
      <c r="K172" s="45">
        <v>3.0394000000000001E-2</v>
      </c>
      <c r="L172" s="14"/>
      <c r="N172" s="14">
        <v>41974</v>
      </c>
      <c r="O172" s="45">
        <v>4.9326700000000001E-2</v>
      </c>
      <c r="P172" s="45">
        <v>3.4959499999999998E-2</v>
      </c>
    </row>
    <row r="173" spans="9:16" x14ac:dyDescent="0.2">
      <c r="I173" s="14">
        <v>35490</v>
      </c>
      <c r="J173" s="45">
        <v>2.6810299999999999E-2</v>
      </c>
      <c r="K173" s="45">
        <v>0.109671</v>
      </c>
      <c r="L173" s="14"/>
      <c r="N173" s="14">
        <v>34578</v>
      </c>
      <c r="O173" s="45">
        <v>4.88981E-2</v>
      </c>
      <c r="P173" s="45">
        <v>-4.0681700000000001E-2</v>
      </c>
    </row>
    <row r="174" spans="9:16" x14ac:dyDescent="0.2">
      <c r="I174" s="14">
        <v>29007</v>
      </c>
      <c r="J174" s="45">
        <v>2.72664E-2</v>
      </c>
      <c r="K174" s="45">
        <v>0.198878</v>
      </c>
      <c r="L174" s="14"/>
      <c r="N174" s="14">
        <v>35217</v>
      </c>
      <c r="O174" s="45">
        <v>4.4875999999999999E-2</v>
      </c>
      <c r="P174" s="45">
        <v>3.81103E-2</v>
      </c>
    </row>
    <row r="175" spans="9:16" x14ac:dyDescent="0.2">
      <c r="I175" s="14">
        <v>35765</v>
      </c>
      <c r="J175" s="45">
        <v>2.87087E-2</v>
      </c>
      <c r="K175" s="45">
        <v>2.8679400000000001E-2</v>
      </c>
      <c r="L175" s="14"/>
      <c r="N175" s="14">
        <v>34029</v>
      </c>
      <c r="O175" s="45">
        <v>4.3670300000000002E-2</v>
      </c>
      <c r="P175" s="45">
        <v>2.23041E-2</v>
      </c>
    </row>
    <row r="176" spans="9:16" x14ac:dyDescent="0.2">
      <c r="I176" s="14">
        <v>41426</v>
      </c>
      <c r="J176" s="45">
        <v>2.9101499999999999E-2</v>
      </c>
      <c r="K176" s="45">
        <v>-8.9898500000000006E-2</v>
      </c>
      <c r="L176" s="14"/>
      <c r="N176" s="14">
        <v>38777</v>
      </c>
      <c r="O176" s="45">
        <v>4.2077799999999999E-2</v>
      </c>
      <c r="P176" s="45">
        <v>7.2713E-2</v>
      </c>
    </row>
    <row r="177" spans="9:16" x14ac:dyDescent="0.2">
      <c r="I177" s="14">
        <v>32478</v>
      </c>
      <c r="J177" s="45">
        <v>3.0873500000000002E-2</v>
      </c>
      <c r="K177" s="45">
        <v>3.8714899999999997E-2</v>
      </c>
      <c r="L177" s="14"/>
      <c r="N177" s="14">
        <v>38596</v>
      </c>
      <c r="O177" s="45">
        <v>3.6055400000000001E-2</v>
      </c>
      <c r="P177" s="45">
        <v>6.8572599999999997E-2</v>
      </c>
    </row>
    <row r="178" spans="9:16" x14ac:dyDescent="0.2">
      <c r="I178" s="14">
        <v>35309</v>
      </c>
      <c r="J178" s="45">
        <v>3.0906300000000001E-2</v>
      </c>
      <c r="K178" s="45">
        <v>2.4239799999999999E-2</v>
      </c>
      <c r="L178" s="14"/>
      <c r="N178" s="14">
        <v>28277</v>
      </c>
      <c r="O178" s="45">
        <v>3.3131099999999997E-2</v>
      </c>
      <c r="P178" s="45">
        <v>3.0348199999999999E-2</v>
      </c>
    </row>
    <row r="179" spans="9:16" x14ac:dyDescent="0.2">
      <c r="I179" s="14">
        <v>33848</v>
      </c>
      <c r="J179" s="45">
        <v>3.15234E-2</v>
      </c>
      <c r="K179" s="45">
        <v>0.15676100000000001</v>
      </c>
      <c r="L179" s="14"/>
      <c r="N179" s="14">
        <v>35947</v>
      </c>
      <c r="O179" s="45">
        <v>3.3020399999999998E-2</v>
      </c>
      <c r="P179" s="45">
        <v>-8.4510699999999998E-3</v>
      </c>
    </row>
    <row r="180" spans="9:16" x14ac:dyDescent="0.2">
      <c r="I180" s="14">
        <v>35947</v>
      </c>
      <c r="J180" s="45">
        <v>3.3020399999999998E-2</v>
      </c>
      <c r="K180" s="45">
        <v>-8.4510699999999998E-3</v>
      </c>
      <c r="L180" s="14"/>
      <c r="N180" s="14">
        <v>33848</v>
      </c>
      <c r="O180" s="45">
        <v>3.15234E-2</v>
      </c>
      <c r="P180" s="45">
        <v>0.15676100000000001</v>
      </c>
    </row>
    <row r="181" spans="9:16" x14ac:dyDescent="0.2">
      <c r="I181" s="14">
        <v>28277</v>
      </c>
      <c r="J181" s="45">
        <v>3.3131099999999997E-2</v>
      </c>
      <c r="K181" s="45">
        <v>3.0348199999999999E-2</v>
      </c>
      <c r="L181" s="14"/>
      <c r="N181" s="14">
        <v>35309</v>
      </c>
      <c r="O181" s="45">
        <v>3.0906300000000001E-2</v>
      </c>
      <c r="P181" s="45">
        <v>2.4239799999999999E-2</v>
      </c>
    </row>
    <row r="182" spans="9:16" x14ac:dyDescent="0.2">
      <c r="I182" s="14">
        <v>38596</v>
      </c>
      <c r="J182" s="45">
        <v>3.6055400000000001E-2</v>
      </c>
      <c r="K182" s="45">
        <v>6.8572599999999997E-2</v>
      </c>
      <c r="L182" s="14"/>
      <c r="N182" s="14">
        <v>32478</v>
      </c>
      <c r="O182" s="45">
        <v>3.0873500000000002E-2</v>
      </c>
      <c r="P182" s="45">
        <v>3.8714899999999997E-2</v>
      </c>
    </row>
    <row r="183" spans="9:16" x14ac:dyDescent="0.2">
      <c r="I183" s="14">
        <v>38777</v>
      </c>
      <c r="J183" s="45">
        <v>4.2077799999999999E-2</v>
      </c>
      <c r="K183" s="45">
        <v>7.2713E-2</v>
      </c>
      <c r="L183" s="14"/>
      <c r="N183" s="14">
        <v>41426</v>
      </c>
      <c r="O183" s="45">
        <v>2.9101499999999999E-2</v>
      </c>
      <c r="P183" s="45">
        <v>-8.9898500000000006E-2</v>
      </c>
    </row>
    <row r="184" spans="9:16" x14ac:dyDescent="0.2">
      <c r="I184" s="14">
        <v>34029</v>
      </c>
      <c r="J184" s="45">
        <v>4.3670300000000002E-2</v>
      </c>
      <c r="K184" s="45">
        <v>2.23041E-2</v>
      </c>
      <c r="L184" s="14"/>
      <c r="N184" s="14">
        <v>35765</v>
      </c>
      <c r="O184" s="45">
        <v>2.87087E-2</v>
      </c>
      <c r="P184" s="45">
        <v>2.8679400000000001E-2</v>
      </c>
    </row>
    <row r="185" spans="9:16" x14ac:dyDescent="0.2">
      <c r="I185" s="14">
        <v>35217</v>
      </c>
      <c r="J185" s="45">
        <v>4.4875999999999999E-2</v>
      </c>
      <c r="K185" s="45">
        <v>3.81103E-2</v>
      </c>
      <c r="L185" s="14"/>
      <c r="N185" s="14">
        <v>29007</v>
      </c>
      <c r="O185" s="45">
        <v>2.72664E-2</v>
      </c>
      <c r="P185" s="45">
        <v>0.198878</v>
      </c>
    </row>
    <row r="186" spans="9:16" x14ac:dyDescent="0.2">
      <c r="I186" s="14">
        <v>34578</v>
      </c>
      <c r="J186" s="45">
        <v>4.88981E-2</v>
      </c>
      <c r="K186" s="45">
        <v>-4.0681700000000001E-2</v>
      </c>
      <c r="L186" s="14"/>
      <c r="N186" s="14">
        <v>35490</v>
      </c>
      <c r="O186" s="45">
        <v>2.6810299999999999E-2</v>
      </c>
      <c r="P186" s="45">
        <v>0.109671</v>
      </c>
    </row>
    <row r="187" spans="9:16" x14ac:dyDescent="0.2">
      <c r="I187" s="14">
        <v>41974</v>
      </c>
      <c r="J187" s="45">
        <v>4.9326700000000001E-2</v>
      </c>
      <c r="K187" s="45">
        <v>3.4959499999999998E-2</v>
      </c>
      <c r="L187" s="14"/>
      <c r="N187" s="14">
        <v>37865</v>
      </c>
      <c r="O187" s="45">
        <v>2.6455800000000002E-2</v>
      </c>
      <c r="P187" s="45">
        <v>3.0394000000000001E-2</v>
      </c>
    </row>
    <row r="188" spans="9:16" x14ac:dyDescent="0.2">
      <c r="I188" s="14">
        <v>36220</v>
      </c>
      <c r="J188" s="45">
        <v>4.9827900000000001E-2</v>
      </c>
      <c r="K188" s="45">
        <v>4.0874500000000003E-3</v>
      </c>
      <c r="L188" s="14"/>
      <c r="N188" s="14">
        <v>34213</v>
      </c>
      <c r="O188" s="45">
        <v>2.58385E-2</v>
      </c>
      <c r="P188" s="45">
        <v>-1.5378599999999999E-2</v>
      </c>
    </row>
    <row r="189" spans="9:16" x14ac:dyDescent="0.2">
      <c r="I189" s="14">
        <v>31929</v>
      </c>
      <c r="J189" s="45">
        <v>5.01985E-2</v>
      </c>
      <c r="K189" s="45">
        <v>3.7519900000000002E-2</v>
      </c>
      <c r="L189" s="14"/>
      <c r="N189" s="14">
        <v>34304</v>
      </c>
      <c r="O189" s="45">
        <v>2.3185399999999998E-2</v>
      </c>
      <c r="P189" s="45">
        <v>9.4866199999999998E-2</v>
      </c>
    </row>
    <row r="190" spans="9:16" x14ac:dyDescent="0.2">
      <c r="I190" s="14">
        <v>33939</v>
      </c>
      <c r="J190" s="45">
        <v>5.0348999999999998E-2</v>
      </c>
      <c r="K190" s="45">
        <v>-1.13741E-2</v>
      </c>
      <c r="L190" s="14"/>
      <c r="N190" s="14">
        <v>36586</v>
      </c>
      <c r="O190" s="45">
        <v>2.2937200000000001E-2</v>
      </c>
      <c r="P190" s="45">
        <v>-3.8481899999999999E-2</v>
      </c>
    </row>
    <row r="191" spans="9:16" x14ac:dyDescent="0.2">
      <c r="I191" s="14">
        <v>41791</v>
      </c>
      <c r="J191" s="45">
        <v>5.23384E-2</v>
      </c>
      <c r="K191" s="45">
        <v>8.7548299999999996E-2</v>
      </c>
      <c r="L191" s="14"/>
      <c r="N191" s="14">
        <v>38687</v>
      </c>
      <c r="O191" s="45">
        <v>2.0871000000000001E-2</v>
      </c>
      <c r="P191" s="45">
        <v>3.3165600000000003E-2</v>
      </c>
    </row>
    <row r="192" spans="9:16" x14ac:dyDescent="0.2">
      <c r="I192" s="14">
        <v>41518</v>
      </c>
      <c r="J192" s="45">
        <v>5.2449599999999999E-2</v>
      </c>
      <c r="K192" s="45">
        <v>-1.11E-2</v>
      </c>
      <c r="L192" s="14"/>
      <c r="N192" s="14">
        <v>32843</v>
      </c>
      <c r="O192" s="45">
        <v>2.0627199999999998E-2</v>
      </c>
      <c r="P192" s="45">
        <v>4.11831E-2</v>
      </c>
    </row>
    <row r="193" spans="9:16" x14ac:dyDescent="0.2">
      <c r="I193" s="14">
        <v>33482</v>
      </c>
      <c r="J193" s="45">
        <v>5.3479600000000002E-2</v>
      </c>
      <c r="K193" s="45">
        <v>-8.6139199999999999E-2</v>
      </c>
      <c r="L193" s="14"/>
      <c r="N193" s="14">
        <v>39326</v>
      </c>
      <c r="O193" s="45">
        <v>2.0303000000000002E-2</v>
      </c>
      <c r="P193" s="45">
        <v>-8.4049799999999994E-2</v>
      </c>
    </row>
    <row r="194" spans="9:16" x14ac:dyDescent="0.2">
      <c r="I194" s="14">
        <v>35125</v>
      </c>
      <c r="J194" s="45">
        <v>5.36757E-2</v>
      </c>
      <c r="K194" s="45">
        <v>-3.1807799999999997E-2</v>
      </c>
      <c r="L194" s="14"/>
      <c r="N194" s="14">
        <v>33756</v>
      </c>
      <c r="O194" s="45">
        <v>1.9011900000000002E-2</v>
      </c>
      <c r="P194" s="45">
        <v>0.14587800000000001</v>
      </c>
    </row>
    <row r="195" spans="9:16" x14ac:dyDescent="0.2">
      <c r="I195" s="14">
        <v>40238</v>
      </c>
      <c r="J195" s="45">
        <v>5.3865200000000002E-2</v>
      </c>
      <c r="K195" s="45">
        <v>5.7994200000000003E-2</v>
      </c>
      <c r="L195" s="14"/>
      <c r="N195" s="14">
        <v>31017</v>
      </c>
      <c r="O195" s="45">
        <v>1.87621E-2</v>
      </c>
      <c r="P195" s="45">
        <v>2.29766E-2</v>
      </c>
    </row>
    <row r="196" spans="9:16" x14ac:dyDescent="0.2">
      <c r="I196" s="14">
        <v>31747</v>
      </c>
      <c r="J196" s="45">
        <v>5.5734100000000002E-2</v>
      </c>
      <c r="K196" s="45">
        <v>-0.10588</v>
      </c>
      <c r="L196" s="14"/>
      <c r="N196" s="14">
        <v>41699</v>
      </c>
      <c r="O196" s="45">
        <v>1.80745E-2</v>
      </c>
      <c r="P196" s="45">
        <v>1.79829E-2</v>
      </c>
    </row>
    <row r="197" spans="9:16" x14ac:dyDescent="0.2">
      <c r="I197" s="14">
        <v>38961</v>
      </c>
      <c r="J197" s="45">
        <v>5.6652000000000001E-2</v>
      </c>
      <c r="K197" s="45">
        <v>-3.7169500000000001E-2</v>
      </c>
      <c r="L197" s="14"/>
      <c r="N197" s="14">
        <v>38139</v>
      </c>
      <c r="O197" s="45">
        <v>1.7201899999999999E-2</v>
      </c>
      <c r="P197" s="45">
        <v>-0.14635000000000001</v>
      </c>
    </row>
    <row r="198" spans="9:16" x14ac:dyDescent="0.2">
      <c r="I198" s="14">
        <v>32203</v>
      </c>
      <c r="J198" s="45">
        <v>5.69408E-2</v>
      </c>
      <c r="K198" s="45">
        <v>-9.5775399999999997E-2</v>
      </c>
      <c r="L198" s="14"/>
      <c r="N198" s="14">
        <v>38047</v>
      </c>
      <c r="O198" s="45">
        <v>1.6934500000000002E-2</v>
      </c>
      <c r="P198" s="45">
        <v>3.3389099999999998E-2</v>
      </c>
    </row>
    <row r="199" spans="9:16" x14ac:dyDescent="0.2">
      <c r="I199" s="14">
        <v>37043</v>
      </c>
      <c r="J199" s="45">
        <v>5.8523400000000003E-2</v>
      </c>
      <c r="K199" s="45">
        <v>-5.0940199999999998E-2</v>
      </c>
      <c r="L199" s="14"/>
      <c r="N199" s="14">
        <v>29646</v>
      </c>
      <c r="O199" s="45">
        <v>1.37856E-2</v>
      </c>
      <c r="P199" s="45">
        <v>0.13933100000000001</v>
      </c>
    </row>
    <row r="200" spans="9:16" x14ac:dyDescent="0.2">
      <c r="I200" s="14">
        <v>31564</v>
      </c>
      <c r="J200" s="45">
        <v>5.8939600000000002E-2</v>
      </c>
      <c r="K200" s="45">
        <v>-0.131943</v>
      </c>
      <c r="L200" s="14"/>
      <c r="N200" s="14">
        <v>38504</v>
      </c>
      <c r="O200" s="45">
        <v>1.3683799999999999E-2</v>
      </c>
      <c r="P200" s="45">
        <v>2.4874199999999999E-2</v>
      </c>
    </row>
    <row r="201" spans="9:16" x14ac:dyDescent="0.2">
      <c r="I201" s="14">
        <v>40603</v>
      </c>
      <c r="J201" s="45">
        <v>5.9193799999999998E-2</v>
      </c>
      <c r="K201" s="45">
        <v>-1.37979E-2</v>
      </c>
      <c r="L201" s="14"/>
      <c r="N201" s="14">
        <v>41883</v>
      </c>
      <c r="O201" s="45">
        <v>1.12789E-2</v>
      </c>
      <c r="P201" s="45">
        <v>2.6867200000000001E-2</v>
      </c>
    </row>
    <row r="202" spans="9:16" x14ac:dyDescent="0.2">
      <c r="I202" s="14">
        <v>35034</v>
      </c>
      <c r="J202" s="45">
        <v>6.0206999999999997E-2</v>
      </c>
      <c r="K202" s="45">
        <v>7.4827099999999994E-2</v>
      </c>
      <c r="L202" s="14"/>
      <c r="N202" s="14">
        <v>42064</v>
      </c>
      <c r="O202" s="45">
        <v>9.5056900000000007E-3</v>
      </c>
      <c r="P202" s="45">
        <v>5.7873399999999998E-2</v>
      </c>
    </row>
    <row r="203" spans="9:16" x14ac:dyDescent="0.2">
      <c r="I203" s="14">
        <v>40148</v>
      </c>
      <c r="J203" s="45">
        <v>6.0385899999999999E-2</v>
      </c>
      <c r="K203" s="45">
        <v>-9.5246999999999997E-4</v>
      </c>
      <c r="L203" s="14"/>
      <c r="N203" s="14">
        <v>39142</v>
      </c>
      <c r="O203" s="45">
        <v>6.4001199999999996E-3</v>
      </c>
      <c r="P203" s="45">
        <v>1.6120200000000001E-2</v>
      </c>
    </row>
    <row r="204" spans="9:16" x14ac:dyDescent="0.2">
      <c r="I204" s="14">
        <v>39234</v>
      </c>
      <c r="J204" s="45">
        <v>6.2781500000000004E-2</v>
      </c>
      <c r="K204" s="45">
        <v>0.173405</v>
      </c>
      <c r="L204" s="14"/>
      <c r="N204" s="14">
        <v>34121</v>
      </c>
      <c r="O204" s="45">
        <v>4.8691200000000002E-3</v>
      </c>
      <c r="P204" s="45">
        <v>1.5504499999999999E-2</v>
      </c>
    </row>
    <row r="205" spans="9:16" x14ac:dyDescent="0.2">
      <c r="I205" s="14">
        <v>33025</v>
      </c>
      <c r="J205" s="45">
        <v>6.2903799999999996E-2</v>
      </c>
      <c r="K205" s="45">
        <v>4.3589099999999997E-3</v>
      </c>
      <c r="L205" s="14"/>
      <c r="N205" s="14">
        <v>34486</v>
      </c>
      <c r="O205" s="45">
        <v>4.2087899999999996E-3</v>
      </c>
      <c r="P205" s="45">
        <v>7.9552399999999995E-2</v>
      </c>
    </row>
    <row r="206" spans="9:16" x14ac:dyDescent="0.2">
      <c r="I206" s="14">
        <v>41153</v>
      </c>
      <c r="J206" s="45">
        <v>6.35154E-2</v>
      </c>
      <c r="K206" s="45">
        <v>3.3720199999999999E-4</v>
      </c>
      <c r="L206" s="14"/>
      <c r="N206" s="14">
        <v>30651</v>
      </c>
      <c r="O206" s="45">
        <v>4.0076299999999999E-3</v>
      </c>
      <c r="P206" s="45">
        <v>-5.0492099999999998E-2</v>
      </c>
    </row>
    <row r="207" spans="9:16" x14ac:dyDescent="0.2">
      <c r="I207" s="14">
        <v>32021</v>
      </c>
      <c r="J207" s="45">
        <v>6.5970399999999998E-2</v>
      </c>
      <c r="K207" s="45">
        <v>-5.5694300000000002E-2</v>
      </c>
      <c r="L207" s="14"/>
      <c r="N207" s="14">
        <v>32387</v>
      </c>
      <c r="O207" s="45">
        <v>3.3960499999999999E-3</v>
      </c>
      <c r="P207" s="45">
        <v>-6.7586999999999994E-2</v>
      </c>
    </row>
    <row r="208" spans="9:16" x14ac:dyDescent="0.2">
      <c r="I208" s="14">
        <v>32295</v>
      </c>
      <c r="J208" s="45">
        <v>6.66046E-2</v>
      </c>
      <c r="K208" s="45">
        <v>0.22906299999999999</v>
      </c>
      <c r="L208" s="14"/>
      <c r="N208" s="14">
        <v>42156</v>
      </c>
      <c r="O208" s="45">
        <v>2.7807600000000002E-3</v>
      </c>
      <c r="P208" s="45">
        <v>-6.8009E-2</v>
      </c>
    </row>
    <row r="209" spans="9:16" x14ac:dyDescent="0.2">
      <c r="I209" s="14">
        <v>39052</v>
      </c>
      <c r="J209" s="45">
        <v>6.6982899999999998E-2</v>
      </c>
      <c r="K209" s="45">
        <v>9.3559000000000003E-2</v>
      </c>
      <c r="L209" s="14"/>
      <c r="N209" s="14">
        <v>37316</v>
      </c>
      <c r="O209" s="45">
        <v>2.7580199999999999E-3</v>
      </c>
      <c r="P209" s="45">
        <v>-1.0205499999999999E-2</v>
      </c>
    </row>
    <row r="210" spans="9:16" x14ac:dyDescent="0.2">
      <c r="I210" s="14">
        <v>29921</v>
      </c>
      <c r="J210" s="45">
        <v>6.9328299999999995E-2</v>
      </c>
      <c r="K210" s="45">
        <v>-4.2472799999999998E-2</v>
      </c>
      <c r="L210" s="14"/>
      <c r="N210" s="14">
        <v>29190</v>
      </c>
      <c r="O210" s="45">
        <v>1.4188200000000001E-3</v>
      </c>
      <c r="P210" s="45">
        <v>0.12772600000000001</v>
      </c>
    </row>
    <row r="211" spans="9:16" x14ac:dyDescent="0.2">
      <c r="I211" s="14">
        <v>42339</v>
      </c>
      <c r="J211" s="45">
        <v>7.0425600000000005E-2</v>
      </c>
      <c r="K211" s="45">
        <v>1.52932E-2</v>
      </c>
      <c r="L211" s="14"/>
      <c r="N211" s="14">
        <v>40695</v>
      </c>
      <c r="O211" s="45">
        <v>9.919970000000001E-4</v>
      </c>
      <c r="P211" s="45">
        <v>-2.8713900000000001E-2</v>
      </c>
    </row>
    <row r="212" spans="9:16" x14ac:dyDescent="0.2">
      <c r="I212" s="14">
        <v>36312</v>
      </c>
      <c r="J212" s="45">
        <v>7.0494000000000001E-2</v>
      </c>
      <c r="K212" s="45">
        <v>8.1554000000000001E-2</v>
      </c>
      <c r="L212" s="14"/>
      <c r="N212" s="14">
        <v>34669</v>
      </c>
      <c r="O212" s="45">
        <v>-1.57372E-4</v>
      </c>
      <c r="P212" s="45">
        <v>9.9788100000000005E-2</v>
      </c>
    </row>
    <row r="213" spans="9:16" x14ac:dyDescent="0.2">
      <c r="I213" s="14">
        <v>32568</v>
      </c>
      <c r="J213" s="45">
        <v>7.0899599999999993E-2</v>
      </c>
      <c r="K213" s="45">
        <v>6.2779799999999997E-2</v>
      </c>
      <c r="L213" s="14"/>
      <c r="N213" s="14">
        <v>28460</v>
      </c>
      <c r="O213" s="45">
        <v>-1.1357299999999999E-3</v>
      </c>
      <c r="P213" s="45">
        <v>0.117177</v>
      </c>
    </row>
    <row r="214" spans="9:16" x14ac:dyDescent="0.2">
      <c r="I214" s="14">
        <v>28915</v>
      </c>
      <c r="J214" s="45">
        <v>7.1038900000000002E-2</v>
      </c>
      <c r="K214" s="45">
        <v>5.3464999999999999E-2</v>
      </c>
      <c r="L214" s="14"/>
      <c r="N214" s="14">
        <v>30560</v>
      </c>
      <c r="O214" s="45">
        <v>-1.32902E-3</v>
      </c>
      <c r="P214" s="45">
        <v>3.8937100000000002E-2</v>
      </c>
    </row>
    <row r="215" spans="9:16" x14ac:dyDescent="0.2">
      <c r="I215" s="14">
        <v>31199</v>
      </c>
      <c r="J215" s="45">
        <v>7.3345499999999994E-2</v>
      </c>
      <c r="K215" s="45">
        <v>-5.0317800000000003E-2</v>
      </c>
      <c r="L215" s="14"/>
      <c r="N215" s="14">
        <v>33390</v>
      </c>
      <c r="O215" s="45">
        <v>-2.2872499999999998E-3</v>
      </c>
      <c r="P215" s="45">
        <v>1.32633E-2</v>
      </c>
    </row>
    <row r="216" spans="9:16" x14ac:dyDescent="0.2">
      <c r="I216" s="14">
        <v>35674</v>
      </c>
      <c r="J216" s="45">
        <v>7.4908199999999994E-2</v>
      </c>
      <c r="K216" s="45">
        <v>9.9544899999999999E-3</v>
      </c>
      <c r="L216" s="14"/>
      <c r="N216" s="14">
        <v>41244</v>
      </c>
      <c r="O216" s="45">
        <v>-3.7720900000000001E-3</v>
      </c>
      <c r="P216" s="45">
        <v>8.3038299999999999E-3</v>
      </c>
    </row>
    <row r="217" spans="9:16" x14ac:dyDescent="0.2">
      <c r="I217" s="14">
        <v>29099</v>
      </c>
      <c r="J217" s="45">
        <v>7.6492900000000003E-2</v>
      </c>
      <c r="K217" s="45">
        <v>0.16800599999999999</v>
      </c>
      <c r="L217" s="14"/>
      <c r="N217" s="14">
        <v>30103</v>
      </c>
      <c r="O217" s="45">
        <v>-5.6041099999999998E-3</v>
      </c>
      <c r="P217" s="45">
        <v>8.3901900000000001E-2</v>
      </c>
    </row>
    <row r="218" spans="9:16" x14ac:dyDescent="0.2">
      <c r="I218" s="14">
        <v>34943</v>
      </c>
      <c r="J218" s="45">
        <v>7.9462000000000005E-2</v>
      </c>
      <c r="K218" s="45">
        <v>-2.04008E-2</v>
      </c>
      <c r="L218" s="14"/>
      <c r="N218" s="14">
        <v>36770</v>
      </c>
      <c r="O218" s="45">
        <v>-9.6832099999999994E-3</v>
      </c>
      <c r="P218" s="45">
        <v>-9.9250499999999995E-3</v>
      </c>
    </row>
    <row r="219" spans="9:16" x14ac:dyDescent="0.2">
      <c r="I219" s="14">
        <v>35400</v>
      </c>
      <c r="J219" s="45">
        <v>8.3359699999999995E-2</v>
      </c>
      <c r="K219" s="45">
        <v>0.154168</v>
      </c>
      <c r="L219" s="14"/>
      <c r="N219" s="14">
        <v>38869</v>
      </c>
      <c r="O219" s="45">
        <v>-1.4404999999999999E-2</v>
      </c>
      <c r="P219" s="45">
        <v>-3.4431299999999998E-2</v>
      </c>
    </row>
    <row r="220" spans="9:16" x14ac:dyDescent="0.2">
      <c r="I220" s="14">
        <v>33573</v>
      </c>
      <c r="J220" s="45">
        <v>8.3845699999999995E-2</v>
      </c>
      <c r="K220" s="45">
        <v>0.179284</v>
      </c>
      <c r="L220" s="14"/>
      <c r="N220" s="14">
        <v>38231</v>
      </c>
      <c r="O220" s="45">
        <v>-1.8679899999999999E-2</v>
      </c>
      <c r="P220" s="45">
        <v>-5.3601799999999998E-2</v>
      </c>
    </row>
    <row r="221" spans="9:16" x14ac:dyDescent="0.2">
      <c r="I221" s="14">
        <v>37591</v>
      </c>
      <c r="J221" s="45">
        <v>8.4377300000000002E-2</v>
      </c>
      <c r="K221" s="45">
        <v>-3.9986000000000001E-2</v>
      </c>
      <c r="L221" s="14"/>
      <c r="N221" s="14">
        <v>38412</v>
      </c>
      <c r="O221" s="45">
        <v>-2.1484699999999999E-2</v>
      </c>
      <c r="P221" s="45">
        <v>-6.2783199999999997E-2</v>
      </c>
    </row>
    <row r="222" spans="9:16" x14ac:dyDescent="0.2">
      <c r="I222" s="14">
        <v>28642</v>
      </c>
      <c r="J222" s="45">
        <v>8.5108699999999995E-2</v>
      </c>
      <c r="K222" s="45">
        <v>-6.2840900000000005E-2</v>
      </c>
      <c r="L222" s="14"/>
      <c r="N222" s="14">
        <v>29738</v>
      </c>
      <c r="O222" s="45">
        <v>-2.29842E-2</v>
      </c>
      <c r="P222" s="45">
        <v>0.29386400000000001</v>
      </c>
    </row>
    <row r="223" spans="9:16" x14ac:dyDescent="0.2">
      <c r="I223" s="14">
        <v>28734</v>
      </c>
      <c r="J223" s="45">
        <v>8.6687500000000001E-2</v>
      </c>
      <c r="K223" s="45">
        <v>0.15298300000000001</v>
      </c>
      <c r="L223" s="14"/>
      <c r="N223" s="14">
        <v>30742</v>
      </c>
      <c r="O223" s="45">
        <v>-2.3956399999999999E-2</v>
      </c>
      <c r="P223" s="45">
        <v>7.3656399999999997E-2</v>
      </c>
    </row>
    <row r="224" spans="9:16" x14ac:dyDescent="0.2">
      <c r="I224" s="14">
        <v>32660</v>
      </c>
      <c r="J224" s="45">
        <v>8.8275000000000006E-2</v>
      </c>
      <c r="K224" s="45">
        <v>5.9025399999999999E-2</v>
      </c>
      <c r="L224" s="14"/>
      <c r="N224" s="14">
        <v>33664</v>
      </c>
      <c r="O224" s="45">
        <v>-2.52561E-2</v>
      </c>
      <c r="P224" s="45">
        <v>-9.5410800000000004E-2</v>
      </c>
    </row>
    <row r="225" spans="9:16" x14ac:dyDescent="0.2">
      <c r="I225" s="14">
        <v>33208</v>
      </c>
      <c r="J225" s="45">
        <v>8.9639099999999999E-2</v>
      </c>
      <c r="K225" s="45">
        <v>0.106728</v>
      </c>
      <c r="L225" s="14"/>
      <c r="N225" s="14">
        <v>30834</v>
      </c>
      <c r="O225" s="45">
        <v>-2.56831E-2</v>
      </c>
      <c r="P225" s="45">
        <v>2.9092799999999999E-2</v>
      </c>
    </row>
    <row r="226" spans="9:16" x14ac:dyDescent="0.2">
      <c r="I226" s="14">
        <v>31107</v>
      </c>
      <c r="J226" s="45">
        <v>9.1834499999999999E-2</v>
      </c>
      <c r="K226" s="45">
        <v>9.5532800000000001E-2</v>
      </c>
      <c r="L226" s="14"/>
      <c r="N226" s="14">
        <v>36678</v>
      </c>
      <c r="O226" s="45">
        <v>-2.6574899999999999E-2</v>
      </c>
      <c r="P226" s="45">
        <v>-5.1518099999999997E-2</v>
      </c>
    </row>
    <row r="227" spans="9:16" x14ac:dyDescent="0.2">
      <c r="I227" s="14">
        <v>38322</v>
      </c>
      <c r="J227" s="45">
        <v>9.2306100000000002E-2</v>
      </c>
      <c r="K227" s="45">
        <v>0.190998</v>
      </c>
      <c r="L227" s="14"/>
      <c r="N227" s="14">
        <v>39600</v>
      </c>
      <c r="O227" s="45">
        <v>-2.7268000000000001E-2</v>
      </c>
      <c r="P227" s="45">
        <v>6.9246100000000005E-2</v>
      </c>
    </row>
    <row r="228" spans="9:16" x14ac:dyDescent="0.2">
      <c r="I228" s="14">
        <v>29556</v>
      </c>
      <c r="J228" s="45">
        <v>9.4877199999999995E-2</v>
      </c>
      <c r="K228" s="45">
        <v>0.18860099999999999</v>
      </c>
      <c r="L228" s="14"/>
      <c r="N228" s="14">
        <v>41061</v>
      </c>
      <c r="O228" s="45">
        <v>-2.75175E-2</v>
      </c>
      <c r="P228" s="45">
        <v>2.8848400000000001E-3</v>
      </c>
    </row>
    <row r="229" spans="9:16" x14ac:dyDescent="0.2">
      <c r="I229" s="14">
        <v>34851</v>
      </c>
      <c r="J229" s="45">
        <v>9.5467099999999999E-2</v>
      </c>
      <c r="K229" s="45">
        <v>4.3757499999999998E-2</v>
      </c>
      <c r="L229" s="14"/>
      <c r="N229" s="14">
        <v>28369</v>
      </c>
      <c r="O229" s="45">
        <v>-2.7921600000000001E-2</v>
      </c>
      <c r="P229" s="45">
        <v>-4.4613399999999998E-2</v>
      </c>
    </row>
    <row r="230" spans="9:16" x14ac:dyDescent="0.2">
      <c r="I230" s="14">
        <v>30926</v>
      </c>
      <c r="J230" s="45">
        <v>9.6943600000000005E-2</v>
      </c>
      <c r="K230" s="45">
        <v>0.13256599999999999</v>
      </c>
      <c r="L230" s="14"/>
      <c r="N230" s="14">
        <v>28185</v>
      </c>
      <c r="O230" s="17">
        <v>-2.86E-2</v>
      </c>
      <c r="P230" s="17">
        <v>2.6499999999999999E-2</v>
      </c>
    </row>
    <row r="231" spans="9:16" x14ac:dyDescent="0.2">
      <c r="I231" s="14">
        <v>34759</v>
      </c>
      <c r="J231" s="45">
        <v>9.7365499999999994E-2</v>
      </c>
      <c r="K231" s="45">
        <v>0.18396799999999999</v>
      </c>
      <c r="L231" s="14"/>
      <c r="N231" s="14">
        <v>32933</v>
      </c>
      <c r="O231" s="45">
        <v>-3.0085600000000001E-2</v>
      </c>
      <c r="P231" s="45">
        <v>0.110347</v>
      </c>
    </row>
    <row r="232" spans="9:16" x14ac:dyDescent="0.2">
      <c r="I232" s="14">
        <v>30376</v>
      </c>
      <c r="J232" s="45">
        <v>0.10015400000000001</v>
      </c>
      <c r="K232" s="45">
        <v>3.9400699999999997E-2</v>
      </c>
      <c r="L232" s="14"/>
      <c r="N232" s="14">
        <v>37681</v>
      </c>
      <c r="O232" s="45">
        <v>-3.1493199999999999E-2</v>
      </c>
      <c r="P232" s="45">
        <v>1.4571600000000001E-2</v>
      </c>
    </row>
    <row r="233" spans="9:16" x14ac:dyDescent="0.2">
      <c r="I233" s="14">
        <v>41609</v>
      </c>
      <c r="J233" s="45">
        <v>0.105129</v>
      </c>
      <c r="K233" s="45">
        <v>1.8218700000000001E-2</v>
      </c>
      <c r="L233" s="14"/>
      <c r="N233" s="14">
        <v>39417</v>
      </c>
      <c r="O233" s="45">
        <v>-3.3318100000000003E-2</v>
      </c>
      <c r="P233" s="45">
        <v>4.6200999999999999E-2</v>
      </c>
    </row>
    <row r="234" spans="9:16" x14ac:dyDescent="0.2">
      <c r="I234" s="14">
        <v>41334</v>
      </c>
      <c r="J234" s="45">
        <v>0.106054</v>
      </c>
      <c r="K234" s="45">
        <v>2.5591699999999998E-2</v>
      </c>
      <c r="L234" s="14"/>
      <c r="N234" s="14">
        <v>34394</v>
      </c>
      <c r="O234" s="45">
        <v>-3.79216E-2</v>
      </c>
      <c r="P234" s="45">
        <v>-2.0688499999999999E-2</v>
      </c>
    </row>
    <row r="235" spans="9:16" x14ac:dyDescent="0.2">
      <c r="I235" s="14">
        <v>37226</v>
      </c>
      <c r="J235" s="45">
        <v>0.10689899999999999</v>
      </c>
      <c r="K235" s="45">
        <v>-2.06164E-2</v>
      </c>
      <c r="L235" s="14"/>
      <c r="N235" s="14">
        <v>31291</v>
      </c>
      <c r="O235" s="45">
        <v>-4.0955100000000001E-2</v>
      </c>
      <c r="P235" s="45">
        <v>-1.9239800000000001E-2</v>
      </c>
    </row>
    <row r="236" spans="9:16" x14ac:dyDescent="0.2">
      <c r="I236" s="14">
        <v>32752</v>
      </c>
      <c r="J236" s="45">
        <v>0.10709200000000001</v>
      </c>
      <c r="K236" s="45">
        <v>-0.11819499999999999</v>
      </c>
      <c r="L236" s="14"/>
      <c r="N236" s="14">
        <v>29281</v>
      </c>
      <c r="O236" s="45">
        <v>-4.1189499999999997E-2</v>
      </c>
      <c r="P236" s="45">
        <v>0.37260900000000002</v>
      </c>
    </row>
    <row r="237" spans="9:16" x14ac:dyDescent="0.2">
      <c r="I237" s="14">
        <v>40513</v>
      </c>
      <c r="J237" s="45">
        <v>0.10756499999999999</v>
      </c>
      <c r="K237" s="45">
        <v>5.5609699999999998E-2</v>
      </c>
      <c r="L237" s="14"/>
      <c r="N237" s="14">
        <v>28825</v>
      </c>
      <c r="O237" s="45">
        <v>-4.9279499999999997E-2</v>
      </c>
      <c r="P237" s="45">
        <v>-4.7710200000000001E-2</v>
      </c>
    </row>
    <row r="238" spans="9:16" x14ac:dyDescent="0.2">
      <c r="I238" s="14">
        <v>30468</v>
      </c>
      <c r="J238" s="45">
        <v>0.111015</v>
      </c>
      <c r="K238" s="45">
        <v>-3.4003699999999998E-2</v>
      </c>
      <c r="L238" s="14"/>
      <c r="N238" s="14">
        <v>28550</v>
      </c>
      <c r="O238" s="45">
        <v>-4.9366300000000002E-2</v>
      </c>
      <c r="P238" s="45">
        <v>0.26272699999999999</v>
      </c>
    </row>
    <row r="239" spans="9:16" x14ac:dyDescent="0.2">
      <c r="I239" s="14">
        <v>29465</v>
      </c>
      <c r="J239" s="45">
        <v>0.112189</v>
      </c>
      <c r="K239" s="45">
        <v>-4.4961699999999999E-3</v>
      </c>
      <c r="L239" s="14"/>
      <c r="N239" s="14">
        <v>36404</v>
      </c>
      <c r="O239" s="45">
        <v>-6.2438300000000002E-2</v>
      </c>
      <c r="P239" s="45">
        <v>-1.3454499999999999E-2</v>
      </c>
    </row>
    <row r="240" spans="9:16" x14ac:dyDescent="0.2">
      <c r="I240" s="14">
        <v>40422</v>
      </c>
      <c r="J240" s="45">
        <v>0.112942</v>
      </c>
      <c r="K240" s="45">
        <v>6.9719299999999998E-2</v>
      </c>
      <c r="L240" s="14"/>
      <c r="N240" s="14">
        <v>42248</v>
      </c>
      <c r="O240" s="45">
        <v>-6.4384399999999994E-2</v>
      </c>
      <c r="P240" s="45">
        <v>5.4550599999999998E-2</v>
      </c>
    </row>
    <row r="241" spans="9:16" x14ac:dyDescent="0.2">
      <c r="I241" s="14">
        <v>30195</v>
      </c>
      <c r="J241" s="45">
        <v>0.115175</v>
      </c>
      <c r="K241" s="45">
        <v>1.1779100000000001E-2</v>
      </c>
      <c r="L241" s="14"/>
      <c r="N241" s="14">
        <v>31656</v>
      </c>
      <c r="O241" s="45">
        <v>-6.9751900000000006E-2</v>
      </c>
      <c r="P241" s="45">
        <v>-3.8359900000000002E-2</v>
      </c>
    </row>
    <row r="242" spans="9:16" x14ac:dyDescent="0.2">
      <c r="I242" s="14">
        <v>40878</v>
      </c>
      <c r="J242" s="45">
        <v>0.11816400000000001</v>
      </c>
      <c r="K242" s="45">
        <v>-2.5582899999999999E-2</v>
      </c>
      <c r="L242" s="14"/>
      <c r="N242" s="14">
        <v>30011</v>
      </c>
      <c r="O242" s="45">
        <v>-7.30938E-2</v>
      </c>
      <c r="P242" s="45">
        <v>0.244141</v>
      </c>
    </row>
    <row r="243" spans="9:16" x14ac:dyDescent="0.2">
      <c r="I243" s="14">
        <v>37956</v>
      </c>
      <c r="J243" s="45">
        <v>0.121762</v>
      </c>
      <c r="K243" s="45">
        <v>-5.8743700000000003E-2</v>
      </c>
      <c r="L243" s="14"/>
      <c r="N243" s="23">
        <v>36861</v>
      </c>
      <c r="O243" s="108">
        <v>-7.8251100000000004E-2</v>
      </c>
      <c r="P243" s="108">
        <v>0.26477899999999999</v>
      </c>
    </row>
    <row r="244" spans="9:16" x14ac:dyDescent="0.2">
      <c r="I244" s="14">
        <v>40969</v>
      </c>
      <c r="J244" s="45">
        <v>0.12586600000000001</v>
      </c>
      <c r="K244" s="45">
        <v>-6.5719299999999994E-2</v>
      </c>
      <c r="L244" s="14"/>
      <c r="N244" s="23">
        <v>39692</v>
      </c>
      <c r="O244" s="108">
        <v>-8.3699399999999993E-2</v>
      </c>
      <c r="P244" s="108">
        <v>-3.9906200000000003E-2</v>
      </c>
    </row>
    <row r="245" spans="9:16" x14ac:dyDescent="0.2">
      <c r="I245" s="14">
        <v>29373</v>
      </c>
      <c r="J245" s="45">
        <v>0.13487499999999999</v>
      </c>
      <c r="K245" s="45">
        <v>6.3481700000000002E-2</v>
      </c>
      <c r="L245" s="14"/>
      <c r="N245" s="23">
        <v>39508</v>
      </c>
      <c r="O245" s="108">
        <v>-9.4445899999999999E-2</v>
      </c>
      <c r="P245" s="108">
        <v>5.7753800000000001E-2</v>
      </c>
    </row>
    <row r="246" spans="9:16" x14ac:dyDescent="0.2">
      <c r="I246" s="14">
        <v>35855</v>
      </c>
      <c r="J246" s="45">
        <v>0.139488</v>
      </c>
      <c r="K246" s="45">
        <v>1.50254E-2</v>
      </c>
      <c r="L246" s="14"/>
      <c r="N246" s="23">
        <v>36039</v>
      </c>
      <c r="O246" s="108">
        <v>-9.9475599999999997E-2</v>
      </c>
      <c r="P246" s="108">
        <v>6.9159799999999994E-2</v>
      </c>
    </row>
    <row r="247" spans="9:16" x14ac:dyDescent="0.2">
      <c r="I247" s="14">
        <v>31472</v>
      </c>
      <c r="J247" s="45">
        <v>0.14105300000000001</v>
      </c>
      <c r="K247" s="45">
        <v>0.22314200000000001</v>
      </c>
      <c r="L247" s="14"/>
      <c r="N247" s="23">
        <v>29830</v>
      </c>
      <c r="O247" s="108">
        <v>-0.102329</v>
      </c>
      <c r="P247" s="108">
        <v>4.1632700000000002E-2</v>
      </c>
    </row>
    <row r="248" spans="9:16" x14ac:dyDescent="0.2">
      <c r="I248" s="14">
        <v>33298</v>
      </c>
      <c r="J248" s="45">
        <v>0.14526700000000001</v>
      </c>
      <c r="K248" s="45">
        <v>-1.0919999999999999E-2</v>
      </c>
      <c r="L248" s="14"/>
      <c r="N248" s="23">
        <v>39873</v>
      </c>
      <c r="O248" s="108">
        <v>-0.11011799999999999</v>
      </c>
      <c r="P248" s="108">
        <v>-2.0827700000000001E-2</v>
      </c>
    </row>
    <row r="249" spans="9:16" x14ac:dyDescent="0.2">
      <c r="I249" s="14">
        <v>36495</v>
      </c>
      <c r="J249" s="45">
        <v>0.14879700000000001</v>
      </c>
      <c r="K249" s="45">
        <v>-6.4699699999999999E-2</v>
      </c>
      <c r="L249" s="14"/>
      <c r="N249" s="23">
        <v>40330</v>
      </c>
      <c r="O249" s="108">
        <v>-0.11425200000000001</v>
      </c>
      <c r="P249" s="108">
        <v>-5.8911699999999997E-2</v>
      </c>
    </row>
    <row r="250" spans="9:16" x14ac:dyDescent="0.2">
      <c r="I250" s="14">
        <v>37773</v>
      </c>
      <c r="J250" s="45">
        <v>0.15393899999999999</v>
      </c>
      <c r="K250" s="45">
        <v>5.5363500000000003E-2</v>
      </c>
      <c r="L250" s="14"/>
      <c r="N250" s="23">
        <v>36951</v>
      </c>
      <c r="O250" s="108">
        <v>-0.118552</v>
      </c>
      <c r="P250" s="108">
        <v>8.1058000000000005E-2</v>
      </c>
    </row>
    <row r="251" spans="9:16" x14ac:dyDescent="0.2">
      <c r="I251" s="14">
        <v>40057</v>
      </c>
      <c r="J251" s="45">
        <v>0.156059</v>
      </c>
      <c r="K251" s="45">
        <v>4.2208200000000001E-2</v>
      </c>
      <c r="L251" s="14"/>
      <c r="N251" s="23">
        <v>37408</v>
      </c>
      <c r="O251" s="108">
        <v>-0.13398099999999999</v>
      </c>
      <c r="P251" s="108">
        <v>0.15462799999999999</v>
      </c>
    </row>
    <row r="252" spans="9:16" x14ac:dyDescent="0.2">
      <c r="I252" s="14">
        <v>39965</v>
      </c>
      <c r="J252" s="45">
        <v>0.15929099999999999</v>
      </c>
      <c r="K252" s="45">
        <v>-9.3351299999999998E-2</v>
      </c>
      <c r="L252" s="14"/>
      <c r="N252" s="23">
        <v>33117</v>
      </c>
      <c r="O252" s="108">
        <v>-0.137438</v>
      </c>
      <c r="P252" s="108">
        <v>0.21649599999999999</v>
      </c>
    </row>
    <row r="253" spans="9:16" x14ac:dyDescent="0.2">
      <c r="I253" s="14">
        <v>31382</v>
      </c>
      <c r="J253" s="45">
        <v>0.17203499999999999</v>
      </c>
      <c r="K253" s="45">
        <v>0.27268700000000001</v>
      </c>
      <c r="L253" s="14"/>
      <c r="N253" s="23">
        <v>40787</v>
      </c>
      <c r="O253" s="108">
        <v>-0.13868</v>
      </c>
      <c r="P253" s="108">
        <v>2.9592400000000001E-3</v>
      </c>
    </row>
    <row r="254" spans="9:16" x14ac:dyDescent="0.2">
      <c r="I254" s="14">
        <v>35582</v>
      </c>
      <c r="J254" s="45">
        <v>0.17457900000000001</v>
      </c>
      <c r="K254" s="45">
        <v>-4.8185299999999997E-3</v>
      </c>
      <c r="L254" s="14"/>
      <c r="N254" s="23">
        <v>37135</v>
      </c>
      <c r="O254" s="108">
        <v>-0.14677399999999999</v>
      </c>
      <c r="P254" s="108">
        <v>-4.5275000000000003E-2</v>
      </c>
    </row>
    <row r="255" spans="9:16" x14ac:dyDescent="0.2">
      <c r="I255" s="14">
        <v>30286</v>
      </c>
      <c r="J255" s="45">
        <v>0.18249499999999999</v>
      </c>
      <c r="K255" s="45">
        <v>6.0719399999999996E-3</v>
      </c>
      <c r="L255" s="14"/>
      <c r="N255" s="23">
        <v>37500</v>
      </c>
      <c r="O255" s="108">
        <v>-0.172759</v>
      </c>
      <c r="P255" s="108">
        <v>0.13753399999999999</v>
      </c>
    </row>
    <row r="256" spans="9:16" x14ac:dyDescent="0.2">
      <c r="I256" s="14">
        <v>36130</v>
      </c>
      <c r="J256" s="45">
        <v>0.21296300000000001</v>
      </c>
      <c r="K256" s="45">
        <v>5.5774400000000003E-3</v>
      </c>
      <c r="L256" s="14"/>
      <c r="N256" s="23">
        <v>39783</v>
      </c>
      <c r="O256" s="108">
        <v>-0.21943299999999999</v>
      </c>
      <c r="P256" s="108">
        <v>0.124999</v>
      </c>
    </row>
    <row r="257" spans="9:16" x14ac:dyDescent="0.2">
      <c r="I257" s="14">
        <v>31837</v>
      </c>
      <c r="J257" s="45">
        <v>0.21351899999999999</v>
      </c>
      <c r="K257" s="45">
        <v>0.19265299999999999</v>
      </c>
      <c r="L257" s="14"/>
      <c r="N257" s="23">
        <v>32112</v>
      </c>
      <c r="O257" s="108">
        <v>-0.22525300000000001</v>
      </c>
      <c r="P257" s="108">
        <v>0.210919</v>
      </c>
    </row>
  </sheetData>
  <sortState xmlns:xlrd2="http://schemas.microsoft.com/office/spreadsheetml/2017/richdata2" ref="N102:P257">
    <sortCondition descending="1" ref="O102:O257"/>
  </sortState>
  <pageMargins left="0.75" right="0.75" top="1" bottom="1" header="0.5" footer="0.5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</sheetPr>
  <dimension ref="A1:F274"/>
  <sheetViews>
    <sheetView workbookViewId="0">
      <pane xSplit="2" ySplit="2" topLeftCell="C219" activePane="bottomRight" state="frozen"/>
      <selection pane="topRight" activeCell="C1" sqref="C1"/>
      <selection pane="bottomLeft" activeCell="A2" sqref="A2"/>
      <selection pane="bottomRight" sqref="A1:XFD1048576"/>
    </sheetView>
  </sheetViews>
  <sheetFormatPr defaultRowHeight="13.5" x14ac:dyDescent="0.25"/>
  <sheetData>
    <row r="1" spans="2:6" x14ac:dyDescent="0.25">
      <c r="B1" t="s">
        <v>66</v>
      </c>
    </row>
    <row r="2" spans="2:6" x14ac:dyDescent="0.25">
      <c r="C2" s="20" t="s">
        <v>25</v>
      </c>
      <c r="D2" s="5" t="s">
        <v>0</v>
      </c>
      <c r="E2" s="5" t="s">
        <v>7</v>
      </c>
      <c r="F2" s="5" t="s">
        <v>8</v>
      </c>
    </row>
    <row r="3" spans="2:6" x14ac:dyDescent="0.25">
      <c r="B3" s="10">
        <v>36525</v>
      </c>
      <c r="C3" s="2">
        <f>([2]Returns!J39/[2]Returns!J3)^(1/3)-1</f>
        <v>0.22045938088558992</v>
      </c>
      <c r="D3" s="2">
        <f>([2]Returns!K39/[2]Returns!K3)^(1/3)-1</f>
        <v>0.27559448185652546</v>
      </c>
      <c r="E3" s="2">
        <f>([2]Returns!L39/[2]Returns!L3)^(1/3)-1</f>
        <v>6.0347745722556079E-2</v>
      </c>
      <c r="F3" s="2">
        <f>([2]Returns!M39/[2]Returns!M3)^(1/3)-1</f>
        <v>0.16312227695857562</v>
      </c>
    </row>
    <row r="4" spans="2:6" x14ac:dyDescent="0.25">
      <c r="B4" s="10">
        <v>36556</v>
      </c>
      <c r="C4" s="2">
        <f>([2]Returns!J40/[2]Returns!J4)^(1/3)-1</f>
        <v>0.18317725464908841</v>
      </c>
      <c r="D4" s="2">
        <f>([2]Returns!K40/[2]Returns!K4)^(1/3)-1</f>
        <v>0.228790747813991</v>
      </c>
      <c r="E4" s="2">
        <f>([2]Returns!L40/[2]Returns!L4)^(1/3)-1</f>
        <v>6.7897760534360696E-2</v>
      </c>
      <c r="F4" s="2">
        <f>([2]Returns!M40/[2]Returns!M4)^(1/3)-1</f>
        <v>0.15353594645087831</v>
      </c>
    </row>
    <row r="5" spans="2:6" x14ac:dyDescent="0.25">
      <c r="B5" s="10">
        <v>36585</v>
      </c>
      <c r="C5" s="2">
        <f>([2]Returns!J41/[2]Returns!J5)^(1/3)-1</f>
        <v>0.16520546802315694</v>
      </c>
      <c r="D5" s="2">
        <f>([2]Returns!K41/[2]Returns!K5)^(1/3)-1</f>
        <v>0.21781483363007159</v>
      </c>
      <c r="E5" s="2">
        <f>([2]Returns!L41/[2]Returns!L5)^(1/3)-1</f>
        <v>7.8377458686450518E-2</v>
      </c>
      <c r="F5" s="2">
        <f>([2]Returns!M41/[2]Returns!M5)^(1/3)-1</f>
        <v>0.1727388184005616</v>
      </c>
    </row>
    <row r="6" spans="2:6" x14ac:dyDescent="0.25">
      <c r="B6" s="10">
        <v>36616</v>
      </c>
      <c r="C6" s="2">
        <f>([2]Returns!J42/[2]Returns!J6)^(1/3)-1</f>
        <v>0.20430484023030981</v>
      </c>
      <c r="D6" s="2">
        <f>([2]Returns!K42/[2]Returns!K6)^(1/3)-1</f>
        <v>0.27399202661223021</v>
      </c>
      <c r="E6" s="2">
        <f>([2]Returns!L42/[2]Returns!L6)^(1/3)-1</f>
        <v>0.10000280927382565</v>
      </c>
      <c r="F6" s="2">
        <f>([2]Returns!M42/[2]Returns!M6)^(1/3)-1</f>
        <v>0.18286516182701584</v>
      </c>
    </row>
    <row r="7" spans="2:6" x14ac:dyDescent="0.25">
      <c r="B7" s="10">
        <v>36646</v>
      </c>
      <c r="C7" s="2">
        <f>([2]Returns!J43/[2]Returns!J7)^(1/3)-1</f>
        <v>0.1900224339805705</v>
      </c>
      <c r="D7" s="2">
        <f>([2]Returns!K43/[2]Returns!K7)^(1/3)-1</f>
        <v>0.23694442198341981</v>
      </c>
      <c r="E7" s="2">
        <f>([2]Returns!L43/[2]Returns!L7)^(1/3)-1</f>
        <v>8.8369291018947527E-2</v>
      </c>
      <c r="F7" s="2">
        <f>([2]Returns!M43/[2]Returns!M7)^(1/3)-1</f>
        <v>0.1719493008530415</v>
      </c>
    </row>
    <row r="8" spans="2:6" x14ac:dyDescent="0.25">
      <c r="B8" s="10">
        <v>36677</v>
      </c>
      <c r="C8" s="2">
        <f>([2]Returns!J44/[2]Returns!J8)^(1/3)-1</f>
        <v>0.13849567030818632</v>
      </c>
      <c r="D8" s="2">
        <f>([2]Returns!K44/[2]Returns!K8)^(1/3)-1</f>
        <v>0.20446136190919262</v>
      </c>
      <c r="E8" s="2">
        <f>([2]Returns!L44/[2]Returns!L8)^(1/3)-1</f>
        <v>8.3019264926909031E-2</v>
      </c>
      <c r="F8" s="2">
        <f>([2]Returns!M44/[2]Returns!M8)^(1/3)-1</f>
        <v>0.14772408954268568</v>
      </c>
    </row>
    <row r="9" spans="2:6" x14ac:dyDescent="0.25">
      <c r="B9" s="10">
        <v>36707</v>
      </c>
      <c r="C9" s="2">
        <f>([2]Returns!J45/[2]Returns!J9)^(1/3)-1</f>
        <v>0.11854952805166952</v>
      </c>
      <c r="D9" s="2">
        <f>([2]Returns!K45/[2]Returns!K9)^(1/3)-1</f>
        <v>0.19666778355354464</v>
      </c>
      <c r="E9" s="2">
        <f>([2]Returns!L45/[2]Returns!L9)^(1/3)-1</f>
        <v>8.3855252165773608E-2</v>
      </c>
      <c r="F9" s="2">
        <f>([2]Returns!M45/[2]Returns!M9)^(1/3)-1</f>
        <v>0.15136323138635088</v>
      </c>
    </row>
    <row r="10" spans="2:6" x14ac:dyDescent="0.25">
      <c r="B10" s="10">
        <v>36738</v>
      </c>
      <c r="C10" s="2">
        <f>([2]Returns!J46/[2]Returns!J10)^(1/3)-1</f>
        <v>7.3344048205804979E-2</v>
      </c>
      <c r="D10" s="2">
        <f>([2]Returns!K46/[2]Returns!K10)^(1/3)-1</f>
        <v>0.1604034310747795</v>
      </c>
      <c r="E10" s="2">
        <f>([2]Returns!L46/[2]Returns!L10)^(1/3)-1</f>
        <v>6.9494101327233881E-2</v>
      </c>
      <c r="F10" s="2">
        <f>([2]Returns!M46/[2]Returns!M10)^(1/3)-1</f>
        <v>0.13460427979881162</v>
      </c>
    </row>
    <row r="11" spans="2:6" x14ac:dyDescent="0.25">
      <c r="B11" s="10">
        <v>36769</v>
      </c>
      <c r="C11" s="2">
        <f>([2]Returns!J47/[2]Returns!J11)^(1/3)-1</f>
        <v>0.12819317007694342</v>
      </c>
      <c r="D11" s="2">
        <f>([2]Returns!K47/[2]Returns!K11)^(1/3)-1</f>
        <v>0.20692116113849002</v>
      </c>
      <c r="E11" s="2">
        <f>([2]Returns!L47/[2]Returns!L11)^(1/3)-1</f>
        <v>8.7749606057963891E-2</v>
      </c>
      <c r="F11" s="2">
        <f>([2]Returns!M47/[2]Returns!M11)^(1/3)-1</f>
        <v>0.14753544520584416</v>
      </c>
    </row>
    <row r="12" spans="2:6" x14ac:dyDescent="0.25">
      <c r="B12" s="10">
        <v>36799</v>
      </c>
      <c r="C12" s="2">
        <f>([2]Returns!J48/[2]Returns!J12)^(1/3)-1</f>
        <v>7.7954515423610982E-2</v>
      </c>
      <c r="D12" s="2">
        <f>([2]Returns!K48/[2]Returns!K12)^(1/3)-1</f>
        <v>0.16441839867203845</v>
      </c>
      <c r="E12" s="2">
        <f>([2]Returns!L48/[2]Returns!L12)^(1/3)-1</f>
        <v>7.3568856398636306E-2</v>
      </c>
      <c r="F12" s="2">
        <f>([2]Returns!M48/[2]Returns!M12)^(1/3)-1</f>
        <v>0.12894380245473691</v>
      </c>
    </row>
    <row r="13" spans="2:6" x14ac:dyDescent="0.25">
      <c r="B13" s="10">
        <v>36830</v>
      </c>
      <c r="C13" s="2">
        <f>([2]Returns!J49/[2]Returns!J13)^(1/3)-1</f>
        <v>9.4502405864614447E-2</v>
      </c>
      <c r="D13" s="2">
        <f>([2]Returns!K49/[2]Returns!K13)^(1/3)-1</f>
        <v>0.17601305866921435</v>
      </c>
      <c r="E13" s="2">
        <f>([2]Returns!L49/[2]Returns!L13)^(1/3)-1</f>
        <v>6.7286736081268561E-2</v>
      </c>
      <c r="F13" s="2">
        <f>([2]Returns!M49/[2]Returns!M13)^(1/3)-1</f>
        <v>0.12794926069629153</v>
      </c>
    </row>
    <row r="14" spans="2:6" x14ac:dyDescent="0.25">
      <c r="B14" s="10">
        <v>36860</v>
      </c>
      <c r="C14" s="2">
        <f>([2]Returns!J50/[2]Returns!J14)^(1/3)-1</f>
        <v>9.6854337602884977E-2</v>
      </c>
      <c r="D14" s="2">
        <f>([2]Returns!K50/[2]Returns!K14)^(1/3)-1</f>
        <v>0.127130388976463</v>
      </c>
      <c r="E14" s="2">
        <f>([2]Returns!L50/[2]Returns!L14)^(1/3)-1</f>
        <v>7.3669016487493577E-2</v>
      </c>
      <c r="F14" s="2">
        <f>([2]Returns!M50/[2]Returns!M14)^(1/3)-1</f>
        <v>0.11814881585254189</v>
      </c>
    </row>
    <row r="15" spans="2:6" x14ac:dyDescent="0.25">
      <c r="B15" s="10">
        <v>36891</v>
      </c>
      <c r="C15" s="2">
        <f>([2]Returns!J51/[2]Returns!J15)^(1/3)-1</f>
        <v>0.14025503997333089</v>
      </c>
      <c r="D15" s="2">
        <f>([2]Returns!K51/[2]Returns!K15)^(1/3)-1</f>
        <v>0.12257633987041805</v>
      </c>
      <c r="E15" s="2">
        <f>([2]Returns!L51/[2]Returns!L15)^(1/3)-1</f>
        <v>7.6047498626261811E-2</v>
      </c>
      <c r="F15" s="2">
        <f>([2]Returns!M51/[2]Returns!M15)^(1/3)-1</f>
        <v>0.12252828413207117</v>
      </c>
    </row>
    <row r="16" spans="2:6" x14ac:dyDescent="0.25">
      <c r="B16" s="10">
        <v>36922</v>
      </c>
      <c r="C16" s="2">
        <f>([2]Returns!J52/[2]Returns!J16)^(1/3)-1</f>
        <v>0.1589922513240638</v>
      </c>
      <c r="D16" s="2">
        <f>([2]Returns!K52/[2]Returns!K16)^(1/3)-1</f>
        <v>0.13153894000275645</v>
      </c>
      <c r="E16" s="2">
        <f>([2]Returns!L52/[2]Returns!L16)^(1/3)-1</f>
        <v>6.9451461982133589E-2</v>
      </c>
      <c r="F16" s="2">
        <f>([2]Returns!M52/[2]Returns!M16)^(1/3)-1</f>
        <v>0.13777138023693114</v>
      </c>
    </row>
    <row r="17" spans="2:6" x14ac:dyDescent="0.25">
      <c r="B17" s="10">
        <v>36950</v>
      </c>
      <c r="C17" s="2">
        <f>([2]Returns!J53/[2]Returns!J17)^(1/3)-1</f>
        <v>0.13600660401129416</v>
      </c>
      <c r="D17" s="2">
        <f>([2]Returns!K53/[2]Returns!K17)^(1/3)-1</f>
        <v>7.0897141911032469E-2</v>
      </c>
      <c r="E17" s="2">
        <f>([2]Returns!L53/[2]Returns!L17)^(1/3)-1</f>
        <v>7.8099779202636777E-2</v>
      </c>
      <c r="F17" s="2">
        <f>([2]Returns!M53/[2]Returns!M17)^(1/3)-1</f>
        <v>0.11727930128730613</v>
      </c>
    </row>
    <row r="18" spans="2:6" x14ac:dyDescent="0.25">
      <c r="B18" s="10">
        <v>36981</v>
      </c>
      <c r="C18" s="2">
        <f>([2]Returns!J54/[2]Returns!J18)^(1/3)-1</f>
        <v>0.1389402764155272</v>
      </c>
      <c r="D18" s="2">
        <f>([2]Returns!K54/[2]Returns!K18)^(1/3)-1</f>
        <v>3.0488907237042451E-2</v>
      </c>
      <c r="E18" s="2">
        <f>([2]Returns!L54/[2]Returns!L18)^(1/3)-1</f>
        <v>7.5548432797874154E-2</v>
      </c>
      <c r="F18" s="2">
        <f>([2]Returns!M54/[2]Returns!M18)^(1/3)-1</f>
        <v>0.10042997362184969</v>
      </c>
    </row>
    <row r="19" spans="2:6" x14ac:dyDescent="0.25">
      <c r="B19" s="10">
        <v>37011</v>
      </c>
      <c r="C19" s="2">
        <f>([2]Returns!J55/[2]Returns!J19)^(1/3)-1</f>
        <v>0.14772229042356155</v>
      </c>
      <c r="D19" s="2">
        <f>([2]Returns!K55/[2]Returns!K19)^(1/3)-1</f>
        <v>5.299849118867006E-2</v>
      </c>
      <c r="E19" s="2">
        <f>([2]Returns!L55/[2]Returns!L19)^(1/3)-1</f>
        <v>6.4379127521097423E-2</v>
      </c>
      <c r="F19" s="2">
        <f>([2]Returns!M55/[2]Returns!M19)^(1/3)-1</f>
        <v>0.10401514914835763</v>
      </c>
    </row>
    <row r="20" spans="2:6" x14ac:dyDescent="0.25">
      <c r="B20" s="10">
        <v>37042</v>
      </c>
      <c r="C20" s="2">
        <f>([2]Returns!J56/[2]Returns!J20)^(1/3)-1</f>
        <v>0.14584086205979241</v>
      </c>
      <c r="D20" s="2">
        <f>([2]Returns!K56/[2]Returns!K20)^(1/3)-1</f>
        <v>6.1464191457482498E-2</v>
      </c>
      <c r="E20" s="2">
        <f>([2]Returns!L56/[2]Returns!L20)^(1/3)-1</f>
        <v>5.8138937248842559E-2</v>
      </c>
      <c r="F20" s="2">
        <f>([2]Returns!M56/[2]Returns!M20)^(1/3)-1</f>
        <v>0.11617021256586946</v>
      </c>
    </row>
    <row r="21" spans="2:6" x14ac:dyDescent="0.25">
      <c r="B21" s="10">
        <v>37072</v>
      </c>
      <c r="C21" s="2">
        <f>([2]Returns!J57/[2]Returns!J21)^(1/3)-1</f>
        <v>0.12833704152035064</v>
      </c>
      <c r="D21" s="2">
        <f>([2]Returns!K57/[2]Returns!K21)^(1/3)-1</f>
        <v>3.8900075080664065E-2</v>
      </c>
      <c r="E21" s="2">
        <f>([2]Returns!L57/[2]Returns!L21)^(1/3)-1</f>
        <v>5.3067758854877578E-2</v>
      </c>
      <c r="F21" s="2">
        <f>([2]Returns!M57/[2]Returns!M21)^(1/3)-1</f>
        <v>0.11773271311366096</v>
      </c>
    </row>
    <row r="22" spans="2:6" x14ac:dyDescent="0.25">
      <c r="B22" s="10">
        <v>37103</v>
      </c>
      <c r="C22" s="2">
        <f>([2]Returns!J58/[2]Returns!J22)^(1/3)-1</f>
        <v>0.12568315095891514</v>
      </c>
      <c r="D22" s="2">
        <f>([2]Returns!K58/[2]Returns!K22)^(1/3)-1</f>
        <v>3.918069230105492E-2</v>
      </c>
      <c r="E22" s="2">
        <f>([2]Returns!L58/[2]Returns!L22)^(1/3)-1</f>
        <v>6.7471130141899982E-2</v>
      </c>
      <c r="F22" s="2">
        <f>([2]Returns!M58/[2]Returns!M22)^(1/3)-1</f>
        <v>0.11758251562830635</v>
      </c>
    </row>
    <row r="23" spans="2:6" x14ac:dyDescent="0.25">
      <c r="B23" s="10">
        <v>37134</v>
      </c>
      <c r="C23" s="2">
        <f>([2]Returns!J59/[2]Returns!J23)^(1/3)-1</f>
        <v>0.14644291080677685</v>
      </c>
      <c r="D23" s="2">
        <f>([2]Returns!K59/[2]Returns!K23)^(1/3)-1</f>
        <v>7.1370127146850315E-2</v>
      </c>
      <c r="E23" s="2">
        <f>([2]Returns!L59/[2]Returns!L23)^(1/3)-1</f>
        <v>5.9320168549944485E-2</v>
      </c>
      <c r="F23" s="2">
        <f>([2]Returns!M59/[2]Returns!M23)^(1/3)-1</f>
        <v>0.1504327508283283</v>
      </c>
    </row>
    <row r="24" spans="2:6" x14ac:dyDescent="0.25">
      <c r="B24" s="10">
        <v>37164</v>
      </c>
      <c r="C24" s="2">
        <f>([2]Returns!J60/[2]Returns!J24)^(1/3)-1</f>
        <v>7.4060646014667997E-2</v>
      </c>
      <c r="D24" s="2">
        <f>([2]Returns!K60/[2]Returns!K24)^(1/3)-1</f>
        <v>2.0379041773827655E-2</v>
      </c>
      <c r="E24" s="2">
        <f>([2]Returns!L60/[2]Returns!L24)^(1/3)-1</f>
        <v>4.9296587818284943E-2</v>
      </c>
      <c r="F24" s="2">
        <f>([2]Returns!M60/[2]Returns!M24)^(1/3)-1</f>
        <v>0.13686751123290009</v>
      </c>
    </row>
    <row r="25" spans="2:6" x14ac:dyDescent="0.25">
      <c r="B25" s="10">
        <v>37195</v>
      </c>
      <c r="C25" s="2">
        <f>([2]Returns!J61/[2]Returns!J25)^(1/3)-1</f>
        <v>0.10376505996080043</v>
      </c>
      <c r="D25" s="2">
        <f>([2]Returns!K61/[2]Returns!K25)^(1/3)-1</f>
        <v>4.0285223710734286E-4</v>
      </c>
      <c r="E25" s="2">
        <f>([2]Returns!L61/[2]Returns!L25)^(1/3)-1</f>
        <v>7.1639508904084659E-2</v>
      </c>
      <c r="F25" s="2">
        <f>([2]Returns!M61/[2]Returns!M25)^(1/3)-1</f>
        <v>0.13981755461924306</v>
      </c>
    </row>
    <row r="26" spans="2:6" x14ac:dyDescent="0.25">
      <c r="B26" s="10">
        <v>37225</v>
      </c>
      <c r="C26" s="2">
        <f>([2]Returns!J62/[2]Returns!J26)^(1/3)-1</f>
        <v>9.0737529185466625E-2</v>
      </c>
      <c r="D26" s="2">
        <f>([2]Returns!K62/[2]Returns!K26)^(1/3)-1</f>
        <v>5.4379018935704071E-3</v>
      </c>
      <c r="E26" s="2">
        <f>([2]Returns!L62/[2]Returns!L26)^(1/3)-1</f>
        <v>5.169715142832576E-2</v>
      </c>
      <c r="F26" s="2">
        <f>([2]Returns!M62/[2]Returns!M26)^(1/3)-1</f>
        <v>0.13377745311211631</v>
      </c>
    </row>
    <row r="27" spans="2:6" x14ac:dyDescent="0.25">
      <c r="B27" s="10">
        <v>37256</v>
      </c>
      <c r="C27" s="2">
        <f>([2]Returns!J63/[2]Returns!J27)^(1/3)-1</f>
        <v>8.1584690045672703E-2</v>
      </c>
      <c r="D27" s="2">
        <f>([2]Returns!K63/[2]Returns!K27)^(1/3)-1</f>
        <v>-1.0291111425301258E-2</v>
      </c>
      <c r="E27" s="2">
        <f>([2]Returns!L63/[2]Returns!L27)^(1/3)-1</f>
        <v>4.5780583837210065E-2</v>
      </c>
      <c r="F27" s="2">
        <f>([2]Returns!M63/[2]Returns!M27)^(1/3)-1</f>
        <v>0.12979264517921263</v>
      </c>
    </row>
    <row r="28" spans="2:6" x14ac:dyDescent="0.25">
      <c r="B28" s="10">
        <v>37287</v>
      </c>
      <c r="C28" s="2">
        <f>([2]Returns!J64/[2]Returns!J28)^(1/3)-1</f>
        <v>9.4236596869076372E-2</v>
      </c>
      <c r="D28" s="2">
        <f>([2]Returns!K64/[2]Returns!K28)^(1/3)-1</f>
        <v>-2.8486391320673765E-2</v>
      </c>
      <c r="E28" s="2">
        <f>([2]Returns!L64/[2]Returns!L28)^(1/3)-1</f>
        <v>4.7130925584759398E-2</v>
      </c>
      <c r="F28" s="2">
        <f>([2]Returns!M64/[2]Returns!M28)^(1/3)-1</f>
        <v>0.12315051218333828</v>
      </c>
    </row>
    <row r="29" spans="2:6" x14ac:dyDescent="0.25">
      <c r="B29" s="10">
        <v>37315</v>
      </c>
      <c r="C29" s="2">
        <f>([2]Returns!J65/[2]Returns!J29)^(1/3)-1</f>
        <v>5.8780798650019062E-2</v>
      </c>
      <c r="D29" s="2">
        <f>([2]Returns!K65/[2]Returns!K29)^(1/3)-1</f>
        <v>-2.4559590539055542E-2</v>
      </c>
      <c r="E29" s="2">
        <f>([2]Returns!L65/[2]Returns!L29)^(1/3)-1</f>
        <v>6.8997542214531471E-2</v>
      </c>
      <c r="F29" s="2">
        <f>([2]Returns!M65/[2]Returns!M29)^(1/3)-1</f>
        <v>0.12548181422875659</v>
      </c>
    </row>
    <row r="30" spans="2:6" x14ac:dyDescent="0.25">
      <c r="B30" s="10">
        <v>37346</v>
      </c>
      <c r="C30" s="2">
        <f>([2]Returns!J66/[2]Returns!J30)^(1/3)-1</f>
        <v>5.9608322842519712E-2</v>
      </c>
      <c r="D30" s="2">
        <f>([2]Returns!K66/[2]Returns!K30)^(1/3)-1</f>
        <v>-2.5309927456429016E-2</v>
      </c>
      <c r="E30" s="2">
        <f>([2]Returns!L66/[2]Returns!L30)^(1/3)-1</f>
        <v>5.5224188765310434E-2</v>
      </c>
      <c r="F30" s="2">
        <f>([2]Returns!M66/[2]Returns!M30)^(1/3)-1</f>
        <v>0.12099399488267748</v>
      </c>
    </row>
    <row r="31" spans="2:6" x14ac:dyDescent="0.25">
      <c r="B31" s="10">
        <v>37376</v>
      </c>
      <c r="C31" s="2">
        <f>([2]Returns!J67/[2]Returns!J31)^(1/3)-1</f>
        <v>2.6444837186050618E-2</v>
      </c>
      <c r="D31" s="2">
        <f>([2]Returns!K67/[2]Returns!K31)^(1/3)-1</f>
        <v>-5.7435190294304661E-2</v>
      </c>
      <c r="E31" s="2">
        <f>([2]Returns!L67/[2]Returns!L31)^(1/3)-1</f>
        <v>6.7895965575355932E-2</v>
      </c>
      <c r="F31" s="2">
        <f>([2]Returns!M67/[2]Returns!M31)^(1/3)-1</f>
        <v>0.10569138253673205</v>
      </c>
    </row>
    <row r="32" spans="2:6" x14ac:dyDescent="0.25">
      <c r="B32" s="10">
        <v>37407</v>
      </c>
      <c r="C32" s="2">
        <f>([2]Returns!J68/[2]Returns!J32)^(1/3)-1</f>
        <v>6.2028759268228484E-2</v>
      </c>
      <c r="D32" s="2">
        <f>([2]Returns!K68/[2]Returns!K32)^(1/3)-1</f>
        <v>-5.2233754384346409E-2</v>
      </c>
      <c r="E32" s="2">
        <f>([2]Returns!L68/[2]Returns!L32)^(1/3)-1</f>
        <v>7.4682918250303487E-2</v>
      </c>
      <c r="F32" s="2">
        <f>([2]Returns!M68/[2]Returns!M32)^(1/3)-1</f>
        <v>0.10320353660570691</v>
      </c>
    </row>
    <row r="33" spans="2:6" x14ac:dyDescent="0.25">
      <c r="B33" s="10">
        <v>37437</v>
      </c>
      <c r="C33" s="2">
        <f>([2]Returns!J69/[2]Returns!J33)^(1/3)-1</f>
        <v>5.7499753845271506E-2</v>
      </c>
      <c r="D33" s="2">
        <f>([2]Returns!K69/[2]Returns!K33)^(1/3)-1</f>
        <v>-9.1793776763486545E-2</v>
      </c>
      <c r="E33" s="2">
        <f>([2]Returns!L69/[2]Returns!L33)^(1/3)-1</f>
        <v>8.4927400329459113E-2</v>
      </c>
      <c r="F33" s="2">
        <f>([2]Returns!M69/[2]Returns!M33)^(1/3)-1</f>
        <v>8.30761966010376E-2</v>
      </c>
    </row>
    <row r="34" spans="2:6" x14ac:dyDescent="0.25">
      <c r="B34" s="10">
        <v>37468</v>
      </c>
      <c r="C34" s="2">
        <f>([2]Returns!J70/[2]Returns!J34)^(1/3)-1</f>
        <v>7.531714656302757E-2</v>
      </c>
      <c r="D34" s="2">
        <f>([2]Returns!K70/[2]Returns!K34)^(1/3)-1</f>
        <v>-0.10663826092978257</v>
      </c>
      <c r="E34" s="2">
        <f>([2]Returns!L70/[2]Returns!L34)^(1/3)-1</f>
        <v>9.7730237432926748E-2</v>
      </c>
      <c r="F34" s="2">
        <f>([2]Returns!M70/[2]Returns!M34)^(1/3)-1</f>
        <v>7.0795751532170437E-2</v>
      </c>
    </row>
    <row r="35" spans="2:6" x14ac:dyDescent="0.25">
      <c r="B35" s="10">
        <v>37499</v>
      </c>
      <c r="C35" s="2">
        <f>([2]Returns!J71/[2]Returns!J35)^(1/3)-1</f>
        <v>8.6276604833102954E-2</v>
      </c>
      <c r="D35" s="2">
        <f>([2]Returns!K71/[2]Returns!K35)^(1/3)-1</f>
        <v>-0.10320485893967513</v>
      </c>
      <c r="E35" s="2">
        <f>([2]Returns!L71/[2]Returns!L35)^(1/3)-1</f>
        <v>0.11493137031797063</v>
      </c>
      <c r="F35" s="2">
        <f>([2]Returns!M71/[2]Returns!M35)^(1/3)-1</f>
        <v>7.2719660276971965E-2</v>
      </c>
    </row>
    <row r="36" spans="2:6" x14ac:dyDescent="0.25">
      <c r="B36" s="10">
        <v>37529</v>
      </c>
      <c r="C36" s="2">
        <f>([2]Returns!J72/[2]Returns!J36)^(1/3)-1</f>
        <v>8.7935174031061214E-2</v>
      </c>
      <c r="D36" s="2">
        <f>([2]Returns!K72/[2]Returns!K36)^(1/3)-1</f>
        <v>-0.12891395669316574</v>
      </c>
      <c r="E36" s="2">
        <f>([2]Returns!L72/[2]Returns!L36)^(1/3)-1</f>
        <v>0.12743925489226848</v>
      </c>
      <c r="F36" s="2">
        <f>([2]Returns!M72/[2]Returns!M36)^(1/3)-1</f>
        <v>6.6599745518075126E-2</v>
      </c>
    </row>
    <row r="37" spans="2:6" x14ac:dyDescent="0.25">
      <c r="B37" s="10">
        <v>37560</v>
      </c>
      <c r="C37" s="2">
        <f>([2]Returns!J73/[2]Returns!J37)^(1/3)-1</f>
        <v>0.10138548521143909</v>
      </c>
      <c r="D37" s="2">
        <f>([2]Returns!K73/[2]Returns!K37)^(1/3)-1</f>
        <v>-0.12221032662489173</v>
      </c>
      <c r="E37" s="2">
        <f>([2]Returns!L73/[2]Returns!L37)^(1/3)-1</f>
        <v>0.11630092621537313</v>
      </c>
      <c r="F37" s="2">
        <f>([2]Returns!M73/[2]Returns!M37)^(1/3)-1</f>
        <v>6.3054964664569058E-2</v>
      </c>
    </row>
    <row r="38" spans="2:6" x14ac:dyDescent="0.25">
      <c r="B38" s="10">
        <v>37590</v>
      </c>
      <c r="C38" s="2">
        <f>([2]Returns!J74/[2]Returns!J38)^(1/3)-1</f>
        <v>8.8595064487551056E-2</v>
      </c>
      <c r="D38" s="2">
        <f>([2]Returns!K74/[2]Returns!K38)^(1/3)-1</f>
        <v>-0.11129692919016632</v>
      </c>
      <c r="E38" s="2">
        <f>([2]Returns!L74/[2]Returns!L38)^(1/3)-1</f>
        <v>0.11470430949601451</v>
      </c>
      <c r="F38" s="2">
        <f>([2]Returns!M74/[2]Returns!M38)^(1/3)-1</f>
        <v>5.3039177389990533E-2</v>
      </c>
    </row>
    <row r="39" spans="2:6" x14ac:dyDescent="0.25">
      <c r="B39" s="10">
        <v>37621</v>
      </c>
      <c r="C39" s="2">
        <f>([2]Returns!J75/[2]Returns!J39)^(1/3)-1</f>
        <v>7.1769722650071088E-2</v>
      </c>
      <c r="D39" s="2">
        <f>([2]Returns!K75/[2]Returns!K39)^(1/3)-1</f>
        <v>-0.1455074685050104</v>
      </c>
      <c r="E39" s="2">
        <f>([2]Returns!L75/[2]Returns!L39)^(1/3)-1</f>
        <v>0.13540490038441799</v>
      </c>
      <c r="F39" s="2">
        <f>([2]Returns!M75/[2]Returns!M39)^(1/3)-1</f>
        <v>2.6759818992910578E-2</v>
      </c>
    </row>
    <row r="40" spans="2:6" x14ac:dyDescent="0.25">
      <c r="B40" s="10">
        <v>37652</v>
      </c>
      <c r="C40" s="2">
        <f>([2]Returns!J76/[2]Returns!J40)^(1/3)-1</f>
        <v>8.0369756369884637E-2</v>
      </c>
      <c r="D40" s="2">
        <f>([2]Returns!K76/[2]Returns!K40)^(1/3)-1</f>
        <v>-0.13835650535508626</v>
      </c>
      <c r="E40" s="2">
        <f>([2]Returns!L76/[2]Returns!L40)^(1/3)-1</f>
        <v>0.12878747562633097</v>
      </c>
      <c r="F40" s="2">
        <f>([2]Returns!M76/[2]Returns!M40)^(1/3)-1</f>
        <v>2.6800569400290186E-2</v>
      </c>
    </row>
    <row r="41" spans="2:6" x14ac:dyDescent="0.25">
      <c r="B41" s="10">
        <v>37680</v>
      </c>
      <c r="C41" s="2">
        <f>([2]Returns!J77/[2]Returns!J41)^(1/3)-1</f>
        <v>9.6991668617477433E-2</v>
      </c>
      <c r="D41" s="2">
        <f>([2]Returns!K77/[2]Returns!K41)^(1/3)-1</f>
        <v>-0.13720977641386456</v>
      </c>
      <c r="E41" s="2">
        <f>([2]Returns!L77/[2]Returns!L41)^(1/3)-1</f>
        <v>0.12882204466442615</v>
      </c>
      <c r="F41" s="2">
        <f>([2]Returns!M77/[2]Returns!M41)^(1/3)-1</f>
        <v>6.613795616616347E-3</v>
      </c>
    </row>
    <row r="42" spans="2:6" x14ac:dyDescent="0.25">
      <c r="B42" s="10">
        <v>37711</v>
      </c>
      <c r="C42" s="2">
        <f>([2]Returns!J78/[2]Returns!J42)^(1/3)-1</f>
        <v>5.0150961587888343E-2</v>
      </c>
      <c r="D42" s="2">
        <f>([2]Returns!K78/[2]Returns!K42)^(1/3)-1</f>
        <v>-0.16093995723617005</v>
      </c>
      <c r="E42" s="2">
        <f>([2]Returns!L78/[2]Returns!L42)^(1/3)-1</f>
        <v>0.11153572307124504</v>
      </c>
      <c r="F42" s="2">
        <f>([2]Returns!M78/[2]Returns!M42)^(1/3)-1</f>
        <v>3.9872467852943849E-3</v>
      </c>
    </row>
    <row r="43" spans="2:6" x14ac:dyDescent="0.25">
      <c r="B43" s="10">
        <v>37741</v>
      </c>
      <c r="C43" s="2">
        <f>([2]Returns!J79/[2]Returns!J43)^(1/3)-1</f>
        <v>9.103390289876212E-2</v>
      </c>
      <c r="D43" s="2">
        <f>([2]Returns!K79/[2]Returns!K43)^(1/3)-1</f>
        <v>-0.12969064413547493</v>
      </c>
      <c r="E43" s="2">
        <f>([2]Returns!L79/[2]Returns!L43)^(1/3)-1</f>
        <v>0.11827970539785748</v>
      </c>
      <c r="F43" s="2">
        <f>([2]Returns!M79/[2]Returns!M43)^(1/3)-1</f>
        <v>2.254049962703264E-2</v>
      </c>
    </row>
    <row r="44" spans="2:6" x14ac:dyDescent="0.25">
      <c r="B44" s="10">
        <v>37772</v>
      </c>
      <c r="C44" s="2">
        <f>([2]Returns!J80/[2]Returns!J44)^(1/3)-1</f>
        <v>0.1651951960114546</v>
      </c>
      <c r="D44" s="2">
        <f>([2]Returns!K80/[2]Returns!K44)^(1/3)-1</f>
        <v>-0.1085288062449663</v>
      </c>
      <c r="E44" s="2">
        <f>([2]Returns!L80/[2]Returns!L44)^(1/3)-1</f>
        <v>0.14023581847935263</v>
      </c>
      <c r="F44" s="2">
        <f>([2]Returns!M80/[2]Returns!M44)^(1/3)-1</f>
        <v>4.1435686788880322E-2</v>
      </c>
    </row>
    <row r="45" spans="2:6" x14ac:dyDescent="0.25">
      <c r="B45" s="10">
        <v>37802</v>
      </c>
      <c r="C45" s="2">
        <f>([2]Returns!J81/[2]Returns!J45)^(1/3)-1</f>
        <v>0.16268880832340527</v>
      </c>
      <c r="D45" s="2">
        <f>([2]Returns!K81/[2]Returns!K45)^(1/3)-1</f>
        <v>-0.11199119159157522</v>
      </c>
      <c r="E45" s="2">
        <f>([2]Returns!L81/[2]Returns!L45)^(1/3)-1</f>
        <v>0.12633648900371441</v>
      </c>
      <c r="F45" s="2">
        <f>([2]Returns!M81/[2]Returns!M45)^(1/3)-1</f>
        <v>3.3561519993114741E-2</v>
      </c>
    </row>
    <row r="46" spans="2:6" x14ac:dyDescent="0.25">
      <c r="B46" s="10">
        <v>37833</v>
      </c>
      <c r="C46" s="2">
        <f>([2]Returns!J82/[2]Returns!J46)^(1/3)-1</f>
        <v>0.19117750460075333</v>
      </c>
      <c r="D46" s="2">
        <f>([2]Returns!K82/[2]Returns!K46)^(1/3)-1</f>
        <v>-0.10209877586672467</v>
      </c>
      <c r="E46" s="2">
        <f>([2]Returns!L82/[2]Returns!L46)^(1/3)-1</f>
        <v>8.5512944466302532E-2</v>
      </c>
      <c r="F46" s="2">
        <f>([2]Returns!M82/[2]Returns!M46)^(1/3)-1</f>
        <v>4.0119106217477274E-2</v>
      </c>
    </row>
    <row r="47" spans="2:6" x14ac:dyDescent="0.25">
      <c r="B47" s="10">
        <v>37864</v>
      </c>
      <c r="C47" s="2">
        <f>([2]Returns!J83/[2]Returns!J47)^(1/3)-1</f>
        <v>0.17983009151262297</v>
      </c>
      <c r="D47" s="2">
        <f>([2]Returns!K83/[2]Returns!K47)^(1/3)-1</f>
        <v>-0.11427140603727093</v>
      </c>
      <c r="E47" s="2">
        <f>([2]Returns!L83/[2]Returns!L47)^(1/3)-1</f>
        <v>8.3082352435543516E-2</v>
      </c>
      <c r="F47" s="2">
        <f>([2]Returns!M83/[2]Returns!M47)^(1/3)-1</f>
        <v>3.3463788574153774E-2</v>
      </c>
    </row>
    <row r="48" spans="2:6" x14ac:dyDescent="0.25">
      <c r="B48" s="10">
        <v>37894</v>
      </c>
      <c r="C48" s="2">
        <f>([2]Returns!J84/[2]Returns!J48)^(1/3)-1</f>
        <v>0.19921469083663079</v>
      </c>
      <c r="D48" s="2">
        <f>([2]Returns!K84/[2]Returns!K48)^(1/3)-1</f>
        <v>-0.10131650855818464</v>
      </c>
      <c r="E48" s="2">
        <f>([2]Returns!L84/[2]Returns!L48)^(1/3)-1</f>
        <v>0.10604967278784017</v>
      </c>
      <c r="F48" s="2">
        <f>([2]Returns!M84/[2]Returns!M48)^(1/3)-1</f>
        <v>4.1778632701596097E-2</v>
      </c>
    </row>
    <row r="49" spans="2:6" x14ac:dyDescent="0.25">
      <c r="B49" s="10">
        <v>37925</v>
      </c>
      <c r="C49" s="2">
        <f>([2]Returns!J85/[2]Returns!J49)^(1/3)-1</f>
        <v>0.19170386246802873</v>
      </c>
      <c r="D49" s="2">
        <f>([2]Returns!K85/[2]Returns!K49)^(1/3)-1</f>
        <v>-8.3384981907334121E-2</v>
      </c>
      <c r="E49" s="2">
        <f>([2]Returns!L85/[2]Returns!L49)^(1/3)-1</f>
        <v>9.003995747731075E-2</v>
      </c>
      <c r="F49" s="2">
        <f>([2]Returns!M85/[2]Returns!M49)^(1/3)-1</f>
        <v>5.6553274959356692E-2</v>
      </c>
    </row>
    <row r="50" spans="2:6" x14ac:dyDescent="0.25">
      <c r="B50" s="10">
        <v>37955</v>
      </c>
      <c r="C50" s="2">
        <f>([2]Returns!J86/[2]Returns!J50)^(1/3)-1</f>
        <v>0.1834270454602609</v>
      </c>
      <c r="D50" s="2">
        <f>([2]Returns!K86/[2]Returns!K50)^(1/3)-1</f>
        <v>-5.5193856872549518E-2</v>
      </c>
      <c r="E50" s="2">
        <f>([2]Returns!L86/[2]Returns!L50)^(1/3)-1</f>
        <v>8.0544130677402404E-2</v>
      </c>
      <c r="F50" s="2">
        <f>([2]Returns!M86/[2]Returns!M50)^(1/3)-1</f>
        <v>7.2885120534388115E-2</v>
      </c>
    </row>
    <row r="51" spans="2:6" x14ac:dyDescent="0.25">
      <c r="B51" s="10">
        <v>37986</v>
      </c>
      <c r="C51" s="2">
        <f>([2]Returns!J87/[2]Returns!J51)^(1/3)-1</f>
        <v>0.14201950697367827</v>
      </c>
      <c r="D51" s="2">
        <f>([2]Returns!K87/[2]Returns!K51)^(1/3)-1</f>
        <v>-4.0521425852246717E-2</v>
      </c>
      <c r="E51" s="2">
        <f>([2]Returns!L87/[2]Returns!L51)^(1/3)-1</f>
        <v>7.6429479878050044E-2</v>
      </c>
      <c r="F51" s="2">
        <f>([2]Returns!M87/[2]Returns!M51)^(1/3)-1</f>
        <v>7.2197931326528408E-2</v>
      </c>
    </row>
    <row r="52" spans="2:6" x14ac:dyDescent="0.25">
      <c r="B52" s="10">
        <v>38017</v>
      </c>
      <c r="C52" s="2">
        <f>([2]Returns!J88/[2]Returns!J52)^(1/3)-1</f>
        <v>0.1176229721169455</v>
      </c>
      <c r="D52" s="2">
        <f>([2]Returns!K88/[2]Returns!K52)^(1/3)-1</f>
        <v>-4.5838379633777682E-2</v>
      </c>
      <c r="E52" s="2">
        <f>([2]Returns!L88/[2]Returns!L52)^(1/3)-1</f>
        <v>8.1936440063628657E-2</v>
      </c>
      <c r="F52" s="2">
        <f>([2]Returns!M88/[2]Returns!M52)^(1/3)-1</f>
        <v>6.7287523630236601E-2</v>
      </c>
    </row>
    <row r="53" spans="2:6" x14ac:dyDescent="0.25">
      <c r="B53" s="10">
        <v>38046</v>
      </c>
      <c r="C53" s="2">
        <f>([2]Returns!J89/[2]Returns!J53)^(1/3)-1</f>
        <v>0.15333129565825154</v>
      </c>
      <c r="D53" s="2">
        <f>([2]Returns!K89/[2]Returns!K53)^(1/3)-1</f>
        <v>-1.0398387945099175E-2</v>
      </c>
      <c r="E53" s="2">
        <f>([2]Returns!L89/[2]Returns!L53)^(1/3)-1</f>
        <v>8.2938066484351314E-2</v>
      </c>
      <c r="F53" s="2">
        <f>([2]Returns!M89/[2]Returns!M53)^(1/3)-1</f>
        <v>7.9509056313372906E-2</v>
      </c>
    </row>
    <row r="54" spans="2:6" x14ac:dyDescent="0.25">
      <c r="B54" s="10">
        <v>38077</v>
      </c>
      <c r="C54" s="2">
        <f>([2]Returns!J90/[2]Returns!J54)^(1/3)-1</f>
        <v>0.12581139869226554</v>
      </c>
      <c r="D54" s="2">
        <f>([2]Returns!K90/[2]Returns!K54)^(1/3)-1</f>
        <v>6.3157416065953154E-3</v>
      </c>
      <c r="E54" s="2">
        <f>([2]Returns!L90/[2]Returns!L54)^(1/3)-1</f>
        <v>9.0220906283910329E-2</v>
      </c>
      <c r="F54" s="2">
        <f>([2]Returns!M90/[2]Returns!M54)^(1/3)-1</f>
        <v>8.7119309753010743E-2</v>
      </c>
    </row>
    <row r="55" spans="2:6" x14ac:dyDescent="0.25">
      <c r="B55" s="10">
        <v>38107</v>
      </c>
      <c r="C55" s="2">
        <f>([2]Returns!J91/[2]Returns!J55)^(1/3)-1</f>
        <v>0.10018551489685468</v>
      </c>
      <c r="D55" s="2">
        <f>([2]Returns!K91/[2]Returns!K55)^(1/3)-1</f>
        <v>-2.364002283983746E-2</v>
      </c>
      <c r="E55" s="2">
        <f>([2]Returns!L91/[2]Returns!L55)^(1/3)-1</f>
        <v>7.9318435613362936E-2</v>
      </c>
      <c r="F55" s="2">
        <f>([2]Returns!M91/[2]Returns!M55)^(1/3)-1</f>
        <v>7.4781049827639556E-2</v>
      </c>
    </row>
    <row r="56" spans="2:6" x14ac:dyDescent="0.25">
      <c r="B56" s="10">
        <v>38138</v>
      </c>
      <c r="C56" s="2">
        <f>([2]Returns!J92/[2]Returns!J56)^(1/3)-1</f>
        <v>8.7722562934324122E-2</v>
      </c>
      <c r="D56" s="2">
        <f>([2]Returns!K92/[2]Returns!K56)^(1/3)-1</f>
        <v>-2.1376552552754724E-2</v>
      </c>
      <c r="E56" s="2">
        <f>([2]Returns!L92/[2]Returns!L56)^(1/3)-1</f>
        <v>7.7089434648576427E-2</v>
      </c>
      <c r="F56" s="2">
        <f>([2]Returns!M92/[2]Returns!M56)^(1/3)-1</f>
        <v>6.9458200296604655E-2</v>
      </c>
    </row>
    <row r="57" spans="2:6" x14ac:dyDescent="0.25">
      <c r="B57" s="10">
        <v>38168</v>
      </c>
      <c r="C57" s="2">
        <f>([2]Returns!J93/[2]Returns!J57)^(1/3)-1</f>
        <v>8.3415923225059307E-2</v>
      </c>
      <c r="D57" s="2">
        <f>([2]Returns!K93/[2]Returns!K57)^(1/3)-1</f>
        <v>-6.9488702712419137E-3</v>
      </c>
      <c r="E57" s="2">
        <f>([2]Returns!L93/[2]Returns!L57)^(1/3)-1</f>
        <v>7.7285706866686565E-2</v>
      </c>
      <c r="F57" s="2">
        <f>([2]Returns!M93/[2]Returns!M57)^(1/3)-1</f>
        <v>7.1097827844813777E-2</v>
      </c>
    </row>
    <row r="58" spans="2:6" x14ac:dyDescent="0.25">
      <c r="B58" s="10">
        <v>38199</v>
      </c>
      <c r="C58" s="2">
        <f>([2]Returns!J94/[2]Returns!J58)^(1/3)-1</f>
        <v>8.0111359827879314E-2</v>
      </c>
      <c r="D58" s="2">
        <f>([2]Returns!K94/[2]Returns!K58)^(1/3)-1</f>
        <v>-1.4784539678124764E-2</v>
      </c>
      <c r="E58" s="2">
        <f>([2]Returns!L94/[2]Returns!L58)^(1/3)-1</f>
        <v>7.020581706463469E-2</v>
      </c>
      <c r="F58" s="2">
        <f>([2]Returns!M94/[2]Returns!M58)^(1/3)-1</f>
        <v>7.0622433695755271E-2</v>
      </c>
    </row>
    <row r="59" spans="2:6" x14ac:dyDescent="0.25">
      <c r="B59" s="10">
        <v>38230</v>
      </c>
      <c r="C59" s="2">
        <f>([2]Returns!J95/[2]Returns!J59)^(1/3)-1</f>
        <v>6.7318972115289588E-2</v>
      </c>
      <c r="D59" s="2">
        <f>([2]Returns!K95/[2]Returns!K59)^(1/3)-1</f>
        <v>8.0320302482161932E-3</v>
      </c>
      <c r="E59" s="2">
        <f>([2]Returns!L95/[2]Returns!L59)^(1/3)-1</f>
        <v>7.5672880543644849E-2</v>
      </c>
      <c r="F59" s="2">
        <f>([2]Returns!M95/[2]Returns!M59)^(1/3)-1</f>
        <v>7.2500413746670711E-2</v>
      </c>
    </row>
    <row r="60" spans="2:6" x14ac:dyDescent="0.25">
      <c r="B60" s="10">
        <v>38260</v>
      </c>
      <c r="C60" s="2">
        <f>([2]Returns!J96/[2]Returns!J60)^(1/3)-1</f>
        <v>0.12596005880558603</v>
      </c>
      <c r="D60" s="2">
        <f>([2]Returns!K96/[2]Returns!K60)^(1/3)-1</f>
        <v>4.0453366162854332E-2</v>
      </c>
      <c r="E60" s="2">
        <f>([2]Returns!L96/[2]Returns!L60)^(1/3)-1</f>
        <v>7.6026200875332295E-2</v>
      </c>
      <c r="F60" s="2">
        <f>([2]Returns!M96/[2]Returns!M60)^(1/3)-1</f>
        <v>8.873227984092491E-2</v>
      </c>
    </row>
    <row r="61" spans="2:6" x14ac:dyDescent="0.25">
      <c r="B61" s="10">
        <v>38291</v>
      </c>
      <c r="C61" s="2">
        <f>([2]Returns!J97/[2]Returns!J61)^(1/3)-1</f>
        <v>0.11703828722142839</v>
      </c>
      <c r="D61" s="2">
        <f>([2]Returns!K97/[2]Returns!K61)^(1/3)-1</f>
        <v>3.9162011011557585E-2</v>
      </c>
      <c r="E61" s="2">
        <f>([2]Returns!L97/[2]Returns!L61)^(1/3)-1</f>
        <v>6.4123395473099976E-2</v>
      </c>
      <c r="F61" s="2">
        <f>([2]Returns!M97/[2]Returns!M61)^(1/3)-1</f>
        <v>8.4561081564333396E-2</v>
      </c>
    </row>
    <row r="62" spans="2:6" x14ac:dyDescent="0.25">
      <c r="B62" s="10">
        <v>38321</v>
      </c>
      <c r="C62" s="2">
        <f>([2]Returns!J98/[2]Returns!J62)^(1/3)-1</f>
        <v>0.16070845527963762</v>
      </c>
      <c r="D62" s="2">
        <f>([2]Returns!K98/[2]Returns!K62)^(1/3)-1</f>
        <v>2.7368090191462358E-2</v>
      </c>
      <c r="E62" s="2">
        <f>([2]Returns!L98/[2]Returns!L62)^(1/3)-1</f>
        <v>7.3456332331439E-2</v>
      </c>
      <c r="F62" s="2">
        <f>([2]Returns!M98/[2]Returns!M62)^(1/3)-1</f>
        <v>8.7281540761615428E-2</v>
      </c>
    </row>
    <row r="63" spans="2:6" x14ac:dyDescent="0.25">
      <c r="B63" s="10">
        <v>38352</v>
      </c>
      <c r="C63" s="2">
        <f>([2]Returns!J99/[2]Returns!J63)^(1/3)-1</f>
        <v>0.15758269123608803</v>
      </c>
      <c r="D63" s="2">
        <f>([2]Returns!K99/[2]Returns!K63)^(1/3)-1</f>
        <v>3.5875301015310113E-2</v>
      </c>
      <c r="E63" s="2">
        <f>([2]Returns!L99/[2]Returns!L63)^(1/3)-1</f>
        <v>8.8326632547976569E-2</v>
      </c>
      <c r="F63" s="2">
        <f>([2]Returns!M99/[2]Returns!M63)^(1/3)-1</f>
        <v>8.7056975472915354E-2</v>
      </c>
    </row>
    <row r="64" spans="2:6" x14ac:dyDescent="0.25">
      <c r="B64" s="10">
        <v>38383</v>
      </c>
      <c r="C64" s="2">
        <f>([2]Returns!J100/[2]Returns!J64)^(1/3)-1</f>
        <v>0.12630540908743493</v>
      </c>
      <c r="D64" s="2">
        <f>([2]Returns!K100/[2]Returns!K64)^(1/3)-1</f>
        <v>3.2435973494000736E-2</v>
      </c>
      <c r="E64" s="2">
        <f>([2]Returns!L100/[2]Returns!L64)^(1/3)-1</f>
        <v>9.2709229557447426E-2</v>
      </c>
      <c r="F64" s="2">
        <f>([2]Returns!M100/[2]Returns!M64)^(1/3)-1</f>
        <v>8.4698553475116345E-2</v>
      </c>
    </row>
    <row r="65" spans="2:6" x14ac:dyDescent="0.25">
      <c r="B65" s="10">
        <v>38411</v>
      </c>
      <c r="C65" s="2">
        <f>([2]Returns!J101/[2]Returns!J65)^(1/3)-1</f>
        <v>0.16452299610483756</v>
      </c>
      <c r="D65" s="2">
        <f>([2]Returns!K101/[2]Returns!K65)^(1/3)-1</f>
        <v>4.6397523965297838E-2</v>
      </c>
      <c r="E65" s="2">
        <f>([2]Returns!L101/[2]Returns!L65)^(1/3)-1</f>
        <v>8.3797721303402462E-2</v>
      </c>
      <c r="F65" s="2">
        <f>([2]Returns!M101/[2]Returns!M65)^(1/3)-1</f>
        <v>9.3863493343707916E-2</v>
      </c>
    </row>
    <row r="66" spans="2:6" x14ac:dyDescent="0.25">
      <c r="B66" s="10">
        <v>38442</v>
      </c>
      <c r="C66" s="2">
        <f>([2]Returns!J102/[2]Returns!J66)^(1/3)-1</f>
        <v>0.13525616981102884</v>
      </c>
      <c r="D66" s="2">
        <f>([2]Returns!K102/[2]Returns!K66)^(1/3)-1</f>
        <v>2.7463067512409678E-2</v>
      </c>
      <c r="E66" s="2">
        <f>([2]Returns!L102/[2]Returns!L66)^(1/3)-1</f>
        <v>9.6360610811554226E-2</v>
      </c>
      <c r="F66" s="2">
        <f>([2]Returns!M102/[2]Returns!M66)^(1/3)-1</f>
        <v>8.3835786368097631E-2</v>
      </c>
    </row>
    <row r="67" spans="2:6" x14ac:dyDescent="0.25">
      <c r="B67" s="10">
        <v>38472</v>
      </c>
      <c r="C67" s="2">
        <f>([2]Returns!J103/[2]Returns!J67)^(1/3)-1</f>
        <v>0.11845986457981761</v>
      </c>
      <c r="D67" s="2">
        <f>([2]Returns!K103/[2]Returns!K67)^(1/3)-1</f>
        <v>4.2433995784746603E-2</v>
      </c>
      <c r="E67" s="2">
        <f>([2]Returns!L103/[2]Returns!L67)^(1/3)-1</f>
        <v>9.5034361453393057E-2</v>
      </c>
      <c r="F67" s="2">
        <f>([2]Returns!M103/[2]Returns!M67)^(1/3)-1</f>
        <v>7.7407904627347701E-2</v>
      </c>
    </row>
    <row r="68" spans="2:6" x14ac:dyDescent="0.25">
      <c r="B68" s="10">
        <v>38503</v>
      </c>
      <c r="C68" s="2">
        <f>([2]Returns!J104/[2]Returns!J68)^(1/3)-1</f>
        <v>0.12484960384887334</v>
      </c>
      <c r="D68" s="2">
        <f>([2]Returns!K104/[2]Returns!K68)^(1/3)-1</f>
        <v>5.597418068987503E-2</v>
      </c>
      <c r="E68" s="2">
        <f>([2]Returns!L104/[2]Returns!L68)^(1/3)-1</f>
        <v>0.10327490860587329</v>
      </c>
      <c r="F68" s="2">
        <f>([2]Returns!M104/[2]Returns!M68)^(1/3)-1</f>
        <v>8.0990679289754786E-2</v>
      </c>
    </row>
    <row r="69" spans="2:6" x14ac:dyDescent="0.25">
      <c r="B69" s="10">
        <v>38533</v>
      </c>
      <c r="C69" s="2">
        <f>([2]Returns!J105/[2]Returns!J69)^(1/3)-1</f>
        <v>0.10980099236710128</v>
      </c>
      <c r="D69" s="2">
        <f>([2]Returns!K105/[2]Returns!K69)^(1/3)-1</f>
        <v>8.2820161373737156E-2</v>
      </c>
      <c r="E69" s="2">
        <f>([2]Returns!L105/[2]Returns!L69)^(1/3)-1</f>
        <v>0.10220110390975945</v>
      </c>
      <c r="F69" s="2">
        <f>([2]Returns!M105/[2]Returns!M69)^(1/3)-1</f>
        <v>9.3813376751779476E-2</v>
      </c>
    </row>
    <row r="70" spans="2:6" x14ac:dyDescent="0.25">
      <c r="B70" s="10">
        <v>38564</v>
      </c>
      <c r="C70" s="2">
        <f>([2]Returns!J106/[2]Returns!J70)^(1/3)-1</f>
        <v>0.12586268574737436</v>
      </c>
      <c r="D70" s="2">
        <f>([2]Returns!K106/[2]Returns!K70)^(1/3)-1</f>
        <v>0.12613753323853105</v>
      </c>
      <c r="E70" s="2">
        <f>([2]Returns!L106/[2]Returns!L70)^(1/3)-1</f>
        <v>8.1470963206986324E-2</v>
      </c>
      <c r="F70" s="2">
        <f>([2]Returns!M106/[2]Returns!M70)^(1/3)-1</f>
        <v>0.11283919145159671</v>
      </c>
    </row>
    <row r="71" spans="2:6" x14ac:dyDescent="0.25">
      <c r="B71" s="10">
        <v>38595</v>
      </c>
      <c r="C71" s="2">
        <f>([2]Returns!J107/[2]Returns!J71)^(1/3)-1</f>
        <v>0.11966944129265311</v>
      </c>
      <c r="D71" s="2">
        <f>([2]Returns!K107/[2]Returns!K71)^(1/3)-1</f>
        <v>0.12025361588230132</v>
      </c>
      <c r="E71" s="2">
        <f>([2]Returns!L107/[2]Returns!L71)^(1/3)-1</f>
        <v>7.6426245781655355E-2</v>
      </c>
      <c r="F71" s="2">
        <f>([2]Returns!M107/[2]Returns!M71)^(1/3)-1</f>
        <v>0.11390851916151679</v>
      </c>
    </row>
    <row r="72" spans="2:6" x14ac:dyDescent="0.25">
      <c r="B72" s="10">
        <v>38625</v>
      </c>
      <c r="C72" s="2">
        <f>([2]Returns!J108/[2]Returns!J72)^(1/3)-1</f>
        <v>0.12649447697679883</v>
      </c>
      <c r="D72" s="2">
        <f>([2]Returns!K108/[2]Returns!K72)^(1/3)-1</f>
        <v>0.16718560069180666</v>
      </c>
      <c r="E72" s="2">
        <f>([2]Returns!L108/[2]Returns!L72)^(1/3)-1</f>
        <v>5.1613625555473108E-2</v>
      </c>
      <c r="F72" s="2">
        <f>([2]Returns!M108/[2]Returns!M72)^(1/3)-1</f>
        <v>0.12685325853796781</v>
      </c>
    </row>
    <row r="73" spans="2:6" x14ac:dyDescent="0.25">
      <c r="B73" s="10">
        <v>38656</v>
      </c>
      <c r="C73" s="2">
        <f>([2]Returns!J109/[2]Returns!J73)^(1/3)-1</f>
        <v>0.13712778886902899</v>
      </c>
      <c r="D73" s="2">
        <f>([2]Returns!K109/[2]Returns!K73)^(1/3)-1</f>
        <v>0.12848038431250863</v>
      </c>
      <c r="E73" s="2">
        <f>([2]Returns!L109/[2]Returns!L73)^(1/3)-1</f>
        <v>5.5319775187448572E-2</v>
      </c>
      <c r="F73" s="2">
        <f>([2]Returns!M109/[2]Returns!M73)^(1/3)-1</f>
        <v>0.11934486963495172</v>
      </c>
    </row>
    <row r="74" spans="2:6" x14ac:dyDescent="0.25">
      <c r="B74" s="10">
        <v>38686</v>
      </c>
      <c r="C74" s="2">
        <f>([2]Returns!J110/[2]Returns!J74)^(1/3)-1</f>
        <v>0.16351557392083671</v>
      </c>
      <c r="D74" s="2">
        <f>([2]Returns!K110/[2]Returns!K74)^(1/3)-1</f>
        <v>0.12095728538732153</v>
      </c>
      <c r="E74" s="2">
        <f>([2]Returns!L110/[2]Returns!L74)^(1/3)-1</f>
        <v>6.1438200387019748E-2</v>
      </c>
      <c r="F74" s="2">
        <f>([2]Returns!M110/[2]Returns!M74)^(1/3)-1</f>
        <v>0.11767864720831667</v>
      </c>
    </row>
    <row r="75" spans="2:6" x14ac:dyDescent="0.25">
      <c r="B75" s="10">
        <v>38717</v>
      </c>
      <c r="C75" s="2">
        <f>([2]Returns!J111/[2]Returns!J75)^(1/3)-1</f>
        <v>0.15102798389941663</v>
      </c>
      <c r="D75" s="2">
        <f>([2]Returns!K111/[2]Returns!K75)^(1/3)-1</f>
        <v>0.14394120678799949</v>
      </c>
      <c r="E75" s="2">
        <f>([2]Returns!L111/[2]Returns!L75)^(1/3)-1</f>
        <v>5.5396701487531397E-2</v>
      </c>
      <c r="F75" s="2">
        <f>([2]Returns!M111/[2]Returns!M75)^(1/3)-1</f>
        <v>0.12521770202549631</v>
      </c>
    </row>
    <row r="76" spans="2:6" x14ac:dyDescent="0.25">
      <c r="B76" s="10">
        <v>38748</v>
      </c>
      <c r="C76" s="2">
        <f>([2]Returns!J112/[2]Returns!J76)^(1/3)-1</f>
        <v>0.16949746699350254</v>
      </c>
      <c r="D76" s="2">
        <f>([2]Returns!K112/[2]Returns!K76)^(1/3)-1</f>
        <v>0.16420663432799287</v>
      </c>
      <c r="E76" s="2">
        <f>([2]Returns!L112/[2]Returns!L76)^(1/3)-1</f>
        <v>5.3353320962390427E-2</v>
      </c>
      <c r="F76" s="2">
        <f>([2]Returns!M112/[2]Returns!M76)^(1/3)-1</f>
        <v>0.13568085472726077</v>
      </c>
    </row>
    <row r="77" spans="2:6" x14ac:dyDescent="0.25">
      <c r="B77" s="10">
        <v>38776</v>
      </c>
      <c r="C77" s="2">
        <f>([2]Returns!J113/[2]Returns!J77)^(1/3)-1</f>
        <v>0.1427412158282706</v>
      </c>
      <c r="D77" s="2">
        <f>([2]Returns!K113/[2]Returns!K77)^(1/3)-1</f>
        <v>0.17114678906623437</v>
      </c>
      <c r="E77" s="2">
        <f>([2]Returns!L113/[2]Returns!L77)^(1/3)-1</f>
        <v>4.5392716791812893E-2</v>
      </c>
      <c r="F77" s="2">
        <f>([2]Returns!M113/[2]Returns!M77)^(1/3)-1</f>
        <v>0.13730597293372693</v>
      </c>
    </row>
    <row r="78" spans="2:6" x14ac:dyDescent="0.25">
      <c r="B78" s="10">
        <v>38807</v>
      </c>
      <c r="C78" s="2">
        <f>([2]Returns!J114/[2]Returns!J78)^(1/3)-1</f>
        <v>0.18689530103067908</v>
      </c>
      <c r="D78" s="2">
        <f>([2]Returns!K114/[2]Returns!K78)^(1/3)-1</f>
        <v>0.17220346526544916</v>
      </c>
      <c r="E78" s="2">
        <f>([2]Returns!L114/[2]Returns!L78)^(1/3)-1</f>
        <v>3.7738103716910665E-2</v>
      </c>
      <c r="F78" s="2">
        <f>([2]Returns!M114/[2]Returns!M78)^(1/3)-1</f>
        <v>0.14411337504787025</v>
      </c>
    </row>
    <row r="79" spans="2:6" x14ac:dyDescent="0.25">
      <c r="B79" s="10">
        <v>38837</v>
      </c>
      <c r="C79" s="2">
        <f>([2]Returns!J115/[2]Returns!J79)^(1/3)-1</f>
        <v>0.18093053230745837</v>
      </c>
      <c r="D79" s="2">
        <f>([2]Returns!K115/[2]Returns!K79)^(1/3)-1</f>
        <v>0.14676647373898555</v>
      </c>
      <c r="E79" s="2">
        <f>([2]Returns!L115/[2]Returns!L79)^(1/3)-1</f>
        <v>2.7492712244806983E-2</v>
      </c>
      <c r="F79" s="2">
        <f>([2]Returns!M115/[2]Returns!M79)^(1/3)-1</f>
        <v>0.14124876916317852</v>
      </c>
    </row>
    <row r="80" spans="2:6" x14ac:dyDescent="0.25">
      <c r="B80" s="10">
        <v>38868</v>
      </c>
      <c r="C80" s="2">
        <f>([2]Returns!J116/[2]Returns!J80)^(1/3)-1</f>
        <v>0.10342414964245239</v>
      </c>
      <c r="D80" s="2">
        <f>([2]Returns!K116/[2]Returns!K80)^(1/3)-1</f>
        <v>0.11638797383130739</v>
      </c>
      <c r="E80" s="2">
        <f>([2]Returns!L116/[2]Returns!L80)^(1/3)-1</f>
        <v>8.9479647349306468E-3</v>
      </c>
      <c r="F80" s="2">
        <f>([2]Returns!M116/[2]Returns!M80)^(1/3)-1</f>
        <v>0.12206447652399421</v>
      </c>
    </row>
    <row r="81" spans="2:6" x14ac:dyDescent="0.25">
      <c r="B81" s="10">
        <v>38898</v>
      </c>
      <c r="C81" s="2">
        <f>([2]Returns!J117/[2]Returns!J81)^(1/3)-1</f>
        <v>0.1087236750205387</v>
      </c>
      <c r="D81" s="2">
        <f>([2]Returns!K117/[2]Returns!K81)^(1/3)-1</f>
        <v>0.11218031374378179</v>
      </c>
      <c r="E81" s="2">
        <f>([2]Returns!L117/[2]Returns!L81)^(1/3)-1</f>
        <v>1.6716914733790667E-2</v>
      </c>
      <c r="F81" s="2">
        <f>([2]Returns!M117/[2]Returns!M81)^(1/3)-1</f>
        <v>0.11619914631857897</v>
      </c>
    </row>
    <row r="82" spans="2:6" x14ac:dyDescent="0.25">
      <c r="B82" s="10">
        <v>38929</v>
      </c>
      <c r="C82" s="2">
        <f>([2]Returns!J118/[2]Returns!J82)^(1/3)-1</f>
        <v>6.0872586119947947E-2</v>
      </c>
      <c r="D82" s="2">
        <f>([2]Returns!K118/[2]Returns!K82)^(1/3)-1</f>
        <v>0.10799056558270026</v>
      </c>
      <c r="E82" s="2">
        <f>([2]Returns!L118/[2]Returns!L82)^(1/3)-1</f>
        <v>5.5629740629028479E-2</v>
      </c>
      <c r="F82" s="2">
        <f>([2]Returns!M118/[2]Returns!M82)^(1/3)-1</f>
        <v>0.11073303474829843</v>
      </c>
    </row>
    <row r="83" spans="2:6" x14ac:dyDescent="0.25">
      <c r="B83" s="10">
        <v>38960</v>
      </c>
      <c r="C83" s="2">
        <f>([2]Returns!J119/[2]Returns!J83)^(1/3)-1</f>
        <v>4.3239445241346264E-2</v>
      </c>
      <c r="D83" s="2">
        <f>([2]Returns!K119/[2]Returns!K83)^(1/3)-1</f>
        <v>0.10954157467426495</v>
      </c>
      <c r="E83" s="2">
        <f>([2]Returns!L119/[2]Returns!L83)^(1/3)-1</f>
        <v>5.9607200643079894E-2</v>
      </c>
      <c r="F83" s="2">
        <f>([2]Returns!M119/[2]Returns!M83)^(1/3)-1</f>
        <v>0.10774354114003581</v>
      </c>
    </row>
    <row r="84" spans="2:6" x14ac:dyDescent="0.25">
      <c r="B84" s="10">
        <v>38990</v>
      </c>
      <c r="C84" s="2">
        <f>([2]Returns!J120/[2]Returns!J84)^(1/3)-1</f>
        <v>5.9008228349296088E-2</v>
      </c>
      <c r="D84" s="2">
        <f>([2]Returns!K120/[2]Returns!K84)^(1/3)-1</f>
        <v>0.12298265740450831</v>
      </c>
      <c r="E84" s="2">
        <f>([2]Returns!L120/[2]Returns!L84)^(1/3)-1</f>
        <v>4.7478076183655737E-2</v>
      </c>
      <c r="F84" s="2">
        <f>([2]Returns!M120/[2]Returns!M84)^(1/3)-1</f>
        <v>0.1041291962038553</v>
      </c>
    </row>
    <row r="85" spans="2:6" x14ac:dyDescent="0.25">
      <c r="B85" s="10">
        <v>39021</v>
      </c>
      <c r="C85" s="2">
        <f>([2]Returns!J121/[2]Returns!J85)^(1/3)-1</f>
        <v>8.9100383276534245E-2</v>
      </c>
      <c r="D85" s="2">
        <f>([2]Returns!K121/[2]Returns!K85)^(1/3)-1</f>
        <v>0.11441794043489328</v>
      </c>
      <c r="E85" s="2">
        <f>([2]Returns!L121/[2]Returns!L85)^(1/3)-1</f>
        <v>5.9959274352896053E-2</v>
      </c>
      <c r="F85" s="2">
        <f>([2]Returns!M121/[2]Returns!M85)^(1/3)-1</f>
        <v>0.10168087026061134</v>
      </c>
    </row>
    <row r="86" spans="2:6" x14ac:dyDescent="0.25">
      <c r="B86" s="10">
        <v>39051</v>
      </c>
      <c r="C86" s="2">
        <f>([2]Returns!J122/[2]Returns!J86)^(1/3)-1</f>
        <v>9.7767303842344555E-2</v>
      </c>
      <c r="D86" s="2">
        <f>([2]Returns!K122/[2]Returns!K86)^(1/3)-1</f>
        <v>0.1181691428785574</v>
      </c>
      <c r="E86" s="2">
        <f>([2]Returns!L122/[2]Returns!L86)^(1/3)-1</f>
        <v>6.51352383446544E-2</v>
      </c>
      <c r="F86" s="2">
        <f>([2]Returns!M122/[2]Returns!M86)^(1/3)-1</f>
        <v>0.10535702823746029</v>
      </c>
    </row>
    <row r="87" spans="2:6" x14ac:dyDescent="0.25">
      <c r="B87" s="10">
        <v>39082</v>
      </c>
      <c r="C87" s="2">
        <f>([2]Returns!J123/[2]Returns!J87)^(1/3)-1</f>
        <v>0.10065962770902659</v>
      </c>
      <c r="D87" s="2">
        <f>([2]Returns!K123/[2]Returns!K87)^(1/3)-1</f>
        <v>0.1043951902905107</v>
      </c>
      <c r="E87" s="2">
        <f>([2]Returns!L123/[2]Returns!L87)^(1/3)-1</f>
        <v>5.3221815671857353E-2</v>
      </c>
      <c r="F87" s="2">
        <f>([2]Returns!M123/[2]Returns!M87)^(1/3)-1</f>
        <v>0.10393747418569688</v>
      </c>
    </row>
    <row r="88" spans="2:6" x14ac:dyDescent="0.25">
      <c r="B88" s="10">
        <v>39113</v>
      </c>
      <c r="C88" s="2">
        <f>([2]Returns!J124/[2]Returns!J88)^(1/3)-1</f>
        <v>0.11133130963769466</v>
      </c>
      <c r="D88" s="2">
        <f>([2]Returns!K124/[2]Returns!K88)^(1/3)-1</f>
        <v>0.10322524732775396</v>
      </c>
      <c r="E88" s="2">
        <f>([2]Returns!L124/[2]Returns!L88)^(1/3)-1</f>
        <v>4.4582173916851042E-2</v>
      </c>
      <c r="F88" s="2">
        <f>([2]Returns!M124/[2]Returns!M88)^(1/3)-1</f>
        <v>0.10077430256157016</v>
      </c>
    </row>
    <row r="89" spans="2:6" x14ac:dyDescent="0.25">
      <c r="B89" s="10">
        <v>39141</v>
      </c>
      <c r="C89" s="2">
        <f>([2]Returns!J125/[2]Returns!J89)^(1/3)-1</f>
        <v>8.365226078465815E-2</v>
      </c>
      <c r="D89" s="2">
        <f>([2]Returns!K125/[2]Returns!K89)^(1/3)-1</f>
        <v>9.0953492375517753E-2</v>
      </c>
      <c r="E89" s="2">
        <f>([2]Returns!L125/[2]Returns!L89)^(1/3)-1</f>
        <v>4.7906445460600633E-2</v>
      </c>
      <c r="F89" s="2">
        <f>([2]Returns!M125/[2]Returns!M89)^(1/3)-1</f>
        <v>9.8932567733353904E-2</v>
      </c>
    </row>
    <row r="90" spans="2:6" x14ac:dyDescent="0.25">
      <c r="B90" s="10">
        <v>39172</v>
      </c>
      <c r="C90" s="2">
        <f>([2]Returns!J126/[2]Returns!J90)^(1/3)-1</f>
        <v>9.9185623896208996E-2</v>
      </c>
      <c r="D90" s="2">
        <f>([2]Returns!K126/[2]Returns!K90)^(1/3)-1</f>
        <v>0.10056905392013959</v>
      </c>
      <c r="E90" s="2">
        <f>([2]Returns!L126/[2]Returns!L90)^(1/3)-1</f>
        <v>3.8812246274256168E-2</v>
      </c>
      <c r="F90" s="2">
        <f>([2]Returns!M126/[2]Returns!M90)^(1/3)-1</f>
        <v>0.10056754461234929</v>
      </c>
    </row>
    <row r="91" spans="2:6" x14ac:dyDescent="0.25">
      <c r="B91" s="10">
        <v>39202</v>
      </c>
      <c r="C91" s="2">
        <f>([2]Returns!J127/[2]Returns!J91)^(1/3)-1</f>
        <v>0.15907631649143861</v>
      </c>
      <c r="D91" s="2">
        <f>([2]Returns!K127/[2]Returns!K91)^(1/3)-1</f>
        <v>0.1224890702453969</v>
      </c>
      <c r="E91" s="2">
        <f>([2]Returns!L127/[2]Returns!L91)^(1/3)-1</f>
        <v>6.1748850904404184E-2</v>
      </c>
      <c r="F91" s="2">
        <f>([2]Returns!M127/[2]Returns!M91)^(1/3)-1</f>
        <v>0.11256434677146898</v>
      </c>
    </row>
    <row r="92" spans="2:6" x14ac:dyDescent="0.25">
      <c r="B92" s="10">
        <v>39233</v>
      </c>
      <c r="C92" s="2">
        <f>([2]Returns!J128/[2]Returns!J92)^(1/3)-1</f>
        <v>0.19675300707927201</v>
      </c>
      <c r="D92" s="2">
        <f>([2]Returns!K128/[2]Returns!K92)^(1/3)-1</f>
        <v>0.13025154840174635</v>
      </c>
      <c r="E92" s="2">
        <f>([2]Returns!L128/[2]Returns!L92)^(1/3)-1</f>
        <v>5.6832997244743222E-2</v>
      </c>
      <c r="F92" s="2">
        <f>([2]Returns!M128/[2]Returns!M92)^(1/3)-1</f>
        <v>0.1210521961554778</v>
      </c>
    </row>
    <row r="93" spans="2:6" x14ac:dyDescent="0.25">
      <c r="B93" s="10">
        <v>39263</v>
      </c>
      <c r="C93" s="2">
        <f>([2]Returns!J129/[2]Returns!J93)^(1/3)-1</f>
        <v>0.21413012433029555</v>
      </c>
      <c r="D93" s="2">
        <f>([2]Returns!K129/[2]Returns!K93)^(1/3)-1</f>
        <v>0.11676400426590172</v>
      </c>
      <c r="E93" s="2">
        <f>([2]Returns!L129/[2]Returns!L93)^(1/3)-1</f>
        <v>5.0660571341105465E-2</v>
      </c>
      <c r="F93" s="2">
        <f>([2]Returns!M129/[2]Returns!M93)^(1/3)-1</f>
        <v>0.12097237831651686</v>
      </c>
    </row>
    <row r="94" spans="2:6" x14ac:dyDescent="0.25">
      <c r="B94" s="10">
        <v>39294</v>
      </c>
      <c r="C94" s="2">
        <f>([2]Returns!J130/[2]Returns!J94)^(1/3)-1</f>
        <v>0.21302698047899771</v>
      </c>
      <c r="D94" s="2">
        <f>([2]Returns!K130/[2]Returns!K94)^(1/3)-1</f>
        <v>0.11756973960259964</v>
      </c>
      <c r="E94" s="2">
        <f>([2]Returns!L130/[2]Returns!L94)^(1/3)-1</f>
        <v>5.4038154031049945E-2</v>
      </c>
      <c r="F94" s="2">
        <f>([2]Returns!M130/[2]Returns!M94)^(1/3)-1</f>
        <v>0.12488787990909378</v>
      </c>
    </row>
    <row r="95" spans="2:6" x14ac:dyDescent="0.25">
      <c r="B95" s="10">
        <v>39325</v>
      </c>
      <c r="C95" s="2">
        <f>([2]Returns!J131/[2]Returns!J95)^(1/3)-1</f>
        <v>0.19115993836602296</v>
      </c>
      <c r="D95" s="2">
        <f>([2]Returns!K131/[2]Returns!K95)^(1/3)-1</f>
        <v>0.12161443180726739</v>
      </c>
      <c r="E95" s="2">
        <f>([2]Returns!L131/[2]Returns!L95)^(1/3)-1</f>
        <v>4.7738995982707921E-2</v>
      </c>
      <c r="F95" s="2">
        <f>([2]Returns!M131/[2]Returns!M95)^(1/3)-1</f>
        <v>0.11868472136526753</v>
      </c>
    </row>
    <row r="96" spans="2:6" x14ac:dyDescent="0.25">
      <c r="B96" s="10">
        <v>39355</v>
      </c>
      <c r="C96" s="2">
        <f>([2]Returns!J132/[2]Returns!J96)^(1/3)-1</f>
        <v>0.19811915935691493</v>
      </c>
      <c r="D96" s="2">
        <f>([2]Returns!K132/[2]Returns!K96)^(1/3)-1</f>
        <v>0.13135727389231411</v>
      </c>
      <c r="E96" s="2">
        <f>([2]Returns!L132/[2]Returns!L96)^(1/3)-1</f>
        <v>4.5782330135527571E-2</v>
      </c>
      <c r="F96" s="2">
        <f>([2]Returns!M132/[2]Returns!M96)^(1/3)-1</f>
        <v>0.12250632574575526</v>
      </c>
    </row>
    <row r="97" spans="2:6" x14ac:dyDescent="0.25">
      <c r="B97" s="10">
        <v>39386</v>
      </c>
      <c r="C97" s="2">
        <f>([2]Returns!J133/[2]Returns!J97)^(1/3)-1</f>
        <v>0.19924402767995608</v>
      </c>
      <c r="D97" s="2">
        <f>([2]Returns!K133/[2]Returns!K97)^(1/3)-1</f>
        <v>0.13159096379226787</v>
      </c>
      <c r="E97" s="2">
        <f>([2]Returns!L133/[2]Returns!L97)^(1/3)-1</f>
        <v>4.5579345406452143E-2</v>
      </c>
      <c r="F97" s="2">
        <f>([2]Returns!M133/[2]Returns!M97)^(1/3)-1</f>
        <v>0.12989920976231861</v>
      </c>
    </row>
    <row r="98" spans="2:6" x14ac:dyDescent="0.25">
      <c r="B98" s="10">
        <v>39416</v>
      </c>
      <c r="C98" s="2">
        <f>([2]Returns!J134/[2]Returns!J98)^(1/3)-1</f>
        <v>0.13109571796150354</v>
      </c>
      <c r="D98" s="2">
        <f>([2]Returns!K134/[2]Returns!K98)^(1/3)-1</f>
        <v>0.10094274009880011</v>
      </c>
      <c r="E98" s="2">
        <f>([2]Returns!L134/[2]Returns!L98)^(1/3)-1</f>
        <v>6.9358293206241539E-2</v>
      </c>
      <c r="F98" s="2">
        <f>([2]Returns!M134/[2]Returns!M98)^(1/3)-1</f>
        <v>0.11113420515042582</v>
      </c>
    </row>
    <row r="99" spans="2:6" x14ac:dyDescent="0.25">
      <c r="B99" s="10">
        <v>39447</v>
      </c>
      <c r="C99" s="2">
        <f>([2]Returns!J135/[2]Returns!J99)^(1/3)-1</f>
        <v>0.11508924751271721</v>
      </c>
      <c r="D99" s="2">
        <f>([2]Returns!K135/[2]Returns!K99)^(1/3)-1</f>
        <v>8.620775664693836E-2</v>
      </c>
      <c r="E99" s="2">
        <f>([2]Returns!L135/[2]Returns!L99)^(1/3)-1</f>
        <v>6.0036845401173045E-2</v>
      </c>
      <c r="F99" s="2">
        <f>([2]Returns!M135/[2]Returns!M99)^(1/3)-1</f>
        <v>0.10705990176410407</v>
      </c>
    </row>
    <row r="100" spans="2:6" x14ac:dyDescent="0.25">
      <c r="B100" s="10">
        <v>39478</v>
      </c>
      <c r="C100" s="2">
        <f>([2]Returns!J136/[2]Returns!J100)^(1/3)-1</f>
        <v>0.13998076652187286</v>
      </c>
      <c r="D100" s="2">
        <f>([2]Returns!K136/[2]Returns!K100)^(1/3)-1</f>
        <v>7.2830951383029863E-2</v>
      </c>
      <c r="E100" s="2">
        <f>([2]Returns!L136/[2]Returns!L100)^(1/3)-1</f>
        <v>6.044305566586039E-2</v>
      </c>
      <c r="F100" s="2">
        <f>([2]Returns!M136/[2]Returns!M100)^(1/3)-1</f>
        <v>9.7787286356326053E-2</v>
      </c>
    </row>
    <row r="101" spans="2:6" x14ac:dyDescent="0.25">
      <c r="B101" s="10">
        <v>39507</v>
      </c>
      <c r="C101" s="2">
        <f>([2]Returns!J137/[2]Returns!J101)^(1/3)-1</f>
        <v>0.15220896312774479</v>
      </c>
      <c r="D101" s="2">
        <f>([2]Returns!K137/[2]Returns!K101)^(1/3)-1</f>
        <v>5.3743800541677933E-2</v>
      </c>
      <c r="E101" s="2">
        <f>([2]Returns!L137/[2]Returns!L101)^(1/3)-1</f>
        <v>6.6558246354229134E-2</v>
      </c>
      <c r="F101" s="2">
        <f>([2]Returns!M137/[2]Returns!M101)^(1/3)-1</f>
        <v>9.6576512565844208E-2</v>
      </c>
    </row>
    <row r="102" spans="2:6" x14ac:dyDescent="0.25">
      <c r="B102" s="10">
        <v>39538</v>
      </c>
      <c r="C102" s="2">
        <f>([2]Returns!J138/[2]Returns!J102)^(1/3)-1</f>
        <v>0.16254718077248587</v>
      </c>
      <c r="D102" s="2">
        <f>([2]Returns!K138/[2]Returns!K102)^(1/3)-1</f>
        <v>5.851058554168187E-2</v>
      </c>
      <c r="E102" s="2">
        <f>([2]Returns!L138/[2]Returns!L102)^(1/3)-1</f>
        <v>7.2025671864607954E-2</v>
      </c>
      <c r="F102" s="2">
        <f>([2]Returns!M138/[2]Returns!M102)^(1/3)-1</f>
        <v>9.149814967949399E-2</v>
      </c>
    </row>
    <row r="103" spans="2:6" x14ac:dyDescent="0.25">
      <c r="B103" s="10">
        <v>39568</v>
      </c>
      <c r="C103" s="2">
        <f>([2]Returns!J139/[2]Returns!J103)^(1/3)-1</f>
        <v>0.19544177444290267</v>
      </c>
      <c r="D103" s="2">
        <f>([2]Returns!K139/[2]Returns!K103)^(1/3)-1</f>
        <v>8.2309450652180427E-2</v>
      </c>
      <c r="E103" s="2">
        <f>([2]Returns!L139/[2]Returns!L103)^(1/3)-1</f>
        <v>5.324789537860064E-2</v>
      </c>
      <c r="F103" s="2">
        <f>([2]Returns!M139/[2]Returns!M103)^(1/3)-1</f>
        <v>0.10292432063920498</v>
      </c>
    </row>
    <row r="104" spans="2:6" x14ac:dyDescent="0.25">
      <c r="B104" s="10">
        <v>39599</v>
      </c>
      <c r="C104" s="2">
        <f>([2]Returns!J140/[2]Returns!J104)^(1/3)-1</f>
        <v>0.17116616467329115</v>
      </c>
      <c r="D104" s="2">
        <f>([2]Returns!K140/[2]Returns!K104)^(1/3)-1</f>
        <v>7.5672039982837669E-2</v>
      </c>
      <c r="E104" s="2">
        <f>([2]Returns!L140/[2]Returns!L104)^(1/3)-1</f>
        <v>3.7310204603793196E-2</v>
      </c>
      <c r="F104" s="2">
        <f>([2]Returns!M140/[2]Returns!M104)^(1/3)-1</f>
        <v>0.10592432777484007</v>
      </c>
    </row>
    <row r="105" spans="2:6" x14ac:dyDescent="0.25">
      <c r="B105" s="10">
        <v>39629</v>
      </c>
      <c r="C105" s="2">
        <f>([2]Returns!J141/[2]Returns!J105)^(1/3)-1</f>
        <v>0.16163337010847734</v>
      </c>
      <c r="D105" s="2">
        <f>([2]Returns!K141/[2]Returns!K105)^(1/3)-1</f>
        <v>4.4058600517903779E-2</v>
      </c>
      <c r="E105" s="2">
        <f>([2]Returns!L141/[2]Returns!L105)^(1/3)-1</f>
        <v>3.8047057101209925E-2</v>
      </c>
      <c r="F105" s="2">
        <f>([2]Returns!M141/[2]Returns!M105)^(1/3)-1</f>
        <v>9.5220915176256415E-2</v>
      </c>
    </row>
    <row r="106" spans="2:6" x14ac:dyDescent="0.25">
      <c r="B106" s="10">
        <v>39660</v>
      </c>
      <c r="C106" s="2">
        <f>([2]Returns!J142/[2]Returns!J106)^(1/3)-1</f>
        <v>0.13329645863845818</v>
      </c>
      <c r="D106" s="2">
        <f>([2]Returns!K142/[2]Returns!K106)^(1/3)-1</f>
        <v>2.8529560934046128E-2</v>
      </c>
      <c r="E106" s="2">
        <f>([2]Returns!L142/[2]Returns!L106)^(1/3)-1</f>
        <v>4.7028362659584433E-2</v>
      </c>
      <c r="F106" s="2">
        <f>([2]Returns!M142/[2]Returns!M106)^(1/3)-1</f>
        <v>7.859563553938087E-2</v>
      </c>
    </row>
    <row r="107" spans="2:6" x14ac:dyDescent="0.25">
      <c r="B107" s="10">
        <v>39691</v>
      </c>
      <c r="C107" s="2">
        <f>([2]Returns!J143/[2]Returns!J107)^(1/3)-1</f>
        <v>0.11991285561219622</v>
      </c>
      <c r="D107" s="2">
        <f>([2]Returns!K143/[2]Returns!K107)^(1/3)-1</f>
        <v>3.6627387917170795E-2</v>
      </c>
      <c r="E107" s="2">
        <f>([2]Returns!L143/[2]Returns!L107)^(1/3)-1</f>
        <v>4.5574164591973609E-2</v>
      </c>
      <c r="F107" s="2">
        <f>([2]Returns!M143/[2]Returns!M107)^(1/3)-1</f>
        <v>7.0477482364136756E-2</v>
      </c>
    </row>
    <row r="108" spans="2:6" x14ac:dyDescent="0.25">
      <c r="B108" s="10">
        <v>39721</v>
      </c>
      <c r="C108" s="2">
        <f>([2]Returns!J144/[2]Returns!J108)^(1/3)-1</f>
        <v>0.10544389022823619</v>
      </c>
      <c r="D108" s="2">
        <f>([2]Returns!K144/[2]Returns!K108)^(1/3)-1</f>
        <v>2.1780252615157814E-3</v>
      </c>
      <c r="E108" s="2">
        <f>([2]Returns!L144/[2]Returns!L108)^(1/3)-1</f>
        <v>5.7174388963618483E-2</v>
      </c>
      <c r="F108" s="2">
        <f>([2]Returns!M144/[2]Returns!M108)^(1/3)-1</f>
        <v>4.1500604561301335E-2</v>
      </c>
    </row>
    <row r="109" spans="2:6" x14ac:dyDescent="0.25">
      <c r="B109" s="10">
        <v>39752</v>
      </c>
      <c r="C109" s="2">
        <f>([2]Returns!J145/[2]Returns!J109)^(1/3)-1</f>
        <v>0.11911348673825128</v>
      </c>
      <c r="D109" s="2">
        <f>([2]Returns!K145/[2]Returns!K109)^(1/3)-1</f>
        <v>-5.2101987031580199E-2</v>
      </c>
      <c r="E109" s="2">
        <f>([2]Returns!L145/[2]Returns!L109)^(1/3)-1</f>
        <v>5.2041241860745213E-2</v>
      </c>
      <c r="F109" s="2">
        <f>([2]Returns!M145/[2]Returns!M109)^(1/3)-1</f>
        <v>2.1999729567484305E-2</v>
      </c>
    </row>
    <row r="110" spans="2:6" x14ac:dyDescent="0.25">
      <c r="B110" s="10">
        <v>39782</v>
      </c>
      <c r="C110" s="2">
        <f>([2]Returns!J146/[2]Returns!J110)^(1/3)-1</f>
        <v>8.2066329210436884E-2</v>
      </c>
      <c r="D110" s="2">
        <f>([2]Returns!K146/[2]Returns!K110)^(1/3)-1</f>
        <v>-8.6710149739152476E-2</v>
      </c>
      <c r="E110" s="2">
        <f>([2]Returns!L146/[2]Returns!L110)^(1/3)-1</f>
        <v>9.1258155256975781E-2</v>
      </c>
      <c r="F110" s="2">
        <f>([2]Returns!M146/[2]Returns!M110)^(1/3)-1</f>
        <v>7.275958287288109E-3</v>
      </c>
    </row>
    <row r="111" spans="2:6" x14ac:dyDescent="0.25">
      <c r="B111" s="10">
        <v>39813</v>
      </c>
      <c r="C111" s="2">
        <f>([2]Returns!J147/[2]Returns!J111)^(1/3)-1</f>
        <v>9.2779360688697299E-2</v>
      </c>
      <c r="D111" s="2">
        <f>([2]Returns!K147/[2]Returns!K111)^(1/3)-1</f>
        <v>-8.3588600670786439E-2</v>
      </c>
      <c r="E111" s="2">
        <f>([2]Returns!L147/[2]Returns!L111)^(1/3)-1</f>
        <v>0.1152487039222605</v>
      </c>
      <c r="F111" s="2">
        <f>([2]Returns!M147/[2]Returns!M111)^(1/3)-1</f>
        <v>1.7343871534654109E-3</v>
      </c>
    </row>
    <row r="112" spans="2:6" x14ac:dyDescent="0.25">
      <c r="B112" s="10">
        <v>39844</v>
      </c>
      <c r="C112" s="2">
        <f>([2]Returns!J148/[2]Returns!J112)^(1/3)-1</f>
        <v>5.5099095453519542E-2</v>
      </c>
      <c r="D112" s="2">
        <f>([2]Returns!K148/[2]Returns!K112)^(1/3)-1</f>
        <v>-0.11781428911072689</v>
      </c>
      <c r="E112" s="2">
        <f>([2]Returns!L148/[2]Returns!L112)^(1/3)-1</f>
        <v>8.5441123243519046E-2</v>
      </c>
      <c r="F112" s="2">
        <f>([2]Returns!M148/[2]Returns!M112)^(1/3)-1</f>
        <v>-9.9398063623146182E-3</v>
      </c>
    </row>
    <row r="113" spans="2:6" x14ac:dyDescent="0.25">
      <c r="B113" s="10">
        <v>39872</v>
      </c>
      <c r="C113" s="2">
        <f>([2]Returns!J149/[2]Returns!J113)^(1/3)-1</f>
        <v>6.3474301509135911E-2</v>
      </c>
      <c r="D113" s="2">
        <f>([2]Returns!K149/[2]Returns!K113)^(1/3)-1</f>
        <v>-0.15107488776205413</v>
      </c>
      <c r="E113" s="2">
        <f>([2]Returns!L149/[2]Returns!L113)^(1/3)-1</f>
        <v>7.9226133679085153E-2</v>
      </c>
      <c r="F113" s="2">
        <f>([2]Returns!M149/[2]Returns!M113)^(1/3)-1</f>
        <v>-1.5441569417684264E-2</v>
      </c>
    </row>
    <row r="114" spans="2:6" x14ac:dyDescent="0.25">
      <c r="B114" s="10">
        <v>39903</v>
      </c>
      <c r="C114" s="2">
        <f>([2]Returns!J150/[2]Returns!J114)^(1/3)-1</f>
        <v>5.2841521194354257E-2</v>
      </c>
      <c r="D114" s="2">
        <f>([2]Returns!K150/[2]Returns!K114)^(1/3)-1</f>
        <v>-0.13057020668618446</v>
      </c>
      <c r="E114" s="2">
        <f>([2]Returns!L150/[2]Returns!L114)^(1/3)-1</f>
        <v>0.10899039631832252</v>
      </c>
      <c r="F114" s="2">
        <f>([2]Returns!M150/[2]Returns!M114)^(1/3)-1</f>
        <v>-1.6389719085688648E-2</v>
      </c>
    </row>
    <row r="115" spans="2:6" x14ac:dyDescent="0.25">
      <c r="B115" s="10">
        <v>39933</v>
      </c>
      <c r="C115" s="2">
        <f>([2]Returns!J151/[2]Returns!J115)^(1/3)-1</f>
        <v>4.7462540570342826E-2</v>
      </c>
      <c r="D115" s="2">
        <f>([2]Returns!K151/[2]Returns!K115)^(1/3)-1</f>
        <v>-0.10764863495749621</v>
      </c>
      <c r="E115" s="2">
        <f>([2]Returns!L151/[2]Returns!L115)^(1/3)-1</f>
        <v>9.6715775679333094E-2</v>
      </c>
      <c r="F115" s="2">
        <f>([2]Returns!M151/[2]Returns!M115)^(1/3)-1</f>
        <v>-1.0838213324890766E-2</v>
      </c>
    </row>
    <row r="116" spans="2:6" x14ac:dyDescent="0.25">
      <c r="B116" s="10">
        <v>39964</v>
      </c>
      <c r="C116" s="2">
        <f>([2]Returns!J152/[2]Returns!J116)^(1/3)-1</f>
        <v>7.2109390058887612E-2</v>
      </c>
      <c r="D116" s="2">
        <f>([2]Returns!K152/[2]Returns!K116)^(1/3)-1</f>
        <v>-8.2424401080834708E-2</v>
      </c>
      <c r="E116" s="2">
        <f>([2]Returns!L152/[2]Returns!L116)^(1/3)-1</f>
        <v>8.6583239691935265E-2</v>
      </c>
      <c r="F116" s="2">
        <f>([2]Returns!M152/[2]Returns!M116)^(1/3)-1</f>
        <v>1.113365806960509E-2</v>
      </c>
    </row>
    <row r="117" spans="2:6" x14ac:dyDescent="0.25">
      <c r="B117" s="10">
        <v>39994</v>
      </c>
      <c r="C117" s="2">
        <f>([2]Returns!J153/[2]Returns!J117)^(1/3)-1</f>
        <v>6.5816263793110563E-2</v>
      </c>
      <c r="D117" s="2">
        <f>([2]Returns!K153/[2]Returns!K117)^(1/3)-1</f>
        <v>-8.2231304196773936E-2</v>
      </c>
      <c r="E117" s="2">
        <f>([2]Returns!L153/[2]Returns!L117)^(1/3)-1</f>
        <v>8.6248643106853873E-2</v>
      </c>
      <c r="F117" s="2">
        <f>([2]Returns!M153/[2]Returns!M117)^(1/3)-1</f>
        <v>1.2766624695712325E-2</v>
      </c>
    </row>
    <row r="118" spans="2:6" x14ac:dyDescent="0.25">
      <c r="B118" s="10">
        <v>40025</v>
      </c>
      <c r="C118" s="2">
        <f>([2]Returns!J154/[2]Returns!J118)^(1/3)-1</f>
        <v>0.10064072835737092</v>
      </c>
      <c r="D118" s="2">
        <f>([2]Returns!K154/[2]Returns!K118)^(1/3)-1</f>
        <v>-6.158035076942725E-2</v>
      </c>
      <c r="E118" s="2">
        <f>([2]Returns!L154/[2]Returns!L118)^(1/3)-1</f>
        <v>8.1565668444993022E-2</v>
      </c>
      <c r="F118" s="2">
        <f>([2]Returns!M154/[2]Returns!M118)^(1/3)-1</f>
        <v>2.1739747867097536E-2</v>
      </c>
    </row>
    <row r="119" spans="2:6" x14ac:dyDescent="0.25">
      <c r="B119" s="10">
        <v>40056</v>
      </c>
      <c r="C119" s="2">
        <f>([2]Returns!J155/[2]Returns!J119)^(1/3)-1</f>
        <v>0.10837412945680014</v>
      </c>
      <c r="D119" s="2">
        <f>([2]Returns!K155/[2]Returns!K119)^(1/3)-1</f>
        <v>-5.7832426187124808E-2</v>
      </c>
      <c r="E119" s="2">
        <f>([2]Returns!L155/[2]Returns!L119)^(1/3)-1</f>
        <v>7.8530116110888004E-2</v>
      </c>
      <c r="F119" s="2">
        <f>([2]Returns!M155/[2]Returns!M119)^(1/3)-1</f>
        <v>2.2717638533123141E-2</v>
      </c>
    </row>
    <row r="120" spans="2:6" x14ac:dyDescent="0.25">
      <c r="B120" s="10">
        <v>40086</v>
      </c>
      <c r="C120" s="2">
        <f>([2]Returns!J156/[2]Returns!J120)^(1/3)-1</f>
        <v>0.12347331085026125</v>
      </c>
      <c r="D120" s="2">
        <f>([2]Returns!K156/[2]Returns!K120)^(1/3)-1</f>
        <v>-5.4311129406700465E-2</v>
      </c>
      <c r="E120" s="2">
        <f>([2]Returns!L156/[2]Returns!L120)^(1/3)-1</f>
        <v>7.9755803052785401E-2</v>
      </c>
      <c r="F120" s="2">
        <f>([2]Returns!M156/[2]Returns!M120)^(1/3)-1</f>
        <v>3.1527819619843411E-2</v>
      </c>
    </row>
    <row r="121" spans="2:6" x14ac:dyDescent="0.25">
      <c r="B121" s="10">
        <v>40117</v>
      </c>
      <c r="C121" s="2">
        <f>([2]Returns!J157/[2]Returns!J121)^(1/3)-1</f>
        <v>8.7377957575687892E-2</v>
      </c>
      <c r="D121" s="2">
        <f>([2]Returns!K157/[2]Returns!K121)^(1/3)-1</f>
        <v>-7.0194574181349445E-2</v>
      </c>
      <c r="E121" s="2">
        <f>([2]Returns!L157/[2]Returns!L121)^(1/3)-1</f>
        <v>7.2059686302022641E-2</v>
      </c>
      <c r="F121" s="2">
        <f>([2]Returns!M157/[2]Returns!M121)^(1/3)-1</f>
        <v>2.4825161780580585E-2</v>
      </c>
    </row>
    <row r="122" spans="2:6" x14ac:dyDescent="0.25">
      <c r="B122" s="10">
        <v>40147</v>
      </c>
      <c r="C122" s="2">
        <f>([2]Returns!J158/[2]Returns!J122)^(1/3)-1</f>
        <v>9.9406137783138337E-2</v>
      </c>
      <c r="D122" s="2">
        <f>([2]Returns!K158/[2]Returns!K122)^(1/3)-1</f>
        <v>-5.7899254503273268E-2</v>
      </c>
      <c r="E122" s="2">
        <f>([2]Returns!L158/[2]Returns!L122)^(1/3)-1</f>
        <v>7.1275403806420057E-2</v>
      </c>
      <c r="F122" s="2">
        <f>([2]Returns!M158/[2]Returns!M122)^(1/3)-1</f>
        <v>2.2968761258189252E-2</v>
      </c>
    </row>
    <row r="123" spans="2:6" x14ac:dyDescent="0.25">
      <c r="B123" s="10">
        <v>40178</v>
      </c>
      <c r="C123" s="2">
        <f>([2]Returns!J159/[2]Returns!J123)^(1/3)-1</f>
        <v>8.270097754188388E-2</v>
      </c>
      <c r="D123" s="2">
        <f>([2]Returns!K159/[2]Returns!K123)^(1/3)-1</f>
        <v>-5.6264146698594475E-2</v>
      </c>
      <c r="E123" s="2">
        <f>([2]Returns!L159/[2]Returns!L123)^(1/3)-1</f>
        <v>5.849683431083097E-2</v>
      </c>
      <c r="F123" s="2">
        <f>([2]Returns!M159/[2]Returns!M123)^(1/3)-1</f>
        <v>2.2283414757030329E-2</v>
      </c>
    </row>
    <row r="124" spans="2:6" x14ac:dyDescent="0.25">
      <c r="B124" s="10">
        <v>40209</v>
      </c>
      <c r="C124" s="2">
        <f>([2]Returns!J160/[2]Returns!J124)^(1/3)-1</f>
        <v>5.0881347800125099E-2</v>
      </c>
      <c r="D124" s="2">
        <f>([2]Returns!K160/[2]Returns!K124)^(1/3)-1</f>
        <v>-7.2371568390626639E-2</v>
      </c>
      <c r="E124" s="2">
        <f>([2]Returns!L160/[2]Returns!L124)^(1/3)-1</f>
        <v>7.0346103920580827E-2</v>
      </c>
      <c r="F124" s="2">
        <f>([2]Returns!M160/[2]Returns!M124)^(1/3)-1</f>
        <v>1.5965058655581732E-2</v>
      </c>
    </row>
    <row r="125" spans="2:6" x14ac:dyDescent="0.25">
      <c r="B125" s="10">
        <v>40237</v>
      </c>
      <c r="C125" s="2">
        <f>([2]Returns!J161/[2]Returns!J125)^(1/3)-1</f>
        <v>7.492461081533186E-2</v>
      </c>
      <c r="D125" s="2">
        <f>([2]Returns!K161/[2]Returns!K125)^(1/3)-1</f>
        <v>-5.6699636998070124E-2</v>
      </c>
      <c r="E125" s="2">
        <f>([2]Returns!L161/[2]Returns!L125)^(1/3)-1</f>
        <v>6.090803389477184E-2</v>
      </c>
      <c r="F125" s="2">
        <f>([2]Returns!M161/[2]Returns!M125)^(1/3)-1</f>
        <v>1.5893174988408143E-2</v>
      </c>
    </row>
    <row r="126" spans="2:6" x14ac:dyDescent="0.25">
      <c r="B126" s="10">
        <v>40268</v>
      </c>
      <c r="C126" s="2">
        <f>([2]Returns!J162/[2]Returns!J126)^(1/3)-1</f>
        <v>9.6748605855082603E-2</v>
      </c>
      <c r="D126" s="2">
        <f>([2]Returns!K162/[2]Returns!K126)^(1/3)-1</f>
        <v>-4.1654262260479413E-2</v>
      </c>
      <c r="E126" s="2">
        <f>([2]Returns!L162/[2]Returns!L126)^(1/3)-1</f>
        <v>5.8052074092116435E-2</v>
      </c>
      <c r="F126" s="2">
        <f>([2]Returns!M162/[2]Returns!M126)^(1/3)-1</f>
        <v>2.102824733777986E-2</v>
      </c>
    </row>
    <row r="127" spans="2:6" x14ac:dyDescent="0.25">
      <c r="B127" s="10">
        <v>40298</v>
      </c>
      <c r="C127" s="2">
        <f>([2]Returns!J163/[2]Returns!J127)^(1/3)-1</f>
        <v>8.2855904109952583E-2</v>
      </c>
      <c r="D127" s="2">
        <f>([2]Returns!K163/[2]Returns!K127)^(1/3)-1</f>
        <v>-5.0455004657668612E-2</v>
      </c>
      <c r="E127" s="2">
        <f>([2]Returns!L163/[2]Returns!L127)^(1/3)-1</f>
        <v>6.5046207475864426E-2</v>
      </c>
      <c r="F127" s="2">
        <f>([2]Returns!M163/[2]Returns!M127)^(1/3)-1</f>
        <v>1.9070891289053149E-2</v>
      </c>
    </row>
    <row r="128" spans="2:6" x14ac:dyDescent="0.25">
      <c r="B128" s="10">
        <v>40329</v>
      </c>
      <c r="C128" s="2">
        <f>([2]Returns!J164/[2]Returns!J128)^(1/3)-1</f>
        <v>2.4290051330239537E-2</v>
      </c>
      <c r="D128" s="2">
        <f>([2]Returns!K164/[2]Returns!K128)^(1/3)-1</f>
        <v>-8.6933248655209572E-2</v>
      </c>
      <c r="E128" s="2">
        <f>([2]Returns!L164/[2]Returns!L128)^(1/3)-1</f>
        <v>8.6860069585035671E-2</v>
      </c>
      <c r="F128" s="2">
        <f>([2]Returns!M164/[2]Returns!M128)^(1/3)-1</f>
        <v>2.5275538442035561E-3</v>
      </c>
    </row>
    <row r="129" spans="2:6" x14ac:dyDescent="0.25">
      <c r="B129" s="10">
        <v>40359</v>
      </c>
      <c r="C129" s="2">
        <f>([2]Returns!J165/[2]Returns!J129)^(1/3)-1</f>
        <v>5.8590628905956788E-3</v>
      </c>
      <c r="D129" s="2">
        <f>([2]Returns!K165/[2]Returns!K129)^(1/3)-1</f>
        <v>-9.8130277624028706E-2</v>
      </c>
      <c r="E129" s="2">
        <f>([2]Returns!L165/[2]Returns!L129)^(1/3)-1</f>
        <v>0.10650836713647949</v>
      </c>
      <c r="F129" s="2">
        <f>([2]Returns!M165/[2]Returns!M129)^(1/3)-1</f>
        <v>-3.0866340229938061E-3</v>
      </c>
    </row>
    <row r="130" spans="2:6" x14ac:dyDescent="0.25">
      <c r="B130" s="10">
        <v>40390</v>
      </c>
      <c r="C130" s="2">
        <f>([2]Returns!J166/[2]Returns!J130)^(1/3)-1</f>
        <v>3.8420777179037913E-2</v>
      </c>
      <c r="D130" s="2">
        <f>([2]Returns!K166/[2]Returns!K130)^(1/3)-1</f>
        <v>-6.7806122489110221E-2</v>
      </c>
      <c r="E130" s="2">
        <f>([2]Returns!L166/[2]Returns!L130)^(1/3)-1</f>
        <v>9.710437926833837E-2</v>
      </c>
      <c r="F130" s="2">
        <f>([2]Returns!M166/[2]Returns!M130)^(1/3)-1</f>
        <v>1.978851988909236E-3</v>
      </c>
    </row>
    <row r="131" spans="2:6" x14ac:dyDescent="0.25">
      <c r="B131" s="10">
        <v>40421</v>
      </c>
      <c r="C131" s="2">
        <f>([2]Returns!J167/[2]Returns!J131)^(1/3)-1</f>
        <v>6.7103831077710785E-2</v>
      </c>
      <c r="D131" s="2">
        <f>([2]Returns!K167/[2]Returns!K131)^(1/3)-1</f>
        <v>-8.6589959591743759E-2</v>
      </c>
      <c r="E131" s="2">
        <f>([2]Returns!L167/[2]Returns!L131)^(1/3)-1</f>
        <v>0.11454738183553337</v>
      </c>
      <c r="F131" s="2">
        <f>([2]Returns!M167/[2]Returns!M131)^(1/3)-1</f>
        <v>6.7164005621476175E-3</v>
      </c>
    </row>
    <row r="132" spans="2:6" x14ac:dyDescent="0.25">
      <c r="B132" s="10">
        <v>40451</v>
      </c>
      <c r="C132" s="2">
        <f>([2]Returns!J168/[2]Returns!J132)^(1/3)-1</f>
        <v>7.6280148649063406E-2</v>
      </c>
      <c r="D132" s="2">
        <f>([2]Returns!K168/[2]Returns!K132)^(1/3)-1</f>
        <v>-7.1621600259425766E-2</v>
      </c>
      <c r="E132" s="2">
        <f>([2]Returns!L168/[2]Returns!L132)^(1/3)-1</f>
        <v>0.10764553306386593</v>
      </c>
      <c r="F132" s="2">
        <f>([2]Returns!M168/[2]Returns!M132)^(1/3)-1</f>
        <v>9.29114190980318E-3</v>
      </c>
    </row>
    <row r="133" spans="2:6" x14ac:dyDescent="0.25">
      <c r="B133" s="10">
        <v>40482</v>
      </c>
      <c r="C133" s="2">
        <f>([2]Returns!J169/[2]Returns!J133)^(1/3)-1</f>
        <v>5.8382806861606351E-2</v>
      </c>
      <c r="D133" s="2">
        <f>([2]Returns!K169/[2]Returns!K133)^(1/3)-1</f>
        <v>-6.4924298865648544E-2</v>
      </c>
      <c r="E133" s="2">
        <f>([2]Returns!L169/[2]Returns!L133)^(1/3)-1</f>
        <v>9.0173846148890124E-2</v>
      </c>
      <c r="F133" s="2">
        <f>([2]Returns!M169/[2]Returns!M133)^(1/3)-1</f>
        <v>6.9770744897519332E-3</v>
      </c>
    </row>
    <row r="134" spans="2:6" x14ac:dyDescent="0.25">
      <c r="B134" s="10">
        <v>40512</v>
      </c>
      <c r="C134" s="2">
        <f>([2]Returns!J170/[2]Returns!J134)^(1/3)-1</f>
        <v>8.0067222190094656E-2</v>
      </c>
      <c r="D134" s="2">
        <f>([2]Returns!K170/[2]Returns!K134)^(1/3)-1</f>
        <v>-5.1477590828458042E-2</v>
      </c>
      <c r="E134" s="2">
        <f>([2]Returns!L170/[2]Returns!L134)^(1/3)-1</f>
        <v>6.9187284639859792E-2</v>
      </c>
      <c r="F134" s="2">
        <f>([2]Returns!M170/[2]Returns!M134)^(1/3)-1</f>
        <v>1.5105268346757628E-2</v>
      </c>
    </row>
    <row r="135" spans="2:6" x14ac:dyDescent="0.25">
      <c r="B135" s="10">
        <v>40543</v>
      </c>
      <c r="C135" s="2">
        <f>([2]Returns!J171/[2]Returns!J135)^(1/3)-1</f>
        <v>0.10962631141570967</v>
      </c>
      <c r="D135" s="2">
        <f>([2]Returns!K171/[2]Returns!K135)^(1/3)-1</f>
        <v>-2.8549567077615912E-2</v>
      </c>
      <c r="E135" s="2">
        <f>([2]Returns!L171/[2]Returns!L135)^(1/3)-1</f>
        <v>5.71042629994023E-2</v>
      </c>
      <c r="F135" s="2">
        <f>([2]Returns!M171/[2]Returns!M135)^(1/3)-1</f>
        <v>2.3162686965683799E-2</v>
      </c>
    </row>
    <row r="136" spans="2:6" x14ac:dyDescent="0.25">
      <c r="B136" s="10">
        <v>40574</v>
      </c>
      <c r="C136" s="2">
        <f>([2]Returns!J172/[2]Returns!J136)^(1/3)-1</f>
        <v>0.10142908064138711</v>
      </c>
      <c r="D136" s="2">
        <f>([2]Returns!K172/[2]Returns!K136)^(1/3)-1</f>
        <v>-5.3844507502387451E-4</v>
      </c>
      <c r="E136" s="2">
        <f>([2]Returns!L172/[2]Returns!L136)^(1/3)-1</f>
        <v>4.0346456747613946E-2</v>
      </c>
      <c r="F136" s="2">
        <f>([2]Returns!M172/[2]Returns!M136)^(1/3)-1</f>
        <v>3.3905691080071909E-2</v>
      </c>
    </row>
    <row r="137" spans="2:6" x14ac:dyDescent="0.25">
      <c r="B137" s="10">
        <v>40602</v>
      </c>
      <c r="C137" s="2">
        <f>([2]Returns!J173/[2]Returns!J137)^(1/3)-1</f>
        <v>9.8342973282258495E-2</v>
      </c>
      <c r="D137" s="2">
        <f>([2]Returns!K173/[2]Returns!K137)^(1/3)-1</f>
        <v>2.1935957686895158E-2</v>
      </c>
      <c r="E137" s="2">
        <f>([2]Returns!L173/[2]Returns!L137)^(1/3)-1</f>
        <v>4.2900383606295334E-2</v>
      </c>
      <c r="F137" s="2">
        <f>([2]Returns!M173/[2]Returns!M137)^(1/3)-1</f>
        <v>3.3000018714176793E-2</v>
      </c>
    </row>
    <row r="138" spans="2:6" x14ac:dyDescent="0.25">
      <c r="B138" s="10">
        <v>40633</v>
      </c>
      <c r="C138" s="2">
        <f>([2]Returns!J174/[2]Returns!J138)^(1/3)-1</f>
        <v>9.702047438531447E-2</v>
      </c>
      <c r="D138" s="2">
        <f>([2]Returns!K174/[2]Returns!K138)^(1/3)-1</f>
        <v>2.3545600341334572E-2</v>
      </c>
      <c r="E138" s="2">
        <f>([2]Returns!L174/[2]Returns!L138)^(1/3)-1</f>
        <v>3.9931087707143709E-2</v>
      </c>
      <c r="F138" s="2">
        <f>([2]Returns!M174/[2]Returns!M138)^(1/3)-1</f>
        <v>4.1028684306460894E-2</v>
      </c>
    </row>
    <row r="139" spans="2:6" x14ac:dyDescent="0.25">
      <c r="B139" s="10">
        <v>40663</v>
      </c>
      <c r="C139" s="2">
        <f>([2]Returns!J175/[2]Returns!J139)^(1/3)-1</f>
        <v>0.12278750627438151</v>
      </c>
      <c r="D139" s="2">
        <f>([2]Returns!K175/[2]Returns!K139)^(1/3)-1</f>
        <v>1.7297714759512139E-2</v>
      </c>
      <c r="E139" s="2">
        <f>([2]Returns!L175/[2]Returns!L139)^(1/3)-1</f>
        <v>5.3153803600561211E-2</v>
      </c>
      <c r="F139" s="2">
        <f>([2]Returns!M175/[2]Returns!M139)^(1/3)-1</f>
        <v>4.0505871047842978E-2</v>
      </c>
    </row>
    <row r="140" spans="2:6" x14ac:dyDescent="0.25">
      <c r="B140" s="10">
        <v>40694</v>
      </c>
      <c r="C140" s="2">
        <f>([2]Returns!J176/[2]Returns!J140)^(1/3)-1</f>
        <v>9.1606301791775868E-2</v>
      </c>
      <c r="D140" s="2">
        <f>([2]Returns!K176/[2]Returns!K140)^(1/3)-1</f>
        <v>9.1062173323421813E-3</v>
      </c>
      <c r="E140" s="2">
        <f>([2]Returns!L176/[2]Returns!L140)^(1/3)-1</f>
        <v>7.2328864241100854E-2</v>
      </c>
      <c r="F140" s="2">
        <f>([2]Returns!M176/[2]Returns!M140)^(1/3)-1</f>
        <v>2.9948756068550519E-2</v>
      </c>
    </row>
    <row r="141" spans="2:6" x14ac:dyDescent="0.25">
      <c r="B141" s="10">
        <v>40724</v>
      </c>
      <c r="C141" s="2">
        <f>([2]Returns!J177/[2]Returns!J141)^(1/3)-1</f>
        <v>6.9784725495544819E-2</v>
      </c>
      <c r="D141" s="2">
        <f>([2]Returns!K177/[2]Returns!K141)^(1/3)-1</f>
        <v>3.3363481426513131E-2</v>
      </c>
      <c r="E141" s="2">
        <f>([2]Returns!L177/[2]Returns!L141)^(1/3)-1</f>
        <v>5.937356158365481E-2</v>
      </c>
      <c r="F141" s="2">
        <f>([2]Returns!M177/[2]Returns!M141)^(1/3)-1</f>
        <v>3.0482289642930205E-2</v>
      </c>
    </row>
    <row r="142" spans="2:6" x14ac:dyDescent="0.25">
      <c r="B142" s="10">
        <v>40755</v>
      </c>
      <c r="C142" s="2">
        <f>([2]Returns!J178/[2]Returns!J142)^(1/3)-1</f>
        <v>9.3903508166515381E-2</v>
      </c>
      <c r="D142" s="2">
        <f>([2]Returns!K178/[2]Returns!K142)^(1/3)-1</f>
        <v>2.9204160906747267E-2</v>
      </c>
      <c r="E142" s="2">
        <f>([2]Returns!L178/[2]Returns!L142)^(1/3)-1</f>
        <v>7.4646344303463064E-2</v>
      </c>
      <c r="F142" s="2">
        <f>([2]Returns!M178/[2]Returns!M142)^(1/3)-1</f>
        <v>3.925414590669285E-2</v>
      </c>
    </row>
    <row r="143" spans="2:6" x14ac:dyDescent="0.25">
      <c r="B143" s="10">
        <v>40786</v>
      </c>
      <c r="C143" s="2">
        <f>([2]Returns!J179/[2]Returns!J143)^(1/3)-1</f>
        <v>8.4169324491037978E-2</v>
      </c>
      <c r="D143" s="2">
        <f>([2]Returns!K179/[2]Returns!K143)^(1/3)-1</f>
        <v>5.394468921937845E-3</v>
      </c>
      <c r="E143" s="2">
        <f>([2]Returns!L179/[2]Returns!L143)^(1/3)-1</f>
        <v>9.6335478505459315E-2</v>
      </c>
      <c r="F143" s="2">
        <f>([2]Returns!M179/[2]Returns!M143)^(1/3)-1</f>
        <v>3.2975984409975512E-2</v>
      </c>
    </row>
    <row r="144" spans="2:6" x14ac:dyDescent="0.25">
      <c r="B144" s="10">
        <v>40816</v>
      </c>
      <c r="C144" s="2">
        <f>([2]Returns!J180/[2]Returns!J144)^(1/3)-1</f>
        <v>6.0696815023216111E-2</v>
      </c>
      <c r="D144" s="2">
        <f>([2]Returns!K180/[2]Returns!K144)^(1/3)-1</f>
        <v>1.2267591728369887E-2</v>
      </c>
      <c r="E144" s="2">
        <f>([2]Returns!L180/[2]Returns!L144)^(1/3)-1</f>
        <v>0.12964471781768072</v>
      </c>
      <c r="F144" s="2">
        <f>([2]Returns!M180/[2]Returns!M144)^(1/3)-1</f>
        <v>4.111675902628309E-2</v>
      </c>
    </row>
    <row r="145" spans="2:6" x14ac:dyDescent="0.25">
      <c r="B145" s="10">
        <v>40847</v>
      </c>
      <c r="C145" s="2">
        <f>([2]Returns!J181/[2]Returns!J145)^(1/3)-1</f>
        <v>7.0680629801590511E-2</v>
      </c>
      <c r="D145" s="2">
        <f>([2]Returns!K181/[2]Returns!K145)^(1/3)-1</f>
        <v>0.11410878640786382</v>
      </c>
      <c r="E145" s="2">
        <f>([2]Returns!L181/[2]Returns!L145)^(1/3)-1</f>
        <v>0.12748231385064157</v>
      </c>
      <c r="F145" s="2">
        <f>([2]Returns!M181/[2]Returns!M145)^(1/3)-1</f>
        <v>7.5465108818647098E-2</v>
      </c>
    </row>
    <row r="146" spans="2:6" x14ac:dyDescent="0.25">
      <c r="B146" s="10">
        <v>40877</v>
      </c>
      <c r="C146" s="2">
        <f>([2]Returns!J182/[2]Returns!J146)^(1/3)-1</f>
        <v>7.1653100470269848E-2</v>
      </c>
      <c r="D146" s="2">
        <f>([2]Returns!K182/[2]Returns!K146)^(1/3)-1</f>
        <v>0.14126417033149097</v>
      </c>
      <c r="E146" s="2">
        <f>([2]Returns!L182/[2]Returns!L146)^(1/3)-1</f>
        <v>9.4455561477448047E-2</v>
      </c>
      <c r="F146" s="2">
        <f>([2]Returns!M182/[2]Returns!M146)^(1/3)-1</f>
        <v>8.0314495030183286E-2</v>
      </c>
    </row>
    <row r="147" spans="2:6" x14ac:dyDescent="0.25">
      <c r="B147" s="10">
        <v>40908</v>
      </c>
      <c r="C147" s="2">
        <f>([2]Returns!J183/[2]Returns!J147)^(1/3)-1</f>
        <v>6.3742838313589401E-2</v>
      </c>
      <c r="D147" s="2">
        <f>([2]Returns!K183/[2]Returns!K147)^(1/3)-1</f>
        <v>0.14110860098188094</v>
      </c>
      <c r="E147" s="2">
        <f>([2]Returns!L183/[2]Returns!L147)^(1/3)-1</f>
        <v>7.3610117169281786E-2</v>
      </c>
      <c r="F147" s="2">
        <f>([2]Returns!M183/[2]Returns!M147)^(1/3)-1</f>
        <v>7.8154453204876573E-2</v>
      </c>
    </row>
    <row r="148" spans="2:6" x14ac:dyDescent="0.25">
      <c r="B148" s="10">
        <v>40939</v>
      </c>
      <c r="C148" s="2">
        <f>([2]Returns!J184/[2]Returns!J148)^(1/3)-1</f>
        <v>8.5686557531599927E-2</v>
      </c>
      <c r="D148" s="2">
        <f>([2]Returns!K184/[2]Returns!K148)^(1/3)-1</f>
        <v>0.19239576182139961</v>
      </c>
      <c r="E148" s="2">
        <f>([2]Returns!L184/[2]Returns!L148)^(1/3)-1</f>
        <v>0.10630523835650574</v>
      </c>
      <c r="F148" s="2">
        <f>([2]Returns!M184/[2]Returns!M148)^(1/3)-1</f>
        <v>8.8378072708760191E-2</v>
      </c>
    </row>
    <row r="149" spans="2:6" x14ac:dyDescent="0.25">
      <c r="B149" s="10">
        <v>40968</v>
      </c>
      <c r="C149" s="2">
        <f>([2]Returns!J185/[2]Returns!J149)^(1/3)-1</f>
        <v>8.6512494352056102E-2</v>
      </c>
      <c r="D149" s="2">
        <f>([2]Returns!K185/[2]Returns!K149)^(1/3)-1</f>
        <v>0.25558751637489574</v>
      </c>
      <c r="E149" s="2">
        <f>([2]Returns!L185/[2]Returns!L149)^(1/3)-1</f>
        <v>0.10234625988974866</v>
      </c>
      <c r="F149" s="2">
        <f>([2]Returns!M185/[2]Returns!M149)^(1/3)-1</f>
        <v>0.1002651010508675</v>
      </c>
    </row>
    <row r="150" spans="2:6" x14ac:dyDescent="0.25">
      <c r="B150" s="10">
        <v>40999</v>
      </c>
      <c r="C150" s="2">
        <f>([2]Returns!J186/[2]Returns!J150)^(1/3)-1</f>
        <v>8.576890719117336E-2</v>
      </c>
      <c r="D150" s="2">
        <f>([2]Returns!K186/[2]Returns!K150)^(1/3)-1</f>
        <v>0.23417875015221679</v>
      </c>
      <c r="E150" s="2">
        <f>([2]Returns!L186/[2]Returns!L150)^(1/3)-1</f>
        <v>7.146543029681407E-2</v>
      </c>
      <c r="F150" s="2">
        <f>([2]Returns!M186/[2]Returns!M150)^(1/3)-1</f>
        <v>9.3606925008669739E-2</v>
      </c>
    </row>
    <row r="151" spans="2:6" x14ac:dyDescent="0.25">
      <c r="B151" s="10">
        <v>41029</v>
      </c>
      <c r="C151" s="2">
        <f>([2]Returns!J187/[2]Returns!J151)^(1/3)-1</f>
        <v>7.9113884703941428E-2</v>
      </c>
      <c r="D151" s="2">
        <f>([2]Returns!K187/[2]Returns!K151)^(1/3)-1</f>
        <v>0.19463487563256643</v>
      </c>
      <c r="E151" s="2">
        <f>([2]Returns!L187/[2]Returns!L151)^(1/3)-1</f>
        <v>0.10610781221301235</v>
      </c>
      <c r="F151" s="2">
        <f>([2]Returns!M187/[2]Returns!M151)^(1/3)-1</f>
        <v>7.893641733487522E-2</v>
      </c>
    </row>
    <row r="152" spans="2:6" x14ac:dyDescent="0.25">
      <c r="B152" s="10">
        <v>41060</v>
      </c>
      <c r="C152" s="2">
        <f>([2]Returns!J188/[2]Returns!J152)^(1/3)-1</f>
        <v>7.986128877387455E-2</v>
      </c>
      <c r="D152" s="2">
        <f>([2]Returns!K188/[2]Returns!K152)^(1/3)-1</f>
        <v>0.14916820105835016</v>
      </c>
      <c r="E152" s="2">
        <f>([2]Returns!L188/[2]Returns!L152)^(1/3)-1</f>
        <v>0.14341477445424644</v>
      </c>
      <c r="F152" s="2">
        <f>([2]Returns!M188/[2]Returns!M152)^(1/3)-1</f>
        <v>5.1722986503526469E-2</v>
      </c>
    </row>
    <row r="153" spans="2:6" x14ac:dyDescent="0.25">
      <c r="B153" s="10">
        <v>41090</v>
      </c>
      <c r="C153" s="2">
        <f>([2]Returns!J189/[2]Returns!J153)^(1/3)-1</f>
        <v>7.7020097026699874E-2</v>
      </c>
      <c r="D153" s="2">
        <f>([2]Returns!K189/[2]Returns!K153)^(1/3)-1</f>
        <v>0.16396935753998343</v>
      </c>
      <c r="E153" s="2">
        <f>([2]Returns!L189/[2]Returns!L153)^(1/3)-1</f>
        <v>0.13565755847029726</v>
      </c>
      <c r="F153" s="2">
        <f>([2]Returns!M189/[2]Returns!M153)^(1/3)-1</f>
        <v>5.1858303020114072E-2</v>
      </c>
    </row>
    <row r="154" spans="2:6" x14ac:dyDescent="0.25">
      <c r="B154" s="10">
        <v>41121</v>
      </c>
      <c r="C154" s="2">
        <f>([2]Returns!J190/[2]Returns!J154)^(1/3)-1</f>
        <v>8.0229470392946034E-2</v>
      </c>
      <c r="D154" s="2">
        <f>([2]Returns!K190/[2]Returns!K154)^(1/3)-1</f>
        <v>0.14125723528848377</v>
      </c>
      <c r="E154" s="2">
        <f>([2]Returns!L190/[2]Returns!L154)^(1/3)-1</f>
        <v>0.14571334939034331</v>
      </c>
      <c r="F154" s="2">
        <f>([2]Returns!M190/[2]Returns!M154)^(1/3)-1</f>
        <v>4.6238083751672931E-2</v>
      </c>
    </row>
    <row r="155" spans="2:6" x14ac:dyDescent="0.25">
      <c r="B155" s="10">
        <v>41152</v>
      </c>
      <c r="C155" s="2">
        <f>([2]Returns!J191/[2]Returns!J155)^(1/3)-1</f>
        <v>7.7626311569641393E-2</v>
      </c>
      <c r="D155" s="2">
        <f>([2]Returns!K191/[2]Returns!K155)^(1/3)-1</f>
        <v>0.13624918106636885</v>
      </c>
      <c r="E155" s="2">
        <f>([2]Returns!L191/[2]Returns!L155)^(1/3)-1</f>
        <v>0.13454282249720451</v>
      </c>
      <c r="F155" s="2">
        <f>([2]Returns!M191/[2]Returns!M155)^(1/3)-1</f>
        <v>4.4591967700704727E-2</v>
      </c>
    </row>
    <row r="156" spans="2:6" x14ac:dyDescent="0.25">
      <c r="B156" s="10">
        <v>41182</v>
      </c>
      <c r="C156" s="2">
        <f>([2]Returns!J192/[2]Returns!J156)^(1/3)-1</f>
        <v>5.6414725980127978E-2</v>
      </c>
      <c r="D156" s="2">
        <f>([2]Returns!K192/[2]Returns!K156)^(1/3)-1</f>
        <v>0.13204381062892345</v>
      </c>
      <c r="E156" s="2">
        <f>([2]Returns!L192/[2]Returns!L156)^(1/3)-1</f>
        <v>0.11974180102268916</v>
      </c>
      <c r="F156" s="2">
        <f>([2]Returns!M192/[2]Returns!M156)^(1/3)-1</f>
        <v>3.9561800973356265E-2</v>
      </c>
    </row>
    <row r="157" spans="2:6" x14ac:dyDescent="0.25">
      <c r="B157" s="10">
        <v>41213</v>
      </c>
      <c r="C157" s="2">
        <f>([2]Returns!J193/[2]Returns!J157)^(1/3)-1</f>
        <v>6.6184421276414662E-2</v>
      </c>
      <c r="D157" s="2">
        <f>([2]Returns!K193/[2]Returns!K157)^(1/3)-1</f>
        <v>0.13208653134722437</v>
      </c>
      <c r="E157" s="2">
        <f>([2]Returns!L193/[2]Returns!L157)^(1/3)-1</f>
        <v>0.12459760817828447</v>
      </c>
      <c r="F157" s="2">
        <f>([2]Returns!M193/[2]Returns!M157)^(1/3)-1</f>
        <v>3.8942753458236057E-2</v>
      </c>
    </row>
    <row r="158" spans="2:6" x14ac:dyDescent="0.25">
      <c r="B158" s="10">
        <v>41243</v>
      </c>
      <c r="C158" s="2">
        <f>([2]Returns!J194/[2]Returns!J158)^(1/3)-1</f>
        <v>6.0243919961915138E-2</v>
      </c>
      <c r="D158" s="2">
        <f>([2]Returns!K194/[2]Returns!K158)^(1/3)-1</f>
        <v>0.11245865667979804</v>
      </c>
      <c r="E158" s="2">
        <f>([2]Returns!L194/[2]Returns!L158)^(1/3)-1</f>
        <v>0.12310194301010391</v>
      </c>
      <c r="F158" s="2">
        <f>([2]Returns!M194/[2]Returns!M158)^(1/3)-1</f>
        <v>3.5139118559479376E-2</v>
      </c>
    </row>
    <row r="159" spans="2:6" x14ac:dyDescent="0.25">
      <c r="B159" s="10">
        <v>41274</v>
      </c>
      <c r="C159" s="2">
        <f>([2]Returns!J195/[2]Returns!J159)^(1/3)-1</f>
        <v>6.4406515652214891E-2</v>
      </c>
      <c r="D159" s="2">
        <f>([2]Returns!K195/[2]Returns!K159)^(1/3)-1</f>
        <v>0.10873501003089081</v>
      </c>
      <c r="E159" s="2">
        <f>([2]Returns!L195/[2]Returns!L159)^(1/3)-1</f>
        <v>0.13745292276656951</v>
      </c>
      <c r="F159" s="2">
        <f>([2]Returns!M195/[2]Returns!M159)^(1/3)-1</f>
        <v>3.5692544630068213E-2</v>
      </c>
    </row>
    <row r="160" spans="2:6" x14ac:dyDescent="0.25">
      <c r="B160" s="10">
        <v>41305</v>
      </c>
      <c r="C160" s="2">
        <f>([2]Returns!J196/[2]Returns!J160)^(1/3)-1</f>
        <v>9.3291308154329178E-2</v>
      </c>
      <c r="D160" s="2">
        <f>([2]Returns!K196/[2]Returns!K160)^(1/3)-1</f>
        <v>0.14141043009879906</v>
      </c>
      <c r="E160" s="2">
        <f>([2]Returns!L196/[2]Returns!L160)^(1/3)-1</f>
        <v>0.11443484226579947</v>
      </c>
      <c r="F160" s="2">
        <f>([2]Returns!M196/[2]Returns!M160)^(1/3)-1</f>
        <v>4.6960818661946124E-2</v>
      </c>
    </row>
    <row r="161" spans="2:6" x14ac:dyDescent="0.25">
      <c r="B161" s="10">
        <v>41333</v>
      </c>
      <c r="C161" s="2">
        <f>([2]Returns!J197/[2]Returns!J161)^(1/3)-1</f>
        <v>7.3834483213762958E-2</v>
      </c>
      <c r="D161" s="2">
        <f>([2]Returns!K197/[2]Returns!K161)^(1/3)-1</f>
        <v>0.13495267950350787</v>
      </c>
      <c r="E161" s="2">
        <f>([2]Returns!L197/[2]Returns!L161)^(1/3)-1</f>
        <v>0.11808800919069551</v>
      </c>
      <c r="F161" s="2">
        <f>([2]Returns!M197/[2]Returns!M161)^(1/3)-1</f>
        <v>4.505005044108823E-2</v>
      </c>
    </row>
    <row r="162" spans="2:6" x14ac:dyDescent="0.25">
      <c r="B162" s="10">
        <v>41364</v>
      </c>
      <c r="C162" s="2">
        <f>([2]Returns!J198/[2]Returns!J162)^(1/3)-1</f>
        <v>5.0455692865827295E-2</v>
      </c>
      <c r="D162" s="2">
        <f>([2]Returns!K198/[2]Returns!K162)^(1/3)-1</f>
        <v>0.12674298818289143</v>
      </c>
      <c r="E162" s="2">
        <f>([2]Returns!L198/[2]Returns!L162)^(1/3)-1</f>
        <v>0.12489276510916536</v>
      </c>
      <c r="F162" s="2">
        <f>([2]Returns!M198/[2]Returns!M162)^(1/3)-1</f>
        <v>3.9769712951893466E-2</v>
      </c>
    </row>
    <row r="163" spans="2:6" x14ac:dyDescent="0.25">
      <c r="B163" s="10">
        <v>41394</v>
      </c>
      <c r="C163" s="2">
        <f>([2]Returns!J199/[2]Returns!J163)^(1/3)-1</f>
        <v>5.2652816112283451E-2</v>
      </c>
      <c r="D163" s="2">
        <f>([2]Returns!K199/[2]Returns!K163)^(1/3)-1</f>
        <v>0.1280283877439401</v>
      </c>
      <c r="E163" s="2">
        <f>([2]Returns!L199/[2]Returns!L163)^(1/3)-1</f>
        <v>0.12926993609523141</v>
      </c>
      <c r="F163" s="2">
        <f>([2]Returns!M199/[2]Returns!M163)^(1/3)-1</f>
        <v>3.7857220691064564E-2</v>
      </c>
    </row>
    <row r="164" spans="2:6" x14ac:dyDescent="0.25">
      <c r="B164" s="10">
        <v>41425</v>
      </c>
      <c r="C164" s="2">
        <f>([2]Returns!J200/[2]Returns!J164)^(1/3)-1</f>
        <v>6.6305797104912356E-2</v>
      </c>
      <c r="D164" s="2">
        <f>([2]Returns!K200/[2]Returns!K164)^(1/3)-1</f>
        <v>0.16873030014425638</v>
      </c>
      <c r="E164" s="2">
        <f>([2]Returns!L200/[2]Returns!L164)^(1/3)-1</f>
        <v>8.9927353325951032E-2</v>
      </c>
      <c r="F164" s="2">
        <f>([2]Returns!M200/[2]Returns!M164)^(1/3)-1</f>
        <v>4.9737341491759457E-2</v>
      </c>
    </row>
    <row r="165" spans="2:6" x14ac:dyDescent="0.25">
      <c r="B165" s="10">
        <v>41455</v>
      </c>
      <c r="C165" s="2">
        <f>([2]Returns!J201/[2]Returns!J165)^(1/3)-1</f>
        <v>6.4026227092315979E-2</v>
      </c>
      <c r="D165" s="2">
        <f>([2]Returns!K201/[2]Returns!K165)^(1/3)-1</f>
        <v>0.18451623966733477</v>
      </c>
      <c r="E165" s="2">
        <f>([2]Returns!L201/[2]Returns!L165)^(1/3)-1</f>
        <v>6.2125880441530335E-2</v>
      </c>
      <c r="F165" s="2">
        <f>([2]Returns!M201/[2]Returns!M165)^(1/3)-1</f>
        <v>4.7911158151602518E-2</v>
      </c>
    </row>
    <row r="166" spans="2:6" x14ac:dyDescent="0.25">
      <c r="B166" s="10">
        <v>41486</v>
      </c>
      <c r="C166" s="2">
        <f>([2]Returns!J202/[2]Returns!J166)^(1/3)-1</f>
        <v>6.1183633054000985E-2</v>
      </c>
      <c r="D166" s="2">
        <f>([2]Returns!K202/[2]Returns!K166)^(1/3)-1</f>
        <v>0.17739855144752914</v>
      </c>
      <c r="E166" s="2">
        <f>([2]Returns!L202/[2]Returns!L166)^(1/3)-1</f>
        <v>5.523502495286059E-2</v>
      </c>
      <c r="F166" s="2">
        <f>([2]Returns!M202/[2]Returns!M166)^(1/3)-1</f>
        <v>4.6818577599976097E-2</v>
      </c>
    </row>
    <row r="167" spans="2:6" x14ac:dyDescent="0.25">
      <c r="B167" s="10">
        <v>41517</v>
      </c>
      <c r="C167" s="2">
        <f>([2]Returns!J203/[2]Returns!J167)^(1/3)-1</f>
        <v>4.8476621444685231E-2</v>
      </c>
      <c r="D167" s="2">
        <f>([2]Returns!K203/[2]Returns!K167)^(1/3)-1</f>
        <v>0.18401110968723633</v>
      </c>
      <c r="E167" s="2">
        <f>([2]Returns!L203/[2]Returns!L167)^(1/3)-1</f>
        <v>2.9768279685534083E-2</v>
      </c>
      <c r="F167" s="2">
        <f>([2]Returns!M203/[2]Returns!M167)^(1/3)-1</f>
        <v>4.4832646411243404E-2</v>
      </c>
    </row>
    <row r="168" spans="2:6" x14ac:dyDescent="0.25">
      <c r="B168" s="10">
        <v>41547</v>
      </c>
      <c r="C168" s="2">
        <f>([2]Returns!J204/[2]Returns!J168)^(1/3)-1</f>
        <v>3.1902087200970541E-2</v>
      </c>
      <c r="D168" s="2">
        <f>([2]Returns!K204/[2]Returns!K168)^(1/3)-1</f>
        <v>0.16265514936907599</v>
      </c>
      <c r="E168" s="2">
        <f>([2]Returns!L204/[2]Returns!L168)^(1/3)-1</f>
        <v>3.6491718995929512E-2</v>
      </c>
      <c r="F168" s="2">
        <f>([2]Returns!M204/[2]Returns!M168)^(1/3)-1</f>
        <v>3.8374473858737934E-2</v>
      </c>
    </row>
    <row r="169" spans="2:6" x14ac:dyDescent="0.25">
      <c r="B169" s="10">
        <v>41578</v>
      </c>
      <c r="C169" s="2">
        <f>([2]Returns!J205/[2]Returns!J169)^(1/3)-1</f>
        <v>2.9400186640510917E-2</v>
      </c>
      <c r="D169" s="2">
        <f>([2]Returns!K205/[2]Returns!K169)^(1/3)-1</f>
        <v>0.16560266306419269</v>
      </c>
      <c r="E169" s="2">
        <f>([2]Returns!L205/[2]Returns!L169)^(1/3)-1</f>
        <v>5.2823233028139294E-2</v>
      </c>
      <c r="F169" s="2">
        <f>([2]Returns!M205/[2]Returns!M169)^(1/3)-1</f>
        <v>3.6215634575349709E-2</v>
      </c>
    </row>
    <row r="170" spans="2:6" x14ac:dyDescent="0.25">
      <c r="B170" s="10">
        <v>41608</v>
      </c>
      <c r="C170" s="2">
        <f>([2]Returns!J206/[2]Returns!J170)^(1/3)-1</f>
        <v>3.9519096910136442E-2</v>
      </c>
      <c r="D170" s="2">
        <f>([2]Returns!K206/[2]Returns!K170)^(1/3)-1</f>
        <v>0.17727505245464603</v>
      </c>
      <c r="E170" s="2">
        <f>([2]Returns!L206/[2]Returns!L170)^(1/3)-1</f>
        <v>4.8758998381576601E-2</v>
      </c>
      <c r="F170" s="2">
        <f>([2]Returns!M206/[2]Returns!M170)^(1/3)-1</f>
        <v>3.8612382070435602E-2</v>
      </c>
    </row>
    <row r="171" spans="2:6" x14ac:dyDescent="0.25">
      <c r="B171" s="10">
        <v>41639</v>
      </c>
      <c r="C171" s="2">
        <f>([2]Returns!J207/[2]Returns!J171)^(1/3)-1</f>
        <v>7.3848802040323847E-3</v>
      </c>
      <c r="D171" s="2">
        <f>([2]Returns!K207/[2]Returns!K171)^(1/3)-1</f>
        <v>0.16180191628097185</v>
      </c>
      <c r="E171" s="2">
        <f>([2]Returns!L207/[2]Returns!L171)^(1/3)-1</f>
        <v>5.5266522512422256E-2</v>
      </c>
      <c r="F171" s="2">
        <f>([2]Returns!M207/[2]Returns!M171)^(1/3)-1</f>
        <v>3.2194473736359752E-2</v>
      </c>
    </row>
    <row r="172" spans="2:6" x14ac:dyDescent="0.25">
      <c r="B172" s="10">
        <v>41670</v>
      </c>
      <c r="C172" s="2">
        <f>([2]Returns!J208/[2]Returns!J172)^(1/3)-1</f>
        <v>-7.144454109846099E-3</v>
      </c>
      <c r="D172" s="2">
        <f>([2]Returns!K208/[2]Returns!K172)^(1/3)-1</f>
        <v>0.13932367406249324</v>
      </c>
      <c r="E172" s="2">
        <f>([2]Returns!L208/[2]Returns!L172)^(1/3)-1</f>
        <v>8.2236025833828608E-2</v>
      </c>
      <c r="F172" s="2">
        <f>([2]Returns!M208/[2]Returns!M172)^(1/3)-1</f>
        <v>2.8951670175508148E-2</v>
      </c>
    </row>
    <row r="173" spans="2:6" x14ac:dyDescent="0.25">
      <c r="B173" s="10">
        <v>41698</v>
      </c>
      <c r="C173" s="2">
        <f>([2]Returns!J209/[2]Returns!J173)^(1/3)-1</f>
        <v>5.4463636763335543E-3</v>
      </c>
      <c r="D173" s="2">
        <f>([2]Returns!K209/[2]Returns!K173)^(1/3)-1</f>
        <v>0.143526076677291</v>
      </c>
      <c r="E173" s="2">
        <f>([2]Returns!L209/[2]Returns!L173)^(1/3)-1</f>
        <v>8.1016069852350325E-2</v>
      </c>
      <c r="F173" s="2">
        <f>([2]Returns!M209/[2]Returns!M173)^(1/3)-1</f>
        <v>3.1433567527249462E-2</v>
      </c>
    </row>
    <row r="174" spans="2:6" x14ac:dyDescent="0.25">
      <c r="B174" s="10">
        <v>41729</v>
      </c>
      <c r="C174" s="2">
        <f>([2]Returns!J210/[2]Returns!J174)^(1/3)-1</f>
        <v>1.4876259201919817E-2</v>
      </c>
      <c r="D174" s="2">
        <f>([2]Returns!K210/[2]Returns!K174)^(1/3)-1</f>
        <v>0.14656845553066411</v>
      </c>
      <c r="E174" s="2">
        <f>([2]Returns!L210/[2]Returns!L174)^(1/3)-1</f>
        <v>8.335016655329186E-2</v>
      </c>
      <c r="F174" s="2">
        <f>([2]Returns!M210/[2]Returns!M174)^(1/3)-1</f>
        <v>3.0211397671891405E-2</v>
      </c>
    </row>
    <row r="175" spans="2:6" x14ac:dyDescent="0.25">
      <c r="B175" s="10">
        <v>41759</v>
      </c>
      <c r="C175" s="2">
        <f>([2]Returns!J211/[2]Returns!J175)^(1/3)-1</f>
        <v>-5.3062106698974487E-3</v>
      </c>
      <c r="D175" s="2">
        <f>([2]Returns!K211/[2]Returns!K175)^(1/3)-1</f>
        <v>0.13825925430688502</v>
      </c>
      <c r="E175" s="2">
        <f>([2]Returns!L211/[2]Returns!L175)^(1/3)-1</f>
        <v>8.3802113605730089E-2</v>
      </c>
      <c r="F175" s="2">
        <f>([2]Returns!M211/[2]Returns!M175)^(1/3)-1</f>
        <v>2.4449425763416688E-2</v>
      </c>
    </row>
    <row r="176" spans="2:6" x14ac:dyDescent="0.25">
      <c r="B176" s="10">
        <v>41790</v>
      </c>
      <c r="C176" s="2">
        <f>([2]Returns!J212/[2]Returns!J176)^(1/3)-1</f>
        <v>2.643846742354361E-2</v>
      </c>
      <c r="D176" s="2">
        <f>([2]Returns!K212/[2]Returns!K176)^(1/3)-1</f>
        <v>0.15145892817548989</v>
      </c>
      <c r="E176" s="2">
        <f>([2]Returns!L212/[2]Returns!L176)^(1/3)-1</f>
        <v>8.1758016234858122E-2</v>
      </c>
      <c r="F176" s="2">
        <f>([2]Returns!M212/[2]Returns!M176)^(1/3)-1</f>
        <v>3.1733842881143115E-2</v>
      </c>
    </row>
    <row r="177" spans="2:6" x14ac:dyDescent="0.25">
      <c r="B177" s="10">
        <v>41820</v>
      </c>
      <c r="C177" s="2">
        <f>([2]Returns!J213/[2]Returns!J177)^(1/3)-1</f>
        <v>4.2159416746101686E-2</v>
      </c>
      <c r="D177" s="2">
        <f>([2]Returns!K213/[2]Returns!K177)^(1/3)-1</f>
        <v>0.16584748664204541</v>
      </c>
      <c r="E177" s="2">
        <f>([2]Returns!L213/[2]Returns!L177)^(1/3)-1</f>
        <v>8.8000819617830794E-2</v>
      </c>
      <c r="F177" s="2">
        <f>([2]Returns!M213/[2]Returns!M177)^(1/3)-1</f>
        <v>4.0284403859623952E-2</v>
      </c>
    </row>
    <row r="178" spans="2:6" x14ac:dyDescent="0.25">
      <c r="B178" s="10">
        <v>41851</v>
      </c>
      <c r="C178" s="2">
        <f>([2]Returns!J214/[2]Returns!J178)^(1/3)-1</f>
        <v>2.5113392200457607E-2</v>
      </c>
      <c r="D178" s="2">
        <f>([2]Returns!K214/[2]Returns!K178)^(1/3)-1</f>
        <v>0.16843667062149303</v>
      </c>
      <c r="E178" s="2">
        <f>([2]Returns!L214/[2]Returns!L178)^(1/3)-1</f>
        <v>7.4767578576873328E-2</v>
      </c>
      <c r="F178" s="2">
        <f>([2]Returns!M214/[2]Returns!M178)^(1/3)-1</f>
        <v>3.7329429588374152E-2</v>
      </c>
    </row>
    <row r="179" spans="2:6" x14ac:dyDescent="0.25">
      <c r="B179" s="10">
        <v>41882</v>
      </c>
      <c r="C179" s="2">
        <f>([2]Returns!J215/[2]Returns!J179)^(1/3)-1</f>
        <v>6.3062273742654718E-2</v>
      </c>
      <c r="D179" s="2">
        <f>([2]Returns!K215/[2]Returns!K179)^(1/3)-1</f>
        <v>0.20606228393012849</v>
      </c>
      <c r="E179" s="2">
        <f>([2]Returns!L215/[2]Returns!L179)^(1/3)-1</f>
        <v>5.8870464336294948E-2</v>
      </c>
      <c r="F179" s="2">
        <f>([2]Returns!M215/[2]Returns!M179)^(1/3)-1</f>
        <v>5.3025815554523792E-2</v>
      </c>
    </row>
    <row r="180" spans="2:6" x14ac:dyDescent="0.25">
      <c r="B180" s="10">
        <v>41912</v>
      </c>
      <c r="C180" s="2">
        <f>([2]Returns!J216/[2]Returns!J180)^(1/3)-1</f>
        <v>8.9406163593612087E-2</v>
      </c>
      <c r="D180" s="2">
        <f>([2]Returns!K216/[2]Returns!K180)^(1/3)-1</f>
        <v>0.22992086983280324</v>
      </c>
      <c r="E180" s="2">
        <f>([2]Returns!L216/[2]Returns!L180)^(1/3)-1</f>
        <v>1.9895093151071963E-2</v>
      </c>
      <c r="F180" s="2">
        <f>([2]Returns!M216/[2]Returns!M180)^(1/3)-1</f>
        <v>6.3762166003991538E-2</v>
      </c>
    </row>
    <row r="181" spans="2:6" x14ac:dyDescent="0.25">
      <c r="B181" s="10">
        <v>41943</v>
      </c>
      <c r="C181" s="2">
        <f>([2]Returns!J217/[2]Returns!J181)^(1/3)-1</f>
        <v>8.3773218944620087E-2</v>
      </c>
      <c r="D181" s="2">
        <f>([2]Returns!K217/[2]Returns!K181)^(1/3)-1</f>
        <v>0.19771980849616733</v>
      </c>
      <c r="E181" s="2">
        <f>([2]Returns!L217/[2]Returns!L181)^(1/3)-1</f>
        <v>4.260692377429609E-2</v>
      </c>
      <c r="F181" s="2">
        <f>([2]Returns!M217/[2]Returns!M181)^(1/3)-1</f>
        <v>5.2998631974541466E-2</v>
      </c>
    </row>
    <row r="182" spans="2:6" x14ac:dyDescent="0.25">
      <c r="B182" s="10">
        <v>41973</v>
      </c>
      <c r="C182" s="2">
        <f>([2]Returns!J218/[2]Returns!J182)^(1/3)-1</f>
        <v>0.10420792612997576</v>
      </c>
      <c r="D182" s="2">
        <f>([2]Returns!K218/[2]Returns!K182)^(1/3)-1</f>
        <v>0.2092529949305677</v>
      </c>
      <c r="E182" s="2">
        <f>([2]Returns!L218/[2]Returns!L182)^(1/3)-1</f>
        <v>4.2767654353542239E-2</v>
      </c>
      <c r="F182" s="2">
        <f>([2]Returns!M218/[2]Returns!M182)^(1/3)-1</f>
        <v>6.051670172578949E-2</v>
      </c>
    </row>
    <row r="183" spans="2:6" x14ac:dyDescent="0.25">
      <c r="B183" s="10">
        <v>42004</v>
      </c>
      <c r="C183" s="2">
        <f>([2]Returns!J219/[2]Returns!J183)^(1/3)-1</f>
        <v>0.10355465155018462</v>
      </c>
      <c r="D183" s="2">
        <f>([2]Returns!K219/[2]Returns!K183)^(1/3)-1</f>
        <v>0.20414490937722074</v>
      </c>
      <c r="E183" s="2">
        <f>([2]Returns!L219/[2]Returns!L183)^(1/3)-1</f>
        <v>4.1959188654568491E-2</v>
      </c>
      <c r="F183" s="2">
        <f>([2]Returns!M219/[2]Returns!M183)^(1/3)-1</f>
        <v>6.1278401088128209E-2</v>
      </c>
    </row>
    <row r="184" spans="2:6" x14ac:dyDescent="0.25">
      <c r="B184" s="10">
        <v>42035</v>
      </c>
      <c r="C184" s="2">
        <f>([2]Returns!J220/[2]Returns!J184)^(1/3)-1</f>
        <v>9.4393813599229714E-2</v>
      </c>
      <c r="D184" s="2">
        <f>([2]Returns!K220/[2]Returns!K184)^(1/3)-1</f>
        <v>0.17468118016575174</v>
      </c>
      <c r="E184" s="2">
        <f>([2]Returns!L220/[2]Returns!L184)^(1/3)-1</f>
        <v>7.1045257662215811E-2</v>
      </c>
      <c r="F184" s="2">
        <f>([2]Returns!M220/[2]Returns!M184)^(1/3)-1</f>
        <v>5.1472149159893066E-2</v>
      </c>
    </row>
    <row r="185" spans="2:6" x14ac:dyDescent="0.25">
      <c r="B185" s="10">
        <v>42063</v>
      </c>
      <c r="C185" s="2">
        <f>([2]Returns!J221/[2]Returns!J185)^(1/3)-1</f>
        <v>0.10189062329698584</v>
      </c>
      <c r="D185" s="2">
        <f>([2]Returns!K221/[2]Returns!K185)^(1/3)-1</f>
        <v>0.17999875956444233</v>
      </c>
      <c r="E185" s="2">
        <f>([2]Returns!L221/[2]Returns!L185)^(1/3)-1</f>
        <v>5.8961323076803351E-2</v>
      </c>
      <c r="F185" s="2">
        <f>([2]Returns!M221/[2]Returns!M185)^(1/3)-1</f>
        <v>5.0853525968202806E-2</v>
      </c>
    </row>
    <row r="186" spans="2:6" x14ac:dyDescent="0.25">
      <c r="B186" s="10">
        <v>42094</v>
      </c>
      <c r="C186" s="2">
        <f>([2]Returns!J222/[2]Returns!J186)^(1/3)-1</f>
        <v>0.11753304910248219</v>
      </c>
      <c r="D186" s="2">
        <f>([2]Returns!K222/[2]Returns!K186)^(1/3)-1</f>
        <v>0.16114509552058598</v>
      </c>
      <c r="E186" s="2">
        <f>([2]Returns!L222/[2]Returns!L186)^(1/3)-1</f>
        <v>7.6755214476186717E-2</v>
      </c>
      <c r="F186" s="2">
        <f>([2]Returns!M222/[2]Returns!M186)^(1/3)-1</f>
        <v>5.2769775073008507E-2</v>
      </c>
    </row>
    <row r="187" spans="2:6" x14ac:dyDescent="0.25">
      <c r="B187" s="10">
        <v>42124</v>
      </c>
      <c r="C187" s="2">
        <f>([2]Returns!J223/[2]Returns!J187)^(1/3)-1</f>
        <v>9.9318118543405776E-2</v>
      </c>
      <c r="D187" s="2">
        <f>([2]Returns!K223/[2]Returns!K187)^(1/3)-1</f>
        <v>0.16729317007286415</v>
      </c>
      <c r="E187" s="2">
        <f>([2]Returns!L223/[2]Returns!L187)^(1/3)-1</f>
        <v>5.0528039628747745E-2</v>
      </c>
      <c r="F187" s="2">
        <f>([2]Returns!M223/[2]Returns!M187)^(1/3)-1</f>
        <v>5.7905857410678108E-2</v>
      </c>
    </row>
    <row r="188" spans="2:6" x14ac:dyDescent="0.25">
      <c r="B188" s="10">
        <v>42155</v>
      </c>
      <c r="C188" s="2">
        <f>([2]Returns!J224/[2]Returns!J188)^(1/3)-1</f>
        <v>9.8370280811192368E-2</v>
      </c>
      <c r="D188" s="2">
        <f>([2]Returns!K224/[2]Returns!K188)^(1/3)-1</f>
        <v>0.19674754589693078</v>
      </c>
      <c r="E188" s="2">
        <f>([2]Returns!L224/[2]Returns!L188)^(1/3)-1</f>
        <v>2.0247046559370929E-2</v>
      </c>
      <c r="F188" s="2">
        <f>([2]Returns!M224/[2]Returns!M188)^(1/3)-1</f>
        <v>6.936198770728752E-2</v>
      </c>
    </row>
    <row r="189" spans="2:6" x14ac:dyDescent="0.25">
      <c r="B189" s="10">
        <v>42185</v>
      </c>
      <c r="C189" s="2">
        <f>([2]Returns!J225/[2]Returns!J189)^(1/3)-1</f>
        <v>9.8805168789655839E-2</v>
      </c>
      <c r="D189" s="2">
        <f>([2]Returns!K225/[2]Returns!K189)^(1/3)-1</f>
        <v>0.17307956045047068</v>
      </c>
      <c r="E189" s="2">
        <f>([2]Returns!L225/[2]Returns!L189)^(1/3)-1</f>
        <v>1.1653105400363906E-2</v>
      </c>
      <c r="F189" s="2">
        <f>([2]Returns!M225/[2]Returns!M189)^(1/3)-1</f>
        <v>6.3940736264344045E-2</v>
      </c>
    </row>
    <row r="190" spans="2:6" x14ac:dyDescent="0.25">
      <c r="B190" s="10">
        <v>42216</v>
      </c>
      <c r="C190" s="2">
        <f>([2]Returns!J226/[2]Returns!J190)^(1/3)-1</f>
        <v>0.10763501068135706</v>
      </c>
      <c r="D190" s="2">
        <f>([2]Returns!K226/[2]Returns!K190)^(1/3)-1</f>
        <v>0.17579738871383488</v>
      </c>
      <c r="E190" s="2">
        <f>([2]Returns!L226/[2]Returns!L190)^(1/3)-1</f>
        <v>1.2310042186731485E-2</v>
      </c>
      <c r="F190" s="2">
        <f>([2]Returns!M226/[2]Returns!M190)^(1/3)-1</f>
        <v>5.9080108493267502E-2</v>
      </c>
    </row>
    <row r="191" spans="2:6" x14ac:dyDescent="0.25">
      <c r="B191" s="10">
        <v>42247</v>
      </c>
      <c r="C191" s="2">
        <f>([2]Returns!J227/[2]Returns!J191)^(1/3)-1</f>
        <v>7.9729927161058756E-2</v>
      </c>
      <c r="D191" s="2">
        <f>([2]Returns!K227/[2]Returns!K191)^(1/3)-1</f>
        <v>0.14313945354707691</v>
      </c>
      <c r="E191" s="2">
        <f>([2]Returns!L227/[2]Returns!L191)^(1/3)-1</f>
        <v>1.5869801344412515E-2</v>
      </c>
      <c r="F191" s="2">
        <f>([2]Returns!M227/[2]Returns!M191)^(1/3)-1</f>
        <v>4.7719247108608753E-2</v>
      </c>
    </row>
    <row r="192" spans="2:6" x14ac:dyDescent="0.25">
      <c r="B192" s="10">
        <v>42277</v>
      </c>
      <c r="C192" s="2">
        <f>([2]Returns!J228/[2]Returns!J192)^(1/3)-1</f>
        <v>8.5471602546562719E-2</v>
      </c>
      <c r="D192" s="2">
        <f>([2]Returns!K228/[2]Returns!K192)^(1/3)-1</f>
        <v>0.12403173231061371</v>
      </c>
      <c r="E192" s="2">
        <f>([2]Returns!L228/[2]Returns!L192)^(1/3)-1</f>
        <v>2.7811056419437374E-2</v>
      </c>
      <c r="F192" s="2">
        <f>([2]Returns!M228/[2]Returns!M192)^(1/3)-1</f>
        <v>3.8351642054239576E-2</v>
      </c>
    </row>
    <row r="193" spans="2:6" x14ac:dyDescent="0.25">
      <c r="B193" s="10">
        <v>42308</v>
      </c>
      <c r="C193" s="2">
        <f>([2]Returns!J229/[2]Returns!J193)^(1/3)-1</f>
        <v>9.5865116482238166E-2</v>
      </c>
      <c r="D193" s="2">
        <f>([2]Returns!K229/[2]Returns!K193)^(1/3)-1</f>
        <v>0.16198473798949342</v>
      </c>
      <c r="E193" s="2">
        <f>([2]Returns!L229/[2]Returns!L193)^(1/3)-1</f>
        <v>2.633463332145114E-2</v>
      </c>
      <c r="F193" s="2">
        <f>([2]Returns!M229/[2]Returns!M193)^(1/3)-1</f>
        <v>4.5635280557555724E-2</v>
      </c>
    </row>
    <row r="194" spans="2:6" x14ac:dyDescent="0.25">
      <c r="B194" s="10">
        <v>42338</v>
      </c>
      <c r="C194" s="2">
        <f>([2]Returns!J230/[2]Returns!J194)^(1/3)-1</f>
        <v>9.5080182894726528E-2</v>
      </c>
      <c r="D194" s="2">
        <f>([2]Returns!K230/[2]Returns!K194)^(1/3)-1</f>
        <v>0.16089535005080569</v>
      </c>
      <c r="E194" s="2">
        <f>([2]Returns!L230/[2]Returns!L194)^(1/3)-1</f>
        <v>1.9009804273812936E-2</v>
      </c>
      <c r="F194" s="2">
        <f>([2]Returns!M230/[2]Returns!M194)^(1/3)-1</f>
        <v>4.4770430583863652E-2</v>
      </c>
    </row>
    <row r="195" spans="2:6" x14ac:dyDescent="0.25">
      <c r="B195" s="10">
        <v>42369</v>
      </c>
      <c r="C195" s="2">
        <f>([2]Returns!J231/[2]Returns!J195)^(1/3)-1</f>
        <v>8.2113410293827904E-2</v>
      </c>
      <c r="D195" s="2">
        <f>([2]Returns!K231/[2]Returns!K195)^(1/3)-1</f>
        <v>0.15127268010955564</v>
      </c>
      <c r="E195" s="2">
        <f>([2]Returns!L231/[2]Returns!L195)^(1/3)-1</f>
        <v>2.5710204960666116E-2</v>
      </c>
      <c r="F195" s="2">
        <f>([2]Returns!M231/[2]Returns!M195)^(1/3)-1</f>
        <v>3.5789014732849456E-2</v>
      </c>
    </row>
    <row r="196" spans="2:6" x14ac:dyDescent="0.25">
      <c r="B196" s="10">
        <v>42400</v>
      </c>
      <c r="C196" s="2">
        <f>([2]Returns!J232/[2]Returns!J196)^(1/3)-1</f>
        <v>7.5636176121802734E-2</v>
      </c>
      <c r="D196" s="2">
        <f>([2]Returns!K232/[2]Returns!K196)^(1/3)-1</f>
        <v>0.11301145839051863</v>
      </c>
      <c r="E196" s="2">
        <f>([2]Returns!L232/[2]Returns!L196)^(1/3)-1</f>
        <v>5.5068544629188532E-2</v>
      </c>
      <c r="F196" s="2">
        <f>([2]Returns!M232/[2]Returns!M196)^(1/3)-1</f>
        <v>1.8289175763354315E-2</v>
      </c>
    </row>
    <row r="197" spans="2:6" x14ac:dyDescent="0.25">
      <c r="B197" s="10">
        <v>42429</v>
      </c>
      <c r="C197" s="2">
        <f>([2]Returns!J233/[2]Returns!J197)^(1/3)-1</f>
        <v>9.0178553937259931E-2</v>
      </c>
      <c r="D197" s="2">
        <f>([2]Returns!K233/[2]Returns!K197)^(1/3)-1</f>
        <v>0.10752149476542949</v>
      </c>
      <c r="E197" s="2">
        <f>([2]Returns!L233/[2]Returns!L197)^(1/3)-1</f>
        <v>6.1011047637975047E-2</v>
      </c>
      <c r="F197" s="2">
        <f>([2]Returns!M233/[2]Returns!M197)^(1/3)-1</f>
        <v>1.780460670463313E-2</v>
      </c>
    </row>
    <row r="198" spans="2:6" x14ac:dyDescent="0.25">
      <c r="B198" s="10">
        <v>42460</v>
      </c>
      <c r="C198" s="2">
        <f>([2]Returns!J234/[2]Returns!J198)^(1/3)-1</f>
        <v>9.7816668799926898E-2</v>
      </c>
      <c r="D198" s="2">
        <f>([2]Returns!K234/[2]Returns!K198)^(1/3)-1</f>
        <v>0.11821180917723018</v>
      </c>
      <c r="E198" s="2">
        <f>([2]Returns!L234/[2]Returns!L198)^(1/3)-1</f>
        <v>6.1351532487952998E-2</v>
      </c>
      <c r="F198" s="2">
        <f>([2]Returns!M234/[2]Returns!M198)^(1/3)-1</f>
        <v>2.1589342991092275E-2</v>
      </c>
    </row>
    <row r="199" spans="2:6" x14ac:dyDescent="0.25">
      <c r="B199" s="10">
        <v>42490</v>
      </c>
      <c r="C199" s="2">
        <f>([2]Returns!J235/[2]Returns!J199)^(1/3)-1</f>
        <v>7.7462450796017324E-2</v>
      </c>
      <c r="D199" s="2">
        <f>([2]Returns!K235/[2]Returns!K199)^(1/3)-1</f>
        <v>0.11255570092355516</v>
      </c>
      <c r="E199" s="2">
        <f>([2]Returns!L235/[2]Returns!L199)^(1/3)-1</f>
        <v>4.5822276633395109E-2</v>
      </c>
      <c r="F199" s="2">
        <f>([2]Returns!M235/[2]Returns!M199)^(1/3)-1</f>
        <v>2.2918632297744379E-2</v>
      </c>
    </row>
    <row r="200" spans="2:6" x14ac:dyDescent="0.25">
      <c r="B200" s="10">
        <v>42521</v>
      </c>
      <c r="C200" s="2">
        <f>([2]Returns!J236/[2]Returns!J200)^(1/3)-1</f>
        <v>0.10373298622629123</v>
      </c>
      <c r="D200" s="2">
        <f>([2]Returns!K236/[2]Returns!K200)^(1/3)-1</f>
        <v>0.11058347125841061</v>
      </c>
      <c r="E200" s="2">
        <f>([2]Returns!L236/[2]Returns!L200)^(1/3)-1</f>
        <v>7.1334858745978558E-2</v>
      </c>
      <c r="F200" s="2">
        <f>([2]Returns!M236/[2]Returns!M200)^(1/3)-1</f>
        <v>2.2540091363886461E-2</v>
      </c>
    </row>
    <row r="201" spans="2:6" x14ac:dyDescent="0.25">
      <c r="B201" s="10">
        <v>42551</v>
      </c>
      <c r="C201" s="2">
        <f>([2]Returns!J237/[2]Returns!J201)^(1/3)-1</f>
        <v>0.14223318386949346</v>
      </c>
      <c r="D201" s="2">
        <f>([2]Returns!K237/[2]Returns!K201)^(1/3)-1</f>
        <v>0.11656259575822503</v>
      </c>
      <c r="E201" s="2">
        <f>([2]Returns!L237/[2]Returns!L201)^(1/3)-1</f>
        <v>0.10462633484960704</v>
      </c>
      <c r="F201" s="2">
        <f>([2]Returns!M237/[2]Returns!M201)^(1/3)-1</f>
        <v>2.8996066861159298E-2</v>
      </c>
    </row>
    <row r="202" spans="2:6" x14ac:dyDescent="0.25">
      <c r="B202" s="10">
        <v>42582</v>
      </c>
      <c r="C202" s="2">
        <f>([2]Returns!J238/[2]Returns!J202)^(1/3)-1</f>
        <v>0.14906855740872182</v>
      </c>
      <c r="D202" s="2">
        <f>([2]Returns!K238/[2]Returns!K202)^(1/3)-1</f>
        <v>0.11157550449184162</v>
      </c>
      <c r="E202" s="2">
        <f>([2]Returns!L238/[2]Returns!L202)^(1/3)-1</f>
        <v>0.11979279851040903</v>
      </c>
      <c r="F202" s="2">
        <f>([2]Returns!M238/[2]Returns!M202)^(1/3)-1</f>
        <v>3.0970081126705296E-2</v>
      </c>
    </row>
    <row r="203" spans="2:6" x14ac:dyDescent="0.25">
      <c r="B203" s="10">
        <v>42613</v>
      </c>
      <c r="C203" s="2">
        <f>([2]Returns!J239/[2]Returns!J203)^(1/3)-1</f>
        <v>0.16013648343652021</v>
      </c>
      <c r="D203" s="2">
        <f>([2]Returns!K239/[2]Returns!K203)^(1/3)-1</f>
        <v>0.12304375778986332</v>
      </c>
      <c r="E203" s="2">
        <f>([2]Returns!L239/[2]Returns!L203)^(1/3)-1</f>
        <v>0.11903745729747062</v>
      </c>
      <c r="F203" s="2">
        <f>([2]Returns!M239/[2]Returns!M203)^(1/3)-1</f>
        <v>3.4843727055229978E-2</v>
      </c>
    </row>
    <row r="204" spans="2:6" x14ac:dyDescent="0.25">
      <c r="B204" s="10">
        <v>42643</v>
      </c>
      <c r="C204" s="2">
        <f>([2]Returns!J240/[2]Returns!J204)^(1/3)-1</f>
        <v>0.15209948273461005</v>
      </c>
      <c r="D204" s="2">
        <f>([2]Returns!K240/[2]Returns!K204)^(1/3)-1</f>
        <v>0.11161366101684833</v>
      </c>
      <c r="E204" s="2">
        <f>([2]Returns!L240/[2]Returns!L204)^(1/3)-1</f>
        <v>0.11162986623410687</v>
      </c>
      <c r="F204" s="2">
        <f>([2]Returns!M240/[2]Returns!M204)^(1/3)-1</f>
        <v>3.1674507854662748E-2</v>
      </c>
    </row>
    <row r="205" spans="2:6" x14ac:dyDescent="0.25">
      <c r="B205" s="10">
        <v>42674</v>
      </c>
      <c r="C205" s="2">
        <f>([2]Returns!J241/[2]Returns!J205)^(1/3)-1</f>
        <v>0.12569465069335739</v>
      </c>
      <c r="D205" s="2">
        <f>([2]Returns!K241/[2]Returns!K205)^(1/3)-1</f>
        <v>8.8385862741475751E-2</v>
      </c>
      <c r="E205" s="2">
        <f>([2]Returns!L241/[2]Returns!L205)^(1/3)-1</f>
        <v>9.1483735234447305E-2</v>
      </c>
      <c r="F205" s="2">
        <f>([2]Returns!M241/[2]Returns!M205)^(1/3)-1</f>
        <v>2.4507569585701772E-2</v>
      </c>
    </row>
    <row r="206" spans="2:6" x14ac:dyDescent="0.25">
      <c r="B206" s="10">
        <v>42704</v>
      </c>
      <c r="C206" s="2">
        <f>([2]Returns!J242/[2]Returns!J206)^(1/3)-1</f>
        <v>0.1224790346297624</v>
      </c>
      <c r="D206" s="2">
        <f>([2]Returns!K242/[2]Returns!K206)^(1/3)-1</f>
        <v>9.0690942969806176E-2</v>
      </c>
      <c r="E206" s="2">
        <f>([2]Returns!L242/[2]Returns!L206)^(1/3)-1</f>
        <v>7.26843837315021E-2</v>
      </c>
      <c r="F206" s="2">
        <f>([2]Returns!M242/[2]Returns!M206)^(1/3)-1</f>
        <v>2.4104085793875907E-2</v>
      </c>
    </row>
    <row r="207" spans="2:6" x14ac:dyDescent="0.25">
      <c r="B207" s="10">
        <v>42735</v>
      </c>
      <c r="C207" s="2">
        <f>([2]Returns!J243/[2]Returns!J207)^(1/3)-1</f>
        <v>0.13567091620554139</v>
      </c>
      <c r="D207" s="2">
        <f>([2]Returns!K243/[2]Returns!K207)^(1/3)-1</f>
        <v>8.8718623483324599E-2</v>
      </c>
      <c r="E207" s="2">
        <f>([2]Returns!L243/[2]Returns!L207)^(1/3)-1</f>
        <v>7.777889846789976E-2</v>
      </c>
      <c r="F207" s="2">
        <f>([2]Returns!M243/[2]Returns!M207)^(1/3)-1</f>
        <v>2.3958988522907676E-2</v>
      </c>
    </row>
    <row r="208" spans="2:6" x14ac:dyDescent="0.25">
      <c r="B208" s="10">
        <v>42766</v>
      </c>
      <c r="C208" s="2">
        <f>([2]Returns!J244/[2]Returns!J208)^(1/3)-1</f>
        <v>0.15958848641457868</v>
      </c>
      <c r="D208" s="2">
        <f>([2]Returns!K244/[2]Returns!K208)^(1/3)-1</f>
        <v>0.10848432867726143</v>
      </c>
      <c r="E208" s="2">
        <f>([2]Returns!L244/[2]Returns!L208)^(1/3)-1</f>
        <v>6.0002180826971951E-2</v>
      </c>
      <c r="F208" s="2">
        <f>([2]Returns!M244/[2]Returns!M208)^(1/3)-1</f>
        <v>2.9894809515667031E-2</v>
      </c>
    </row>
    <row r="209" spans="2:6" x14ac:dyDescent="0.25">
      <c r="B209" s="10">
        <v>42794</v>
      </c>
      <c r="C209" s="2">
        <f>([2]Returns!J245/[2]Returns!J209)^(1/3)-1</f>
        <v>0.14807094505030727</v>
      </c>
      <c r="D209" s="2">
        <f>([2]Returns!K245/[2]Returns!K209)^(1/3)-1</f>
        <v>0.10634692178085703</v>
      </c>
      <c r="E209" s="2">
        <f>([2]Returns!L245/[2]Returns!L209)^(1/3)-1</f>
        <v>6.2560025746917436E-2</v>
      </c>
      <c r="F209" s="2">
        <f>([2]Returns!M245/[2]Returns!M209)^(1/3)-1</f>
        <v>2.6293683842026017E-2</v>
      </c>
    </row>
    <row r="210" spans="2:6" x14ac:dyDescent="0.25">
      <c r="B210" s="10">
        <v>42825</v>
      </c>
      <c r="C210" s="2">
        <f>([2]Returns!J246/[2]Returns!J210)^(1/3)-1</f>
        <v>0.14671279121483294</v>
      </c>
      <c r="D210" s="2">
        <f>([2]Returns!K246/[2]Returns!K210)^(1/3)-1</f>
        <v>0.10369327545961093</v>
      </c>
      <c r="E210" s="2">
        <f>([2]Returns!L246/[2]Returns!L210)^(1/3)-1</f>
        <v>5.8285506796889042E-2</v>
      </c>
      <c r="F210" s="2">
        <f>([2]Returns!M246/[2]Returns!M210)^(1/3)-1</f>
        <v>2.8645575415838787E-2</v>
      </c>
    </row>
    <row r="211" spans="2:6" x14ac:dyDescent="0.25">
      <c r="B211" s="10">
        <v>42855</v>
      </c>
      <c r="C211" s="2">
        <f>([2]Returns!J247/[2]Returns!J211)^(1/3)-1</f>
        <v>0.14781908332385951</v>
      </c>
      <c r="D211" s="2">
        <f>([2]Returns!K247/[2]Returns!K211)^(1/3)-1</f>
        <v>0.10474371576233632</v>
      </c>
      <c r="E211" s="2">
        <f>([2]Returns!L247/[2]Returns!L211)^(1/3)-1</f>
        <v>5.6712639850750035E-2</v>
      </c>
      <c r="F211" s="2">
        <f>([2]Returns!M247/[2]Returns!M211)^(1/3)-1</f>
        <v>3.1214973061855389E-2</v>
      </c>
    </row>
    <row r="212" spans="2:6" x14ac:dyDescent="0.25">
      <c r="B212" s="10">
        <v>42886</v>
      </c>
      <c r="C212" s="2">
        <f>([2]Returns!J248/[2]Returns!J212)^(1/3)-1</f>
        <v>0.1347403322766505</v>
      </c>
      <c r="D212" s="2">
        <f>([2]Returns!K248/[2]Returns!K212)^(1/3)-1</f>
        <v>0.10134983488922722</v>
      </c>
      <c r="E212" s="2">
        <f>([2]Returns!L248/[2]Returns!L212)^(1/3)-1</f>
        <v>5.3627294203379083E-2</v>
      </c>
      <c r="F212" s="2">
        <f>([2]Returns!M248/[2]Returns!M212)^(1/3)-1</f>
        <v>2.8725497451875581E-2</v>
      </c>
    </row>
    <row r="213" spans="2:6" x14ac:dyDescent="0.25">
      <c r="B213" s="10">
        <v>42916</v>
      </c>
      <c r="C213" s="2">
        <f>([2]Returns!J249/[2]Returns!J213)^(1/3)-1</f>
        <v>0.117071863379137</v>
      </c>
      <c r="D213" s="2">
        <f>([2]Returns!K249/[2]Returns!K213)^(1/3)-1</f>
        <v>9.6140500154289432E-2</v>
      </c>
      <c r="E213" s="2">
        <f>([2]Returns!L249/[2]Returns!L213)^(1/3)-1</f>
        <v>5.5796442685384307E-2</v>
      </c>
      <c r="F213" s="2">
        <f>([2]Returns!M249/[2]Returns!M213)^(1/3)-1</f>
        <v>2.5322449644105349E-2</v>
      </c>
    </row>
    <row r="214" spans="2:6" x14ac:dyDescent="0.25">
      <c r="B214" s="10">
        <v>42947</v>
      </c>
      <c r="C214" s="2">
        <f>([2]Returns!J250/[2]Returns!J214)^(1/3)-1</f>
        <v>0.12824922186240451</v>
      </c>
      <c r="D214" s="2">
        <f>([2]Returns!K250/[2]Returns!K214)^(1/3)-1</f>
        <v>0.10872341884940995</v>
      </c>
      <c r="E214" s="2">
        <f>([2]Returns!L250/[2]Returns!L214)^(1/3)-1</f>
        <v>5.1689298590951616E-2</v>
      </c>
      <c r="F214" s="2">
        <f>([2]Returns!M250/[2]Returns!M214)^(1/3)-1</f>
        <v>3.111759296069172E-2</v>
      </c>
    </row>
    <row r="215" spans="2:6" x14ac:dyDescent="0.25">
      <c r="B215" s="10">
        <v>42978</v>
      </c>
      <c r="C215" s="2">
        <f>([2]Returns!J251/[2]Returns!J215)^(1/3)-1</f>
        <v>0.12432255879222032</v>
      </c>
      <c r="D215" s="2">
        <f>([2]Returns!K251/[2]Returns!K215)^(1/3)-1</f>
        <v>9.5436361801016556E-2</v>
      </c>
      <c r="E215" s="2">
        <f>([2]Returns!L251/[2]Returns!L215)^(1/3)-1</f>
        <v>4.9588340227644689E-2</v>
      </c>
      <c r="F215" s="2">
        <f>([2]Returns!M251/[2]Returns!M215)^(1/3)-1</f>
        <v>2.8553395680492866E-2</v>
      </c>
    </row>
    <row r="216" spans="2:6" x14ac:dyDescent="0.25">
      <c r="B216" s="10">
        <v>43008</v>
      </c>
      <c r="C216" s="2">
        <f>([2]Returns!J252/[2]Returns!J216)^(1/3)-1</f>
        <v>0.12368777437160361</v>
      </c>
      <c r="D216" s="2">
        <f>([2]Returns!K252/[2]Returns!K216)^(1/3)-1</f>
        <v>0.10812135933691658</v>
      </c>
      <c r="E216" s="2">
        <f>([2]Returns!L252/[2]Returns!L216)^(1/3)-1</f>
        <v>4.8509309563780301E-2</v>
      </c>
      <c r="F216" s="2">
        <f>([2]Returns!M252/[2]Returns!M216)^(1/3)-1</f>
        <v>3.3947211545753975E-2</v>
      </c>
    </row>
    <row r="217" spans="2:6" x14ac:dyDescent="0.25">
      <c r="B217" s="10">
        <v>43039</v>
      </c>
      <c r="C217" s="2">
        <f>([2]Returns!J253/[2]Returns!J217)^(1/3)-1</f>
        <v>0.12462333780644563</v>
      </c>
      <c r="D217" s="2">
        <f>([2]Returns!K253/[2]Returns!K217)^(1/3)-1</f>
        <v>0.10772821518800502</v>
      </c>
      <c r="E217" s="2">
        <f>([2]Returns!L253/[2]Returns!L217)^(1/3)-1</f>
        <v>3.880777136304614E-2</v>
      </c>
      <c r="F217" s="2">
        <f>([2]Returns!M253/[2]Returns!M217)^(1/3)-1</f>
        <v>3.8860873285291087E-2</v>
      </c>
    </row>
    <row r="218" spans="2:6" x14ac:dyDescent="0.25">
      <c r="B218" s="10">
        <v>43069</v>
      </c>
      <c r="C218" s="2">
        <f>([2]Returns!J254/[2]Returns!J218)^(1/3)-1</f>
        <v>0.10883634973739675</v>
      </c>
      <c r="D218" s="2">
        <f>([2]Returns!K254/[2]Returns!K218)^(1/3)-1</f>
        <v>0.10908410355570952</v>
      </c>
      <c r="E218" s="2">
        <f>([2]Returns!L254/[2]Returns!L218)^(1/3)-1</f>
        <v>3.18529323529122E-2</v>
      </c>
      <c r="F218" s="2">
        <f>([2]Returns!M254/[2]Returns!M218)^(1/3)-1</f>
        <v>3.7741484507959333E-2</v>
      </c>
    </row>
    <row r="219" spans="2:6" x14ac:dyDescent="0.25">
      <c r="B219" s="10">
        <v>43100</v>
      </c>
      <c r="C219" s="2">
        <f>([2]Returns!J255/[2]Returns!J219)^(1/3)-1</f>
        <v>0.11019423871948852</v>
      </c>
      <c r="D219" s="2">
        <f>([2]Returns!K255/[2]Returns!K219)^(1/3)-1</f>
        <v>0.11411571056033032</v>
      </c>
      <c r="E219" s="2">
        <f>([2]Returns!L255/[2]Returns!L219)^(1/3)-1</f>
        <v>2.8000757821433409E-2</v>
      </c>
      <c r="F219" s="2">
        <f>([2]Returns!M255/[2]Returns!M219)^(1/3)-1</f>
        <v>4.2218775940031872E-2</v>
      </c>
    </row>
    <row r="220" spans="2:6" x14ac:dyDescent="0.25">
      <c r="B220" s="10">
        <v>43131</v>
      </c>
      <c r="C220" s="2">
        <f>([2]Returns!J256/[2]Returns!J220)^(1/3)-1</f>
        <v>0.10975300688096934</v>
      </c>
      <c r="D220" s="2">
        <f>([2]Returns!K256/[2]Returns!K220)^(1/3)-1</f>
        <v>0.14657509543550273</v>
      </c>
      <c r="E220" s="2">
        <f>([2]Returns!L256/[2]Returns!L220)^(1/3)-1</f>
        <v>-1.0642677235288334E-2</v>
      </c>
      <c r="F220" s="2">
        <f>([2]Returns!M256/[2]Returns!M220)^(1/3)-1</f>
        <v>5.0352072094453026E-2</v>
      </c>
    </row>
    <row r="221" spans="2:6" x14ac:dyDescent="0.25">
      <c r="B221" s="10">
        <v>43159</v>
      </c>
      <c r="C221" s="2">
        <f>([2]Returns!J257/[2]Returns!J221)^(1/3)-1</f>
        <v>7.5988796646575985E-2</v>
      </c>
      <c r="D221" s="2">
        <f>([2]Returns!K257/[2]Returns!K221)^(1/3)-1</f>
        <v>0.11141541595402304</v>
      </c>
      <c r="E221" s="2">
        <f>([2]Returns!L257/[2]Returns!L221)^(1/3)-1</f>
        <v>-2.5398791862942804E-3</v>
      </c>
      <c r="F221" s="2">
        <f>([2]Returns!M257/[2]Returns!M221)^(1/3)-1</f>
        <v>3.7557286234850329E-2</v>
      </c>
    </row>
    <row r="222" spans="2:6" x14ac:dyDescent="0.25">
      <c r="B222" s="10">
        <v>43190</v>
      </c>
      <c r="C222" s="2">
        <f>([2]Returns!J258/[2]Returns!J222)^(1/3)-1</f>
        <v>7.0338831436089322E-2</v>
      </c>
      <c r="D222" s="2">
        <f>([2]Returns!K258/[2]Returns!K222)^(1/3)-1</f>
        <v>0.10779053632905278</v>
      </c>
      <c r="E222" s="2">
        <f>([2]Returns!L258/[2]Returns!L222)^(1/3)-1</f>
        <v>3.5155345595945242E-3</v>
      </c>
      <c r="F222" s="2">
        <f>([2]Returns!M258/[2]Returns!M222)^(1/3)-1</f>
        <v>3.4500917091177641E-2</v>
      </c>
    </row>
    <row r="223" spans="2:6" x14ac:dyDescent="0.25">
      <c r="B223" s="10">
        <v>43220</v>
      </c>
      <c r="C223" s="2">
        <f>([2]Returns!J259/[2]Returns!J223)^(1/3)-1</f>
        <v>8.7959995226527088E-2</v>
      </c>
      <c r="D223" s="2">
        <f>([2]Returns!K259/[2]Returns!K223)^(1/3)-1</f>
        <v>0.10568069130977142</v>
      </c>
      <c r="E223" s="2">
        <f>([2]Returns!L259/[2]Returns!L223)^(1/3)-1</f>
        <v>7.5176099525304796E-3</v>
      </c>
      <c r="F223" s="2">
        <f>([2]Returns!M259/[2]Returns!M223)^(1/3)-1</f>
        <v>3.2556492161834427E-2</v>
      </c>
    </row>
    <row r="224" spans="2:6" x14ac:dyDescent="0.25">
      <c r="B224" s="10">
        <v>43251</v>
      </c>
      <c r="C224" s="2">
        <f>([2]Returns!J260/[2]Returns!J224)^(1/3)-1</f>
        <v>9.7990482564525472E-2</v>
      </c>
      <c r="D224" s="2">
        <f>([2]Returns!K260/[2]Returns!K224)^(1/3)-1</f>
        <v>0.10974975917535135</v>
      </c>
      <c r="E224" s="2">
        <f>([2]Returns!L260/[2]Returns!L224)^(1/3)-1</f>
        <v>2.0001597091785284E-2</v>
      </c>
      <c r="F224" s="2">
        <f>([2]Returns!M260/[2]Returns!M224)^(1/3)-1</f>
        <v>3.3553891591384666E-2</v>
      </c>
    </row>
    <row r="225" spans="2:6" x14ac:dyDescent="0.25">
      <c r="B225" s="10">
        <v>43281</v>
      </c>
      <c r="C225" s="2">
        <f>([2]Returns!J261/[2]Returns!J225)^(1/3)-1</f>
        <v>0.11275881331460846</v>
      </c>
      <c r="D225" s="2">
        <f>([2]Returns!K261/[2]Returns!K225)^(1/3)-1</f>
        <v>0.11929170776577558</v>
      </c>
      <c r="E225" s="2">
        <f>([2]Returns!L261/[2]Returns!L225)^(1/3)-1</f>
        <v>3.3989902825303453E-2</v>
      </c>
      <c r="F225" s="2">
        <f>([2]Returns!M261/[2]Returns!M225)^(1/3)-1</f>
        <v>3.6442017792021275E-2</v>
      </c>
    </row>
    <row r="226" spans="2:6" x14ac:dyDescent="0.25">
      <c r="B226" s="10">
        <v>43312</v>
      </c>
      <c r="C226" s="2">
        <f>([2]Returns!J262/[2]Returns!J226)^(1/3)-1</f>
        <v>9.0860719243380794E-2</v>
      </c>
      <c r="D226" s="2">
        <f>([2]Returns!K262/[2]Returns!K226)^(1/3)-1</f>
        <v>0.12520347982294688</v>
      </c>
      <c r="E226" s="2">
        <f>([2]Returns!L262/[2]Returns!L226)^(1/3)-1</f>
        <v>1.7155292085586415E-2</v>
      </c>
      <c r="F226" s="2">
        <f>([2]Returns!M262/[2]Returns!M226)^(1/3)-1</f>
        <v>3.9782848903807233E-2</v>
      </c>
    </row>
    <row r="227" spans="2:6" x14ac:dyDescent="0.25">
      <c r="B227" s="10">
        <v>43343</v>
      </c>
      <c r="C227" s="2">
        <f>([2]Returns!J263/[2]Returns!J227)^(1/3)-1</f>
        <v>0.12881026858806099</v>
      </c>
      <c r="D227" s="2">
        <f>([2]Returns!K263/[2]Returns!K227)^(1/3)-1</f>
        <v>0.16113235552073757</v>
      </c>
      <c r="E227" s="2">
        <f>([2]Returns!L263/[2]Returns!L227)^(1/3)-1</f>
        <v>2.2539246136717761E-2</v>
      </c>
      <c r="F227" s="2">
        <f>([2]Returns!M263/[2]Returns!M227)^(1/3)-1</f>
        <v>4.9353852476817117E-2</v>
      </c>
    </row>
    <row r="228" spans="2:6" x14ac:dyDescent="0.25">
      <c r="B228" s="10">
        <v>43373</v>
      </c>
      <c r="C228" s="2">
        <f>([2]Returns!J264/[2]Returns!J228)^(1/3)-1</f>
        <v>0.12608636164710796</v>
      </c>
      <c r="D228" s="2">
        <f>([2]Returns!K264/[2]Returns!K228)^(1/3)-1</f>
        <v>0.17308763645689251</v>
      </c>
      <c r="E228" s="2">
        <f>([2]Returns!L264/[2]Returns!L228)^(1/3)-1</f>
        <v>7.1970866291544144E-3</v>
      </c>
      <c r="F228" s="2">
        <f>([2]Returns!M264/[2]Returns!M228)^(1/3)-1</f>
        <v>5.3307162410271891E-2</v>
      </c>
    </row>
    <row r="229" spans="2:6" x14ac:dyDescent="0.25">
      <c r="B229" s="10">
        <v>43404</v>
      </c>
      <c r="C229" s="2">
        <f>([2]Returns!J265/[2]Returns!J229)^(1/3)-1</f>
        <v>0.10523596388762413</v>
      </c>
      <c r="D229" s="2">
        <f>([2]Returns!K265/[2]Returns!K229)^(1/3)-1</f>
        <v>0.1152124648904056</v>
      </c>
      <c r="E229" s="2">
        <f>([2]Returns!L265/[2]Returns!L229)^(1/3)-1</f>
        <v>-1.3166919358320595E-3</v>
      </c>
      <c r="F229" s="2">
        <f>([2]Returns!M265/[2]Returns!M229)^(1/3)-1</f>
        <v>3.6002548683494284E-2</v>
      </c>
    </row>
    <row r="230" spans="2:6" x14ac:dyDescent="0.25">
      <c r="B230" s="10">
        <v>43434</v>
      </c>
      <c r="C230" s="2">
        <f>([2]Returns!J266/[2]Returns!J230)^(1/3)-1</f>
        <v>0.10319200667902573</v>
      </c>
      <c r="D230" s="2">
        <f>([2]Returns!K266/[2]Returns!K230)^(1/3)-1</f>
        <v>0.1216264025970657</v>
      </c>
      <c r="E230" s="2">
        <f>([2]Returns!L266/[2]Returns!L230)^(1/3)-1</f>
        <v>7.7064012674707971E-3</v>
      </c>
      <c r="F230" s="2">
        <f>([2]Returns!M266/[2]Returns!M230)^(1/3)-1</f>
        <v>3.4185212306007129E-2</v>
      </c>
    </row>
    <row r="231" spans="2:6" x14ac:dyDescent="0.25">
      <c r="B231" s="10">
        <v>43465</v>
      </c>
      <c r="C231" s="2">
        <f>([2]Returns!J267/[2]Returns!J231)^(1/3)-1</f>
        <v>9.5766875170766541E-2</v>
      </c>
      <c r="D231" s="2">
        <f>([2]Returns!K267/[2]Returns!K231)^(1/3)-1</f>
        <v>9.257348937722587E-2</v>
      </c>
      <c r="E231" s="2">
        <f>([2]Returns!L267/[2]Returns!L231)^(1/3)-1</f>
        <v>2.5816948581243393E-2</v>
      </c>
      <c r="F231" s="2">
        <f>([2]Returns!M267/[2]Returns!M231)^(1/3)-1</f>
        <v>2.9329713352338027E-2</v>
      </c>
    </row>
    <row r="232" spans="2:6" x14ac:dyDescent="0.25">
      <c r="B232" s="10">
        <v>43496</v>
      </c>
      <c r="C232" s="2">
        <f>([2]Returns!J268/[2]Returns!J232)^(1/3)-1</f>
        <v>0.10507501189704604</v>
      </c>
      <c r="D232" s="2">
        <f>([2]Returns!K268/[2]Returns!K232)^(1/3)-1</f>
        <v>0.14019215679363928</v>
      </c>
      <c r="E232" s="2">
        <f>([2]Returns!L268/[2]Returns!L232)^(1/3)-1</f>
        <v>1.1444423387584335E-2</v>
      </c>
      <c r="F232" s="2">
        <f>([2]Returns!M268/[2]Returns!M232)^(1/3)-1</f>
        <v>5.0368171353308622E-2</v>
      </c>
    </row>
    <row r="233" spans="2:6" x14ac:dyDescent="0.25">
      <c r="B233" s="10">
        <v>43524</v>
      </c>
      <c r="C233" s="2">
        <f>([2]Returns!J269/[2]Returns!J233)^(1/3)-1</f>
        <v>0.10242930662941974</v>
      </c>
      <c r="D233" s="2">
        <f>([2]Returns!K269/[2]Returns!K233)^(1/3)-1</f>
        <v>0.15278574920416554</v>
      </c>
      <c r="E233" s="2">
        <f>([2]Returns!L269/[2]Returns!L233)^(1/3)-1</f>
        <v>-2.5035156838419947E-3</v>
      </c>
      <c r="F233" s="2">
        <f>([2]Returns!M269/[2]Returns!M233)^(1/3)-1</f>
        <v>5.5035449383745938E-2</v>
      </c>
    </row>
    <row r="234" spans="2:6" x14ac:dyDescent="0.25">
      <c r="B234" s="10">
        <v>43555</v>
      </c>
      <c r="C234" s="2">
        <f>([2]Returns!J270/[2]Returns!J234)^(1/3)-1</f>
        <v>9.1408246107197444E-2</v>
      </c>
      <c r="D234" s="2">
        <f>([2]Returns!K270/[2]Returns!K234)^(1/3)-1</f>
        <v>0.1350967867485009</v>
      </c>
      <c r="E234" s="2">
        <f>([2]Returns!L270/[2]Returns!L234)^(1/3)-1</f>
        <v>1.4673518306140387E-2</v>
      </c>
      <c r="F234" s="2">
        <f>([2]Returns!M270/[2]Returns!M234)^(1/3)-1</f>
        <v>4.9865911170124955E-2</v>
      </c>
    </row>
    <row r="235" spans="2:6" x14ac:dyDescent="0.25">
      <c r="B235" s="10">
        <v>43585</v>
      </c>
      <c r="C235" s="2">
        <f>([2]Returns!J271/[2]Returns!J235)^(1/3)-1</f>
        <v>0.10543753757755225</v>
      </c>
      <c r="D235" s="2">
        <f>([2]Returns!K271/[2]Returns!K235)^(1/3)-1</f>
        <v>0.14873129134450203</v>
      </c>
      <c r="E235" s="2">
        <f>([2]Returns!L271/[2]Returns!L235)^(1/3)-1</f>
        <v>1.0270004877610761E-2</v>
      </c>
      <c r="F235" s="2">
        <f>([2]Returns!M271/[2]Returns!M235)^(1/3)-1</f>
        <v>5.0900729856640625E-2</v>
      </c>
    </row>
    <row r="236" spans="2:6" x14ac:dyDescent="0.25">
      <c r="B236" s="10">
        <v>43616</v>
      </c>
      <c r="C236" s="2">
        <f>([2]Returns!J272/[2]Returns!J236)^(1/3)-1</f>
        <v>7.7804086038295139E-2</v>
      </c>
      <c r="D236" s="2">
        <f>([2]Returns!K272/[2]Returns!K236)^(1/3)-1</f>
        <v>0.11721591106804441</v>
      </c>
      <c r="E236" s="2">
        <f>([2]Returns!L272/[2]Returns!L236)^(1/3)-1</f>
        <v>2.9128245064732994E-2</v>
      </c>
      <c r="F236" s="2">
        <f>([2]Returns!M272/[2]Returns!M236)^(1/3)-1</f>
        <v>4.2945843694071728E-2</v>
      </c>
    </row>
    <row r="237" spans="2:6" x14ac:dyDescent="0.25">
      <c r="B237" s="10">
        <v>43646</v>
      </c>
      <c r="C237" s="2">
        <f>([2]Returns!J273/[2]Returns!J237)^(1/3)-1</f>
        <v>7.1117819374736824E-2</v>
      </c>
      <c r="D237" s="2">
        <f>([2]Returns!K273/[2]Returns!K237)^(1/3)-1</f>
        <v>0.1418824691881051</v>
      </c>
      <c r="E237" s="2">
        <f>([2]Returns!L273/[2]Returns!L237)^(1/3)-1</f>
        <v>1.3363149532783503E-2</v>
      </c>
      <c r="F237" s="2">
        <f>([2]Returns!M273/[2]Returns!M237)^(1/3)-1</f>
        <v>4.9400871306458427E-2</v>
      </c>
    </row>
    <row r="238" spans="2:6" x14ac:dyDescent="0.25">
      <c r="B238" s="10">
        <v>43677</v>
      </c>
      <c r="C238" s="2">
        <f>([2]Returns!J274/[2]Returns!J238)^(1/3)-1</f>
        <v>6.3548996233970367E-2</v>
      </c>
      <c r="D238" s="2">
        <f>([2]Returns!K274/[2]Returns!K238)^(1/3)-1</f>
        <v>0.13356429549832205</v>
      </c>
      <c r="E238" s="2">
        <f>([2]Returns!L274/[2]Returns!L238)^(1/3)-1</f>
        <v>6.4357675897857014E-3</v>
      </c>
      <c r="F238" s="2">
        <f>([2]Returns!M274/[2]Returns!M238)^(1/3)-1</f>
        <v>4.4426069507252253E-2</v>
      </c>
    </row>
    <row r="239" spans="2:6" x14ac:dyDescent="0.25">
      <c r="B239" s="10">
        <v>43708</v>
      </c>
      <c r="C239" s="2">
        <f>([2]Returns!J275/[2]Returns!J239)^(1/3)-1</f>
        <v>5.2304015068944443E-2</v>
      </c>
      <c r="D239" s="2">
        <f>([2]Returns!K275/[2]Returns!K239)^(1/3)-1</f>
        <v>0.12701917850849265</v>
      </c>
      <c r="E239" s="2">
        <f>([2]Returns!L275/[2]Returns!L239)^(1/3)-1</f>
        <v>4.3806871257767943E-2</v>
      </c>
      <c r="F239" s="2">
        <f>([2]Returns!M275/[2]Returns!M239)^(1/3)-1</f>
        <v>4.0220105180304166E-2</v>
      </c>
    </row>
    <row r="240" spans="2:6" x14ac:dyDescent="0.25">
      <c r="B240" s="10">
        <v>43738</v>
      </c>
      <c r="C240" s="2">
        <f>([2]Returns!J276/[2]Returns!J240)^(1/3)-1</f>
        <v>5.7777835326633831E-2</v>
      </c>
      <c r="D240" s="2">
        <f>([2]Returns!K276/[2]Returns!K240)^(1/3)-1</f>
        <v>0.13393426176969658</v>
      </c>
      <c r="E240" s="2">
        <f>([2]Returns!L276/[2]Returns!L240)^(1/3)-1</f>
        <v>4.0669504810088908E-2</v>
      </c>
      <c r="F240" s="2">
        <f>([2]Returns!M276/[2]Returns!M240)^(1/3)-1</f>
        <v>3.7281792328079266E-2</v>
      </c>
    </row>
    <row r="241" spans="2:6" x14ac:dyDescent="0.25">
      <c r="B241" s="10">
        <v>43769</v>
      </c>
      <c r="C241" s="2">
        <f>([2]Returns!J277/[2]Returns!J241)^(1/3)-1</f>
        <v>7.5692154951499724E-2</v>
      </c>
      <c r="D241" s="2">
        <f>([2]Returns!K277/[2]Returns!K241)^(1/3)-1</f>
        <v>0.14909205112784107</v>
      </c>
      <c r="E241" s="2">
        <f>([2]Returns!L277/[2]Returns!L241)^(1/3)-1</f>
        <v>5.2185461908192732E-2</v>
      </c>
      <c r="F241" s="2">
        <f>([2]Returns!M277/[2]Returns!M241)^(1/3)-1</f>
        <v>4.1385927528178712E-2</v>
      </c>
    </row>
    <row r="242" spans="2:6" x14ac:dyDescent="0.25">
      <c r="B242" s="10">
        <v>43799</v>
      </c>
      <c r="C242" s="2">
        <f>([2]Returns!J278/[2]Returns!J242)^(1/3)-1</f>
        <v>8.4707284384413883E-2</v>
      </c>
      <c r="D242" s="2">
        <f>([2]Returns!K278/[2]Returns!K242)^(1/3)-1</f>
        <v>0.14882011600566236</v>
      </c>
      <c r="E242" s="2">
        <f>([2]Returns!L278/[2]Returns!L242)^(1/3)-1</f>
        <v>7.7709742982825514E-2</v>
      </c>
      <c r="F242" s="2">
        <f>([2]Returns!M278/[2]Returns!M242)^(1/3)-1</f>
        <v>4.2367929116649439E-2</v>
      </c>
    </row>
    <row r="243" spans="2:6" x14ac:dyDescent="0.25">
      <c r="B243" s="10">
        <f>EOMONTH(B242,1)</f>
        <v>43830</v>
      </c>
      <c r="C243" s="2">
        <f>([2]Returns!J279/[2]Returns!J243)^(1/3)-1</f>
        <v>8.2757402833386617E-2</v>
      </c>
      <c r="D243" s="2">
        <f>([2]Returns!K279/[2]Returns!K243)^(1/3)-1</f>
        <v>0.15271883258249974</v>
      </c>
      <c r="E243" s="2">
        <f>([2]Returns!L279/[2]Returns!L243)^(1/3)-1</f>
        <v>6.949119291544692E-2</v>
      </c>
      <c r="F243" s="2">
        <f>([2]Returns!M279/[2]Returns!M243)^(1/3)-1</f>
        <v>4.539424876687681E-2</v>
      </c>
    </row>
    <row r="244" spans="2:6" x14ac:dyDescent="0.25">
      <c r="B244" s="10">
        <f t="shared" ref="B244:B255" si="0">EOMONTH(B243,1)</f>
        <v>43861</v>
      </c>
      <c r="C244" s="2">
        <f>([2]Returns!J280/[2]Returns!J244)^(1/3)-1</f>
        <v>7.6089669751254529E-2</v>
      </c>
      <c r="D244" s="2">
        <f>([2]Returns!K280/[2]Returns!K244)^(1/3)-1</f>
        <v>0.14537230776497023</v>
      </c>
      <c r="E244" s="2">
        <f>([2]Returns!L280/[2]Returns!L244)^(1/3)-1</f>
        <v>9.1927984196976897E-2</v>
      </c>
      <c r="F244" s="2">
        <f>([2]Returns!M280/[2]Returns!M244)^(1/3)-1</f>
        <v>3.9689581799068341E-2</v>
      </c>
    </row>
    <row r="245" spans="2:6" x14ac:dyDescent="0.25">
      <c r="B245" s="10">
        <f t="shared" si="0"/>
        <v>43890</v>
      </c>
      <c r="C245" s="2">
        <f>([2]Returns!J281/[2]Returns!J245)^(1/3)-1</f>
        <v>3.2557114462345105E-2</v>
      </c>
      <c r="D245" s="2">
        <f>([2]Returns!K281/[2]Returns!K245)^(1/3)-1</f>
        <v>9.8685732741018661E-2</v>
      </c>
      <c r="E245" s="2">
        <f>([2]Returns!L281/[2]Returns!L245)^(1/3)-1</f>
        <v>0.11005504942352684</v>
      </c>
      <c r="F245" s="2">
        <f>([2]Returns!M281/[2]Returns!M245)^(1/3)-1</f>
        <v>2.8652196741614677E-2</v>
      </c>
    </row>
    <row r="246" spans="2:6" x14ac:dyDescent="0.25">
      <c r="B246" s="10">
        <f t="shared" si="0"/>
        <v>43921</v>
      </c>
      <c r="C246" s="2">
        <f>([2]Returns!J282/[2]Returns!J246)^(1/3)-1</f>
        <v>-2.9559022884606545E-2</v>
      </c>
      <c r="D246" s="2">
        <f>([2]Returns!K282/[2]Returns!K246)^(1/3)-1</f>
        <v>5.1041904734265398E-2</v>
      </c>
      <c r="E246" s="2">
        <f>([2]Returns!L282/[2]Returns!L246)^(1/3)-1</f>
        <v>0.13410186952721781</v>
      </c>
      <c r="F246" s="2">
        <f>([2]Returns!M282/[2]Returns!M246)^(1/3)-1</f>
        <v>-4.7677202695491916E-3</v>
      </c>
    </row>
    <row r="247" spans="2:6" x14ac:dyDescent="0.25">
      <c r="B247" s="10">
        <f t="shared" si="0"/>
        <v>43951</v>
      </c>
      <c r="C247" s="2">
        <f>([2]Returns!J283/[2]Returns!J247)^(1/3)-1</f>
        <v>-1.0475696764885023E-2</v>
      </c>
      <c r="D247" s="2">
        <f>([2]Returns!K283/[2]Returns!K247)^(1/3)-1</f>
        <v>9.0440727659284015E-2</v>
      </c>
      <c r="E247" s="2">
        <f>([2]Returns!L283/[2]Returns!L247)^(1/3)-1</f>
        <v>0.13588531997824038</v>
      </c>
      <c r="F247" s="2">
        <f>([2]Returns!M283/[2]Returns!M247)^(1/3)-1</f>
        <v>8.2190113183420177E-3</v>
      </c>
    </row>
    <row r="248" spans="2:6" x14ac:dyDescent="0.25">
      <c r="B248" s="10">
        <f t="shared" si="0"/>
        <v>43982</v>
      </c>
      <c r="C248" s="2">
        <f>([2]Returns!J284/[2]Returns!J248)^(1/3)-1</f>
        <v>-1.452370314658169E-3</v>
      </c>
      <c r="D248" s="2">
        <f>([2]Returns!K284/[2]Returns!K248)^(1/3)-1</f>
        <v>0.10233775593446071</v>
      </c>
      <c r="E248" s="2">
        <f>([2]Returns!L284/[2]Returns!L248)^(1/3)-1</f>
        <v>0.12142859272477002</v>
      </c>
      <c r="F248" s="2">
        <f>([2]Returns!M284/[2]Returns!M248)^(1/3)-1</f>
        <v>1.5493896727037937E-2</v>
      </c>
    </row>
    <row r="249" spans="2:6" x14ac:dyDescent="0.25">
      <c r="B249" s="10">
        <f t="shared" si="0"/>
        <v>44012</v>
      </c>
      <c r="C249" s="2">
        <f>([2]Returns!J285/[2]Returns!J249)^(1/3)-1</f>
        <v>1.4426633699485825E-2</v>
      </c>
      <c r="D249" s="2">
        <f>([2]Returns!K285/[2]Returns!K249)^(1/3)-1</f>
        <v>0.10729863068536583</v>
      </c>
      <c r="E249" s="2">
        <f>([2]Returns!L285/[2]Returns!L249)^(1/3)-1</f>
        <v>0.1204285473986082</v>
      </c>
      <c r="F249" s="2">
        <f>([2]Returns!M285/[2]Returns!M249)^(1/3)-1</f>
        <v>2.1261524674736743E-2</v>
      </c>
    </row>
    <row r="250" spans="2:6" x14ac:dyDescent="0.25">
      <c r="B250" s="10">
        <f t="shared" si="0"/>
        <v>44043</v>
      </c>
      <c r="C250" s="2">
        <f>([2]Returns!J286/[2]Returns!J250)^(1/3)-1</f>
        <v>2.4868218000149156E-2</v>
      </c>
      <c r="D250" s="2">
        <f>([2]Returns!K286/[2]Returns!K250)^(1/3)-1</f>
        <v>0.12010556707496312</v>
      </c>
      <c r="E250" s="2">
        <f>([2]Returns!L286/[2]Returns!L250)^(1/3)-1</f>
        <v>0.13834275624320891</v>
      </c>
      <c r="F250" s="2">
        <f>([2]Returns!M286/[2]Returns!M250)^(1/3)-1</f>
        <v>2.7629616587309336E-2</v>
      </c>
    </row>
    <row r="251" spans="2:6" x14ac:dyDescent="0.25">
      <c r="B251" s="10">
        <f t="shared" si="0"/>
        <v>44074</v>
      </c>
      <c r="C251" s="2">
        <f>([2]Returns!J287/[2]Returns!J251)^(1/3)-1</f>
        <v>1.5887785850278613E-2</v>
      </c>
      <c r="D251" s="2">
        <f>([2]Returns!K287/[2]Returns!K251)^(1/3)-1</f>
        <v>0.14515705668691514</v>
      </c>
      <c r="E251" s="2">
        <f>([2]Returns!L287/[2]Returns!L251)^(1/3)-1</f>
        <v>0.10918639983039102</v>
      </c>
      <c r="F251" s="2">
        <f>([2]Returns!M287/[2]Returns!M251)^(1/3)-1</f>
        <v>3.3977751555895219E-2</v>
      </c>
    </row>
    <row r="252" spans="2:6" x14ac:dyDescent="0.25">
      <c r="B252" s="10">
        <f t="shared" si="0"/>
        <v>44104</v>
      </c>
      <c r="C252" s="2">
        <f>([2]Returns!J288/[2]Returns!J252)^(1/3)-1</f>
        <v>1.5917752933934048E-2</v>
      </c>
      <c r="D252" s="2">
        <f>([2]Returns!K288/[2]Returns!K252)^(1/3)-1</f>
        <v>0.1227973424487856</v>
      </c>
      <c r="E252" s="2">
        <f>([2]Returns!L288/[2]Returns!L252)^(1/3)-1</f>
        <v>0.11872025353255133</v>
      </c>
      <c r="F252" s="2">
        <f>([2]Returns!M288/[2]Returns!M252)^(1/3)-1</f>
        <v>2.8552860025572668E-2</v>
      </c>
    </row>
    <row r="253" spans="2:6" x14ac:dyDescent="0.25">
      <c r="B253" s="10">
        <f t="shared" si="0"/>
        <v>44135</v>
      </c>
      <c r="C253" s="2">
        <f>([2]Returns!J289/[2]Returns!J253)^(1/3)-1</f>
        <v>-8.872945317767944E-3</v>
      </c>
      <c r="D253" s="2">
        <f>([2]Returns!K289/[2]Returns!K253)^(1/3)-1</f>
        <v>0.10423200402329003</v>
      </c>
      <c r="E253" s="2">
        <f>([2]Returns!L289/[2]Returns!L253)^(1/3)-1</f>
        <v>0.10766190922724594</v>
      </c>
      <c r="F253" s="2">
        <f>([2]Returns!M289/[2]Returns!M253)^(1/3)-1</f>
        <v>2.5537826371706762E-2</v>
      </c>
    </row>
    <row r="254" spans="2:6" x14ac:dyDescent="0.25">
      <c r="B254" s="10">
        <f t="shared" si="0"/>
        <v>44165</v>
      </c>
      <c r="C254" s="2">
        <f>([2]Returns!J290/[2]Returns!J254)^(1/3)-1</f>
        <v>1.8138190489769501E-2</v>
      </c>
      <c r="D254" s="2">
        <f>([2]Returns!K290/[2]Returns!K254)^(1/3)-1</f>
        <v>0.13168320647065412</v>
      </c>
      <c r="E254" s="2">
        <f>([2]Returns!L290/[2]Returns!L254)^(1/3)-1</f>
        <v>0.10943171571928412</v>
      </c>
      <c r="F254" s="2">
        <f>([2]Returns!M290/[2]Returns!M254)^(1/3)-1</f>
        <v>4.3404381621643617E-2</v>
      </c>
    </row>
    <row r="255" spans="2:6" x14ac:dyDescent="0.25">
      <c r="B255" s="10">
        <f t="shared" si="0"/>
        <v>44196</v>
      </c>
      <c r="C255" s="2">
        <f>([2]Returns!J291/[2]Returns!J255)^(1/3)-1</f>
        <v>3.4874563186904517E-2</v>
      </c>
      <c r="D255" s="2">
        <f>([2]Returns!K291/[2]Returns!K255)^(1/3)-1</f>
        <v>0.1417890418856198</v>
      </c>
      <c r="E255" s="2">
        <f>([2]Returns!L291/[2]Returns!L255)^(1/3)-1</f>
        <v>9.8805861611592993E-2</v>
      </c>
      <c r="F255" s="2">
        <f>([2]Returns!M291/[2]Returns!M255)^(1/3)-1</f>
        <v>5.4995444300512508E-2</v>
      </c>
    </row>
    <row r="261" spans="1:6" x14ac:dyDescent="0.25">
      <c r="A261" t="s">
        <v>9</v>
      </c>
      <c r="C261">
        <f>COUNT(C3:C258)</f>
        <v>253</v>
      </c>
      <c r="D261">
        <f t="shared" ref="D261:F261" si="1">COUNT(D3:D258)</f>
        <v>253</v>
      </c>
      <c r="E261">
        <f t="shared" si="1"/>
        <v>253</v>
      </c>
      <c r="F261">
        <f t="shared" si="1"/>
        <v>253</v>
      </c>
    </row>
    <row r="262" spans="1:6" x14ac:dyDescent="0.25">
      <c r="A262" t="s">
        <v>10</v>
      </c>
      <c r="C262" s="2">
        <f>AVERAGE(C3:C258)</f>
        <v>9.9271884286258258E-2</v>
      </c>
      <c r="D262" s="2">
        <f t="shared" ref="D262:F262" si="2">AVERAGE(D3:D258)</f>
        <v>7.4558654032855581E-2</v>
      </c>
      <c r="E262" s="2">
        <f t="shared" si="2"/>
        <v>7.0490019565334766E-2</v>
      </c>
      <c r="F262" s="2">
        <f t="shared" si="2"/>
        <v>6.2637596073070054E-2</v>
      </c>
    </row>
    <row r="263" spans="1:6" x14ac:dyDescent="0.25">
      <c r="A263" t="s">
        <v>11</v>
      </c>
      <c r="C263" s="2">
        <f>MAX(C3:C258)</f>
        <v>0.22045938088558992</v>
      </c>
      <c r="D263" s="2">
        <f t="shared" ref="D263:F263" si="3">MAX(D3:D258)</f>
        <v>0.27559448185652546</v>
      </c>
      <c r="E263" s="2">
        <f t="shared" si="3"/>
        <v>0.14571334939034331</v>
      </c>
      <c r="F263" s="2">
        <f t="shared" si="3"/>
        <v>0.18286516182701584</v>
      </c>
    </row>
    <row r="264" spans="1:6" x14ac:dyDescent="0.25">
      <c r="A264" t="s">
        <v>12</v>
      </c>
      <c r="C264" s="2">
        <f>MIN(C3:C258)</f>
        <v>-2.9559022884606545E-2</v>
      </c>
      <c r="D264" s="2">
        <f t="shared" ref="D264:F264" si="4">MIN(D3:D258)</f>
        <v>-0.16093995723617005</v>
      </c>
      <c r="E264" s="2">
        <f t="shared" si="4"/>
        <v>-1.0642677235288334E-2</v>
      </c>
      <c r="F264" s="2">
        <f t="shared" si="4"/>
        <v>-1.6389719085688648E-2</v>
      </c>
    </row>
    <row r="265" spans="1:6" x14ac:dyDescent="0.25">
      <c r="A265" t="s">
        <v>13</v>
      </c>
      <c r="C265" s="11">
        <f>STDEV(C3:C258)</f>
        <v>4.7281188362189079E-2</v>
      </c>
      <c r="D265" s="11">
        <f t="shared" ref="D265:F265" si="5">STDEV(D3:D258)</f>
        <v>9.7843139915462479E-2</v>
      </c>
      <c r="E265" s="11">
        <f t="shared" si="5"/>
        <v>3.3545142600850945E-2</v>
      </c>
      <c r="F265" s="11">
        <f t="shared" si="5"/>
        <v>4.2388217012978804E-2</v>
      </c>
    </row>
    <row r="266" spans="1:6" x14ac:dyDescent="0.25">
      <c r="A266" t="s">
        <v>14</v>
      </c>
      <c r="C266">
        <f>COUNTIF(C3:C258,"&gt;=0")</f>
        <v>247</v>
      </c>
      <c r="D266">
        <f t="shared" ref="D266:F266" si="6">COUNTIF(D3:D258,"&gt;=0")</f>
        <v>194</v>
      </c>
      <c r="E266">
        <f t="shared" si="6"/>
        <v>249</v>
      </c>
      <c r="F266">
        <f t="shared" si="6"/>
        <v>247</v>
      </c>
    </row>
    <row r="267" spans="1:6" x14ac:dyDescent="0.25">
      <c r="A267" t="s">
        <v>15</v>
      </c>
      <c r="C267" s="11">
        <f>AVERAGEIF(C3:C258,"&gt;=0")</f>
        <v>0.10193764139467612</v>
      </c>
      <c r="D267" s="11">
        <f t="shared" ref="D267:F267" si="7">AVERAGEIF(D3:D258,"&gt;=0")</f>
        <v>0.12014283261920723</v>
      </c>
      <c r="E267" s="11">
        <f t="shared" si="7"/>
        <v>7.1690673550485751E-2</v>
      </c>
      <c r="F267" s="11">
        <f t="shared" si="7"/>
        <v>6.4403949267084384E-2</v>
      </c>
    </row>
    <row r="268" spans="1:6" x14ac:dyDescent="0.25">
      <c r="A268" t="s">
        <v>16</v>
      </c>
      <c r="C268">
        <f>COUNTIF(C3:C258,"&lt;0")</f>
        <v>6</v>
      </c>
      <c r="D268">
        <f t="shared" ref="D268:F268" si="8">COUNTIF(D3:D258,"&lt;0")</f>
        <v>59</v>
      </c>
      <c r="E268">
        <f t="shared" si="8"/>
        <v>4</v>
      </c>
      <c r="F268">
        <f t="shared" si="8"/>
        <v>6</v>
      </c>
    </row>
    <row r="269" spans="1:6" x14ac:dyDescent="0.25">
      <c r="A269" t="s">
        <v>17</v>
      </c>
      <c r="C269" s="11">
        <f>AVERAGEIF(C3:C258,"&lt;0")</f>
        <v>-1.0468450010276872E-2</v>
      </c>
      <c r="D269" s="11">
        <f t="shared" ref="D269:F269" si="9">AVERAGEIF(D3:D258,"&lt;0")</f>
        <v>-7.5328306064639708E-2</v>
      </c>
      <c r="E269" s="11">
        <f t="shared" si="9"/>
        <v>-4.2506910103141671E-3</v>
      </c>
      <c r="F269" s="11">
        <f t="shared" si="9"/>
        <v>-1.0077277080520216E-2</v>
      </c>
    </row>
    <row r="272" spans="1:6" x14ac:dyDescent="0.25">
      <c r="C272" s="57">
        <f>C266/C261</f>
        <v>0.97628458498023718</v>
      </c>
      <c r="D272" s="57">
        <f t="shared" ref="D272:F272" si="10">D266/D261</f>
        <v>0.76679841897233203</v>
      </c>
      <c r="E272" s="57">
        <f t="shared" si="10"/>
        <v>0.98418972332015808</v>
      </c>
      <c r="F272" s="57">
        <f t="shared" si="10"/>
        <v>0.97628458498023718</v>
      </c>
    </row>
    <row r="274" spans="3:6" x14ac:dyDescent="0.25">
      <c r="C274">
        <f>C265*SQRT(12)</f>
        <v>0.16378684097109159</v>
      </c>
      <c r="D274">
        <f t="shared" ref="D274:F274" si="11">D265*SQRT(12)</f>
        <v>0.33893857901130287</v>
      </c>
      <c r="E274">
        <f t="shared" si="11"/>
        <v>0.11620378266363406</v>
      </c>
      <c r="F274">
        <f t="shared" si="11"/>
        <v>0.14683709101746953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59999389629810485"/>
  </sheetPr>
  <dimension ref="A1:Q315"/>
  <sheetViews>
    <sheetView workbookViewId="0">
      <pane xSplit="1" ySplit="2" topLeftCell="B237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RowHeight="13.5" x14ac:dyDescent="0.25"/>
  <cols>
    <col min="1" max="1" width="31.875" customWidth="1"/>
    <col min="3" max="3" width="11.75" bestFit="1" customWidth="1"/>
  </cols>
  <sheetData>
    <row r="1" spans="2:17" x14ac:dyDescent="0.25">
      <c r="E1" s="70" t="s">
        <v>106</v>
      </c>
      <c r="F1" s="70" t="s">
        <v>107</v>
      </c>
      <c r="J1" s="5" t="s">
        <v>125</v>
      </c>
      <c r="N1" s="5" t="s">
        <v>126</v>
      </c>
    </row>
    <row r="2" spans="2:17" x14ac:dyDescent="0.25">
      <c r="C2" s="104" t="s">
        <v>25</v>
      </c>
      <c r="D2" s="104" t="s">
        <v>0</v>
      </c>
      <c r="E2" s="5" t="s">
        <v>7</v>
      </c>
      <c r="F2" s="5" t="s">
        <v>8</v>
      </c>
      <c r="G2" s="5"/>
      <c r="H2" s="104" t="s">
        <v>25</v>
      </c>
      <c r="I2" s="104" t="s">
        <v>0</v>
      </c>
      <c r="J2" s="104" t="s">
        <v>25</v>
      </c>
      <c r="K2" s="104" t="s">
        <v>0</v>
      </c>
      <c r="L2" s="5" t="s">
        <v>7</v>
      </c>
      <c r="M2" s="5" t="s">
        <v>8</v>
      </c>
      <c r="N2" s="104" t="s">
        <v>25</v>
      </c>
      <c r="O2" s="104" t="s">
        <v>0</v>
      </c>
      <c r="P2" s="5" t="s">
        <v>7</v>
      </c>
      <c r="Q2" s="5" t="s">
        <v>8</v>
      </c>
    </row>
    <row r="3" spans="2:17" x14ac:dyDescent="0.25">
      <c r="C3" s="104"/>
      <c r="D3" s="104"/>
      <c r="E3" s="5"/>
      <c r="F3" s="5"/>
      <c r="G3" s="5"/>
      <c r="H3" s="104"/>
      <c r="I3" s="104"/>
      <c r="J3" s="104">
        <v>100</v>
      </c>
      <c r="K3" s="104">
        <v>100</v>
      </c>
      <c r="L3" s="5">
        <v>100</v>
      </c>
      <c r="M3" s="5">
        <v>100</v>
      </c>
    </row>
    <row r="4" spans="2:17" x14ac:dyDescent="0.25">
      <c r="B4" s="10">
        <v>35431</v>
      </c>
      <c r="C4" s="2">
        <v>9.4490999999999881E-2</v>
      </c>
      <c r="D4" s="2">
        <v>6.2470479515350785E-2</v>
      </c>
      <c r="E4" s="2">
        <v>-7.1089565886297557E-3</v>
      </c>
      <c r="F4" s="2">
        <v>3.1699944807751068E-2</v>
      </c>
      <c r="G4" s="2"/>
      <c r="J4">
        <f>J3*(1+C4)</f>
        <v>109.44909999999999</v>
      </c>
      <c r="K4">
        <f t="shared" ref="K4:M19" si="0">K3*(1+D4)</f>
        <v>106.24704795153508</v>
      </c>
      <c r="L4">
        <f t="shared" si="0"/>
        <v>99.289104341137019</v>
      </c>
      <c r="M4">
        <f t="shared" si="0"/>
        <v>103.1699944807751</v>
      </c>
      <c r="N4" s="11">
        <f>J4/MAX(J$3:J4)-1</f>
        <v>0</v>
      </c>
      <c r="O4" s="11">
        <f>K4/MAX(K$3:K4)-1</f>
        <v>0</v>
      </c>
      <c r="P4" s="11">
        <f>L4/MAX(L$3:L4)-1</f>
        <v>-7.1089565886297557E-3</v>
      </c>
      <c r="Q4" s="11">
        <f>M4/MAX(M$3:M4)-1</f>
        <v>0</v>
      </c>
    </row>
    <row r="5" spans="2:17" x14ac:dyDescent="0.25">
      <c r="B5" s="10">
        <v>35462</v>
      </c>
      <c r="C5" s="2">
        <v>5.3948365039091284E-2</v>
      </c>
      <c r="D5" s="2">
        <v>7.8377176875348287E-3</v>
      </c>
      <c r="E5" s="2">
        <v>4.3143737559114825E-4</v>
      </c>
      <c r="F5" s="2">
        <v>1.0300056148423442E-2</v>
      </c>
      <c r="G5" s="2"/>
      <c r="J5">
        <f t="shared" ref="J5:M20" si="1">J4*(1+C5)</f>
        <v>115.35369999999999</v>
      </c>
      <c r="K5">
        <f t="shared" si="0"/>
        <v>107.07978231851318</v>
      </c>
      <c r="L5">
        <f t="shared" si="0"/>
        <v>99.33194137173875</v>
      </c>
      <c r="M5">
        <f t="shared" si="0"/>
        <v>104.23265121675962</v>
      </c>
      <c r="N5" s="11">
        <f>J5/MAX(J$3:J5)-1</f>
        <v>0</v>
      </c>
      <c r="O5" s="11">
        <f>K5/MAX(K$3:K5)-1</f>
        <v>0</v>
      </c>
      <c r="P5" s="11">
        <f>L5/MAX(L$3:L5)-1</f>
        <v>-6.6805862826124773E-3</v>
      </c>
      <c r="Q5" s="11">
        <f>M5/MAX(M$3:M5)-1</f>
        <v>0</v>
      </c>
    </row>
    <row r="6" spans="2:17" x14ac:dyDescent="0.25">
      <c r="B6" s="10">
        <v>35490</v>
      </c>
      <c r="C6" s="2">
        <v>-5.2108428251542827E-2</v>
      </c>
      <c r="D6" s="2">
        <v>-4.1089322529606287E-2</v>
      </c>
      <c r="E6" s="2">
        <v>-2.5589943870532816E-2</v>
      </c>
      <c r="F6" s="2">
        <v>-1.6400138079091686E-2</v>
      </c>
      <c r="G6" s="2"/>
      <c r="J6">
        <f t="shared" si="1"/>
        <v>109.3428</v>
      </c>
      <c r="K6">
        <f t="shared" si="0"/>
        <v>102.67994660642776</v>
      </c>
      <c r="L6">
        <f t="shared" si="0"/>
        <v>96.790042567484903</v>
      </c>
      <c r="M6">
        <f t="shared" si="0"/>
        <v>102.52322134445495</v>
      </c>
      <c r="N6" s="11">
        <f>J6/MAX(J$3:J6)-1</f>
        <v>-5.2108428251542827E-2</v>
      </c>
      <c r="O6" s="11">
        <f>K6/MAX(K$3:K6)-1</f>
        <v>-4.1089322529606287E-2</v>
      </c>
      <c r="P6" s="11">
        <f>L6/MAX(L$3:L6)-1</f>
        <v>-3.2099574325150981E-2</v>
      </c>
      <c r="Q6" s="11">
        <f>M6/MAX(M$3:M6)-1</f>
        <v>-1.6400138079091797E-2</v>
      </c>
    </row>
    <row r="7" spans="2:17" x14ac:dyDescent="0.25">
      <c r="B7" s="10">
        <v>35521</v>
      </c>
      <c r="C7" s="2">
        <v>-2.3366879209239189E-2</v>
      </c>
      <c r="D7" s="2">
        <v>5.9700000000000086E-2</v>
      </c>
      <c r="E7" s="2">
        <v>2.4138646083344817E-2</v>
      </c>
      <c r="F7" s="2">
        <v>-1.0999218604950123E-3</v>
      </c>
      <c r="G7" s="2"/>
      <c r="J7">
        <f t="shared" si="1"/>
        <v>106.7878</v>
      </c>
      <c r="K7">
        <f t="shared" si="0"/>
        <v>108.8099394188315</v>
      </c>
      <c r="L7">
        <f t="shared" si="0"/>
        <v>99.126423149413299</v>
      </c>
      <c r="M7">
        <f t="shared" si="0"/>
        <v>102.41045381208981</v>
      </c>
      <c r="N7" s="11">
        <f>J7/MAX(J$3:J7)-1</f>
        <v>-7.4257696112044802E-2</v>
      </c>
      <c r="O7" s="11">
        <f>K7/MAX(K$3:K7)-1</f>
        <v>0</v>
      </c>
      <c r="P7" s="11">
        <f>L7/MAX(L$3:L7)-1</f>
        <v>-8.7357685058669921E-3</v>
      </c>
      <c r="Q7" s="11">
        <f>M7/MAX(M$3:M7)-1</f>
        <v>-1.7482021069198495E-2</v>
      </c>
    </row>
    <row r="8" spans="2:17" x14ac:dyDescent="0.25">
      <c r="B8" s="10">
        <v>35551</v>
      </c>
      <c r="C8" s="2">
        <v>6.0327116018870974E-2</v>
      </c>
      <c r="D8" s="2">
        <v>6.0885156176276212E-2</v>
      </c>
      <c r="E8" s="2">
        <v>1.1221139232404198E-2</v>
      </c>
      <c r="F8" s="2">
        <v>4.3799986210700359E-2</v>
      </c>
      <c r="G8" s="2"/>
      <c r="J8">
        <f t="shared" si="1"/>
        <v>113.22999999999999</v>
      </c>
      <c r="K8">
        <f t="shared" si="0"/>
        <v>115.43484957387821</v>
      </c>
      <c r="L8">
        <f t="shared" si="0"/>
        <v>100.23873454518308</v>
      </c>
      <c r="M8">
        <f t="shared" si="0"/>
        <v>106.89603027689091</v>
      </c>
      <c r="N8" s="11">
        <f>J8/MAX(J$3:J8)-1</f>
        <v>-1.8410332741819246E-2</v>
      </c>
      <c r="O8" s="11">
        <f>K8/MAX(K$3:K8)-1</f>
        <v>0</v>
      </c>
      <c r="P8" s="11">
        <f>L8/MAX(L$3:L8)-1</f>
        <v>0</v>
      </c>
      <c r="Q8" s="11">
        <f>M8/MAX(M$3:M8)-1</f>
        <v>0</v>
      </c>
    </row>
    <row r="9" spans="2:17" x14ac:dyDescent="0.25">
      <c r="B9" s="10">
        <v>35582</v>
      </c>
      <c r="C9" s="2">
        <v>3.6468250463657981E-2</v>
      </c>
      <c r="D9" s="2">
        <v>4.4804397715749511E-2</v>
      </c>
      <c r="E9" s="2">
        <v>1.9289498440772102E-2</v>
      </c>
      <c r="F9" s="2">
        <v>2.6999861838386208E-2</v>
      </c>
      <c r="G9" s="2"/>
      <c r="J9">
        <f t="shared" si="1"/>
        <v>117.35929999999998</v>
      </c>
      <c r="K9">
        <f t="shared" si="0"/>
        <v>120.60683848444397</v>
      </c>
      <c r="L9">
        <f t="shared" si="0"/>
        <v>102.17228945889735</v>
      </c>
      <c r="M9">
        <f t="shared" si="0"/>
        <v>109.78220832543892</v>
      </c>
      <c r="N9" s="11">
        <f>J9/MAX(J$3:J9)-1</f>
        <v>0</v>
      </c>
      <c r="O9" s="11">
        <f>K9/MAX(K$3:K9)-1</f>
        <v>0</v>
      </c>
      <c r="P9" s="11">
        <f>L9/MAX(L$3:L9)-1</f>
        <v>0</v>
      </c>
      <c r="Q9" s="11">
        <f>M9/MAX(M$3:M9)-1</f>
        <v>0</v>
      </c>
    </row>
    <row r="10" spans="2:17" x14ac:dyDescent="0.25">
      <c r="B10" s="10">
        <v>35612</v>
      </c>
      <c r="C10" s="2">
        <v>0.1132845884390925</v>
      </c>
      <c r="D10" s="2">
        <v>7.9568189751317409E-2</v>
      </c>
      <c r="E10" s="2">
        <v>5.8739801018650173E-2</v>
      </c>
      <c r="F10" s="2">
        <v>3.8700232183705996E-2</v>
      </c>
      <c r="G10" s="2"/>
      <c r="J10">
        <f t="shared" si="1"/>
        <v>130.65429999999995</v>
      </c>
      <c r="K10">
        <f t="shared" si="0"/>
        <v>130.20330629428071</v>
      </c>
      <c r="L10">
        <f t="shared" si="0"/>
        <v>108.17386941133292</v>
      </c>
      <c r="M10">
        <f t="shared" si="0"/>
        <v>114.03080527727339</v>
      </c>
      <c r="N10" s="11">
        <f>J10/MAX(J$3:J10)-1</f>
        <v>0</v>
      </c>
      <c r="O10" s="11">
        <f>K10/MAX(K$3:K10)-1</f>
        <v>0</v>
      </c>
      <c r="P10" s="11">
        <f>L10/MAX(L$3:L10)-1</f>
        <v>0</v>
      </c>
      <c r="Q10" s="11">
        <f>M10/MAX(M$3:M10)-1</f>
        <v>0</v>
      </c>
    </row>
    <row r="11" spans="2:17" x14ac:dyDescent="0.25">
      <c r="B11" s="10">
        <v>35643</v>
      </c>
      <c r="C11" s="2">
        <v>-7.0468404024972786E-2</v>
      </c>
      <c r="D11" s="2">
        <v>-5.6023027483143362E-2</v>
      </c>
      <c r="E11" s="2">
        <v>-2.7837804165109392E-2</v>
      </c>
      <c r="F11" s="2">
        <v>3.3999503088155691E-3</v>
      </c>
      <c r="G11" s="2"/>
      <c r="J11">
        <f t="shared" si="1"/>
        <v>121.44729999999996</v>
      </c>
      <c r="K11">
        <f t="shared" si="0"/>
        <v>122.90892288736009</v>
      </c>
      <c r="L11">
        <f t="shared" si="0"/>
        <v>105.16254641887811</v>
      </c>
      <c r="M11">
        <f t="shared" si="0"/>
        <v>114.41850434889034</v>
      </c>
      <c r="N11" s="11">
        <f>J11/MAX(J$3:J11)-1</f>
        <v>-7.0468404024972786E-2</v>
      </c>
      <c r="O11" s="11">
        <f>K11/MAX(K$3:K11)-1</f>
        <v>-5.6023027483143362E-2</v>
      </c>
      <c r="P11" s="11">
        <f>L11/MAX(L$3:L11)-1</f>
        <v>-2.7837804165109392E-2</v>
      </c>
      <c r="Q11" s="11">
        <f>M11/MAX(M$3:M11)-1</f>
        <v>0</v>
      </c>
    </row>
    <row r="12" spans="2:17" x14ac:dyDescent="0.25">
      <c r="B12" s="10">
        <v>35674</v>
      </c>
      <c r="C12" s="2">
        <v>6.3406102894012495E-2</v>
      </c>
      <c r="D12" s="2">
        <v>5.4761447272787978E-2</v>
      </c>
      <c r="E12" s="2">
        <v>2.7539888278906854E-2</v>
      </c>
      <c r="F12" s="2">
        <v>3.7199960813727007E-2</v>
      </c>
      <c r="G12" s="2"/>
      <c r="J12">
        <f t="shared" si="1"/>
        <v>129.14779999999996</v>
      </c>
      <c r="K12">
        <f t="shared" si="0"/>
        <v>129.63959338741142</v>
      </c>
      <c r="L12">
        <f t="shared" si="0"/>
        <v>108.05871119837937</v>
      </c>
      <c r="M12">
        <f t="shared" si="0"/>
        <v>118.67486822703431</v>
      </c>
      <c r="N12" s="11">
        <f>J12/MAX(J$3:J12)-1</f>
        <v>-1.1530428007344495E-2</v>
      </c>
      <c r="O12" s="11">
        <f>K12/MAX(K$3:K12)-1</f>
        <v>-4.3294822759354368E-3</v>
      </c>
      <c r="P12" s="11">
        <f>L12/MAX(L$3:L12)-1</f>
        <v>-1.0645659028397647E-3</v>
      </c>
      <c r="Q12" s="11">
        <f>M12/MAX(M$3:M12)-1</f>
        <v>0</v>
      </c>
    </row>
    <row r="13" spans="2:17" x14ac:dyDescent="0.25">
      <c r="B13" s="10">
        <v>35704</v>
      </c>
      <c r="C13" s="2">
        <v>-4.9698872144937845E-2</v>
      </c>
      <c r="D13" s="2">
        <v>-3.3392472436953424E-2</v>
      </c>
      <c r="E13" s="2">
        <v>3.3687569028758135E-2</v>
      </c>
      <c r="F13" s="2">
        <v>-1.5299995636859798E-2</v>
      </c>
      <c r="G13" s="2"/>
      <c r="J13">
        <f t="shared" si="1"/>
        <v>122.72929999999995</v>
      </c>
      <c r="K13">
        <f t="shared" si="0"/>
        <v>125.31060683848443</v>
      </c>
      <c r="L13">
        <f t="shared" si="0"/>
        <v>111.69894649103341</v>
      </c>
      <c r="M13">
        <f t="shared" si="0"/>
        <v>116.85914326095578</v>
      </c>
      <c r="N13" s="11">
        <f>J13/MAX(J$3:J13)-1</f>
        <v>-6.0656250884968954E-2</v>
      </c>
      <c r="O13" s="11">
        <f>K13/MAX(K$3:K13)-1</f>
        <v>-3.7577382595323505E-2</v>
      </c>
      <c r="P13" s="11">
        <f>L13/MAX(L$3:L13)-1</f>
        <v>0</v>
      </c>
      <c r="Q13" s="11">
        <f>M13/MAX(M$3:M13)-1</f>
        <v>-1.5299995636859798E-2</v>
      </c>
    </row>
    <row r="14" spans="2:17" x14ac:dyDescent="0.25">
      <c r="B14" s="10">
        <v>35735</v>
      </c>
      <c r="C14" s="2">
        <v>5.1984326481124832E-3</v>
      </c>
      <c r="D14" s="2">
        <v>4.6288102261553554E-2</v>
      </c>
      <c r="E14" s="2">
        <v>1.3275635668650976E-2</v>
      </c>
      <c r="F14" s="2">
        <v>-9.2999251021190776E-3</v>
      </c>
      <c r="G14" s="2"/>
      <c r="J14">
        <f t="shared" si="1"/>
        <v>123.36729999999994</v>
      </c>
      <c r="K14">
        <f t="shared" si="0"/>
        <v>131.11099702228154</v>
      </c>
      <c r="L14">
        <f t="shared" si="0"/>
        <v>113.18182100922051</v>
      </c>
      <c r="M14">
        <f t="shared" si="0"/>
        <v>115.77236198113108</v>
      </c>
      <c r="N14" s="11">
        <f>J14/MAX(J$3:J14)-1</f>
        <v>-5.5773135671769003E-2</v>
      </c>
      <c r="O14" s="11">
        <f>K14/MAX(K$3:K14)-1</f>
        <v>0</v>
      </c>
      <c r="P14" s="11">
        <f>L14/MAX(L$3:L14)-1</f>
        <v>0</v>
      </c>
      <c r="Q14" s="11">
        <f>M14/MAX(M$3:M14)-1</f>
        <v>-2.4457631925493328E-2</v>
      </c>
    </row>
    <row r="15" spans="2:17" x14ac:dyDescent="0.25">
      <c r="B15" s="10">
        <v>35765</v>
      </c>
      <c r="C15" s="2">
        <v>4.0702844270726679E-2</v>
      </c>
      <c r="D15" s="2">
        <v>1.7174541268237586E-2</v>
      </c>
      <c r="E15" s="2">
        <v>1.6769255570943775E-2</v>
      </c>
      <c r="F15" s="2">
        <v>8.7999522252730777E-3</v>
      </c>
      <c r="G15" s="2"/>
      <c r="H15" s="11" cm="1">
        <f t="array" ref="H15">(PRODUCT(1+C4:C15))-1</f>
        <v>0.283887</v>
      </c>
      <c r="I15" s="11">
        <f t="array" ref="I15">(PRODUCT(1+D4:D15))-1</f>
        <v>0.33362768251360508</v>
      </c>
      <c r="J15">
        <f t="shared" si="1"/>
        <v>128.38869999999997</v>
      </c>
      <c r="K15">
        <f t="shared" si="0"/>
        <v>133.36276825136048</v>
      </c>
      <c r="L15">
        <f t="shared" si="0"/>
        <v>115.07979589170894</v>
      </c>
      <c r="M15">
        <f t="shared" si="0"/>
        <v>116.79115323557205</v>
      </c>
      <c r="N15" s="11">
        <f>J15/MAX(J$3:J15)-1</f>
        <v>-1.7340416656780322E-2</v>
      </c>
      <c r="O15" s="11">
        <f>K15/MAX(K$3:K15)-1</f>
        <v>0</v>
      </c>
      <c r="P15" s="11">
        <f>L15/MAX(L$3:L15)-1</f>
        <v>0</v>
      </c>
      <c r="Q15" s="11">
        <f>M15/MAX(M$3:M15)-1</f>
        <v>-1.5872905692707939E-2</v>
      </c>
    </row>
    <row r="16" spans="2:17" x14ac:dyDescent="0.25">
      <c r="B16" s="10">
        <v>35796</v>
      </c>
      <c r="C16" s="2">
        <v>2.2385147602553834E-2</v>
      </c>
      <c r="D16" s="2">
        <v>1.1063888760567409E-2</v>
      </c>
      <c r="E16" s="2">
        <v>2.0347308880480197E-2</v>
      </c>
      <c r="F16" s="2">
        <v>-7.1001701864393807E-3</v>
      </c>
      <c r="G16" s="2"/>
      <c r="J16">
        <f t="shared" si="1"/>
        <v>131.26269999999997</v>
      </c>
      <c r="K16">
        <f t="shared" si="0"/>
        <v>134.83827908409486</v>
      </c>
      <c r="L16">
        <f t="shared" si="0"/>
        <v>117.42136004462016</v>
      </c>
      <c r="M16">
        <f t="shared" si="0"/>
        <v>115.96191617132897</v>
      </c>
      <c r="N16" s="11">
        <f>J16/MAX(J$3:J16)-1</f>
        <v>0</v>
      </c>
      <c r="O16" s="11">
        <f>K16/MAX(K$3:K16)-1</f>
        <v>0</v>
      </c>
      <c r="P16" s="11">
        <f>L16/MAX(L$3:L16)-1</f>
        <v>0</v>
      </c>
      <c r="Q16" s="11">
        <f>M16/MAX(M$3:M16)-1</f>
        <v>-2.2860375547375855E-2</v>
      </c>
    </row>
    <row r="17" spans="2:17" x14ac:dyDescent="0.25">
      <c r="B17" s="10">
        <v>35827</v>
      </c>
      <c r="C17" s="2">
        <v>1.4829803135239406E-2</v>
      </c>
      <c r="D17" s="2">
        <v>7.2122084389920849E-2</v>
      </c>
      <c r="E17" s="2">
        <v>-7.1801029462403854E-3</v>
      </c>
      <c r="F17" s="2">
        <v>3.2700101329974807E-2</v>
      </c>
      <c r="G17" s="2"/>
      <c r="J17">
        <f t="shared" si="1"/>
        <v>133.20929999999996</v>
      </c>
      <c r="K17">
        <f t="shared" si="0"/>
        <v>144.56309682718967</v>
      </c>
      <c r="L17">
        <f t="shared" si="0"/>
        <v>116.57826259141223</v>
      </c>
      <c r="M17">
        <f t="shared" si="0"/>
        <v>119.75388258054947</v>
      </c>
      <c r="N17" s="11">
        <f>J17/MAX(J$3:J17)-1</f>
        <v>0</v>
      </c>
      <c r="O17" s="11">
        <f>K17/MAX(K$3:K17)-1</f>
        <v>0</v>
      </c>
      <c r="P17" s="11">
        <f>L17/MAX(L$3:L17)-1</f>
        <v>-7.1801029462403854E-3</v>
      </c>
      <c r="Q17" s="11">
        <f>M17/MAX(M$3:M17)-1</f>
        <v>0</v>
      </c>
    </row>
    <row r="18" spans="2:17" x14ac:dyDescent="0.25">
      <c r="B18" s="10">
        <v>35855</v>
      </c>
      <c r="C18" s="2">
        <v>5.1066254383139942E-2</v>
      </c>
      <c r="D18" s="2">
        <v>5.1211023510192355E-2</v>
      </c>
      <c r="E18" s="2">
        <v>2.0706135788997049E-3</v>
      </c>
      <c r="F18" s="2">
        <v>2.9999990173120272E-2</v>
      </c>
      <c r="G18" s="2"/>
      <c r="J18">
        <f t="shared" si="1"/>
        <v>140.01179999999997</v>
      </c>
      <c r="K18">
        <f t="shared" si="0"/>
        <v>151.96632097751308</v>
      </c>
      <c r="L18">
        <f t="shared" si="0"/>
        <v>116.81965112493855</v>
      </c>
      <c r="M18">
        <f t="shared" si="0"/>
        <v>123.34649788115895</v>
      </c>
      <c r="N18" s="11">
        <f>J18/MAX(J$3:J18)-1</f>
        <v>0</v>
      </c>
      <c r="O18" s="11">
        <f>K18/MAX(K$3:K18)-1</f>
        <v>0</v>
      </c>
      <c r="P18" s="11">
        <f>L18/MAX(L$3:L18)-1</f>
        <v>-5.1243565859990792E-3</v>
      </c>
      <c r="Q18" s="11">
        <f>M18/MAX(M$3:M18)-1</f>
        <v>0</v>
      </c>
    </row>
    <row r="19" spans="2:17" x14ac:dyDescent="0.25">
      <c r="B19" s="10">
        <v>35886</v>
      </c>
      <c r="C19" s="2">
        <v>-4.177147926103375E-2</v>
      </c>
      <c r="D19" s="2">
        <v>1.0060810810810894E-2</v>
      </c>
      <c r="E19" s="2">
        <v>3.7411277340069216E-3</v>
      </c>
      <c r="F19" s="2">
        <v>9.6000507563118731E-3</v>
      </c>
      <c r="G19" s="2"/>
      <c r="J19">
        <f t="shared" si="1"/>
        <v>134.16329999999996</v>
      </c>
      <c r="K19">
        <f t="shared" si="0"/>
        <v>153.4952253824828</v>
      </c>
      <c r="L19">
        <f t="shared" si="0"/>
        <v>117.25668836163906</v>
      </c>
      <c r="M19">
        <f t="shared" si="0"/>
        <v>124.53063052143139</v>
      </c>
      <c r="N19" s="11">
        <f>J19/MAX(J$3:J19)-1</f>
        <v>-4.177147926103375E-2</v>
      </c>
      <c r="O19" s="11">
        <f>K19/MAX(K$3:K19)-1</f>
        <v>0</v>
      </c>
      <c r="P19" s="11">
        <f>L19/MAX(L$3:L19)-1</f>
        <v>-1.4023997245349307E-3</v>
      </c>
      <c r="Q19" s="11">
        <f>M19/MAX(M$3:M19)-1</f>
        <v>0</v>
      </c>
    </row>
    <row r="20" spans="2:17" x14ac:dyDescent="0.25">
      <c r="B20" s="10">
        <v>35916</v>
      </c>
      <c r="C20" s="2">
        <v>1.5675672855393286E-2</v>
      </c>
      <c r="D20" s="2">
        <v>-1.7191900407387828E-2</v>
      </c>
      <c r="E20" s="2">
        <v>1.9095318863603383E-2</v>
      </c>
      <c r="F20" s="2">
        <v>-2.0800027215828076E-2</v>
      </c>
      <c r="G20" s="2"/>
      <c r="J20">
        <f t="shared" si="1"/>
        <v>136.26639999999995</v>
      </c>
      <c r="K20">
        <f t="shared" si="1"/>
        <v>150.85635075469762</v>
      </c>
      <c r="L20">
        <f t="shared" si="1"/>
        <v>119.49574221479473</v>
      </c>
      <c r="M20">
        <f t="shared" si="1"/>
        <v>121.94039001738139</v>
      </c>
      <c r="N20" s="11">
        <f>J20/MAX(J$3:J20)-1</f>
        <v>-2.6750602449222227E-2</v>
      </c>
      <c r="O20" s="11">
        <f>K20/MAX(K$3:K20)-1</f>
        <v>-1.7191900407387828E-2</v>
      </c>
      <c r="P20" s="11">
        <f>L20/MAX(L$3:L20)-1</f>
        <v>0</v>
      </c>
      <c r="Q20" s="11">
        <f>M20/MAX(M$3:M20)-1</f>
        <v>-2.0800027215828076E-2</v>
      </c>
    </row>
    <row r="21" spans="2:17" x14ac:dyDescent="0.25">
      <c r="B21" s="10">
        <v>35947</v>
      </c>
      <c r="C21" s="2">
        <v>3.4921301215853795E-2</v>
      </c>
      <c r="D21" s="2">
        <v>4.0621022468162682E-2</v>
      </c>
      <c r="E21" s="2">
        <v>2.3239535840877013E-2</v>
      </c>
      <c r="F21" s="2">
        <v>-1.2999458597158231E-3</v>
      </c>
      <c r="G21" s="2"/>
      <c r="J21">
        <f t="shared" ref="J21:M36" si="2">J20*(1+C21)</f>
        <v>141.02499999999998</v>
      </c>
      <c r="K21">
        <f t="shared" si="2"/>
        <v>156.98428996816921</v>
      </c>
      <c r="L21">
        <f t="shared" si="2"/>
        <v>122.27276779882766</v>
      </c>
      <c r="M21">
        <f t="shared" si="2"/>
        <v>121.78187411224616</v>
      </c>
      <c r="N21" s="11">
        <f>J21/MAX(J$3:J21)-1</f>
        <v>0</v>
      </c>
      <c r="O21" s="11">
        <f>K21/MAX(K$3:K21)-1</f>
        <v>0</v>
      </c>
      <c r="P21" s="11">
        <f>L21/MAX(L$3:L21)-1</f>
        <v>0</v>
      </c>
      <c r="Q21" s="11">
        <f>M21/MAX(M$3:M21)-1</f>
        <v>-2.2072934166282754E-2</v>
      </c>
    </row>
    <row r="22" spans="2:17" x14ac:dyDescent="0.25">
      <c r="B22" s="10">
        <v>35977</v>
      </c>
      <c r="C22" s="2">
        <v>-5.0059209360042489E-2</v>
      </c>
      <c r="D22" s="2">
        <v>-1.0648387371064882E-2</v>
      </c>
      <c r="E22" s="2">
        <v>-4.1918696043667936E-3</v>
      </c>
      <c r="F22" s="2">
        <v>-7.9001787698698145E-3</v>
      </c>
      <c r="G22" s="2"/>
      <c r="J22">
        <f t="shared" si="2"/>
        <v>133.96539999999999</v>
      </c>
      <c r="K22">
        <f t="shared" si="2"/>
        <v>155.31266043741655</v>
      </c>
      <c r="L22">
        <f t="shared" si="2"/>
        <v>121.76021630004995</v>
      </c>
      <c r="M22">
        <f t="shared" si="2"/>
        <v>120.81977553582963</v>
      </c>
      <c r="N22" s="11">
        <f>J22/MAX(J$3:J22)-1</f>
        <v>-5.0059209360042489E-2</v>
      </c>
      <c r="O22" s="11">
        <f>K22/MAX(K$3:K22)-1</f>
        <v>-1.0648387371064993E-2</v>
      </c>
      <c r="P22" s="11">
        <f>L22/MAX(L$3:L22)-1</f>
        <v>-4.1918696043667936E-3</v>
      </c>
      <c r="Q22" s="11">
        <f>M22/MAX(M$3:M22)-1</f>
        <v>-2.9798732810263351E-2</v>
      </c>
    </row>
    <row r="23" spans="2:17" x14ac:dyDescent="0.25">
      <c r="B23" s="10">
        <v>36008</v>
      </c>
      <c r="C23" s="2">
        <v>-4.9190313319708023E-2</v>
      </c>
      <c r="D23" s="2">
        <v>-0.14457982665494273</v>
      </c>
      <c r="E23" s="2">
        <v>4.5135131913473403E-2</v>
      </c>
      <c r="F23" s="2">
        <v>-8.6999823215634597E-2</v>
      </c>
      <c r="G23" s="2"/>
      <c r="J23">
        <f t="shared" si="2"/>
        <v>127.37559999999998</v>
      </c>
      <c r="K23">
        <f t="shared" si="2"/>
        <v>132.85758291405688</v>
      </c>
      <c r="L23">
        <f t="shared" si="2"/>
        <v>127.25587972456576</v>
      </c>
      <c r="M23">
        <f t="shared" si="2"/>
        <v>110.3084764232598</v>
      </c>
      <c r="N23" s="11">
        <f>J23/MAX(J$3:J23)-1</f>
        <v>-9.6787094486793124E-2</v>
      </c>
      <c r="O23" s="11">
        <f>K23/MAX(K$3:K23)-1</f>
        <v>-0.15368867202574454</v>
      </c>
      <c r="P23" s="11">
        <f>L23/MAX(L$3:L23)-1</f>
        <v>0</v>
      </c>
      <c r="Q23" s="11">
        <f>M23/MAX(M$3:M23)-1</f>
        <v>-0.11420607153935503</v>
      </c>
    </row>
    <row r="24" spans="2:17" x14ac:dyDescent="0.25">
      <c r="B24" s="10">
        <v>36039</v>
      </c>
      <c r="C24" s="2">
        <v>7.4577077556455151E-2</v>
      </c>
      <c r="D24" s="2">
        <v>6.4062137723162493E-2</v>
      </c>
      <c r="E24" s="2">
        <v>3.6605033155398647E-2</v>
      </c>
      <c r="F24" s="2">
        <v>6.9000078945626875E-3</v>
      </c>
      <c r="G24" s="2"/>
      <c r="J24">
        <f t="shared" si="2"/>
        <v>136.8749</v>
      </c>
      <c r="K24">
        <f t="shared" si="2"/>
        <v>141.36872368826366</v>
      </c>
      <c r="L24">
        <f t="shared" si="2"/>
        <v>131.9140854211029</v>
      </c>
      <c r="M24">
        <f t="shared" si="2"/>
        <v>111.06960578141748</v>
      </c>
      <c r="N24" s="11">
        <f>J24/MAX(J$3:J24)-1</f>
        <v>-2.9428115582343373E-2</v>
      </c>
      <c r="O24" s="11">
        <f>K24/MAX(K$3:K24)-1</f>
        <v>-9.94721591763853E-2</v>
      </c>
      <c r="P24" s="11">
        <f>L24/MAX(L$3:L24)-1</f>
        <v>0</v>
      </c>
      <c r="Q24" s="11">
        <f>M24/MAX(M$3:M24)-1</f>
        <v>-0.10809408644002094</v>
      </c>
    </row>
    <row r="25" spans="2:17" x14ac:dyDescent="0.25">
      <c r="B25" s="10">
        <v>36069</v>
      </c>
      <c r="C25" s="2">
        <v>2.3370975978795228E-2</v>
      </c>
      <c r="D25" s="2">
        <v>8.1341381038502636E-2</v>
      </c>
      <c r="E25" s="2">
        <v>-1.5118850245609772E-2</v>
      </c>
      <c r="F25" s="2">
        <v>1.21998671889052E-2</v>
      </c>
      <c r="G25" s="2"/>
      <c r="J25">
        <f t="shared" si="2"/>
        <v>140.07380000000001</v>
      </c>
      <c r="K25">
        <f t="shared" si="2"/>
        <v>152.86785090871751</v>
      </c>
      <c r="L25">
        <f t="shared" si="2"/>
        <v>129.91969611833466</v>
      </c>
      <c r="M25">
        <f t="shared" si="2"/>
        <v>112.42464022067483</v>
      </c>
      <c r="N25" s="11">
        <f>J25/MAX(J$3:J25)-1</f>
        <v>-6.7449033859242613E-3</v>
      </c>
      <c r="O25" s="11">
        <f>K25/MAX(K$3:K25)-1</f>
        <v>-2.6221980940171474E-2</v>
      </c>
      <c r="P25" s="11">
        <f>L25/MAX(L$3:L25)-1</f>
        <v>-1.5118850245609883E-2</v>
      </c>
      <c r="Q25" s="11">
        <f>M25/MAX(M$3:M25)-1</f>
        <v>-9.7212952749589965E-2</v>
      </c>
    </row>
    <row r="26" spans="2:17" x14ac:dyDescent="0.25">
      <c r="B26" s="10">
        <v>36100</v>
      </c>
      <c r="C26" s="2">
        <v>2.8931891617133276E-2</v>
      </c>
      <c r="D26" s="2">
        <v>6.0613388143311964E-2</v>
      </c>
      <c r="E26" s="2">
        <v>7.6764269536107044E-3</v>
      </c>
      <c r="F26" s="2">
        <v>3.7100026299640598E-2</v>
      </c>
      <c r="G26" s="2"/>
      <c r="J26">
        <f t="shared" si="2"/>
        <v>144.12640000000002</v>
      </c>
      <c r="K26">
        <f t="shared" si="2"/>
        <v>162.13368929048156</v>
      </c>
      <c r="L26">
        <f t="shared" si="2"/>
        <v>130.91701517542236</v>
      </c>
      <c r="M26">
        <f t="shared" si="2"/>
        <v>116.59559732958949</v>
      </c>
      <c r="N26" s="11">
        <f>J26/MAX(J$3:J26)-1</f>
        <v>0</v>
      </c>
      <c r="O26" s="11">
        <f>K26/MAX(K$3:K26)-1</f>
        <v>0</v>
      </c>
      <c r="P26" s="11">
        <f>L26/MAX(L$3:L26)-1</f>
        <v>-7.5584820415320886E-3</v>
      </c>
      <c r="Q26" s="11">
        <f>M26/MAX(M$3:M26)-1</f>
        <v>-6.3719529553624921E-2</v>
      </c>
    </row>
    <row r="27" spans="2:17" x14ac:dyDescent="0.25">
      <c r="B27" s="10">
        <v>36130</v>
      </c>
      <c r="C27" s="2">
        <v>7.8083543334184435E-2</v>
      </c>
      <c r="D27" s="2">
        <v>5.7624349279933096E-2</v>
      </c>
      <c r="E27" s="2">
        <v>-2.0965987523670071E-3</v>
      </c>
      <c r="F27" s="2">
        <v>2.7900009008061E-2</v>
      </c>
      <c r="G27" s="2"/>
      <c r="H27" s="11">
        <f t="array" ref="H27">(PRODUCT(1+C16:C27))-1</f>
        <v>0.21023345512494518</v>
      </c>
      <c r="I27" s="11">
        <f t="array" ref="I27">(PRODUCT(1+D16:D27))-1</f>
        <v>0.28579017877766</v>
      </c>
      <c r="J27">
        <f t="shared" si="2"/>
        <v>155.38030000000001</v>
      </c>
      <c r="K27">
        <f t="shared" si="2"/>
        <v>171.4765376322004</v>
      </c>
      <c r="L27">
        <f t="shared" si="2"/>
        <v>130.64253472474195</v>
      </c>
      <c r="M27">
        <f t="shared" si="2"/>
        <v>119.8486155453853</v>
      </c>
      <c r="N27" s="11">
        <f>J27/MAX(J$3:J27)-1</f>
        <v>0</v>
      </c>
      <c r="O27" s="11">
        <f>K27/MAX(K$3:K27)-1</f>
        <v>0</v>
      </c>
      <c r="P27" s="11">
        <f>L27/MAX(L$3:L27)-1</f>
        <v>-9.639233689881066E-3</v>
      </c>
      <c r="Q27" s="11">
        <f>M27/MAX(M$3:M27)-1</f>
        <v>-3.7597295994099444E-2</v>
      </c>
    </row>
    <row r="28" spans="2:17" x14ac:dyDescent="0.25">
      <c r="B28" s="10">
        <v>36161</v>
      </c>
      <c r="C28" s="2">
        <v>-7.3001532369290079E-3</v>
      </c>
      <c r="D28" s="2">
        <v>4.1814120873527649E-2</v>
      </c>
      <c r="E28" s="2">
        <v>9.013778889594537E-3</v>
      </c>
      <c r="F28" s="2">
        <v>2.2400095441771795E-2</v>
      </c>
      <c r="G28" s="2"/>
      <c r="J28">
        <f t="shared" si="2"/>
        <v>154.24600000000001</v>
      </c>
      <c r="K28">
        <f t="shared" si="2"/>
        <v>178.64667830372724</v>
      </c>
      <c r="L28">
        <f t="shared" si="2"/>
        <v>131.82011764632696</v>
      </c>
      <c r="M28">
        <f t="shared" si="2"/>
        <v>122.53323597216614</v>
      </c>
      <c r="N28" s="11">
        <f>J28/MAX(J$3:J28)-1</f>
        <v>-7.3001532369290079E-3</v>
      </c>
      <c r="O28" s="11">
        <f>K28/MAX(K$3:K28)-1</f>
        <v>0</v>
      </c>
      <c r="P28" s="11">
        <f>L28/MAX(L$3:L28)-1</f>
        <v>-7.1234072143222527E-4</v>
      </c>
      <c r="Q28" s="11">
        <f>M28/MAX(M$3:M28)-1</f>
        <v>-1.6039383570948029E-2</v>
      </c>
    </row>
    <row r="29" spans="2:17" x14ac:dyDescent="0.25">
      <c r="B29" s="10">
        <v>36192</v>
      </c>
      <c r="C29" s="2">
        <v>8.8663563398727607E-3</v>
      </c>
      <c r="D29" s="2">
        <v>-3.1077570351296657E-2</v>
      </c>
      <c r="E29" s="2">
        <v>-4.9175851485908528E-2</v>
      </c>
      <c r="F29" s="2">
        <v>-1.320019332816158E-2</v>
      </c>
      <c r="G29" s="2"/>
      <c r="J29">
        <f t="shared" si="2"/>
        <v>155.61360000000002</v>
      </c>
      <c r="K29">
        <f t="shared" si="2"/>
        <v>173.09477359071769</v>
      </c>
      <c r="L29">
        <f t="shared" si="2"/>
        <v>125.33775111809619</v>
      </c>
      <c r="M29">
        <f t="shared" si="2"/>
        <v>120.91577356820831</v>
      </c>
      <c r="N29" s="11">
        <f>J29/MAX(J$3:J29)-1</f>
        <v>0</v>
      </c>
      <c r="O29" s="11">
        <f>K29/MAX(K$3:K29)-1</f>
        <v>-3.1077570351296657E-2</v>
      </c>
      <c r="P29" s="11">
        <f>L29/MAX(L$3:L29)-1</f>
        <v>-4.9853162245816263E-2</v>
      </c>
      <c r="Q29" s="11">
        <f>M29/MAX(M$3:M29)-1</f>
        <v>-2.9027853935108539E-2</v>
      </c>
    </row>
    <row r="30" spans="2:17" x14ac:dyDescent="0.25">
      <c r="B30" s="10">
        <v>36220</v>
      </c>
      <c r="C30" s="2">
        <v>3.4546466375689588E-2</v>
      </c>
      <c r="D30" s="2">
        <v>4.000545744674544E-2</v>
      </c>
      <c r="E30" s="2">
        <v>-2.362301636142039E-3</v>
      </c>
      <c r="F30" s="2">
        <v>3.1400054647720443E-2</v>
      </c>
      <c r="G30" s="2"/>
      <c r="J30">
        <f t="shared" si="2"/>
        <v>160.98950000000002</v>
      </c>
      <c r="K30">
        <f t="shared" si="2"/>
        <v>180.0195091898552</v>
      </c>
      <c r="L30">
        <f t="shared" si="2"/>
        <v>125.04166554355955</v>
      </c>
      <c r="M30">
        <f t="shared" si="2"/>
        <v>124.71253546602144</v>
      </c>
      <c r="N30" s="11">
        <f>J30/MAX(J$3:J30)-1</f>
        <v>0</v>
      </c>
      <c r="O30" s="11">
        <f>K30/MAX(K$3:K30)-1</f>
        <v>0</v>
      </c>
      <c r="P30" s="11">
        <f>L30/MAX(L$3:L30)-1</f>
        <v>-5.2097695675218159E-2</v>
      </c>
      <c r="Q30" s="11">
        <f>M30/MAX(M$3:M30)-1</f>
        <v>0</v>
      </c>
    </row>
    <row r="31" spans="2:17" x14ac:dyDescent="0.25">
      <c r="B31" s="10">
        <v>36251</v>
      </c>
      <c r="C31" s="2">
        <v>6.5024116479646121E-2</v>
      </c>
      <c r="D31" s="2">
        <v>3.8728960021902514E-2</v>
      </c>
      <c r="E31" s="2">
        <v>1.4568857334638086E-3</v>
      </c>
      <c r="F31" s="2">
        <v>4.5000087284448709E-2</v>
      </c>
      <c r="G31" s="2"/>
      <c r="J31">
        <f t="shared" si="2"/>
        <v>171.45770000000002</v>
      </c>
      <c r="K31">
        <f t="shared" si="2"/>
        <v>186.99147756443162</v>
      </c>
      <c r="L31">
        <f t="shared" si="2"/>
        <v>125.22383696217851</v>
      </c>
      <c r="M31">
        <f t="shared" si="2"/>
        <v>130.3246104474573</v>
      </c>
      <c r="N31" s="11">
        <f>J31/MAX(J$3:J31)-1</f>
        <v>0</v>
      </c>
      <c r="O31" s="11">
        <f>K31/MAX(K$3:K31)-1</f>
        <v>0</v>
      </c>
      <c r="P31" s="11">
        <f>L31/MAX(L$3:L31)-1</f>
        <v>-5.0716710331329962E-2</v>
      </c>
      <c r="Q31" s="11">
        <f>M31/MAX(M$3:M31)-1</f>
        <v>0</v>
      </c>
    </row>
    <row r="32" spans="2:17" x14ac:dyDescent="0.25">
      <c r="B32" s="10">
        <v>36281</v>
      </c>
      <c r="C32" s="2">
        <v>-3.853778512134487E-2</v>
      </c>
      <c r="D32" s="2">
        <v>-2.3617464074108696E-2</v>
      </c>
      <c r="E32" s="2">
        <v>-1.5741478788328322E-2</v>
      </c>
      <c r="F32" s="2">
        <v>7.1999223435978976E-3</v>
      </c>
      <c r="G32" s="2"/>
      <c r="J32">
        <f t="shared" si="2"/>
        <v>164.8501</v>
      </c>
      <c r="K32">
        <f t="shared" si="2"/>
        <v>182.57521306088915</v>
      </c>
      <c r="L32">
        <f t="shared" si="2"/>
        <v>123.2526285888453</v>
      </c>
      <c r="M32">
        <f t="shared" si="2"/>
        <v>131.26293752213866</v>
      </c>
      <c r="N32" s="11">
        <f>J32/MAX(J$3:J32)-1</f>
        <v>-3.853778512134487E-2</v>
      </c>
      <c r="O32" s="11">
        <f>K32/MAX(K$3:K32)-1</f>
        <v>-2.3617464074108696E-2</v>
      </c>
      <c r="P32" s="11">
        <f>L32/MAX(L$3:L32)-1</f>
        <v>-6.5659833099763754E-2</v>
      </c>
      <c r="Q32" s="11">
        <f>M32/MAX(M$3:M32)-1</f>
        <v>0</v>
      </c>
    </row>
    <row r="33" spans="2:17" x14ac:dyDescent="0.25">
      <c r="B33" s="10">
        <v>36312</v>
      </c>
      <c r="C33" s="2">
        <v>0.115355708003817</v>
      </c>
      <c r="D33" s="2">
        <v>5.5497441088802724E-2</v>
      </c>
      <c r="E33" s="2">
        <v>-1.0611016642924298E-2</v>
      </c>
      <c r="F33" s="2">
        <v>3.630013376175345E-2</v>
      </c>
      <c r="G33" s="2"/>
      <c r="J33">
        <f t="shared" si="2"/>
        <v>183.86650000000003</v>
      </c>
      <c r="K33">
        <f t="shared" si="2"/>
        <v>192.70767019201145</v>
      </c>
      <c r="L33">
        <f t="shared" si="2"/>
        <v>121.94479289560489</v>
      </c>
      <c r="M33">
        <f t="shared" si="2"/>
        <v>136.02779971215298</v>
      </c>
      <c r="N33" s="11">
        <f>J33/MAX(J$3:J33)-1</f>
        <v>0</v>
      </c>
      <c r="O33" s="11">
        <f>K33/MAX(K$3:K33)-1</f>
        <v>0</v>
      </c>
      <c r="P33" s="11">
        <f>L33/MAX(L$3:L33)-1</f>
        <v>-7.5574132160894814E-2</v>
      </c>
      <c r="Q33" s="11">
        <f>M33/MAX(M$3:M33)-1</f>
        <v>0</v>
      </c>
    </row>
    <row r="34" spans="2:17" x14ac:dyDescent="0.25">
      <c r="B34" s="10">
        <v>36342</v>
      </c>
      <c r="C34" s="2">
        <v>-5.1744608180391727E-2</v>
      </c>
      <c r="D34" s="2">
        <v>-3.122369164206773E-2</v>
      </c>
      <c r="E34" s="2">
        <v>-4.8002894592227285E-3</v>
      </c>
      <c r="F34" s="2">
        <v>5.2000346914098383E-3</v>
      </c>
      <c r="G34" s="2"/>
      <c r="J34">
        <f t="shared" si="2"/>
        <v>174.35240000000005</v>
      </c>
      <c r="K34">
        <f t="shared" si="2"/>
        <v>186.6906253208748</v>
      </c>
      <c r="L34">
        <f t="shared" si="2"/>
        <v>121.35942259166102</v>
      </c>
      <c r="M34">
        <f t="shared" si="2"/>
        <v>136.73514898965232</v>
      </c>
      <c r="N34" s="11">
        <f>J34/MAX(J$3:J34)-1</f>
        <v>-5.1744608180391616E-2</v>
      </c>
      <c r="O34" s="11">
        <f>K34/MAX(K$3:K34)-1</f>
        <v>-3.122369164206773E-2</v>
      </c>
      <c r="P34" s="11">
        <f>L34/MAX(L$3:L34)-1</f>
        <v>-8.0011643910115837E-2</v>
      </c>
      <c r="Q34" s="11">
        <f>M34/MAX(M$3:M34)-1</f>
        <v>0</v>
      </c>
    </row>
    <row r="35" spans="2:17" x14ac:dyDescent="0.25">
      <c r="B35" s="10">
        <v>36373</v>
      </c>
      <c r="C35" s="2">
        <v>-1.4247581335272708E-2</v>
      </c>
      <c r="D35" s="2">
        <v>-4.9445049445049349E-3</v>
      </c>
      <c r="E35" s="2">
        <v>-3.9121283153484843E-3</v>
      </c>
      <c r="F35" s="2">
        <v>-1.0005021875503228E-4</v>
      </c>
      <c r="G35" s="2"/>
      <c r="J35">
        <f t="shared" si="2"/>
        <v>171.86830000000003</v>
      </c>
      <c r="K35">
        <f t="shared" si="2"/>
        <v>185.76753260088302</v>
      </c>
      <c r="L35">
        <f t="shared" si="2"/>
        <v>120.88464895820583</v>
      </c>
      <c r="M35">
        <f t="shared" si="2"/>
        <v>136.72146860808439</v>
      </c>
      <c r="N35" s="11">
        <f>J35/MAX(J$3:J35)-1</f>
        <v>-6.525495400195247E-2</v>
      </c>
      <c r="O35" s="11">
        <f>K35/MAX(K$3:K35)-1</f>
        <v>-3.6013810888862796E-2</v>
      </c>
      <c r="P35" s="11">
        <f>L35/MAX(L$3:L35)-1</f>
        <v>-8.361075640776594E-2</v>
      </c>
      <c r="Q35" s="11">
        <f>M35/MAX(M$3:M35)-1</f>
        <v>-1.0005021875503228E-4</v>
      </c>
    </row>
    <row r="36" spans="2:17" x14ac:dyDescent="0.25">
      <c r="B36" s="10">
        <v>36404</v>
      </c>
      <c r="C36" s="2">
        <v>1.1462846842611452E-2</v>
      </c>
      <c r="D36" s="2">
        <v>-2.7415583769532348E-2</v>
      </c>
      <c r="E36" s="2">
        <v>7.3894777212788476E-3</v>
      </c>
      <c r="F36" s="2">
        <v>1.5998877603959905E-3</v>
      </c>
      <c r="G36" s="2"/>
      <c r="J36">
        <f t="shared" si="2"/>
        <v>173.83840000000004</v>
      </c>
      <c r="K36">
        <f t="shared" si="2"/>
        <v>180.67460724920417</v>
      </c>
      <c r="L36">
        <f t="shared" si="2"/>
        <v>121.77792337852711</v>
      </c>
      <c r="M36">
        <f t="shared" si="2"/>
        <v>136.94020761229382</v>
      </c>
      <c r="N36" s="11">
        <f>J36/MAX(J$3:J36)-1</f>
        <v>-5.4540114702787079E-2</v>
      </c>
      <c r="O36" s="11">
        <f>K36/MAX(K$3:K36)-1</f>
        <v>-6.2442055009111375E-2</v>
      </c>
      <c r="P36" s="11">
        <f>L36/MAX(L$3:L36)-1</f>
        <v>-7.683911850822156E-2</v>
      </c>
      <c r="Q36" s="11">
        <f>M36/MAX(M$3:M36)-1</f>
        <v>0</v>
      </c>
    </row>
    <row r="37" spans="2:17" x14ac:dyDescent="0.25">
      <c r="B37" s="10">
        <v>36434</v>
      </c>
      <c r="C37" s="2">
        <v>-7.9825861259652631E-2</v>
      </c>
      <c r="D37" s="2">
        <v>6.3281787234526377E-2</v>
      </c>
      <c r="E37" s="2">
        <v>6.4052969524253101E-4</v>
      </c>
      <c r="F37" s="2">
        <v>1.5999962188235406E-2</v>
      </c>
      <c r="G37" s="2"/>
      <c r="J37">
        <f t="shared" ref="J37:M52" si="3">J36*(1+C37)</f>
        <v>159.96160000000003</v>
      </c>
      <c r="K37">
        <f t="shared" si="3"/>
        <v>192.10801930382993</v>
      </c>
      <c r="L37">
        <f t="shared" si="3"/>
        <v>121.85592575467602</v>
      </c>
      <c r="M37">
        <f t="shared" si="3"/>
        <v>139.13124575613963</v>
      </c>
      <c r="N37" s="11">
        <f>J37/MAX(J$3:J37)-1</f>
        <v>-0.13001226433308943</v>
      </c>
      <c r="O37" s="11">
        <f>K37/MAX(K$3:K37)-1</f>
        <v>-3.111712614158213E-3</v>
      </c>
      <c r="P37" s="11">
        <f>L37/MAX(L$3:L37)-1</f>
        <v>-7.6247806550139852E-2</v>
      </c>
      <c r="Q37" s="11">
        <f>M37/MAX(M$3:M37)-1</f>
        <v>0</v>
      </c>
    </row>
    <row r="38" spans="2:17" x14ac:dyDescent="0.25">
      <c r="B38" s="10">
        <v>36465</v>
      </c>
      <c r="C38" s="2">
        <v>5.6061579779147053E-2</v>
      </c>
      <c r="D38" s="2">
        <v>2.0326680705955225E-2</v>
      </c>
      <c r="E38" s="2">
        <v>-6.799017053863543E-3</v>
      </c>
      <c r="F38" s="2">
        <v>5.0600007189513629E-2</v>
      </c>
      <c r="G38" s="2"/>
      <c r="J38">
        <f t="shared" si="3"/>
        <v>168.92930000000004</v>
      </c>
      <c r="K38">
        <f t="shared" si="3"/>
        <v>196.01293767327238</v>
      </c>
      <c r="L38">
        <f t="shared" si="3"/>
        <v>121.02742523735564</v>
      </c>
      <c r="M38">
        <f t="shared" si="3"/>
        <v>146.1712877916863</v>
      </c>
      <c r="N38" s="11">
        <f>J38/MAX(J$3:J38)-1</f>
        <v>-8.123937748311949E-2</v>
      </c>
      <c r="O38" s="11">
        <f>K38/MAX(K$3:K38)-1</f>
        <v>0</v>
      </c>
      <c r="P38" s="11">
        <f>L38/MAX(L$3:L38)-1</f>
        <v>-8.252841346694928E-2</v>
      </c>
      <c r="Q38" s="11">
        <f>M38/MAX(M$3:M38)-1</f>
        <v>0</v>
      </c>
    </row>
    <row r="39" spans="2:17" x14ac:dyDescent="0.25">
      <c r="B39" s="10">
        <v>36495</v>
      </c>
      <c r="C39" s="2">
        <v>7.6130665313832502E-2</v>
      </c>
      <c r="D39" s="2">
        <v>5.8895634818776577E-2</v>
      </c>
      <c r="E39" s="2">
        <v>-1.4943461340522379E-2</v>
      </c>
      <c r="F39" s="2">
        <v>7.6500034316861809E-2</v>
      </c>
      <c r="G39" s="2"/>
      <c r="H39" s="11">
        <f t="array" ref="H39">(PRODUCT(1+C28:C39))-1</f>
        <v>0.16996813624378415</v>
      </c>
      <c r="I39" s="11">
        <f t="array" ref="I39">(PRODUCT(1+D28:D39))-1</f>
        <v>0.21041191370111534</v>
      </c>
      <c r="J39">
        <f t="shared" si="3"/>
        <v>181.79000000000005</v>
      </c>
      <c r="K39">
        <f t="shared" si="3"/>
        <v>207.55724407023303</v>
      </c>
      <c r="L39">
        <f t="shared" si="3"/>
        <v>119.21885658717825</v>
      </c>
      <c r="M39">
        <f t="shared" si="3"/>
        <v>157.35339632389019</v>
      </c>
      <c r="N39" s="11">
        <f>J39/MAX(J$3:J39)-1</f>
        <v>-1.129352002675843E-2</v>
      </c>
      <c r="O39" s="11">
        <f>K39/MAX(K$3:K39)-1</f>
        <v>0</v>
      </c>
      <c r="P39" s="11">
        <f>L39/MAX(L$3:L39)-1</f>
        <v>-9.6238614651333765E-2</v>
      </c>
      <c r="Q39" s="11">
        <f>M39/MAX(M$3:M39)-1</f>
        <v>0</v>
      </c>
    </row>
    <row r="40" spans="2:17" x14ac:dyDescent="0.25">
      <c r="B40" s="10">
        <v>36526</v>
      </c>
      <c r="C40" s="2">
        <v>-2.7784806645029247E-3</v>
      </c>
      <c r="D40" s="2">
        <v>-5.0242406253091954E-2</v>
      </c>
      <c r="E40" s="2">
        <v>1.4251522041823117E-2</v>
      </c>
      <c r="F40" s="2">
        <v>6.4001289336832468E-3</v>
      </c>
      <c r="G40" s="2"/>
      <c r="J40">
        <f t="shared" si="3"/>
        <v>181.28490000000005</v>
      </c>
      <c r="K40">
        <f t="shared" si="3"/>
        <v>197.1290686928842</v>
      </c>
      <c r="L40">
        <f t="shared" si="3"/>
        <v>120.91790674963137</v>
      </c>
      <c r="M40">
        <f t="shared" si="3"/>
        <v>158.36047834851604</v>
      </c>
      <c r="N40" s="11">
        <f>J40/MAX(J$3:J40)-1</f>
        <v>-1.4040621864232938E-2</v>
      </c>
      <c r="O40" s="11">
        <f>K40/MAX(K$3:K40)-1</f>
        <v>-5.0242406253092065E-2</v>
      </c>
      <c r="P40" s="11">
        <f>L40/MAX(L$3:L40)-1</f>
        <v>-8.3358639347488661E-2</v>
      </c>
      <c r="Q40" s="11">
        <f>M40/MAX(M$3:M40)-1</f>
        <v>0</v>
      </c>
    </row>
    <row r="41" spans="2:17" x14ac:dyDescent="0.25">
      <c r="B41" s="10">
        <v>36557</v>
      </c>
      <c r="C41" s="2">
        <v>6.6475475894571812E-3</v>
      </c>
      <c r="D41" s="2">
        <v>-1.892866072172672E-2</v>
      </c>
      <c r="E41" s="2">
        <v>3.0174289660148901E-2</v>
      </c>
      <c r="F41" s="2">
        <v>6.1599931781663564E-2</v>
      </c>
      <c r="G41" s="2"/>
      <c r="J41">
        <f t="shared" si="3"/>
        <v>182.49000000000004</v>
      </c>
      <c r="K41">
        <f t="shared" si="3"/>
        <v>193.39767943320663</v>
      </c>
      <c r="L41">
        <f t="shared" si="3"/>
        <v>124.56651869299363</v>
      </c>
      <c r="M41">
        <f t="shared" si="3"/>
        <v>168.11547301169622</v>
      </c>
      <c r="N41" s="11">
        <f>J41/MAX(J$3:J41)-1</f>
        <v>-7.4864099768038317E-3</v>
      </c>
      <c r="O41" s="11">
        <f>K41/MAX(K$3:K41)-1</f>
        <v>-6.8220045513010863E-2</v>
      </c>
      <c r="P41" s="11">
        <f>L41/MAX(L$3:L41)-1</f>
        <v>-5.5699637416686709E-2</v>
      </c>
      <c r="Q41" s="11">
        <f>M41/MAX(M$3:M41)-1</f>
        <v>0</v>
      </c>
    </row>
    <row r="42" spans="2:17" x14ac:dyDescent="0.25">
      <c r="B42" s="10">
        <v>36586</v>
      </c>
      <c r="C42" s="2">
        <v>4.6551043892816057E-2</v>
      </c>
      <c r="D42" s="2">
        <v>9.7828510751261089E-2</v>
      </c>
      <c r="E42" s="2">
        <v>3.4214771705109115E-2</v>
      </c>
      <c r="F42" s="2">
        <v>9.3000147699837665E-3</v>
      </c>
      <c r="G42" s="2"/>
      <c r="J42">
        <f t="shared" si="3"/>
        <v>190.98510000000005</v>
      </c>
      <c r="K42">
        <f t="shared" si="3"/>
        <v>212.31748639490704</v>
      </c>
      <c r="L42">
        <f t="shared" si="3"/>
        <v>128.8285336921746</v>
      </c>
      <c r="M42">
        <f t="shared" si="3"/>
        <v>169.67894939376779</v>
      </c>
      <c r="N42" s="11">
        <f>J42/MAX(J$3:J42)-1</f>
        <v>0</v>
      </c>
      <c r="O42" s="11">
        <f>K42/MAX(K$3:K42)-1</f>
        <v>0</v>
      </c>
      <c r="P42" s="11">
        <f>L42/MAX(L$3:L42)-1</f>
        <v>-2.3390616089846938E-2</v>
      </c>
      <c r="Q42" s="11">
        <f>M42/MAX(M$3:M42)-1</f>
        <v>0</v>
      </c>
    </row>
    <row r="43" spans="2:17" x14ac:dyDescent="0.25">
      <c r="B43" s="10">
        <v>36617</v>
      </c>
      <c r="C43" s="2">
        <v>-5.7703454353245309E-2</v>
      </c>
      <c r="D43" s="2">
        <v>-3.0085696599218559E-2</v>
      </c>
      <c r="E43" s="2">
        <v>-8.0124764417033312E-3</v>
      </c>
      <c r="F43" s="2">
        <v>-2.8500017772198571E-2</v>
      </c>
      <c r="G43" s="2"/>
      <c r="J43">
        <f t="shared" si="3"/>
        <v>179.96460000000005</v>
      </c>
      <c r="K43">
        <f t="shared" si="3"/>
        <v>205.92976691652115</v>
      </c>
      <c r="L43">
        <f t="shared" si="3"/>
        <v>127.79629810094687</v>
      </c>
      <c r="M43">
        <f t="shared" si="3"/>
        <v>164.84309632047743</v>
      </c>
      <c r="N43" s="11">
        <f>J43/MAX(J$3:J43)-1</f>
        <v>-5.7703454353245309E-2</v>
      </c>
      <c r="O43" s="11">
        <f>K43/MAX(K$3:K43)-1</f>
        <v>-3.0085696599218559E-2</v>
      </c>
      <c r="P43" s="11">
        <f>L43/MAX(L$3:L43)-1</f>
        <v>-3.1215675771173457E-2</v>
      </c>
      <c r="Q43" s="11">
        <f>M43/MAX(M$3:M43)-1</f>
        <v>-2.8500017772198571E-2</v>
      </c>
    </row>
    <row r="44" spans="2:17" x14ac:dyDescent="0.25">
      <c r="B44" s="10">
        <v>36647</v>
      </c>
      <c r="C44" s="2">
        <v>-7.1528511718415677E-2</v>
      </c>
      <c r="D44" s="2">
        <v>-2.0518062376904012E-2</v>
      </c>
      <c r="E44" s="2">
        <v>-3.6180588838272687E-3</v>
      </c>
      <c r="F44" s="2">
        <v>-1.959999378911137E-2</v>
      </c>
      <c r="G44" s="2"/>
      <c r="J44">
        <f t="shared" si="3"/>
        <v>167.09200000000004</v>
      </c>
      <c r="K44">
        <f t="shared" si="3"/>
        <v>201.70448711366666</v>
      </c>
      <c r="L44">
        <f t="shared" si="3"/>
        <v>127.3339235692825</v>
      </c>
      <c r="M44">
        <f t="shared" si="3"/>
        <v>161.61217265641818</v>
      </c>
      <c r="N44" s="11">
        <f>J44/MAX(J$3:J44)-1</f>
        <v>-0.12510452386076187</v>
      </c>
      <c r="O44" s="11">
        <f>K44/MAX(K$3:K44)-1</f>
        <v>-4.9986458776647202E-2</v>
      </c>
      <c r="P44" s="11">
        <f>L44/MAX(L$3:L44)-1</f>
        <v>-3.4720794501962082E-2</v>
      </c>
      <c r="Q44" s="11">
        <f>M44/MAX(M$3:M44)-1</f>
        <v>-4.7541411389985355E-2</v>
      </c>
    </row>
    <row r="45" spans="2:17" x14ac:dyDescent="0.25">
      <c r="B45" s="10">
        <v>36678</v>
      </c>
      <c r="C45" s="2">
        <v>-1.7058865774543408E-2</v>
      </c>
      <c r="D45" s="2">
        <v>2.465383832213397E-2</v>
      </c>
      <c r="E45" s="2">
        <v>2.1651702770749681E-2</v>
      </c>
      <c r="F45" s="2">
        <v>3.6799937668877902E-2</v>
      </c>
      <c r="G45" s="2"/>
      <c r="J45">
        <f t="shared" si="3"/>
        <v>164.24160000000003</v>
      </c>
      <c r="K45">
        <f t="shared" si="3"/>
        <v>206.67727692781594</v>
      </c>
      <c r="L45">
        <f t="shared" si="3"/>
        <v>130.09091983503797</v>
      </c>
      <c r="M45">
        <f t="shared" si="3"/>
        <v>167.55949053670631</v>
      </c>
      <c r="N45" s="11">
        <f>J45/MAX(J$3:J45)-1</f>
        <v>-0.14002924835497643</v>
      </c>
      <c r="O45" s="11">
        <f>K45/MAX(K$3:K45)-1</f>
        <v>-2.6564978527488736E-2</v>
      </c>
      <c r="P45" s="11">
        <f>L45/MAX(L$3:L45)-1</f>
        <v>-1.3820856053733177E-2</v>
      </c>
      <c r="Q45" s="11">
        <f>M45/MAX(M$3:M45)-1</f>
        <v>-1.2490994696949365E-2</v>
      </c>
    </row>
    <row r="46" spans="2:17" x14ac:dyDescent="0.25">
      <c r="B46" s="10">
        <v>36708</v>
      </c>
      <c r="C46" s="2">
        <v>-1.6311945329319677E-2</v>
      </c>
      <c r="D46" s="2">
        <v>-1.5634703377831238E-2</v>
      </c>
      <c r="E46" s="2">
        <v>1.7209859943763339E-2</v>
      </c>
      <c r="F46" s="2">
        <v>-5.9999360887061925E-3</v>
      </c>
      <c r="G46" s="2"/>
      <c r="J46">
        <f t="shared" si="3"/>
        <v>161.56250000000003</v>
      </c>
      <c r="K46">
        <f t="shared" si="3"/>
        <v>203.44593900811165</v>
      </c>
      <c r="L46">
        <f t="shared" si="3"/>
        <v>132.3297663453543</v>
      </c>
      <c r="M46">
        <f t="shared" si="3"/>
        <v>166.5541443024299</v>
      </c>
      <c r="N46" s="11">
        <f>J46/MAX(J$3:J46)-1</f>
        <v>-0.15405704424062405</v>
      </c>
      <c r="O46" s="11">
        <f>K46/MAX(K$3:K46)-1</f>
        <v>-4.1784346345804302E-2</v>
      </c>
      <c r="P46" s="11">
        <f>L46/MAX(L$3:L46)-1</f>
        <v>0</v>
      </c>
      <c r="Q46" s="11">
        <f>M46/MAX(M$3:M46)-1</f>
        <v>-1.8415985615789388E-2</v>
      </c>
    </row>
    <row r="47" spans="2:17" x14ac:dyDescent="0.25">
      <c r="B47" s="10">
        <v>36739</v>
      </c>
      <c r="C47" s="2">
        <v>7.9437988394583936E-2</v>
      </c>
      <c r="D47" s="2">
        <v>6.2113901562563134E-2</v>
      </c>
      <c r="E47" s="2">
        <v>2.2799134839988522E-2</v>
      </c>
      <c r="F47" s="2">
        <v>3.809990139937991E-2</v>
      </c>
      <c r="G47" s="2"/>
      <c r="J47">
        <f t="shared" si="3"/>
        <v>174.39670000000001</v>
      </c>
      <c r="K47">
        <f t="shared" si="3"/>
        <v>216.08276003696471</v>
      </c>
      <c r="L47">
        <f t="shared" si="3"/>
        <v>135.34677053160621</v>
      </c>
      <c r="M47">
        <f t="shared" si="3"/>
        <v>172.89984077801057</v>
      </c>
      <c r="N47" s="11">
        <f>J47/MAX(J$3:J47)-1</f>
        <v>-8.685703753853069E-2</v>
      </c>
      <c r="O47" s="11">
        <f>K47/MAX(K$3:K47)-1</f>
        <v>0</v>
      </c>
      <c r="P47" s="11">
        <f>L47/MAX(L$3:L47)-1</f>
        <v>0</v>
      </c>
      <c r="Q47" s="11">
        <f>M47/MAX(M$3:M47)-1</f>
        <v>0</v>
      </c>
    </row>
    <row r="48" spans="2:17" x14ac:dyDescent="0.25">
      <c r="B48" s="10">
        <v>36770</v>
      </c>
      <c r="C48" s="2">
        <v>-7.2422815339969082E-2</v>
      </c>
      <c r="D48" s="2">
        <v>-5.2793392985273857E-2</v>
      </c>
      <c r="E48" s="2">
        <v>-1.2125900779449972E-2</v>
      </c>
      <c r="F48" s="2">
        <v>-1.2399875172582009E-2</v>
      </c>
      <c r="G48" s="2"/>
      <c r="J48">
        <f t="shared" si="3"/>
        <v>161.76640000000003</v>
      </c>
      <c r="K48">
        <f t="shared" si="3"/>
        <v>204.6750179689906</v>
      </c>
      <c r="L48">
        <f t="shared" si="3"/>
        <v>133.70556902132097</v>
      </c>
      <c r="M48">
        <f t="shared" si="3"/>
        <v>170.75590433500395</v>
      </c>
      <c r="N48" s="11">
        <f>J48/MAX(J$3:J48)-1</f>
        <v>-0.15298942168786989</v>
      </c>
      <c r="O48" s="11">
        <f>K48/MAX(K$3:K48)-1</f>
        <v>-5.2793392985273857E-2</v>
      </c>
      <c r="P48" s="11">
        <f>L48/MAX(L$3:L48)-1</f>
        <v>-1.2125900779449972E-2</v>
      </c>
      <c r="Q48" s="11">
        <f>M48/MAX(M$3:M48)-1</f>
        <v>-1.2399875172581898E-2</v>
      </c>
    </row>
    <row r="49" spans="2:17" x14ac:dyDescent="0.25">
      <c r="B49" s="10">
        <v>36800</v>
      </c>
      <c r="C49" s="2">
        <v>-5.2588176531096487E-3</v>
      </c>
      <c r="D49" s="2">
        <v>-4.2291040620467957E-3</v>
      </c>
      <c r="E49" s="2">
        <v>1.5647296762081764E-2</v>
      </c>
      <c r="F49" s="2">
        <v>-1.7900114764868191E-2</v>
      </c>
      <c r="G49" s="2"/>
      <c r="J49">
        <f t="shared" si="3"/>
        <v>160.91570000000004</v>
      </c>
      <c r="K49">
        <f t="shared" si="3"/>
        <v>203.80942601909845</v>
      </c>
      <c r="L49">
        <f t="shared" si="3"/>
        <v>135.79769973854059</v>
      </c>
      <c r="M49">
        <f t="shared" si="3"/>
        <v>167.69935405062853</v>
      </c>
      <c r="N49" s="11">
        <f>J49/MAX(J$3:J49)-1</f>
        <v>-0.15744369586946827</v>
      </c>
      <c r="O49" s="11">
        <f>K49/MAX(K$3:K49)-1</f>
        <v>-5.6799228294597381E-2</v>
      </c>
      <c r="P49" s="11">
        <f>L49/MAX(L$3:L49)-1</f>
        <v>0</v>
      </c>
      <c r="Q49" s="11">
        <f>M49/MAX(M$3:M49)-1</f>
        <v>-3.0078030748790785E-2</v>
      </c>
    </row>
    <row r="50" spans="2:17" x14ac:dyDescent="0.25">
      <c r="B50" s="10">
        <v>36831</v>
      </c>
      <c r="C50" s="2">
        <v>1.1692457603577511E-2</v>
      </c>
      <c r="D50" s="2">
        <v>-7.8835205803818864E-2</v>
      </c>
      <c r="E50" s="2">
        <v>3.1562450949915055E-2</v>
      </c>
      <c r="F50" s="2">
        <v>-3.489997101829645E-2</v>
      </c>
      <c r="G50" s="2"/>
      <c r="J50">
        <f t="shared" si="3"/>
        <v>162.79720000000003</v>
      </c>
      <c r="K50">
        <f t="shared" si="3"/>
        <v>187.74206797412464</v>
      </c>
      <c r="L50">
        <f t="shared" si="3"/>
        <v>140.08380797564956</v>
      </c>
      <c r="M50">
        <f t="shared" si="3"/>
        <v>161.84665145447457</v>
      </c>
      <c r="N50" s="11">
        <f>J50/MAX(J$3:J50)-1</f>
        <v>-0.1475921420047952</v>
      </c>
      <c r="O50" s="11">
        <f>K50/MAX(K$3:K50)-1</f>
        <v>-0.13115665524631348</v>
      </c>
      <c r="P50" s="11">
        <f>L50/MAX(L$3:L50)-1</f>
        <v>0</v>
      </c>
      <c r="Q50" s="11">
        <f>M50/MAX(M$3:M50)-1</f>
        <v>-6.3928279365667029E-2</v>
      </c>
    </row>
    <row r="51" spans="2:17" x14ac:dyDescent="0.25">
      <c r="B51" s="10">
        <v>36861</v>
      </c>
      <c r="C51" s="2">
        <v>0.16919209912701194</v>
      </c>
      <c r="D51" s="2">
        <v>4.8949366119381832E-3</v>
      </c>
      <c r="E51" s="2">
        <v>2.354153493472011E-2</v>
      </c>
      <c r="F51" s="2">
        <v>2.0699980168010113E-2</v>
      </c>
      <c r="G51" s="2"/>
      <c r="H51" s="11">
        <f t="array" ref="H51">(PRODUCT(1+C40:C51))-1</f>
        <v>4.7038891028109431E-2</v>
      </c>
      <c r="I51" s="11">
        <f t="array" ref="I51">(PRODUCT(1+D40:D51))-1</f>
        <v>-9.1040862768378195E-2</v>
      </c>
      <c r="J51">
        <f t="shared" si="3"/>
        <v>190.34120000000001</v>
      </c>
      <c r="K51">
        <f t="shared" si="3"/>
        <v>188.66105349625218</v>
      </c>
      <c r="L51">
        <f t="shared" si="3"/>
        <v>143.38159583489693</v>
      </c>
      <c r="M51">
        <f t="shared" si="3"/>
        <v>165.19687392984105</v>
      </c>
      <c r="N51" s="11">
        <f>J51/MAX(J$3:J51)-1</f>
        <v>-3.3714671982265632E-3</v>
      </c>
      <c r="O51" s="11">
        <f>K51/MAX(K$3:K51)-1</f>
        <v>-0.1269037221480398</v>
      </c>
      <c r="P51" s="11">
        <f>L51/MAX(L$3:L51)-1</f>
        <v>0</v>
      </c>
      <c r="Q51" s="11">
        <f>M51/MAX(M$3:M51)-1</f>
        <v>-4.4551613312701188E-2</v>
      </c>
    </row>
    <row r="52" spans="2:17" x14ac:dyDescent="0.25">
      <c r="B52" s="10">
        <v>36892</v>
      </c>
      <c r="C52" s="2">
        <v>7.3618848678058235E-2</v>
      </c>
      <c r="D52" s="2">
        <v>3.5474618612473252E-2</v>
      </c>
      <c r="E52" s="2">
        <v>1.6982893032357893E-3</v>
      </c>
      <c r="F52" s="2">
        <v>3.3900092037738361E-2</v>
      </c>
      <c r="G52" s="2"/>
      <c r="J52">
        <f t="shared" si="3"/>
        <v>204.35390000000004</v>
      </c>
      <c r="K52">
        <f t="shared" si="3"/>
        <v>195.35373241605913</v>
      </c>
      <c r="L52">
        <f t="shared" si="3"/>
        <v>143.62509926538422</v>
      </c>
      <c r="M52">
        <f t="shared" si="3"/>
        <v>170.79706316040932</v>
      </c>
      <c r="N52" s="11">
        <f>J52/MAX(J$3:J52)-1</f>
        <v>0</v>
      </c>
      <c r="O52" s="11">
        <f>K52/MAX(K$3:K52)-1</f>
        <v>-9.5930964679271646E-2</v>
      </c>
      <c r="P52" s="11">
        <f>L52/MAX(L$3:L52)-1</f>
        <v>0</v>
      </c>
      <c r="Q52" s="11">
        <f>M52/MAX(M$3:M52)-1</f>
        <v>-1.2161825066693055E-2</v>
      </c>
    </row>
    <row r="53" spans="2:17" x14ac:dyDescent="0.25">
      <c r="B53" s="10">
        <v>36923</v>
      </c>
      <c r="C53" s="2">
        <v>-4.4360298482191918E-2</v>
      </c>
      <c r="D53" s="2">
        <v>-9.1177630022864053E-2</v>
      </c>
      <c r="E53" s="2">
        <v>1.710106254740551E-2</v>
      </c>
      <c r="F53" s="2">
        <v>-2.2099961415499858E-2</v>
      </c>
      <c r="G53" s="2"/>
      <c r="J53">
        <f t="shared" ref="J53:M68" si="4">J52*(1+C53)</f>
        <v>195.28870000000003</v>
      </c>
      <c r="K53">
        <f t="shared" si="4"/>
        <v>177.5418420782421</v>
      </c>
      <c r="L53">
        <f t="shared" si="4"/>
        <v>146.08124107129888</v>
      </c>
      <c r="M53">
        <f t="shared" si="4"/>
        <v>167.02245465468357</v>
      </c>
      <c r="N53" s="11">
        <f>J53/MAX(J$3:J53)-1</f>
        <v>-4.4360298482191918E-2</v>
      </c>
      <c r="O53" s="11">
        <f>K53/MAX(K$3:K53)-1</f>
        <v>-0.17836183669687267</v>
      </c>
      <c r="P53" s="11">
        <f>L53/MAX(L$3:L53)-1</f>
        <v>0</v>
      </c>
      <c r="Q53" s="11">
        <f>M53/MAX(M$3:M53)-1</f>
        <v>-3.399301061747706E-2</v>
      </c>
    </row>
    <row r="54" spans="2:17" x14ac:dyDescent="0.25">
      <c r="B54" s="10">
        <v>36951</v>
      </c>
      <c r="C54" s="2">
        <v>5.9230257562265631E-2</v>
      </c>
      <c r="D54" s="2">
        <v>-6.3351608948111093E-2</v>
      </c>
      <c r="E54" s="2">
        <v>-5.0268288681003526E-3</v>
      </c>
      <c r="F54" s="2">
        <v>-1.5900083492744743E-2</v>
      </c>
      <c r="G54" s="2"/>
      <c r="J54">
        <f t="shared" si="4"/>
        <v>206.85570000000007</v>
      </c>
      <c r="K54">
        <f t="shared" si="4"/>
        <v>166.29428072697402</v>
      </c>
      <c r="L54">
        <f t="shared" si="4"/>
        <v>145.34691567159373</v>
      </c>
      <c r="M54">
        <f t="shared" si="4"/>
        <v>164.36678368051093</v>
      </c>
      <c r="N54" s="11">
        <f>J54/MAX(J$3:J54)-1</f>
        <v>0</v>
      </c>
      <c r="O54" s="11">
        <f>K54/MAX(K$3:K54)-1</f>
        <v>-0.2304139363152965</v>
      </c>
      <c r="P54" s="11">
        <f>L54/MAX(L$3:L54)-1</f>
        <v>-5.0268288681004636E-3</v>
      </c>
      <c r="Q54" s="11">
        <f>M54/MAX(M$3:M54)-1</f>
        <v>-4.9352602403234136E-2</v>
      </c>
    </row>
    <row r="55" spans="2:17" x14ac:dyDescent="0.25">
      <c r="B55" s="10">
        <v>36982</v>
      </c>
      <c r="C55" s="2">
        <v>-1.9434320639943659E-2</v>
      </c>
      <c r="D55" s="2">
        <v>7.7707250206848988E-2</v>
      </c>
      <c r="E55" s="2">
        <v>-2.7206069061537996E-2</v>
      </c>
      <c r="F55" s="2">
        <v>1.9499995793711422E-2</v>
      </c>
      <c r="G55" s="2"/>
      <c r="J55">
        <f t="shared" si="4"/>
        <v>202.83560000000008</v>
      </c>
      <c r="K55">
        <f t="shared" si="4"/>
        <v>179.21655200739298</v>
      </c>
      <c r="L55">
        <f t="shared" si="4"/>
        <v>141.39259744595083</v>
      </c>
      <c r="M55">
        <f t="shared" si="4"/>
        <v>167.57193527090678</v>
      </c>
      <c r="N55" s="11">
        <f>J55/MAX(J$3:J55)-1</f>
        <v>-1.9434320639943659E-2</v>
      </c>
      <c r="O55" s="11">
        <f>K55/MAX(K$3:K55)-1</f>
        <v>-0.17061151950884523</v>
      </c>
      <c r="P55" s="11">
        <f>L55/MAX(L$3:L55)-1</f>
        <v>-3.2096137676292269E-2</v>
      </c>
      <c r="Q55" s="11">
        <f>M55/MAX(M$3:M55)-1</f>
        <v>-3.0814982148794412E-2</v>
      </c>
    </row>
    <row r="56" spans="2:17" x14ac:dyDescent="0.25">
      <c r="B56" s="10">
        <v>37012</v>
      </c>
      <c r="C56" s="2">
        <v>1.0688952038005128E-2</v>
      </c>
      <c r="D56" s="2">
        <v>6.7033728851431107E-3</v>
      </c>
      <c r="E56" s="2">
        <v>1.2760904179422994E-3</v>
      </c>
      <c r="F56" s="2">
        <v>1.189996097135837E-2</v>
      </c>
      <c r="G56" s="2"/>
      <c r="J56">
        <f t="shared" si="4"/>
        <v>205.00370000000007</v>
      </c>
      <c r="K56">
        <f t="shared" si="4"/>
        <v>180.41790738268818</v>
      </c>
      <c r="L56">
        <f t="shared" si="4"/>
        <v>141.57302718471956</v>
      </c>
      <c r="M56">
        <f t="shared" si="4"/>
        <v>169.56603476052555</v>
      </c>
      <c r="N56" s="11">
        <f>J56/MAX(J$3:J56)-1</f>
        <v>-8.9531011231500646E-3</v>
      </c>
      <c r="O56" s="11">
        <f>K56/MAX(K$3:K56)-1</f>
        <v>-0.16505181925747081</v>
      </c>
      <c r="P56" s="11">
        <f>L56/MAX(L$3:L56)-1</f>
        <v>-3.0861004832091754E-2</v>
      </c>
      <c r="Q56" s="11">
        <f>M56/MAX(M$3:M56)-1</f>
        <v>-1.928171826233982E-2</v>
      </c>
    </row>
    <row r="57" spans="2:17" x14ac:dyDescent="0.25">
      <c r="B57" s="10">
        <v>37043</v>
      </c>
      <c r="C57" s="2">
        <v>-1.1786128738164203E-2</v>
      </c>
      <c r="D57" s="2">
        <v>-2.4341382626957064E-2</v>
      </c>
      <c r="E57" s="2">
        <v>8.5981656621707536E-3</v>
      </c>
      <c r="F57" s="2">
        <v>2.9000986710208121E-3</v>
      </c>
      <c r="G57" s="2"/>
      <c r="J57">
        <f t="shared" si="4"/>
        <v>202.58750000000006</v>
      </c>
      <c r="K57">
        <f t="shared" si="4"/>
        <v>176.02628606633127</v>
      </c>
      <c r="L57">
        <f t="shared" si="4"/>
        <v>142.79029552574877</v>
      </c>
      <c r="M57">
        <f t="shared" si="4"/>
        <v>170.05779299258484</v>
      </c>
      <c r="N57" s="11">
        <f>J57/MAX(J$3:J57)-1</f>
        <v>-2.0633707458871164E-2</v>
      </c>
      <c r="O57" s="11">
        <f>K57/MAX(K$3:K57)-1</f>
        <v>-0.18537561239860645</v>
      </c>
      <c r="P57" s="11">
        <f>L57/MAX(L$3:L57)-1</f>
        <v>-2.2528187201968475E-2</v>
      </c>
      <c r="Q57" s="11">
        <f>M57/MAX(M$3:M57)-1</f>
        <v>-1.6437538476826608E-2</v>
      </c>
    </row>
    <row r="58" spans="2:17" x14ac:dyDescent="0.25">
      <c r="B58" s="10">
        <v>37073</v>
      </c>
      <c r="C58" s="2">
        <v>-5.6746344172271312E-2</v>
      </c>
      <c r="D58" s="2">
        <v>-9.846469737271879E-3</v>
      </c>
      <c r="E58" s="2">
        <v>3.723015283425557E-2</v>
      </c>
      <c r="F58" s="2">
        <v>-8.3000709996277067E-3</v>
      </c>
      <c r="G58" s="2"/>
      <c r="J58">
        <f t="shared" si="4"/>
        <v>191.09140000000005</v>
      </c>
      <c r="K58">
        <f t="shared" si="4"/>
        <v>174.29304856761476</v>
      </c>
      <c r="L58">
        <f t="shared" si="4"/>
        <v>148.10640005142093</v>
      </c>
      <c r="M58">
        <f t="shared" si="4"/>
        <v>168.64630123670639</v>
      </c>
      <c r="N58" s="11">
        <f>J58/MAX(J$3:J58)-1</f>
        <v>-7.6209164166131327E-2</v>
      </c>
      <c r="O58" s="11">
        <f>K58/MAX(K$3:K58)-1</f>
        <v>-0.19339678677836725</v>
      </c>
      <c r="P58" s="11">
        <f>L58/MAX(L$3:L58)-1</f>
        <v>0</v>
      </c>
      <c r="Q58" s="11">
        <f>M58/MAX(M$3:M58)-1</f>
        <v>-2.4601176740037478E-2</v>
      </c>
    </row>
    <row r="59" spans="2:17" x14ac:dyDescent="0.25">
      <c r="B59" s="10">
        <v>37104</v>
      </c>
      <c r="C59" s="2">
        <v>4.3900458105388118E-3</v>
      </c>
      <c r="D59" s="2">
        <v>-6.2600150815345423E-2</v>
      </c>
      <c r="E59" s="2">
        <v>2.1376248973130396E-2</v>
      </c>
      <c r="F59" s="2">
        <v>-4.099899953509456E-3</v>
      </c>
      <c r="G59" s="2"/>
      <c r="J59">
        <f t="shared" si="4"/>
        <v>191.93030000000005</v>
      </c>
      <c r="K59">
        <f t="shared" si="4"/>
        <v>163.38227744121576</v>
      </c>
      <c r="L59">
        <f t="shared" si="4"/>
        <v>151.27235933343417</v>
      </c>
      <c r="M59">
        <f t="shared" si="4"/>
        <v>167.95486827410647</v>
      </c>
      <c r="N59" s="11">
        <f>J59/MAX(J$3:J59)-1</f>
        <v>-7.2153680077464699E-2</v>
      </c>
      <c r="O59" s="11">
        <f>K59/MAX(K$3:K59)-1</f>
        <v>-0.24389026957418358</v>
      </c>
      <c r="P59" s="11">
        <f>L59/MAX(L$3:L59)-1</f>
        <v>0</v>
      </c>
      <c r="Q59" s="11">
        <f>M59/MAX(M$3:M59)-1</f>
        <v>-2.8600214330174234E-2</v>
      </c>
    </row>
    <row r="60" spans="2:17" x14ac:dyDescent="0.25">
      <c r="B60" s="10">
        <v>37135</v>
      </c>
      <c r="C60" s="2">
        <v>-0.11637766418329987</v>
      </c>
      <c r="D60" s="2">
        <v>-8.0751392048668325E-2</v>
      </c>
      <c r="E60" s="2">
        <v>7.4566597585445926E-3</v>
      </c>
      <c r="F60" s="2">
        <v>-2.8300004571862547E-2</v>
      </c>
      <c r="G60" s="2"/>
      <c r="J60">
        <f t="shared" si="4"/>
        <v>169.59390000000005</v>
      </c>
      <c r="K60">
        <f t="shared" si="4"/>
        <v>150.18893110175586</v>
      </c>
      <c r="L60">
        <f t="shared" si="4"/>
        <v>152.40034584785587</v>
      </c>
      <c r="M60">
        <f t="shared" si="4"/>
        <v>163.20174473408269</v>
      </c>
      <c r="N60" s="11">
        <f>J60/MAX(J$3:J60)-1</f>
        <v>-0.18013426751112016</v>
      </c>
      <c r="O60" s="11">
        <f>K60/MAX(K$3:K60)-1</f>
        <v>-0.30494718284761158</v>
      </c>
      <c r="P60" s="11">
        <f>L60/MAX(L$3:L60)-1</f>
        <v>0</v>
      </c>
      <c r="Q60" s="11">
        <f>M60/MAX(M$3:M60)-1</f>
        <v>-5.609083270573656E-2</v>
      </c>
    </row>
    <row r="61" spans="2:17" x14ac:dyDescent="0.25">
      <c r="B61" s="10">
        <v>37165</v>
      </c>
      <c r="C61" s="2">
        <v>0.11064843723742412</v>
      </c>
      <c r="D61" s="2">
        <v>1.9067608310715078E-2</v>
      </c>
      <c r="E61" s="2">
        <v>4.9144222943657612E-2</v>
      </c>
      <c r="F61" s="2">
        <v>2.0099966235662015E-2</v>
      </c>
      <c r="G61" s="2"/>
      <c r="J61">
        <f t="shared" si="4"/>
        <v>188.35920000000004</v>
      </c>
      <c r="K61">
        <f t="shared" si="4"/>
        <v>153.0526748126091</v>
      </c>
      <c r="L61">
        <f t="shared" si="4"/>
        <v>159.88994242089342</v>
      </c>
      <c r="M61">
        <f t="shared" si="4"/>
        <v>166.48209429283889</v>
      </c>
      <c r="N61" s="11">
        <f>J61/MAX(J$3:J61)-1</f>
        <v>-8.941740546670951E-2</v>
      </c>
      <c r="O61" s="11">
        <f>K61/MAX(K$3:K61)-1</f>
        <v>-0.29169418797489088</v>
      </c>
      <c r="P61" s="11">
        <f>L61/MAX(L$3:L61)-1</f>
        <v>0</v>
      </c>
      <c r="Q61" s="11">
        <f>M61/MAX(M$3:M61)-1</f>
        <v>-3.711829031358993E-2</v>
      </c>
    </row>
    <row r="62" spans="2:17" x14ac:dyDescent="0.25">
      <c r="B62" s="10">
        <v>37196</v>
      </c>
      <c r="C62" s="2">
        <v>-7.0726569235799452E-3</v>
      </c>
      <c r="D62" s="2">
        <v>7.6708395389714079E-2</v>
      </c>
      <c r="E62" s="2">
        <v>-4.7539350933295976E-2</v>
      </c>
      <c r="F62" s="2">
        <v>2.0699893775558698E-2</v>
      </c>
      <c r="G62" s="2"/>
      <c r="J62">
        <f t="shared" si="4"/>
        <v>187.02700000000007</v>
      </c>
      <c r="K62">
        <f t="shared" si="4"/>
        <v>164.79309990758804</v>
      </c>
      <c r="L62">
        <f t="shared" si="4"/>
        <v>152.28887833744207</v>
      </c>
      <c r="M62">
        <f t="shared" si="4"/>
        <v>169.9282559602332</v>
      </c>
      <c r="N62" s="11">
        <f>J62/MAX(J$3:J62)-1</f>
        <v>-9.5857643758426758E-2</v>
      </c>
      <c r="O62" s="11">
        <f>K62/MAX(K$3:K62)-1</f>
        <v>-0.23736118568923625</v>
      </c>
      <c r="P62" s="11">
        <f>L62/MAX(L$3:L62)-1</f>
        <v>-4.7539350933295976E-2</v>
      </c>
      <c r="Q62" s="11">
        <f>M62/MAX(M$3:M62)-1</f>
        <v>-1.7186741204652911E-2</v>
      </c>
    </row>
    <row r="63" spans="2:17" x14ac:dyDescent="0.25">
      <c r="B63" s="10">
        <v>37226</v>
      </c>
      <c r="C63" s="2">
        <v>5.1170686585359171E-2</v>
      </c>
      <c r="D63" s="2">
        <v>8.7605612740822014E-3</v>
      </c>
      <c r="E63" s="2">
        <v>-1.884384378251458E-2</v>
      </c>
      <c r="F63" s="2">
        <v>1.7099992399464803E-2</v>
      </c>
      <c r="G63" s="2"/>
      <c r="H63" s="11">
        <f t="array" ref="H63">(PRODUCT(1+C52:C63))-1</f>
        <v>3.2867818422916084E-2</v>
      </c>
      <c r="I63" s="11">
        <f t="array" ref="I63">(PRODUCT(1+D52:D63))-1</f>
        <v>-0.11886010983089956</v>
      </c>
      <c r="J63">
        <f t="shared" si="4"/>
        <v>196.59730000000005</v>
      </c>
      <c r="K63">
        <f t="shared" si="4"/>
        <v>166.23677995687441</v>
      </c>
      <c r="L63">
        <f t="shared" si="4"/>
        <v>149.41917050423694</v>
      </c>
      <c r="M63">
        <f t="shared" si="4"/>
        <v>172.83402784560749</v>
      </c>
      <c r="N63" s="11">
        <f>J63/MAX(J$3:J63)-1</f>
        <v>-4.9592058618641022E-2</v>
      </c>
      <c r="O63" s="11">
        <f>K63/MAX(K$3:K63)-1</f>
        <v>-0.23068004162647349</v>
      </c>
      <c r="P63" s="11">
        <f>L63/MAX(L$3:L63)-1</f>
        <v>-6.5487370613301454E-2</v>
      </c>
      <c r="Q63" s="11">
        <f>M63/MAX(M$3:M63)-1</f>
        <v>-3.8064194915932159E-4</v>
      </c>
    </row>
    <row r="64" spans="2:17" x14ac:dyDescent="0.25">
      <c r="B64" s="10">
        <v>37257</v>
      </c>
      <c r="C64" s="2">
        <v>2.7945449912079257E-2</v>
      </c>
      <c r="D64" s="2">
        <v>-1.4595609581341429E-2</v>
      </c>
      <c r="E64" s="2">
        <v>1.2927430158434561E-2</v>
      </c>
      <c r="F64" s="2">
        <v>4.4736076553655302E-3</v>
      </c>
      <c r="G64" s="2"/>
      <c r="J64">
        <f t="shared" si="4"/>
        <v>202.09130000000007</v>
      </c>
      <c r="K64">
        <f t="shared" si="4"/>
        <v>163.8104528185645</v>
      </c>
      <c r="L64">
        <f t="shared" si="4"/>
        <v>151.3507763952617</v>
      </c>
      <c r="M64">
        <f t="shared" si="4"/>
        <v>173.60721947568527</v>
      </c>
      <c r="N64" s="11">
        <f>J64/MAX(J$3:J64)-1</f>
        <v>-2.3032481096725843E-2</v>
      </c>
      <c r="O64" s="11">
        <f>K64/MAX(K$3:K64)-1</f>
        <v>-0.2419087353820274</v>
      </c>
      <c r="P64" s="11">
        <f>L64/MAX(L$3:L64)-1</f>
        <v>-5.3406523864729771E-2</v>
      </c>
      <c r="Q64" s="11">
        <f>M64/MAX(M$3:M64)-1</f>
        <v>0</v>
      </c>
    </row>
    <row r="65" spans="2:17" x14ac:dyDescent="0.25">
      <c r="B65" s="10">
        <v>37288</v>
      </c>
      <c r="C65" s="2">
        <v>-8.6059122782623509E-2</v>
      </c>
      <c r="D65" s="2">
        <v>-1.9281035509449373E-2</v>
      </c>
      <c r="E65" s="2">
        <v>1.1643196244367049E-2</v>
      </c>
      <c r="F65" s="2">
        <v>-7.0425852886938367E-3</v>
      </c>
      <c r="G65" s="2"/>
      <c r="J65">
        <f t="shared" si="4"/>
        <v>184.69950000000006</v>
      </c>
      <c r="K65">
        <f t="shared" si="4"/>
        <v>160.65201766095078</v>
      </c>
      <c r="L65">
        <f t="shared" si="4"/>
        <v>153.11298318656904</v>
      </c>
      <c r="M65">
        <f t="shared" si="4"/>
        <v>172.38457582579477</v>
      </c>
      <c r="N65" s="11">
        <f>J65/MAX(J$3:J65)-1</f>
        <v>-0.10710944876065787</v>
      </c>
      <c r="O65" s="11">
        <f>K65/MAX(K$3:K65)-1</f>
        <v>-0.25652551997452988</v>
      </c>
      <c r="P65" s="11">
        <f>L65/MAX(L$3:L65)-1</f>
        <v>-4.2385150258449356E-2</v>
      </c>
      <c r="Q65" s="11">
        <f>M65/MAX(M$3:M65)-1</f>
        <v>-7.0425852886938367E-3</v>
      </c>
    </row>
    <row r="66" spans="2:17" x14ac:dyDescent="0.25">
      <c r="B66" s="10">
        <v>37316</v>
      </c>
      <c r="C66" s="2">
        <v>3.6974112003551607E-2</v>
      </c>
      <c r="D66" s="2">
        <v>3.7607296480228092E-2</v>
      </c>
      <c r="E66" s="2">
        <v>-4.0429373181672279E-2</v>
      </c>
      <c r="F66" s="2">
        <v>1.9111171792333792E-2</v>
      </c>
      <c r="G66" s="2"/>
      <c r="J66">
        <f t="shared" si="4"/>
        <v>191.52860000000004</v>
      </c>
      <c r="K66">
        <f t="shared" si="4"/>
        <v>166.693705719273</v>
      </c>
      <c r="L66">
        <f t="shared" si="4"/>
        <v>146.92272125036013</v>
      </c>
      <c r="M66">
        <f t="shared" si="4"/>
        <v>175.67904706875012</v>
      </c>
      <c r="N66" s="11">
        <f>J66/MAX(J$3:J66)-1</f>
        <v>-7.4095613512221492E-2</v>
      </c>
      <c r="O66" s="11">
        <f>K66/MAX(K$3:K66)-1</f>
        <v>-0.22856545477872858</v>
      </c>
      <c r="P66" s="11">
        <f>L66/MAX(L$3:L66)-1</f>
        <v>-8.1100918382961518E-2</v>
      </c>
      <c r="Q66" s="11">
        <f>M66/MAX(M$3:M66)-1</f>
        <v>0</v>
      </c>
    </row>
    <row r="67" spans="2:17" x14ac:dyDescent="0.25">
      <c r="B67" s="10">
        <v>37347</v>
      </c>
      <c r="C67" s="2">
        <v>-3.1877745673492108E-2</v>
      </c>
      <c r="D67" s="2">
        <v>-6.0630886456453315E-2</v>
      </c>
      <c r="E67" s="2">
        <v>3.797018902113769E-2</v>
      </c>
      <c r="F67" s="2">
        <v>2.7859556752374282E-3</v>
      </c>
      <c r="G67" s="2"/>
      <c r="J67">
        <f t="shared" si="4"/>
        <v>185.42310000000003</v>
      </c>
      <c r="K67">
        <f t="shared" si="4"/>
        <v>156.58691857480233</v>
      </c>
      <c r="L67">
        <f t="shared" si="4"/>
        <v>152.50140474773622</v>
      </c>
      <c r="M67">
        <f t="shared" si="4"/>
        <v>176.16848110695162</v>
      </c>
      <c r="N67" s="11">
        <f>J67/MAX(J$3:J67)-1</f>
        <v>-0.10361135806264965</v>
      </c>
      <c r="O67" s="11">
        <f>K67/MAX(K$3:K67)-1</f>
        <v>-0.27533821509862511</v>
      </c>
      <c r="P67" s="11">
        <f>L67/MAX(L$3:L67)-1</f>
        <v>-4.6210146562612797E-2</v>
      </c>
      <c r="Q67" s="11">
        <f>M67/MAX(M$3:M67)-1</f>
        <v>0</v>
      </c>
    </row>
    <row r="68" spans="2:17" x14ac:dyDescent="0.25">
      <c r="B68" s="10">
        <v>37377</v>
      </c>
      <c r="C68" s="2">
        <v>6.496224041125398E-2</v>
      </c>
      <c r="D68" s="2">
        <v>-7.3639344262295126E-3</v>
      </c>
      <c r="E68" s="2">
        <v>3.144240218538652E-3</v>
      </c>
      <c r="F68" s="2">
        <v>4.1649855311010064E-4</v>
      </c>
      <c r="G68" s="2"/>
      <c r="J68">
        <f t="shared" si="4"/>
        <v>197.46860000000004</v>
      </c>
      <c r="K68">
        <f t="shared" si="4"/>
        <v>155.43382277441214</v>
      </c>
      <c r="L68">
        <f t="shared" si="4"/>
        <v>152.9809057979277</v>
      </c>
      <c r="M68">
        <f t="shared" si="4"/>
        <v>176.24185502443626</v>
      </c>
      <c r="N68" s="11">
        <f>J68/MAX(J$3:J68)-1</f>
        <v>-4.537994360319797E-2</v>
      </c>
      <c r="O68" s="11">
        <f>K68/MAX(K$3:K68)-1</f>
        <v>-0.28067457696383336</v>
      </c>
      <c r="P68" s="11">
        <f>L68/MAX(L$3:L68)-1</f>
        <v>-4.3211202145400751E-2</v>
      </c>
      <c r="Q68" s="11">
        <f>M68/MAX(M$3:M68)-1</f>
        <v>0</v>
      </c>
    </row>
    <row r="69" spans="2:17" x14ac:dyDescent="0.25">
      <c r="B69" s="10">
        <v>37408</v>
      </c>
      <c r="C69" s="2">
        <v>0.10114722036820023</v>
      </c>
      <c r="D69" s="2">
        <v>-7.123275002146956E-2</v>
      </c>
      <c r="E69" s="2">
        <v>1.7953793912359295E-2</v>
      </c>
      <c r="F69" s="2">
        <v>-1.9391504229189116E-2</v>
      </c>
      <c r="G69" s="2"/>
      <c r="J69">
        <f t="shared" ref="J69:M84" si="5">J68*(1+C69)</f>
        <v>217.44200000000004</v>
      </c>
      <c r="K69">
        <f t="shared" si="5"/>
        <v>144.36184413184102</v>
      </c>
      <c r="L69">
        <f t="shared" si="5"/>
        <v>155.72749345314975</v>
      </c>
      <c r="M69">
        <f t="shared" si="5"/>
        <v>172.82426034736977</v>
      </c>
      <c r="N69" s="11">
        <f>J69/MAX(J$3:J69)-1</f>
        <v>0</v>
      </c>
      <c r="O69" s="11">
        <f>K69/MAX(K$3:K69)-1</f>
        <v>-0.33191410500705643</v>
      </c>
      <c r="P69" s="11">
        <f>L69/MAX(L$3:L69)-1</f>
        <v>-2.6033213251065335E-2</v>
      </c>
      <c r="Q69" s="11">
        <f>M69/MAX(M$3:M69)-1</f>
        <v>-1.9391504229189116E-2</v>
      </c>
    </row>
    <row r="70" spans="2:17" x14ac:dyDescent="0.25">
      <c r="B70" s="10">
        <v>37438</v>
      </c>
      <c r="C70" s="2">
        <v>-3.0021798916494147E-3</v>
      </c>
      <c r="D70" s="2">
        <v>-7.7954962516181392E-2</v>
      </c>
      <c r="E70" s="2">
        <v>3.0849084790246506E-2</v>
      </c>
      <c r="F70" s="2">
        <v>-2.8606082890943685E-2</v>
      </c>
      <c r="G70" s="2"/>
      <c r="J70">
        <f t="shared" si="5"/>
        <v>216.78919999999999</v>
      </c>
      <c r="K70">
        <f t="shared" si="5"/>
        <v>133.10812198377653</v>
      </c>
      <c r="L70">
        <f t="shared" si="5"/>
        <v>160.53154410285853</v>
      </c>
      <c r="M70">
        <f t="shared" si="5"/>
        <v>167.88043523030689</v>
      </c>
      <c r="N70" s="11">
        <f>J70/MAX(J$3:J70)-1</f>
        <v>-3.0021798916494147E-3</v>
      </c>
      <c r="O70" s="11">
        <f>K70/MAX(K$3:K70)-1</f>
        <v>-0.38399471590882095</v>
      </c>
      <c r="P70" s="11">
        <f>L70/MAX(L$3:L70)-1</f>
        <v>0</v>
      </c>
      <c r="Q70" s="11">
        <f>M70/MAX(M$3:M70)-1</f>
        <v>-4.7442872142772541E-2</v>
      </c>
    </row>
    <row r="71" spans="2:17" x14ac:dyDescent="0.25">
      <c r="B71" s="10">
        <v>37469</v>
      </c>
      <c r="C71" s="2">
        <v>1.6200530284719017E-2</v>
      </c>
      <c r="D71" s="2">
        <v>6.5723498464909103E-3</v>
      </c>
      <c r="E71" s="2">
        <v>4.3650717794812E-2</v>
      </c>
      <c r="F71" s="2">
        <v>5.2992278888801536E-3</v>
      </c>
      <c r="G71" s="2"/>
      <c r="J71">
        <f t="shared" si="5"/>
        <v>220.3013</v>
      </c>
      <c r="K71">
        <f t="shared" si="5"/>
        <v>133.9829551288633</v>
      </c>
      <c r="L71">
        <f t="shared" si="5"/>
        <v>167.53886123165782</v>
      </c>
      <c r="M71">
        <f t="shared" si="5"/>
        <v>168.77007191467666</v>
      </c>
      <c r="N71" s="11">
        <f>J71/MAX(J$3:J71)-1</f>
        <v>0</v>
      </c>
      <c r="O71" s="11">
        <f>K71/MAX(K$3:K71)-1</f>
        <v>-0.37994611367448661</v>
      </c>
      <c r="P71" s="11">
        <f>L71/MAX(L$3:L71)-1</f>
        <v>0</v>
      </c>
      <c r="Q71" s="11">
        <f>M71/MAX(M$3:M71)-1</f>
        <v>-4.2395054845079883E-2</v>
      </c>
    </row>
    <row r="72" spans="2:17" x14ac:dyDescent="0.25">
      <c r="B72" s="10">
        <v>37500</v>
      </c>
      <c r="C72" s="2">
        <v>1.6102946283113262E-2</v>
      </c>
      <c r="D72" s="2">
        <v>-0.10868598930153417</v>
      </c>
      <c r="E72" s="2">
        <v>4.1675525680910708E-2</v>
      </c>
      <c r="F72" s="2">
        <v>-1.5445018967873092E-2</v>
      </c>
      <c r="G72" s="2"/>
      <c r="J72">
        <f t="shared" si="5"/>
        <v>223.84880000000001</v>
      </c>
      <c r="K72">
        <f t="shared" si="5"/>
        <v>119.42088510113973</v>
      </c>
      <c r="L72">
        <f t="shared" si="5"/>
        <v>174.52113134546832</v>
      </c>
      <c r="M72">
        <f t="shared" si="5"/>
        <v>166.16341495274517</v>
      </c>
      <c r="N72" s="11">
        <f>J72/MAX(J$3:J72)-1</f>
        <v>0</v>
      </c>
      <c r="O72" s="11">
        <f>K72/MAX(K$3:K72)-1</f>
        <v>-0.44733728373003612</v>
      </c>
      <c r="P72" s="11">
        <f>L72/MAX(L$3:L72)-1</f>
        <v>0</v>
      </c>
      <c r="Q72" s="11">
        <f>M72/MAX(M$3:M72)-1</f>
        <v>-5.7185281386726738E-2</v>
      </c>
    </row>
    <row r="73" spans="2:17" x14ac:dyDescent="0.25">
      <c r="B73" s="10">
        <v>37530</v>
      </c>
      <c r="C73" s="2">
        <v>-4.527341669912921E-2</v>
      </c>
      <c r="D73" s="2">
        <v>8.8019328655936313E-2</v>
      </c>
      <c r="E73" s="2">
        <v>-2.8724376953776609E-2</v>
      </c>
      <c r="F73" s="2">
        <v>5.9037443910976428E-3</v>
      </c>
      <c r="G73" s="2"/>
      <c r="J73">
        <f t="shared" si="5"/>
        <v>213.71439999999998</v>
      </c>
      <c r="K73">
        <f t="shared" si="5"/>
        <v>129.93223123523975</v>
      </c>
      <c r="L73">
        <f t="shared" si="5"/>
        <v>169.50812058230153</v>
      </c>
      <c r="M73">
        <f t="shared" si="5"/>
        <v>167.14440128177807</v>
      </c>
      <c r="N73" s="11">
        <f>J73/MAX(J$3:J73)-1</f>
        <v>-4.527341669912921E-2</v>
      </c>
      <c r="O73" s="11">
        <f>K73/MAX(K$3:K73)-1</f>
        <v>-0.3986922824707877</v>
      </c>
      <c r="P73" s="11">
        <f>L73/MAX(L$3:L73)-1</f>
        <v>-2.8724376953776609E-2</v>
      </c>
      <c r="Q73" s="11">
        <f>M73/MAX(M$3:M73)-1</f>
        <v>-5.1619144279869356E-2</v>
      </c>
    </row>
    <row r="74" spans="2:17" x14ac:dyDescent="0.25">
      <c r="B74" s="10">
        <v>37561</v>
      </c>
      <c r="C74" s="2">
        <v>1.9694976098943329E-2</v>
      </c>
      <c r="D74" s="2">
        <v>5.8858393722192925E-2</v>
      </c>
      <c r="E74" s="2">
        <v>-1.1054574669080885E-2</v>
      </c>
      <c r="F74" s="2">
        <v>2.1183587867885656E-2</v>
      </c>
      <c r="G74" s="2"/>
      <c r="J74">
        <f t="shared" si="5"/>
        <v>217.92349999999999</v>
      </c>
      <c r="K74">
        <f t="shared" si="5"/>
        <v>137.57983365848651</v>
      </c>
      <c r="L74">
        <f t="shared" si="5"/>
        <v>167.6342804063089</v>
      </c>
      <c r="M74">
        <f t="shared" si="5"/>
        <v>170.68511939295576</v>
      </c>
      <c r="N74" s="11">
        <f>J74/MAX(J$3:J74)-1</f>
        <v>-2.647009945999268E-2</v>
      </c>
      <c r="O74" s="11">
        <f>K74/MAX(K$3:K74)-1</f>
        <v>-0.36330027608426008</v>
      </c>
      <c r="P74" s="11">
        <f>L74/MAX(L$3:L74)-1</f>
        <v>-3.9461415852999226E-2</v>
      </c>
      <c r="Q74" s="11">
        <f>M74/MAX(M$3:M74)-1</f>
        <v>-3.1529035090501423E-2</v>
      </c>
    </row>
    <row r="75" spans="2:17" x14ac:dyDescent="0.25">
      <c r="B75" s="10">
        <v>37591</v>
      </c>
      <c r="C75" s="2">
        <v>2.6999841687564752E-2</v>
      </c>
      <c r="D75" s="2">
        <v>-5.8743628208285825E-2</v>
      </c>
      <c r="E75" s="2">
        <v>4.0960884534645192E-2</v>
      </c>
      <c r="F75" s="2">
        <v>-2.0999252796840562E-3</v>
      </c>
      <c r="G75" s="2"/>
      <c r="H75" s="11">
        <f t="array" ref="H75">(PRODUCT(1+C64:C75))-1</f>
        <v>0.13840525785450764</v>
      </c>
      <c r="I75" s="11">
        <f t="array" ref="I75">(PRODUCT(1+D64:D75))-1</f>
        <v>-0.22100334778687813</v>
      </c>
      <c r="J75">
        <f t="shared" si="5"/>
        <v>223.8074</v>
      </c>
      <c r="K75">
        <f t="shared" si="5"/>
        <v>129.49789506109457</v>
      </c>
      <c r="L75">
        <f t="shared" si="5"/>
        <v>174.50072881008006</v>
      </c>
      <c r="M75">
        <f t="shared" si="5"/>
        <v>170.32669339587659</v>
      </c>
      <c r="N75" s="11">
        <f>J75/MAX(J$3:J75)-1</f>
        <v>-1.8494626730192198E-4</v>
      </c>
      <c r="O75" s="11">
        <f>K75/MAX(K$3:K75)-1</f>
        <v>-0.40070232794628458</v>
      </c>
      <c r="P75" s="11">
        <f>L75/MAX(L$3:L75)-1</f>
        <v>-1.1690581668233335E-4</v>
      </c>
      <c r="Q75" s="11">
        <f>M75/MAX(M$3:M75)-1</f>
        <v>-3.3562751752354902E-2</v>
      </c>
    </row>
    <row r="76" spans="2:17" x14ac:dyDescent="0.25">
      <c r="B76" s="10">
        <v>37622</v>
      </c>
      <c r="C76" s="2">
        <v>2.142020326405647E-2</v>
      </c>
      <c r="D76" s="2">
        <v>-2.6197687879604747E-2</v>
      </c>
      <c r="E76" s="2">
        <v>-3.3792582932036241E-3</v>
      </c>
      <c r="F76" s="2">
        <v>6.5199607838530849E-3</v>
      </c>
      <c r="G76" s="2"/>
      <c r="J76">
        <f t="shared" si="5"/>
        <v>228.60139999999998</v>
      </c>
      <c r="K76">
        <f t="shared" si="5"/>
        <v>126.1053496252182</v>
      </c>
      <c r="L76">
        <f t="shared" si="5"/>
        <v>173.91104577507852</v>
      </c>
      <c r="M76">
        <f t="shared" si="5"/>
        <v>171.43721675726107</v>
      </c>
      <c r="N76" s="11">
        <f>J76/MAX(J$3:J76)-1</f>
        <v>0</v>
      </c>
      <c r="O76" s="11">
        <f>K76/MAX(K$3:K76)-1</f>
        <v>-0.41640254130572152</v>
      </c>
      <c r="P76" s="11">
        <f>L76/MAX(L$3:L76)-1</f>
        <v>-3.495769054935316E-3</v>
      </c>
      <c r="Q76" s="11">
        <f>M76/MAX(M$3:M76)-1</f>
        <v>-2.7261618793725351E-2</v>
      </c>
    </row>
    <row r="77" spans="2:17" x14ac:dyDescent="0.25">
      <c r="B77" s="10">
        <v>37653</v>
      </c>
      <c r="C77" s="2">
        <v>5.3829066663633851E-2</v>
      </c>
      <c r="D77" s="2">
        <v>-1.5006432491409871E-2</v>
      </c>
      <c r="E77" s="2">
        <v>3.0268939607096534E-2</v>
      </c>
      <c r="F77" s="2">
        <v>2.1004945944014253E-4</v>
      </c>
      <c r="G77" s="2"/>
      <c r="J77">
        <f t="shared" si="5"/>
        <v>240.9068</v>
      </c>
      <c r="K77">
        <f t="shared" si="5"/>
        <v>124.21295820926171</v>
      </c>
      <c r="L77">
        <f t="shared" si="5"/>
        <v>179.17514871665136</v>
      </c>
      <c r="M77">
        <f t="shared" si="5"/>
        <v>171.47322705196885</v>
      </c>
      <c r="N77" s="11">
        <f>J77/MAX(J$3:J77)-1</f>
        <v>0</v>
      </c>
      <c r="O77" s="11">
        <f>K77/MAX(K$3:K77)-1</f>
        <v>-0.42516025717177564</v>
      </c>
      <c r="P77" s="11">
        <f>L77/MAX(L$3:L77)-1</f>
        <v>0</v>
      </c>
      <c r="Q77" s="11">
        <f>M77/MAX(M$3:M77)-1</f>
        <v>-2.7057295622576305E-2</v>
      </c>
    </row>
    <row r="78" spans="2:17" x14ac:dyDescent="0.25">
      <c r="B78" s="10">
        <v>37681</v>
      </c>
      <c r="C78" s="2">
        <v>-8.1866929451555492E-2</v>
      </c>
      <c r="D78" s="2">
        <v>9.7130717279347856E-3</v>
      </c>
      <c r="E78" s="2">
        <v>-1.2573986066294895E-2</v>
      </c>
      <c r="F78" s="2">
        <v>1.4199381204829109E-3</v>
      </c>
      <c r="G78" s="2"/>
      <c r="J78">
        <f t="shared" si="5"/>
        <v>221.18450000000001</v>
      </c>
      <c r="K78">
        <f t="shared" si="5"/>
        <v>125.41944758188724</v>
      </c>
      <c r="L78">
        <f t="shared" si="5"/>
        <v>176.92220289326187</v>
      </c>
      <c r="M78">
        <f t="shared" si="5"/>
        <v>171.71670842370216</v>
      </c>
      <c r="N78" s="11">
        <f>J78/MAX(J$3:J78)-1</f>
        <v>-8.1866929451555492E-2</v>
      </c>
      <c r="O78" s="11">
        <f>K78/MAX(K$3:K78)-1</f>
        <v>-0.41957679751761745</v>
      </c>
      <c r="P78" s="11">
        <f>L78/MAX(L$3:L78)-1</f>
        <v>-1.2573986066294895E-2</v>
      </c>
      <c r="Q78" s="11">
        <f>M78/MAX(M$3:M78)-1</f>
        <v>-2.5675777187585069E-2</v>
      </c>
    </row>
    <row r="79" spans="2:17" x14ac:dyDescent="0.25">
      <c r="B79" s="10">
        <v>37712</v>
      </c>
      <c r="C79" s="2">
        <v>5.6688872864056883E-2</v>
      </c>
      <c r="D79" s="2">
        <v>8.2368640806903093E-2</v>
      </c>
      <c r="E79" s="2">
        <v>1.0153250373791334E-2</v>
      </c>
      <c r="F79" s="2">
        <v>2.6360105258126376E-2</v>
      </c>
      <c r="G79" s="2"/>
      <c r="J79">
        <f t="shared" si="5"/>
        <v>233.72319999999999</v>
      </c>
      <c r="K79">
        <f t="shared" si="5"/>
        <v>135.75007700995991</v>
      </c>
      <c r="L79">
        <f t="shared" si="5"/>
        <v>178.71853831591986</v>
      </c>
      <c r="M79">
        <f t="shared" si="5"/>
        <v>176.24317893232995</v>
      </c>
      <c r="N79" s="11">
        <f>J79/MAX(J$3:J79)-1</f>
        <v>-2.9819000542948615E-2</v>
      </c>
      <c r="O79" s="11">
        <f>K79/MAX(K$3:K79)-1</f>
        <v>-0.37176812723635377</v>
      </c>
      <c r="P79" s="11">
        <f>L79/MAX(L$3:L79)-1</f>
        <v>-2.548402521231341E-3</v>
      </c>
      <c r="Q79" s="11">
        <f>M79/MAX(M$3:M79)-1</f>
        <v>0</v>
      </c>
    </row>
    <row r="80" spans="2:17" x14ac:dyDescent="0.25">
      <c r="B80" s="10">
        <v>37742</v>
      </c>
      <c r="C80" s="2">
        <v>0.13096688732654704</v>
      </c>
      <c r="D80" s="2">
        <v>5.2682535720498969E-2</v>
      </c>
      <c r="E80" s="2">
        <v>5.6230139440127891E-2</v>
      </c>
      <c r="F80" s="2">
        <v>3.5759958801813818E-2</v>
      </c>
      <c r="G80" s="2"/>
      <c r="J80">
        <f t="shared" si="5"/>
        <v>264.33320000000003</v>
      </c>
      <c r="K80">
        <f t="shared" si="5"/>
        <v>142.90173529109759</v>
      </c>
      <c r="L80">
        <f t="shared" si="5"/>
        <v>188.76790664595987</v>
      </c>
      <c r="M80">
        <f t="shared" si="5"/>
        <v>182.54562775005078</v>
      </c>
      <c r="N80" s="11">
        <f>J80/MAX(J$3:J80)-1</f>
        <v>0</v>
      </c>
      <c r="O80" s="11">
        <f>K80/MAX(K$3:K80)-1</f>
        <v>-0.33867127915872708</v>
      </c>
      <c r="P80" s="11">
        <f>L80/MAX(L$3:L80)-1</f>
        <v>0</v>
      </c>
      <c r="Q80" s="11">
        <f>M80/MAX(M$3:M80)-1</f>
        <v>0</v>
      </c>
    </row>
    <row r="81" spans="2:17" x14ac:dyDescent="0.25">
      <c r="B81" s="10">
        <v>37773</v>
      </c>
      <c r="C81" s="2">
        <v>-2.3388284180723362E-2</v>
      </c>
      <c r="D81" s="2">
        <v>1.2761187595205836E-2</v>
      </c>
      <c r="E81" s="2">
        <v>-1.525612951640487E-2</v>
      </c>
      <c r="F81" s="2">
        <v>1.3459951904798428E-2</v>
      </c>
      <c r="G81" s="2"/>
      <c r="J81">
        <f t="shared" si="5"/>
        <v>258.15090000000004</v>
      </c>
      <c r="K81">
        <f t="shared" si="5"/>
        <v>144.72533114282774</v>
      </c>
      <c r="L81">
        <f t="shared" si="5"/>
        <v>185.88803901362849</v>
      </c>
      <c r="M81">
        <f t="shared" si="5"/>
        <v>185.0026831199977</v>
      </c>
      <c r="N81" s="11">
        <f>J81/MAX(J$3:J81)-1</f>
        <v>-2.3388284180723362E-2</v>
      </c>
      <c r="O81" s="11">
        <f>K81/MAX(K$3:K81)-1</f>
        <v>-0.33023193928997407</v>
      </c>
      <c r="P81" s="11">
        <f>L81/MAX(L$3:L81)-1</f>
        <v>-1.525612951640487E-2</v>
      </c>
      <c r="Q81" s="11">
        <f>M81/MAX(M$3:M81)-1</f>
        <v>0</v>
      </c>
    </row>
    <row r="82" spans="2:17" x14ac:dyDescent="0.25">
      <c r="B82" s="10">
        <v>37803</v>
      </c>
      <c r="C82" s="2">
        <v>5.7782483036084686E-2</v>
      </c>
      <c r="D82" s="2">
        <v>1.7630615546158745E-2</v>
      </c>
      <c r="E82" s="2">
        <v>-8.9434650455927023E-2</v>
      </c>
      <c r="F82" s="2">
        <v>1.304010484244289E-2</v>
      </c>
      <c r="G82" s="2"/>
      <c r="J82">
        <f t="shared" si="5"/>
        <v>273.06750000000005</v>
      </c>
      <c r="K82">
        <f t="shared" si="5"/>
        <v>147.27692781599745</v>
      </c>
      <c r="L82">
        <f t="shared" si="5"/>
        <v>169.2632072205069</v>
      </c>
      <c r="M82">
        <f t="shared" si="5"/>
        <v>187.41513750401572</v>
      </c>
      <c r="N82" s="11">
        <f>J82/MAX(J$3:J82)-1</f>
        <v>0</v>
      </c>
      <c r="O82" s="11">
        <f>K82/MAX(K$3:K82)-1</f>
        <v>-0.31842351610649933</v>
      </c>
      <c r="P82" s="11">
        <f>L82/MAX(L$3:L82)-1</f>
        <v>-0.1033263533617218</v>
      </c>
      <c r="Q82" s="11">
        <f>M82/MAX(M$3:M82)-1</f>
        <v>0</v>
      </c>
    </row>
    <row r="83" spans="2:17" x14ac:dyDescent="0.25">
      <c r="B83" s="10">
        <v>37834</v>
      </c>
      <c r="C83" s="2">
        <v>4.8882052972250456E-2</v>
      </c>
      <c r="D83" s="2">
        <v>1.950039391214009E-2</v>
      </c>
      <c r="E83" s="2">
        <v>1.5944002079514075E-2</v>
      </c>
      <c r="F83" s="2">
        <v>1.8299943189426404E-2</v>
      </c>
      <c r="G83" s="2"/>
      <c r="J83">
        <f t="shared" si="5"/>
        <v>286.41560000000004</v>
      </c>
      <c r="K83">
        <f t="shared" si="5"/>
        <v>150.14888592257924</v>
      </c>
      <c r="L83">
        <f t="shared" si="5"/>
        <v>171.96194014841589</v>
      </c>
      <c r="M83">
        <f t="shared" si="5"/>
        <v>190.84482387317775</v>
      </c>
      <c r="N83" s="11">
        <f>J83/MAX(J$3:J83)-1</f>
        <v>0</v>
      </c>
      <c r="O83" s="11">
        <f>K83/MAX(K$3:K83)-1</f>
        <v>-0.30513250618932464</v>
      </c>
      <c r="P83" s="11">
        <f>L83/MAX(L$3:L83)-1</f>
        <v>-8.9029786875075567E-2</v>
      </c>
      <c r="Q83" s="11">
        <f>M83/MAX(M$3:M83)-1</f>
        <v>0</v>
      </c>
    </row>
    <row r="84" spans="2:17" x14ac:dyDescent="0.25">
      <c r="B84" s="10">
        <v>37865</v>
      </c>
      <c r="C84" s="2">
        <v>-2.5947259855957583E-2</v>
      </c>
      <c r="D84" s="2">
        <v>-1.0620255761471631E-2</v>
      </c>
      <c r="E84" s="2">
        <v>5.2061323400538484E-2</v>
      </c>
      <c r="F84" s="2">
        <v>1.1629955838479145E-2</v>
      </c>
      <c r="G84" s="2"/>
      <c r="J84">
        <f t="shared" si="5"/>
        <v>278.98390000000006</v>
      </c>
      <c r="K84">
        <f t="shared" si="5"/>
        <v>148.55426635178142</v>
      </c>
      <c r="L84">
        <f t="shared" si="5"/>
        <v>180.91450632706662</v>
      </c>
      <c r="M84">
        <f t="shared" si="5"/>
        <v>193.06434074682514</v>
      </c>
      <c r="N84" s="11">
        <f>J84/MAX(J$3:J84)-1</f>
        <v>-2.5947259855957472E-2</v>
      </c>
      <c r="O84" s="11">
        <f>K84/MAX(K$3:K84)-1</f>
        <v>-0.31251217669392672</v>
      </c>
      <c r="P84" s="11">
        <f>L84/MAX(L$3:L84)-1</f>
        <v>-4.1603472001321418E-2</v>
      </c>
      <c r="Q84" s="11">
        <f>M84/MAX(M$3:M84)-1</f>
        <v>0</v>
      </c>
    </row>
    <row r="85" spans="2:17" x14ac:dyDescent="0.25">
      <c r="B85" s="10">
        <v>37895</v>
      </c>
      <c r="C85" s="2">
        <v>-2.3832558079516342E-2</v>
      </c>
      <c r="D85" s="2">
        <v>5.6574299992396826E-2</v>
      </c>
      <c r="E85" s="2">
        <v>-2.7820908659565546E-2</v>
      </c>
      <c r="F85" s="2">
        <v>2.4480095502941168E-2</v>
      </c>
      <c r="G85" s="2"/>
      <c r="J85">
        <f t="shared" ref="J85:M100" si="6">J84*(1+C85)</f>
        <v>272.33500000000009</v>
      </c>
      <c r="K85">
        <f t="shared" si="6"/>
        <v>156.95861998151753</v>
      </c>
      <c r="L85">
        <f t="shared" si="6"/>
        <v>175.8813003713509</v>
      </c>
      <c r="M85">
        <f t="shared" si="6"/>
        <v>197.79057424651978</v>
      </c>
      <c r="N85" s="11">
        <f>J85/MAX(J$3:J85)-1</f>
        <v>-4.9161428357952341E-2</v>
      </c>
      <c r="O85" s="11">
        <f>K85/MAX(K$3:K85)-1</f>
        <v>-0.27361803433708909</v>
      </c>
      <c r="P85" s="11">
        <f>L85/MAX(L$3:L85)-1</f>
        <v>-6.8266934266417389E-2</v>
      </c>
      <c r="Q85" s="11">
        <f>M85/MAX(M$3:M85)-1</f>
        <v>0</v>
      </c>
    </row>
    <row r="86" spans="2:17" x14ac:dyDescent="0.25">
      <c r="B86" s="10">
        <v>37926</v>
      </c>
      <c r="C86" s="2">
        <v>-9.2411919143701171E-3</v>
      </c>
      <c r="D86" s="2">
        <v>8.7987858329736657E-3</v>
      </c>
      <c r="E86" s="2">
        <v>4.8374136706625936E-3</v>
      </c>
      <c r="F86" s="2">
        <v>1.0549970794101471E-2</v>
      </c>
      <c r="G86" s="2"/>
      <c r="J86">
        <f t="shared" si="6"/>
        <v>269.81830000000008</v>
      </c>
      <c r="K86">
        <f t="shared" si="6"/>
        <v>158.339665263374</v>
      </c>
      <c r="L86">
        <f t="shared" si="6"/>
        <v>176.7321109781812</v>
      </c>
      <c r="M86">
        <f t="shared" si="6"/>
        <v>199.87725902816914</v>
      </c>
      <c r="N86" s="11">
        <f>J86/MAX(J$3:J86)-1</f>
        <v>-5.794831007808221E-2</v>
      </c>
      <c r="O86" s="11">
        <f>K86/MAX(K$3:K86)-1</f>
        <v>-0.26722675498828663</v>
      </c>
      <c r="P86" s="11">
        <f>L86/MAX(L$3:L86)-1</f>
        <v>-6.375975599682937E-2</v>
      </c>
      <c r="Q86" s="11">
        <f>M86/MAX(M$3:M86)-1</f>
        <v>0</v>
      </c>
    </row>
    <row r="87" spans="2:17" x14ac:dyDescent="0.25">
      <c r="B87" s="10">
        <v>37956</v>
      </c>
      <c r="C87" s="2">
        <v>5.070782819401054E-2</v>
      </c>
      <c r="D87" s="2">
        <v>5.2442496125338023E-2</v>
      </c>
      <c r="E87" s="2">
        <v>1.1893239364376917E-2</v>
      </c>
      <c r="F87" s="2">
        <v>1.8739943160642758E-2</v>
      </c>
      <c r="G87" s="2"/>
      <c r="H87" s="11">
        <f t="array" ref="H87">(PRODUCT(1+C76:C87))-1</f>
        <v>0.26671504159379933</v>
      </c>
      <c r="I87" s="11">
        <f t="array" ref="I87">(PRODUCT(1+D76:D87))-1</f>
        <v>0.28684248085126596</v>
      </c>
      <c r="J87">
        <f t="shared" si="6"/>
        <v>283.50020000000006</v>
      </c>
      <c r="K87">
        <f t="shared" si="6"/>
        <v>166.6433925454358</v>
      </c>
      <c r="L87">
        <f t="shared" si="6"/>
        <v>178.83402827741634</v>
      </c>
      <c r="M87">
        <f t="shared" si="6"/>
        <v>203.62294750146211</v>
      </c>
      <c r="N87" s="11">
        <f>J87/MAX(J$3:J87)-1</f>
        <v>-1.017891483564437E-2</v>
      </c>
      <c r="O87" s="11">
        <f>K87/MAX(K$3:K87)-1</f>
        <v>-0.22879829692600862</v>
      </c>
      <c r="P87" s="11">
        <f>L87/MAX(L$3:L87)-1</f>
        <v>-5.2624826672337033E-2</v>
      </c>
      <c r="Q87" s="11">
        <f>M87/MAX(M$3:M87)-1</f>
        <v>0</v>
      </c>
    </row>
    <row r="88" spans="2:17" x14ac:dyDescent="0.25">
      <c r="B88" s="10">
        <v>37987</v>
      </c>
      <c r="C88" s="2">
        <v>6.2723059807365811E-3</v>
      </c>
      <c r="D88" s="2">
        <v>1.8355576915967342E-2</v>
      </c>
      <c r="E88" s="2">
        <v>1.7150992922931207E-2</v>
      </c>
      <c r="F88" s="2">
        <v>1.9760009859560501E-2</v>
      </c>
      <c r="G88" s="2"/>
      <c r="J88">
        <f t="shared" si="6"/>
        <v>285.27840000000009</v>
      </c>
      <c r="K88">
        <f t="shared" si="6"/>
        <v>169.70222815484129</v>
      </c>
      <c r="L88">
        <f t="shared" si="6"/>
        <v>181.90120943078159</v>
      </c>
      <c r="M88">
        <f t="shared" si="6"/>
        <v>207.64653895172376</v>
      </c>
      <c r="N88" s="11">
        <f>J88/MAX(J$3:J88)-1</f>
        <v>-3.9704541233087642E-3</v>
      </c>
      <c r="O88" s="11">
        <f>K88/MAX(K$3:K88)-1</f>
        <v>-0.21464244474750893</v>
      </c>
      <c r="P88" s="11">
        <f>L88/MAX(L$3:L88)-1</f>
        <v>-3.6376401779233514E-2</v>
      </c>
      <c r="Q88" s="11">
        <f>M88/MAX(M$3:M88)-1</f>
        <v>0</v>
      </c>
    </row>
    <row r="89" spans="2:17" x14ac:dyDescent="0.25">
      <c r="B89" s="10">
        <v>38018</v>
      </c>
      <c r="C89" s="2">
        <v>5.0196229367523104E-2</v>
      </c>
      <c r="D89" s="2">
        <v>1.389821688963111E-2</v>
      </c>
      <c r="E89" s="2">
        <v>1.9928489423419737E-2</v>
      </c>
      <c r="F89" s="2">
        <v>1.1880054928021799E-2</v>
      </c>
      <c r="G89" s="2"/>
      <c r="J89">
        <f t="shared" si="6"/>
        <v>299.59830000000011</v>
      </c>
      <c r="K89">
        <f t="shared" si="6"/>
        <v>172.06078652839093</v>
      </c>
      <c r="L89">
        <f t="shared" si="6"/>
        <v>185.52622575903018</v>
      </c>
      <c r="M89">
        <f t="shared" si="6"/>
        <v>210.11339124008384</v>
      </c>
      <c r="N89" s="11">
        <f>J89/MAX(J$3:J89)-1</f>
        <v>0</v>
      </c>
      <c r="O89" s="11">
        <f>K89/MAX(K$3:K89)-1</f>
        <v>-0.20372737510869932</v>
      </c>
      <c r="P89" s="11">
        <f>L89/MAX(L$3:L89)-1</f>
        <v>-1.7172839093933301E-2</v>
      </c>
      <c r="Q89" s="11">
        <f>M89/MAX(M$3:M89)-1</f>
        <v>0</v>
      </c>
    </row>
    <row r="90" spans="2:17" x14ac:dyDescent="0.25">
      <c r="B90" s="10">
        <v>38047</v>
      </c>
      <c r="C90" s="2">
        <v>-1.4798481833842247E-2</v>
      </c>
      <c r="D90" s="2">
        <v>-1.5086232619203943E-2</v>
      </c>
      <c r="E90" s="2">
        <v>1.5182279442991442E-2</v>
      </c>
      <c r="F90" s="2">
        <v>5.0599196590557227E-3</v>
      </c>
      <c r="G90" s="2"/>
      <c r="J90">
        <f t="shared" si="6"/>
        <v>295.1647000000001</v>
      </c>
      <c r="K90">
        <f t="shared" si="6"/>
        <v>169.46503747818045</v>
      </c>
      <c r="L90">
        <f t="shared" si="6"/>
        <v>188.34293676250729</v>
      </c>
      <c r="M90">
        <f t="shared" si="6"/>
        <v>211.17654811905041</v>
      </c>
      <c r="N90" s="11">
        <f>J90/MAX(J$3:J90)-1</f>
        <v>-1.4798481833842247E-2</v>
      </c>
      <c r="O90" s="11">
        <f>K90/MAX(K$3:K90)-1</f>
        <v>-0.21574012915611362</v>
      </c>
      <c r="P90" s="11">
        <f>L90/MAX(L$3:L90)-1</f>
        <v>-2.2512824928955233E-3</v>
      </c>
      <c r="Q90" s="11">
        <f>M90/MAX(M$3:M90)-1</f>
        <v>0</v>
      </c>
    </row>
    <row r="91" spans="2:17" x14ac:dyDescent="0.25">
      <c r="B91" s="10">
        <v>38078</v>
      </c>
      <c r="C91" s="2">
        <v>-8.4881085034897441E-2</v>
      </c>
      <c r="D91" s="2">
        <v>-1.569903418523777E-2</v>
      </c>
      <c r="E91" s="2">
        <v>-5.6099707958740752E-2</v>
      </c>
      <c r="F91" s="2">
        <v>-1.4819969489896057E-2</v>
      </c>
      <c r="G91" s="2"/>
      <c r="J91">
        <f t="shared" si="6"/>
        <v>270.1108000000001</v>
      </c>
      <c r="K91">
        <f t="shared" si="6"/>
        <v>166.80460006160789</v>
      </c>
      <c r="L91">
        <f t="shared" si="6"/>
        <v>177.77695301403907</v>
      </c>
      <c r="M91">
        <f t="shared" si="6"/>
        <v>208.04691811894452</v>
      </c>
      <c r="N91" s="11">
        <f>J91/MAX(J$3:J91)-1</f>
        <v>-9.8423455673813942E-2</v>
      </c>
      <c r="O91" s="11">
        <f>K91/MAX(K$3:K91)-1</f>
        <v>-0.22805225167860199</v>
      </c>
      <c r="P91" s="11">
        <f>L91/MAX(L$3:L91)-1</f>
        <v>-5.8224694161252089E-2</v>
      </c>
      <c r="Q91" s="11">
        <f>M91/MAX(M$3:M91)-1</f>
        <v>-1.4819969489896057E-2</v>
      </c>
    </row>
    <row r="92" spans="2:17" x14ac:dyDescent="0.25">
      <c r="B92" s="10">
        <v>38108</v>
      </c>
      <c r="C92" s="2">
        <v>-2.3270820715054819E-2</v>
      </c>
      <c r="D92" s="2">
        <v>1.3721060504398253E-2</v>
      </c>
      <c r="E92" s="2">
        <v>-4.9145923668816316E-3</v>
      </c>
      <c r="F92" s="2">
        <v>-3.059998107917461E-3</v>
      </c>
      <c r="G92" s="2"/>
      <c r="J92">
        <f t="shared" si="6"/>
        <v>263.82510000000008</v>
      </c>
      <c r="K92">
        <f t="shared" si="6"/>
        <v>169.09333607146516</v>
      </c>
      <c r="L92">
        <f t="shared" si="6"/>
        <v>176.90325175774879</v>
      </c>
      <c r="M92">
        <f t="shared" si="6"/>
        <v>207.41029494314247</v>
      </c>
      <c r="N92" s="11">
        <f>J92/MAX(J$3:J92)-1</f>
        <v>-0.11940388179772721</v>
      </c>
      <c r="O92" s="11">
        <f>K92/MAX(K$3:K92)-1</f>
        <v>-0.21746030991765009</v>
      </c>
      <c r="P92" s="11">
        <f>L92/MAX(L$3:L92)-1</f>
        <v>-6.2853135890644896E-2</v>
      </c>
      <c r="Q92" s="11">
        <f>M92/MAX(M$3:M92)-1</f>
        <v>-1.7834618519215084E-2</v>
      </c>
    </row>
    <row r="93" spans="2:17" x14ac:dyDescent="0.25">
      <c r="B93" s="10">
        <v>38139</v>
      </c>
      <c r="C93" s="2">
        <v>-2.3477675171922563E-2</v>
      </c>
      <c r="D93" s="2">
        <v>1.9449842118047123E-2</v>
      </c>
      <c r="E93" s="2">
        <v>9.1496404091926387E-3</v>
      </c>
      <c r="F93" s="2">
        <v>7.5199285553595452E-3</v>
      </c>
      <c r="G93" s="2"/>
      <c r="J93">
        <f t="shared" si="6"/>
        <v>257.63110000000006</v>
      </c>
      <c r="K93">
        <f t="shared" si="6"/>
        <v>172.38217476126903</v>
      </c>
      <c r="L93">
        <f t="shared" si="6"/>
        <v>178.52185289854907</v>
      </c>
      <c r="M93">
        <f t="shared" si="6"/>
        <v>208.97000554276096</v>
      </c>
      <c r="N93" s="11">
        <f>J93/MAX(J$3:J93)-1</f>
        <v>-0.14007823141853615</v>
      </c>
      <c r="O93" s="11">
        <f>K93/MAX(K$3:K93)-1</f>
        <v>-0.20224003649444289</v>
      </c>
      <c r="P93" s="11">
        <f>L93/MAX(L$3:L93)-1</f>
        <v>-5.4278579073441691E-2</v>
      </c>
      <c r="Q93" s="11">
        <f>M93/MAX(M$3:M93)-1</f>
        <v>-1.044880502093215E-2</v>
      </c>
    </row>
    <row r="94" spans="2:17" x14ac:dyDescent="0.25">
      <c r="B94" s="10">
        <v>38169</v>
      </c>
      <c r="C94" s="2">
        <v>-6.5351194013455682E-2</v>
      </c>
      <c r="D94" s="2">
        <v>-3.3100433039676358E-2</v>
      </c>
      <c r="E94" s="2">
        <v>1.6914317146234037E-2</v>
      </c>
      <c r="F94" s="2">
        <v>-9.6199479962477685E-3</v>
      </c>
      <c r="G94" s="2"/>
      <c r="J94">
        <f t="shared" si="6"/>
        <v>240.79460000000006</v>
      </c>
      <c r="K94">
        <f t="shared" si="6"/>
        <v>166.67625012834986</v>
      </c>
      <c r="L94">
        <f t="shared" si="6"/>
        <v>181.54142813600848</v>
      </c>
      <c r="M94">
        <f t="shared" si="6"/>
        <v>206.95972495666399</v>
      </c>
      <c r="N94" s="11">
        <f>J94/MAX(J$3:J94)-1</f>
        <v>-0.19627514575349736</v>
      </c>
      <c r="O94" s="11">
        <f>K94/MAX(K$3:K94)-1</f>
        <v>-0.22864623674819318</v>
      </c>
      <c r="P94" s="11">
        <f>L94/MAX(L$3:L94)-1</f>
        <v>-3.8282347027902786E-2</v>
      </c>
      <c r="Q94" s="11">
        <f>M94/MAX(M$3:M94)-1</f>
        <v>-1.9968236056255639E-2</v>
      </c>
    </row>
    <row r="95" spans="2:17" x14ac:dyDescent="0.25">
      <c r="B95" s="10">
        <v>38200</v>
      </c>
      <c r="C95" s="2">
        <v>-3.0875692395095133E-2</v>
      </c>
      <c r="D95" s="2">
        <v>4.0474107659893566E-3</v>
      </c>
      <c r="E95" s="2">
        <v>3.7109210819661342E-2</v>
      </c>
      <c r="F95" s="2">
        <v>1.1500267462958291E-3</v>
      </c>
      <c r="G95" s="2"/>
      <c r="J95">
        <f t="shared" si="6"/>
        <v>233.3599000000001</v>
      </c>
      <c r="K95">
        <f t="shared" si="6"/>
        <v>167.35085737755409</v>
      </c>
      <c r="L95">
        <f t="shared" si="6"/>
        <v>188.27828726521003</v>
      </c>
      <c r="M95">
        <f t="shared" si="6"/>
        <v>207.19773417577019</v>
      </c>
      <c r="N95" s="11">
        <f>J95/MAX(J$3:J95)-1</f>
        <v>-0.22109070712350498</v>
      </c>
      <c r="O95" s="11">
        <f>K95/MAX(K$3:K95)-1</f>
        <v>-0.22552425122242137</v>
      </c>
      <c r="P95" s="11">
        <f>L95/MAX(L$3:L95)-1</f>
        <v>-2.5937638947712838E-3</v>
      </c>
      <c r="Q95" s="11">
        <f>M95/MAX(M$3:M95)-1</f>
        <v>-1.8841173315500725E-2</v>
      </c>
    </row>
    <row r="96" spans="2:17" x14ac:dyDescent="0.25">
      <c r="B96" s="10">
        <v>38231</v>
      </c>
      <c r="C96" s="2">
        <v>3.7416025632510008E-2</v>
      </c>
      <c r="D96" s="2">
        <v>1.0829350300338048E-2</v>
      </c>
      <c r="E96" s="2">
        <v>8.4497270533769875E-3</v>
      </c>
      <c r="F96" s="2">
        <v>1.648996146227244E-2</v>
      </c>
      <c r="G96" s="2"/>
      <c r="J96">
        <f t="shared" si="6"/>
        <v>242.09130000000007</v>
      </c>
      <c r="K96">
        <f t="shared" si="6"/>
        <v>169.16315843515753</v>
      </c>
      <c r="L96">
        <f t="shared" si="6"/>
        <v>189.86918740267836</v>
      </c>
      <c r="M96">
        <f t="shared" si="6"/>
        <v>210.61441682739883</v>
      </c>
      <c r="N96" s="11">
        <f>J96/MAX(J$3:J96)-1</f>
        <v>-0.19194701705583783</v>
      </c>
      <c r="O96" s="11">
        <f>K96/MAX(K$3:K96)-1</f>
        <v>-0.21713718203979238</v>
      </c>
      <c r="P96" s="11">
        <f>L96/MAX(L$3:L96)-1</f>
        <v>0</v>
      </c>
      <c r="Q96" s="11">
        <f>M96/MAX(M$3:M96)-1</f>
        <v>-2.6619020751048605E-3</v>
      </c>
    </row>
    <row r="97" spans="2:17" x14ac:dyDescent="0.25">
      <c r="B97" s="10">
        <v>38261</v>
      </c>
      <c r="C97" s="2">
        <v>8.4455740458248441E-2</v>
      </c>
      <c r="D97" s="2">
        <v>1.5277878942384859E-2</v>
      </c>
      <c r="E97" s="2">
        <v>1.4711609086475397E-2</v>
      </c>
      <c r="F97" s="2">
        <v>8.4200757021770656E-3</v>
      </c>
      <c r="G97" s="2"/>
      <c r="J97">
        <f t="shared" si="6"/>
        <v>262.53730000000002</v>
      </c>
      <c r="K97">
        <f t="shared" si="6"/>
        <v>171.74761269124133</v>
      </c>
      <c r="L97">
        <f t="shared" si="6"/>
        <v>192.6624686653133</v>
      </c>
      <c r="M97">
        <f t="shared" si="6"/>
        <v>212.38780616105541</v>
      </c>
      <c r="N97" s="11">
        <f>J97/MAX(J$3:J97)-1</f>
        <v>-0.12370230405179228</v>
      </c>
      <c r="O97" s="11">
        <f>K97/MAX(K$3:K97)-1</f>
        <v>-0.20517669867850208</v>
      </c>
      <c r="P97" s="11">
        <f>L97/MAX(L$3:L97)-1</f>
        <v>0</v>
      </c>
      <c r="Q97" s="11">
        <f>M97/MAX(M$3:M97)-1</f>
        <v>0</v>
      </c>
    </row>
    <row r="98" spans="2:17" x14ac:dyDescent="0.25">
      <c r="B98" s="10">
        <v>38292</v>
      </c>
      <c r="C98" s="2">
        <v>0.11399370679899579</v>
      </c>
      <c r="D98" s="2">
        <v>4.0462738767823359E-2</v>
      </c>
      <c r="E98" s="2">
        <v>-2.2258128949106171E-2</v>
      </c>
      <c r="F98" s="2">
        <v>2.8399994957834851E-2</v>
      </c>
      <c r="G98" s="2"/>
      <c r="J98">
        <f t="shared" si="6"/>
        <v>292.4649</v>
      </c>
      <c r="K98">
        <f t="shared" si="6"/>
        <v>178.69699147756432</v>
      </c>
      <c r="L98">
        <f t="shared" si="6"/>
        <v>188.37416259410762</v>
      </c>
      <c r="M98">
        <f t="shared" si="6"/>
        <v>218.41961878513499</v>
      </c>
      <c r="N98" s="11">
        <f>J98/MAX(J$3:J98)-1</f>
        <v>-2.3809881431236746E-2</v>
      </c>
      <c r="O98" s="11">
        <f>K98/MAX(K$3:K98)-1</f>
        <v>-0.17301597107055144</v>
      </c>
      <c r="P98" s="11">
        <f>L98/MAX(L$3:L98)-1</f>
        <v>-2.2258128949106282E-2</v>
      </c>
      <c r="Q98" s="11">
        <f>M98/MAX(M$3:M98)-1</f>
        <v>0</v>
      </c>
    </row>
    <row r="99" spans="2:17" x14ac:dyDescent="0.25">
      <c r="B99" s="10">
        <v>38322</v>
      </c>
      <c r="C99" s="2">
        <v>4.2701192519170483E-2</v>
      </c>
      <c r="D99" s="2">
        <v>3.402802916688219E-2</v>
      </c>
      <c r="E99" s="2">
        <v>2.2498683016270338E-2</v>
      </c>
      <c r="F99" s="2">
        <v>1.6469912221530159E-2</v>
      </c>
      <c r="G99" s="2"/>
      <c r="H99" s="11">
        <f t="array" ref="H99">(PRODUCT(1+C88:C99))-1</f>
        <v>7.5672962488209317E-2</v>
      </c>
      <c r="I99" s="11">
        <f t="array" ref="I99">(PRODUCT(1+D88:D99))-1</f>
        <v>0.10882102850382624</v>
      </c>
      <c r="J99">
        <f t="shared" si="6"/>
        <v>304.95349999999996</v>
      </c>
      <c r="K99">
        <f t="shared" si="6"/>
        <v>184.77769791559697</v>
      </c>
      <c r="L99">
        <f t="shared" si="6"/>
        <v>192.61233316676783</v>
      </c>
      <c r="M99">
        <f t="shared" si="6"/>
        <v>222.01697073398623</v>
      </c>
      <c r="N99" s="11">
        <f>J99/MAX(J$3:J99)-1</f>
        <v>0</v>
      </c>
      <c r="O99" s="11">
        <f>K99/MAX(K$3:K99)-1</f>
        <v>-0.14487533441359446</v>
      </c>
      <c r="P99" s="11">
        <f>L99/MAX(L$3:L99)-1</f>
        <v>-2.6022452059704104E-4</v>
      </c>
      <c r="Q99" s="11">
        <f>M99/MAX(M$3:M99)-1</f>
        <v>0</v>
      </c>
    </row>
    <row r="100" spans="2:17" x14ac:dyDescent="0.25">
      <c r="B100" s="10">
        <v>38353</v>
      </c>
      <c r="C100" s="2">
        <v>-5.3147119150952493E-2</v>
      </c>
      <c r="D100" s="2">
        <v>-2.437831680142255E-2</v>
      </c>
      <c r="E100" s="2">
        <v>2.5213686162463222E-2</v>
      </c>
      <c r="F100" s="2">
        <v>-2.0499789370296284E-3</v>
      </c>
      <c r="G100" s="2"/>
      <c r="J100">
        <f t="shared" si="6"/>
        <v>288.74609999999996</v>
      </c>
      <c r="K100">
        <f t="shared" si="6"/>
        <v>180.27312865797299</v>
      </c>
      <c r="L100">
        <f t="shared" si="6"/>
        <v>197.4688000862545</v>
      </c>
      <c r="M100">
        <f t="shared" si="6"/>
        <v>221.56184062031843</v>
      </c>
      <c r="N100" s="11">
        <f>J100/MAX(J$3:J100)-1</f>
        <v>-5.3147119150952604E-2</v>
      </c>
      <c r="O100" s="11">
        <f>K100/MAX(K$3:K100)-1</f>
        <v>-0.16572183441597033</v>
      </c>
      <c r="P100" s="11">
        <f>L100/MAX(L$3:L100)-1</f>
        <v>0</v>
      </c>
      <c r="Q100" s="11">
        <f>M100/MAX(M$3:M100)-1</f>
        <v>-2.0499789370296284E-3</v>
      </c>
    </row>
    <row r="101" spans="2:17" x14ac:dyDescent="0.25">
      <c r="B101" s="10">
        <v>38384</v>
      </c>
      <c r="C101" s="2">
        <v>1.0168449028402415E-2</v>
      </c>
      <c r="D101" s="2">
        <v>2.1045976487742646E-2</v>
      </c>
      <c r="E101" s="2">
        <v>-1.2906637300181822E-2</v>
      </c>
      <c r="F101" s="2">
        <v>1.8340052495376069E-2</v>
      </c>
      <c r="G101" s="2"/>
      <c r="J101">
        <f t="shared" ref="J101:M116" si="7">J100*(1+C101)</f>
        <v>291.68219999999997</v>
      </c>
      <c r="K101">
        <f t="shared" si="7"/>
        <v>184.06715268508049</v>
      </c>
      <c r="L101">
        <f t="shared" si="7"/>
        <v>194.9201419054391</v>
      </c>
      <c r="M101">
        <f t="shared" si="7"/>
        <v>225.62529640826722</v>
      </c>
      <c r="N101" s="11">
        <f>J101/MAX(J$3:J101)-1</f>
        <v>-4.3519093894642924E-2</v>
      </c>
      <c r="O101" s="11">
        <f>K101/MAX(K$3:K101)-1</f>
        <v>-0.14816363575885183</v>
      </c>
      <c r="P101" s="11">
        <f>L101/MAX(L$3:L101)-1</f>
        <v>-1.2906637300181822E-2</v>
      </c>
      <c r="Q101" s="11">
        <f>M101/MAX(M$3:M101)-1</f>
        <v>0</v>
      </c>
    </row>
    <row r="102" spans="2:17" x14ac:dyDescent="0.25">
      <c r="B102" s="10">
        <v>38412</v>
      </c>
      <c r="C102" s="2">
        <v>-3.9261223345133822E-2</v>
      </c>
      <c r="D102" s="2">
        <v>-1.7705828865967832E-2</v>
      </c>
      <c r="E102" s="2">
        <v>-6.6723668531672997E-3</v>
      </c>
      <c r="F102" s="2">
        <v>-8.6599843240383612E-3</v>
      </c>
      <c r="G102" s="2"/>
      <c r="J102">
        <f t="shared" si="7"/>
        <v>280.23039999999997</v>
      </c>
      <c r="K102">
        <f t="shared" si="7"/>
        <v>180.80809117979248</v>
      </c>
      <c r="L102">
        <f t="shared" si="7"/>
        <v>193.61956321157459</v>
      </c>
      <c r="M102">
        <f t="shared" si="7"/>
        <v>223.67138487826512</v>
      </c>
      <c r="N102" s="11">
        <f>J102/MAX(J$3:J102)-1</f>
        <v>-8.1071704374601317E-2</v>
      </c>
      <c r="O102" s="11">
        <f>K102/MAX(K$3:K102)-1</f>
        <v>-0.16324610464591383</v>
      </c>
      <c r="P102" s="11">
        <f>L102/MAX(L$3:L102)-1</f>
        <v>-1.9492886334441573E-2</v>
      </c>
      <c r="Q102" s="11">
        <f>M102/MAX(M$3:M102)-1</f>
        <v>-8.6599843240383612E-3</v>
      </c>
    </row>
    <row r="103" spans="2:17" x14ac:dyDescent="0.25">
      <c r="B103" s="10">
        <v>38443</v>
      </c>
      <c r="C103" s="2">
        <v>-7.4215716781619645E-2</v>
      </c>
      <c r="D103" s="2">
        <v>-1.8967681115799495E-2</v>
      </c>
      <c r="E103" s="2">
        <v>3.4207897593266923E-2</v>
      </c>
      <c r="F103" s="2">
        <v>-1.4950044412128216E-2</v>
      </c>
      <c r="G103" s="2"/>
      <c r="J103">
        <f t="shared" si="7"/>
        <v>259.43290000000002</v>
      </c>
      <c r="K103">
        <f t="shared" si="7"/>
        <v>177.37858096313778</v>
      </c>
      <c r="L103">
        <f t="shared" si="7"/>
        <v>200.24288140196921</v>
      </c>
      <c r="M103">
        <f t="shared" si="7"/>
        <v>220.32748774061284</v>
      </c>
      <c r="N103" s="11">
        <f>J103/MAX(J$3:J103)-1</f>
        <v>-0.14927062650535228</v>
      </c>
      <c r="O103" s="11">
        <f>K103/MAX(K$3:K103)-1</f>
        <v>-0.17911738570539326</v>
      </c>
      <c r="P103" s="11">
        <f>L103/MAX(L$3:L103)-1</f>
        <v>0</v>
      </c>
      <c r="Q103" s="11">
        <f>M103/MAX(M$3:M103)-1</f>
        <v>-2.3480561585913828E-2</v>
      </c>
    </row>
    <row r="104" spans="2:17" x14ac:dyDescent="0.25">
      <c r="B104" s="10">
        <v>38473</v>
      </c>
      <c r="C104" s="2">
        <v>8.331903933541196E-2</v>
      </c>
      <c r="D104" s="2">
        <v>3.1820734128706896E-2</v>
      </c>
      <c r="E104" s="2">
        <v>2.5962213698802694E-2</v>
      </c>
      <c r="F104" s="2">
        <v>1.0429973696062911E-2</v>
      </c>
      <c r="G104" s="2"/>
      <c r="J104">
        <f t="shared" si="7"/>
        <v>281.04860000000002</v>
      </c>
      <c r="K104">
        <f t="shared" si="7"/>
        <v>183.02289762809309</v>
      </c>
      <c r="L104">
        <f t="shared" si="7"/>
        <v>205.44162988059114</v>
      </c>
      <c r="M104">
        <f t="shared" si="7"/>
        <v>222.62549764226705</v>
      </c>
      <c r="N104" s="11">
        <f>J104/MAX(J$3:J104)-1</f>
        <v>-7.8388672371361379E-2</v>
      </c>
      <c r="O104" s="11">
        <f>K104/MAX(K$3:K104)-1</f>
        <v>-0.15299629828504668</v>
      </c>
      <c r="P104" s="11">
        <f>L104/MAX(L$3:L104)-1</f>
        <v>0</v>
      </c>
      <c r="Q104" s="11">
        <f>M104/MAX(M$3:M104)-1</f>
        <v>-1.3295489529560833E-2</v>
      </c>
    </row>
    <row r="105" spans="2:17" x14ac:dyDescent="0.25">
      <c r="B105" s="10">
        <v>38504</v>
      </c>
      <c r="C105" s="2">
        <v>5.7541293569866481E-2</v>
      </c>
      <c r="D105" s="2">
        <v>1.4193866903045027E-3</v>
      </c>
      <c r="E105" s="2">
        <v>1.4984397938456961E-2</v>
      </c>
      <c r="F105" s="2">
        <v>1.591996302944465E-2</v>
      </c>
      <c r="G105" s="2"/>
      <c r="J105">
        <f t="shared" si="7"/>
        <v>297.22050000000002</v>
      </c>
      <c r="K105">
        <f t="shared" si="7"/>
        <v>183.28267789300736</v>
      </c>
      <c r="L105">
        <f t="shared" si="7"/>
        <v>208.52004901584709</v>
      </c>
      <c r="M105">
        <f t="shared" si="7"/>
        <v>226.16968733414365</v>
      </c>
      <c r="N105" s="11">
        <f>J105/MAX(J$3:J105)-1</f>
        <v>-2.5357964410967382E-2</v>
      </c>
      <c r="O105" s="11">
        <f>K105/MAX(K$3:K105)-1</f>
        <v>-0.15179407250419386</v>
      </c>
      <c r="P105" s="11">
        <f>L105/MAX(L$3:L105)-1</f>
        <v>0</v>
      </c>
      <c r="Q105" s="11">
        <f>M105/MAX(M$3:M105)-1</f>
        <v>0</v>
      </c>
    </row>
    <row r="106" spans="2:17" x14ac:dyDescent="0.25">
      <c r="B106" s="10">
        <v>38534</v>
      </c>
      <c r="C106" s="2">
        <v>4.0914741748970807E-2</v>
      </c>
      <c r="D106" s="2">
        <v>3.718788340550927E-2</v>
      </c>
      <c r="E106" s="2">
        <v>-2.6228286281806401E-2</v>
      </c>
      <c r="F106" s="2">
        <v>2.2970064276479407E-2</v>
      </c>
      <c r="G106" s="2"/>
      <c r="J106">
        <f t="shared" si="7"/>
        <v>309.38119999999998</v>
      </c>
      <c r="K106">
        <f t="shared" si="7"/>
        <v>190.09857274874204</v>
      </c>
      <c r="L106">
        <f t="shared" si="7"/>
        <v>203.05092547476315</v>
      </c>
      <c r="M106">
        <f t="shared" si="7"/>
        <v>231.36481958960019</v>
      </c>
      <c r="N106" s="11">
        <f>J106/MAX(J$3:J106)-1</f>
        <v>0</v>
      </c>
      <c r="O106" s="11">
        <f>K106/MAX(K$3:K106)-1</f>
        <v>-0.12025108936861795</v>
      </c>
      <c r="P106" s="11">
        <f>L106/MAX(L$3:L106)-1</f>
        <v>-2.6228286281806401E-2</v>
      </c>
      <c r="Q106" s="11">
        <f>M106/MAX(M$3:M106)-1</f>
        <v>0</v>
      </c>
    </row>
    <row r="107" spans="2:17" x14ac:dyDescent="0.25">
      <c r="B107" s="10">
        <v>38565</v>
      </c>
      <c r="C107" s="2">
        <v>-4.7740457403355752E-4</v>
      </c>
      <c r="D107" s="2">
        <v>-9.1229737977821523E-3</v>
      </c>
      <c r="E107" s="2">
        <v>2.9113844944819833E-2</v>
      </c>
      <c r="F107" s="2">
        <v>8.1999909716936603E-3</v>
      </c>
      <c r="G107" s="2"/>
      <c r="J107">
        <f t="shared" si="7"/>
        <v>309.23349999999999</v>
      </c>
      <c r="K107">
        <f t="shared" si="7"/>
        <v>188.36430845055949</v>
      </c>
      <c r="L107">
        <f t="shared" si="7"/>
        <v>208.96251863493757</v>
      </c>
      <c r="M107">
        <f t="shared" si="7"/>
        <v>233.26200902140243</v>
      </c>
      <c r="N107" s="11">
        <f>J107/MAX(J$3:J107)-1</f>
        <v>-4.7740457403355752E-4</v>
      </c>
      <c r="O107" s="11">
        <f>K107/MAX(K$3:K107)-1</f>
        <v>-0.12827701562893545</v>
      </c>
      <c r="P107" s="11">
        <f>L107/MAX(L$3:L107)-1</f>
        <v>0</v>
      </c>
      <c r="Q107" s="11">
        <f>M107/MAX(M$3:M107)-1</f>
        <v>0</v>
      </c>
    </row>
    <row r="108" spans="2:17" x14ac:dyDescent="0.25">
      <c r="B108" s="10">
        <v>38596</v>
      </c>
      <c r="C108" s="2">
        <v>3.4797652906298993E-2</v>
      </c>
      <c r="D108" s="2">
        <v>8.0949369848675179E-3</v>
      </c>
      <c r="E108" s="2">
        <v>-2.8711517112920637E-2</v>
      </c>
      <c r="F108" s="2">
        <v>1.9279974966706304E-2</v>
      </c>
      <c r="G108" s="2"/>
      <c r="J108">
        <f t="shared" si="7"/>
        <v>319.9941</v>
      </c>
      <c r="K108">
        <f t="shared" si="7"/>
        <v>189.88910565766491</v>
      </c>
      <c r="L108">
        <f t="shared" si="7"/>
        <v>202.96288770519155</v>
      </c>
      <c r="M108">
        <f t="shared" si="7"/>
        <v>237.7592947160187</v>
      </c>
      <c r="N108" s="11">
        <f>J108/MAX(J$3:J108)-1</f>
        <v>0</v>
      </c>
      <c r="O108" s="11">
        <f>K108/MAX(K$3:K108)-1</f>
        <v>-0.12122047300219096</v>
      </c>
      <c r="P108" s="11">
        <f>L108/MAX(L$3:L108)-1</f>
        <v>-2.8711517112920637E-2</v>
      </c>
      <c r="Q108" s="11">
        <f>M108/MAX(M$3:M108)-1</f>
        <v>0</v>
      </c>
    </row>
    <row r="109" spans="2:17" x14ac:dyDescent="0.25">
      <c r="B109" s="10">
        <v>38626</v>
      </c>
      <c r="C109" s="2">
        <v>-1.798158153540963E-2</v>
      </c>
      <c r="D109" s="2">
        <v>-1.6670902434935853E-2</v>
      </c>
      <c r="E109" s="2">
        <v>-1.8419088509492143E-2</v>
      </c>
      <c r="F109" s="2">
        <v>-1.4070027798040119E-2</v>
      </c>
      <c r="G109" s="2"/>
      <c r="J109">
        <f t="shared" si="7"/>
        <v>314.24009999999998</v>
      </c>
      <c r="K109">
        <f t="shared" si="7"/>
        <v>186.72348290378875</v>
      </c>
      <c r="L109">
        <f t="shared" si="7"/>
        <v>199.22449631240752</v>
      </c>
      <c r="M109">
        <f t="shared" si="7"/>
        <v>234.41401483012191</v>
      </c>
      <c r="N109" s="11">
        <f>J109/MAX(J$3:J109)-1</f>
        <v>-1.798158153540963E-2</v>
      </c>
      <c r="O109" s="11">
        <f>K109/MAX(K$3:K109)-1</f>
        <v>-0.13587052075859063</v>
      </c>
      <c r="P109" s="11">
        <f>L109/MAX(L$3:L109)-1</f>
        <v>-4.6601765647468096E-2</v>
      </c>
      <c r="Q109" s="11">
        <f>M109/MAX(M$3:M109)-1</f>
        <v>-1.4070027798040119E-2</v>
      </c>
    </row>
    <row r="110" spans="2:17" x14ac:dyDescent="0.25">
      <c r="B110" s="10">
        <v>38657</v>
      </c>
      <c r="C110" s="2">
        <v>9.2343084157623601E-2</v>
      </c>
      <c r="D110" s="2">
        <v>3.7822381083310486E-2</v>
      </c>
      <c r="E110" s="2">
        <v>6.2461635363342261E-3</v>
      </c>
      <c r="F110" s="2">
        <v>1.6630065169824793E-2</v>
      </c>
      <c r="G110" s="2"/>
      <c r="J110">
        <f t="shared" si="7"/>
        <v>343.25800000000004</v>
      </c>
      <c r="K110">
        <f t="shared" si="7"/>
        <v>193.78580963137887</v>
      </c>
      <c r="L110">
        <f t="shared" si="7"/>
        <v>200.46888509681864</v>
      </c>
      <c r="M110">
        <f t="shared" si="7"/>
        <v>238.31233517346712</v>
      </c>
      <c r="N110" s="11">
        <f>J110/MAX(J$3:J110)-1</f>
        <v>0</v>
      </c>
      <c r="O110" s="11">
        <f>K110/MAX(K$3:K110)-1</f>
        <v>-0.10318708628939932</v>
      </c>
      <c r="P110" s="11">
        <f>L110/MAX(L$3:L110)-1</f>
        <v>-4.0646684360449825E-2</v>
      </c>
      <c r="Q110" s="11">
        <f>M110/MAX(M$3:M110)-1</f>
        <v>0</v>
      </c>
    </row>
    <row r="111" spans="2:17" x14ac:dyDescent="0.25">
      <c r="B111" s="10">
        <v>38687</v>
      </c>
      <c r="C111" s="2">
        <v>-5.7137779745848327E-3</v>
      </c>
      <c r="D111" s="2">
        <v>3.497096350304485E-4</v>
      </c>
      <c r="E111" s="2">
        <v>2.3287025439588493E-2</v>
      </c>
      <c r="F111" s="2">
        <v>1.8229935349332038E-2</v>
      </c>
      <c r="G111" s="2"/>
      <c r="H111" s="11">
        <f t="array" ref="H111">(PRODUCT(1+C100:C111))-1</f>
        <v>0.11917620227346104</v>
      </c>
      <c r="I111" s="11">
        <f t="array" ref="I111">(PRODUCT(1+D100:D111))-1</f>
        <v>4.911783501430933E-2</v>
      </c>
      <c r="J111">
        <f t="shared" si="7"/>
        <v>341.29669999999999</v>
      </c>
      <c r="K111">
        <f t="shared" si="7"/>
        <v>193.85357839613914</v>
      </c>
      <c r="L111">
        <f t="shared" si="7"/>
        <v>205.1372091239142</v>
      </c>
      <c r="M111">
        <f t="shared" si="7"/>
        <v>242.65675363662777</v>
      </c>
      <c r="N111" s="11">
        <f>J111/MAX(J$3:J111)-1</f>
        <v>-5.7137779745848327E-3</v>
      </c>
      <c r="O111" s="11">
        <f>K111/MAX(K$3:K111)-1</f>
        <v>-0.10287346217265503</v>
      </c>
      <c r="P111" s="11">
        <f>L111/MAX(L$3:L111)-1</f>
        <v>-1.8306199293598002E-2</v>
      </c>
      <c r="Q111" s="11">
        <f>M111/MAX(M$3:M111)-1</f>
        <v>0</v>
      </c>
    </row>
    <row r="112" spans="2:17" x14ac:dyDescent="0.25">
      <c r="B112" s="10">
        <v>38718</v>
      </c>
      <c r="C112" s="2">
        <v>7.1382758755065723E-2</v>
      </c>
      <c r="D112" s="2">
        <v>2.6478595718084197E-2</v>
      </c>
      <c r="E112" s="2">
        <v>-9.1568064442311137E-3</v>
      </c>
      <c r="F112" s="2">
        <v>3.4860088620583207E-2</v>
      </c>
      <c r="G112" s="2"/>
      <c r="J112">
        <f t="shared" si="7"/>
        <v>365.65940000000001</v>
      </c>
      <c r="K112">
        <f t="shared" si="7"/>
        <v>198.98654892699446</v>
      </c>
      <c r="L112">
        <f t="shared" si="7"/>
        <v>203.25880740545676</v>
      </c>
      <c r="M112">
        <f t="shared" si="7"/>
        <v>251.11578957278363</v>
      </c>
      <c r="N112" s="11">
        <f>J112/MAX(J$3:J112)-1</f>
        <v>0</v>
      </c>
      <c r="O112" s="11">
        <f>K112/MAX(K$3:K112)-1</f>
        <v>-7.9118811269560108E-2</v>
      </c>
      <c r="P112" s="11">
        <f>L112/MAX(L$3:L112)-1</f>
        <v>-2.7295379414168153E-2</v>
      </c>
      <c r="Q112" s="11">
        <f>M112/MAX(M$3:M112)-1</f>
        <v>0</v>
      </c>
    </row>
    <row r="113" spans="2:17" x14ac:dyDescent="0.25">
      <c r="B113" s="10">
        <v>38749</v>
      </c>
      <c r="C113" s="2">
        <v>-1.685858479229585E-2</v>
      </c>
      <c r="D113" s="2">
        <v>2.7142363243253254E-3</v>
      </c>
      <c r="E113" s="2">
        <v>7.0865844539902412E-3</v>
      </c>
      <c r="F113" s="2">
        <v>4.5099898119571602E-3</v>
      </c>
      <c r="G113" s="2"/>
      <c r="J113">
        <f t="shared" si="7"/>
        <v>359.49489999999997</v>
      </c>
      <c r="K113">
        <f t="shared" si="7"/>
        <v>199.52664544614424</v>
      </c>
      <c r="L113">
        <f t="shared" si="7"/>
        <v>204.69921811015288</v>
      </c>
      <c r="M113">
        <f t="shared" si="7"/>
        <v>252.24831922537845</v>
      </c>
      <c r="N113" s="11">
        <f>J113/MAX(J$3:J113)-1</f>
        <v>-1.685858479229585E-2</v>
      </c>
      <c r="O113" s="11">
        <f>K113/MAX(K$3:K113)-1</f>
        <v>-7.6619322096720066E-2</v>
      </c>
      <c r="P113" s="11">
        <f>L113/MAX(L$3:L113)-1</f>
        <v>-2.0402225971600019E-2</v>
      </c>
      <c r="Q113" s="11">
        <f>M113/MAX(M$3:M113)-1</f>
        <v>0</v>
      </c>
    </row>
    <row r="114" spans="2:17" x14ac:dyDescent="0.25">
      <c r="B114" s="10">
        <v>38777</v>
      </c>
      <c r="C114" s="2">
        <v>2.8724746860108397E-2</v>
      </c>
      <c r="D114" s="2">
        <v>1.2448602555591659E-2</v>
      </c>
      <c r="E114" s="2">
        <v>-3.4106052165105094E-2</v>
      </c>
      <c r="F114" s="2">
        <v>1.9509934171846099E-2</v>
      </c>
      <c r="G114" s="2"/>
      <c r="J114">
        <f t="shared" si="7"/>
        <v>369.82129999999995</v>
      </c>
      <c r="K114">
        <f t="shared" si="7"/>
        <v>202.01047335455374</v>
      </c>
      <c r="L114">
        <f t="shared" si="7"/>
        <v>197.71773589913178</v>
      </c>
      <c r="M114">
        <f t="shared" si="7"/>
        <v>257.1696673284244</v>
      </c>
      <c r="N114" s="11">
        <f>J114/MAX(J$3:J114)-1</f>
        <v>0</v>
      </c>
      <c r="O114" s="11">
        <f>K114/MAX(K$3:K114)-1</f>
        <v>-6.512452302998939E-2</v>
      </c>
      <c r="P114" s="11">
        <f>L114/MAX(L$3:L114)-1</f>
        <v>-5.3812438753433556E-2</v>
      </c>
      <c r="Q114" s="11">
        <f>M114/MAX(M$3:M114)-1</f>
        <v>0</v>
      </c>
    </row>
    <row r="115" spans="2:17" x14ac:dyDescent="0.25">
      <c r="B115" s="10">
        <v>38808</v>
      </c>
      <c r="C115" s="2">
        <v>4.0837561276216405E-2</v>
      </c>
      <c r="D115" s="2">
        <v>1.3423944535371879E-2</v>
      </c>
      <c r="E115" s="2">
        <v>-1.9471489928257646E-2</v>
      </c>
      <c r="F115" s="2">
        <v>1.8670058088819719E-2</v>
      </c>
      <c r="G115" s="2"/>
      <c r="J115">
        <f t="shared" si="7"/>
        <v>384.92389999999995</v>
      </c>
      <c r="K115">
        <f t="shared" si="7"/>
        <v>204.72225074442949</v>
      </c>
      <c r="L115">
        <f t="shared" si="7"/>
        <v>193.86787699593393</v>
      </c>
      <c r="M115">
        <f t="shared" si="7"/>
        <v>261.97103995612855</v>
      </c>
      <c r="N115" s="11">
        <f>J115/MAX(J$3:J115)-1</f>
        <v>0</v>
      </c>
      <c r="O115" s="11">
        <f>K115/MAX(K$3:K115)-1</f>
        <v>-5.2574806479664615E-2</v>
      </c>
      <c r="P115" s="11">
        <f>L115/MAX(L$3:L115)-1</f>
        <v>-7.2236120322488717E-2</v>
      </c>
      <c r="Q115" s="11">
        <f>M115/MAX(M$3:M115)-1</f>
        <v>0</v>
      </c>
    </row>
    <row r="116" spans="2:17" x14ac:dyDescent="0.25">
      <c r="B116" s="10">
        <v>38838</v>
      </c>
      <c r="C116" s="2">
        <v>-7.7419458755353943E-2</v>
      </c>
      <c r="D116" s="2">
        <v>-2.8779359912528335E-2</v>
      </c>
      <c r="E116" s="2">
        <v>6.5881563771741369E-5</v>
      </c>
      <c r="F116" s="2">
        <v>-1.560003184917591E-2</v>
      </c>
      <c r="G116" s="2"/>
      <c r="J116">
        <f t="shared" si="7"/>
        <v>355.12329999999997</v>
      </c>
      <c r="K116">
        <f t="shared" si="7"/>
        <v>198.83047540815269</v>
      </c>
      <c r="L116">
        <f t="shared" si="7"/>
        <v>193.88064931483552</v>
      </c>
      <c r="M116">
        <f t="shared" si="7"/>
        <v>257.88428338925121</v>
      </c>
      <c r="N116" s="11">
        <f>J116/MAX(J$3:J116)-1</f>
        <v>-7.7419458755353943E-2</v>
      </c>
      <c r="O116" s="11">
        <f>K116/MAX(K$3:K116)-1</f>
        <v>-7.9841097114183079E-2</v>
      </c>
      <c r="P116" s="11">
        <f>L116/MAX(L$3:L116)-1</f>
        <v>-7.2174997787284645E-2</v>
      </c>
      <c r="Q116" s="11">
        <f>M116/MAX(M$3:M116)-1</f>
        <v>-1.560003184917591E-2</v>
      </c>
    </row>
    <row r="117" spans="2:17" x14ac:dyDescent="0.25">
      <c r="B117" s="10">
        <v>38869</v>
      </c>
      <c r="C117" s="2">
        <v>-9.2491819038627021E-3</v>
      </c>
      <c r="D117" s="2">
        <v>1.3530192469568547E-3</v>
      </c>
      <c r="E117" s="2">
        <v>7.6672105102404409E-3</v>
      </c>
      <c r="F117" s="2">
        <v>-2.3499927386262387E-3</v>
      </c>
      <c r="G117" s="2"/>
      <c r="J117">
        <f t="shared" ref="J117:M132" si="8">J116*(1+C117)</f>
        <v>351.83869999999996</v>
      </c>
      <c r="K117">
        <f t="shared" si="8"/>
        <v>199.0994968682615</v>
      </c>
      <c r="L117">
        <f t="shared" si="8"/>
        <v>195.36717306699447</v>
      </c>
      <c r="M117">
        <f t="shared" si="8"/>
        <v>257.27825719588066</v>
      </c>
      <c r="N117" s="11">
        <f>J117/MAX(J$3:J117)-1</f>
        <v>-8.5952574002289728E-2</v>
      </c>
      <c r="O117" s="11">
        <f>K117/MAX(K$3:K117)-1</f>
        <v>-7.8596104408319878E-2</v>
      </c>
      <c r="P117" s="11">
        <f>L117/MAX(L$3:L117)-1</f>
        <v>-6.5061168178655482E-2</v>
      </c>
      <c r="Q117" s="11">
        <f>M117/MAX(M$3:M117)-1</f>
        <v>-1.7913364626234163E-2</v>
      </c>
    </row>
    <row r="118" spans="2:17" x14ac:dyDescent="0.25">
      <c r="B118" s="10">
        <v>38899</v>
      </c>
      <c r="C118" s="2">
        <v>-7.3349236454091082E-2</v>
      </c>
      <c r="D118" s="2">
        <v>6.1731896876273673E-3</v>
      </c>
      <c r="E118" s="2">
        <v>1.916810773281008E-2</v>
      </c>
      <c r="F118" s="2">
        <v>-1.7699337675642912E-3</v>
      </c>
      <c r="G118" s="2"/>
      <c r="J118">
        <f t="shared" si="8"/>
        <v>326.03159999999997</v>
      </c>
      <c r="K118">
        <f t="shared" si="8"/>
        <v>200.32857582914045</v>
      </c>
      <c r="L118">
        <f t="shared" si="8"/>
        <v>199.11199208779718</v>
      </c>
      <c r="M118">
        <f t="shared" si="8"/>
        <v>256.82289172080959</v>
      </c>
      <c r="N118" s="11">
        <f>J118/MAX(J$3:J118)-1</f>
        <v>-0.15299725478204906</v>
      </c>
      <c r="O118" s="11">
        <f>K118/MAX(K$3:K118)-1</f>
        <v>-7.2908103381913669E-2</v>
      </c>
      <c r="P118" s="11">
        <f>L118/MAX(L$3:L118)-1</f>
        <v>-4.7140159926716274E-2</v>
      </c>
      <c r="Q118" s="11">
        <f>M118/MAX(M$3:M118)-1</f>
        <v>-1.9651592924855743E-2</v>
      </c>
    </row>
    <row r="119" spans="2:17" x14ac:dyDescent="0.25">
      <c r="B119" s="10">
        <v>38930</v>
      </c>
      <c r="C119" s="2">
        <v>-2.5549670645421685E-3</v>
      </c>
      <c r="D119" s="2">
        <v>2.3787801127626906E-2</v>
      </c>
      <c r="E119" s="2">
        <v>2.7471115372728283E-2</v>
      </c>
      <c r="F119" s="2">
        <v>1.0099911999360334E-2</v>
      </c>
      <c r="G119" s="2"/>
      <c r="J119">
        <f t="shared" si="8"/>
        <v>325.1986</v>
      </c>
      <c r="K119">
        <f t="shared" si="8"/>
        <v>205.09395215114478</v>
      </c>
      <c r="L119">
        <f t="shared" si="8"/>
        <v>204.5818205945348</v>
      </c>
      <c r="M119">
        <f t="shared" si="8"/>
        <v>259.41678032661099</v>
      </c>
      <c r="N119" s="11">
        <f>J119/MAX(J$3:J119)-1</f>
        <v>-0.15516131889965767</v>
      </c>
      <c r="O119" s="11">
        <f>K119/MAX(K$3:K119)-1</f>
        <v>-5.0854625718128155E-2</v>
      </c>
      <c r="P119" s="11">
        <f>L119/MAX(L$3:L119)-1</f>
        <v>-2.0964037326023699E-2</v>
      </c>
      <c r="Q119" s="11">
        <f>M119/MAX(M$3:M119)-1</f>
        <v>-9.7501602846837843E-3</v>
      </c>
    </row>
    <row r="120" spans="2:17" x14ac:dyDescent="0.25">
      <c r="B120" s="10">
        <v>38961</v>
      </c>
      <c r="C120" s="2">
        <v>1.8892762760971182E-2</v>
      </c>
      <c r="D120" s="2">
        <v>2.5773376522596703E-2</v>
      </c>
      <c r="E120" s="2">
        <v>1.6345054008183757E-2</v>
      </c>
      <c r="F120" s="2">
        <v>1.7599929414291449E-3</v>
      </c>
      <c r="G120" s="2"/>
      <c r="J120">
        <f t="shared" si="8"/>
        <v>331.34249999999997</v>
      </c>
      <c r="K120">
        <f t="shared" si="8"/>
        <v>210.37991580244366</v>
      </c>
      <c r="L120">
        <f t="shared" si="8"/>
        <v>207.92572150124502</v>
      </c>
      <c r="M120">
        <f t="shared" si="8"/>
        <v>259.87335202887408</v>
      </c>
      <c r="N120" s="11">
        <f>J120/MAX(J$3:J120)-1</f>
        <v>-0.13919998212633711</v>
      </c>
      <c r="O120" s="11">
        <f>K120/MAX(K$3:K120)-1</f>
        <v>-2.6391944612080498E-2</v>
      </c>
      <c r="P120" s="11">
        <f>L120/MAX(L$3:L120)-1</f>
        <v>-4.9616416401634389E-3</v>
      </c>
      <c r="Q120" s="11">
        <f>M120/MAX(M$3:M120)-1</f>
        <v>-8.00732755653355E-3</v>
      </c>
    </row>
    <row r="121" spans="2:17" x14ac:dyDescent="0.25">
      <c r="B121" s="10">
        <v>38991</v>
      </c>
      <c r="C121" s="2">
        <v>6.1769015444743669E-2</v>
      </c>
      <c r="D121" s="2">
        <v>3.2583496429774206E-2</v>
      </c>
      <c r="E121" s="2">
        <v>7.346746825324546E-3</v>
      </c>
      <c r="F121" s="2">
        <v>1.7680066766532665E-2</v>
      </c>
      <c r="G121" s="2"/>
      <c r="J121">
        <f t="shared" si="8"/>
        <v>351.80919999999998</v>
      </c>
      <c r="K121">
        <f t="shared" si="8"/>
        <v>217.23482903788877</v>
      </c>
      <c r="L121">
        <f t="shared" si="8"/>
        <v>209.4532991355876</v>
      </c>
      <c r="M121">
        <f t="shared" si="8"/>
        <v>264.4679302435872</v>
      </c>
      <c r="N121" s="11">
        <f>J121/MAX(J$3:J121)-1</f>
        <v>-8.6029212527463206E-2</v>
      </c>
      <c r="O121" s="11">
        <f>K121/MAX(K$3:K121)-1</f>
        <v>0</v>
      </c>
      <c r="P121" s="11">
        <f>L121/MAX(L$3:L121)-1</f>
        <v>0</v>
      </c>
      <c r="Q121" s="11">
        <f>M121/MAX(M$3:M121)-1</f>
        <v>0</v>
      </c>
    </row>
    <row r="122" spans="2:17" x14ac:dyDescent="0.25">
      <c r="B122" s="10">
        <v>39022</v>
      </c>
      <c r="C122" s="2">
        <v>1.4600527786084116E-2</v>
      </c>
      <c r="D122" s="2">
        <v>1.9020159289107275E-2</v>
      </c>
      <c r="E122" s="2">
        <v>1.9629796156838131E-2</v>
      </c>
      <c r="F122" s="2">
        <v>2.0699964702632689E-2</v>
      </c>
      <c r="G122" s="2"/>
      <c r="J122">
        <f t="shared" si="8"/>
        <v>356.94580000000002</v>
      </c>
      <c r="K122">
        <f t="shared" si="8"/>
        <v>221.36667008933139</v>
      </c>
      <c r="L122">
        <f t="shared" si="8"/>
        <v>213.56482470199643</v>
      </c>
      <c r="M122">
        <f t="shared" si="8"/>
        <v>269.94240706460778</v>
      </c>
      <c r="N122" s="11">
        <f>J122/MAX(J$3:J122)-1</f>
        <v>-7.2684756649301185E-2</v>
      </c>
      <c r="O122" s="11">
        <f>K122/MAX(K$3:K122)-1</f>
        <v>0</v>
      </c>
      <c r="P122" s="11">
        <f>L122/MAX(L$3:L122)-1</f>
        <v>0</v>
      </c>
      <c r="Q122" s="11">
        <f>M122/MAX(M$3:M122)-1</f>
        <v>0</v>
      </c>
    </row>
    <row r="123" spans="2:17" x14ac:dyDescent="0.25">
      <c r="B123" s="10">
        <v>39052</v>
      </c>
      <c r="C123" s="2">
        <v>5.9034733004282414E-2</v>
      </c>
      <c r="D123" s="2">
        <v>1.4026689673406478E-2</v>
      </c>
      <c r="E123" s="2">
        <v>-2.1682157481853093E-2</v>
      </c>
      <c r="F123" s="2">
        <v>1.4820033267149091E-2</v>
      </c>
      <c r="G123" s="2"/>
      <c r="H123" s="11">
        <f t="array" ref="H123">(PRODUCT(1+C112:C123))-1</f>
        <v>0.10759348098003874</v>
      </c>
      <c r="I123" s="11">
        <f t="array" ref="I123">(PRODUCT(1+D112:D123))-1</f>
        <v>0.15794463807112513</v>
      </c>
      <c r="J123">
        <f t="shared" si="8"/>
        <v>378.01800000000003</v>
      </c>
      <c r="K123">
        <f t="shared" si="8"/>
        <v>224.47171167470981</v>
      </c>
      <c r="L123">
        <f t="shared" si="8"/>
        <v>208.9342785402234</v>
      </c>
      <c r="M123">
        <f t="shared" si="8"/>
        <v>273.94296251751956</v>
      </c>
      <c r="N123" s="11">
        <f>J123/MAX(J$3:J123)-1</f>
        <v>-1.7940948847291471E-2</v>
      </c>
      <c r="O123" s="11">
        <f>K123/MAX(K$3:K123)-1</f>
        <v>0</v>
      </c>
      <c r="P123" s="11">
        <f>L123/MAX(L$3:L123)-1</f>
        <v>-2.1682157481853093E-2</v>
      </c>
      <c r="Q123" s="11">
        <f>M123/MAX(M$3:M123)-1</f>
        <v>0</v>
      </c>
    </row>
    <row r="124" spans="2:17" x14ac:dyDescent="0.25">
      <c r="B124" s="10">
        <v>39083</v>
      </c>
      <c r="C124" s="2">
        <v>3.5826600849695023E-2</v>
      </c>
      <c r="D124" s="2">
        <v>1.5122613934212437E-2</v>
      </c>
      <c r="E124" s="2">
        <v>-7.6754875627607078E-3</v>
      </c>
      <c r="F124" s="2">
        <v>1.1019183155955847E-2</v>
      </c>
      <c r="G124" s="2"/>
      <c r="J124">
        <f t="shared" si="8"/>
        <v>391.56110000000007</v>
      </c>
      <c r="K124">
        <f t="shared" si="8"/>
        <v>227.8663107095183</v>
      </c>
      <c r="L124">
        <f t="shared" si="8"/>
        <v>207.33060608385352</v>
      </c>
      <c r="M124">
        <f t="shared" si="8"/>
        <v>276.96159019578528</v>
      </c>
      <c r="N124" s="11">
        <f>J124/MAX(J$3:J124)-1</f>
        <v>0</v>
      </c>
      <c r="O124" s="11">
        <f>K124/MAX(K$3:K124)-1</f>
        <v>0</v>
      </c>
      <c r="P124" s="11">
        <f>L124/MAX(L$3:L124)-1</f>
        <v>-2.9191223914527997E-2</v>
      </c>
      <c r="Q124" s="11">
        <f>M124/MAX(M$3:M124)-1</f>
        <v>0</v>
      </c>
    </row>
    <row r="125" spans="2:17" x14ac:dyDescent="0.25">
      <c r="B125" s="10">
        <v>39114</v>
      </c>
      <c r="C125" s="2">
        <v>-2.6334842761448929E-2</v>
      </c>
      <c r="D125" s="2">
        <v>-1.9561191245454301E-2</v>
      </c>
      <c r="E125" s="2">
        <v>2.9696952120174869E-2</v>
      </c>
      <c r="F125" s="2">
        <v>6.809537537808108E-3</v>
      </c>
      <c r="G125" s="2"/>
      <c r="J125">
        <f t="shared" si="8"/>
        <v>381.24940000000009</v>
      </c>
      <c r="K125">
        <f t="shared" si="8"/>
        <v>223.40897422733332</v>
      </c>
      <c r="L125">
        <f t="shared" si="8"/>
        <v>213.48769316577255</v>
      </c>
      <c r="M125">
        <f t="shared" si="8"/>
        <v>278.84757054075448</v>
      </c>
      <c r="N125" s="11">
        <f>J125/MAX(J$3:J125)-1</f>
        <v>-2.6334842761448929E-2</v>
      </c>
      <c r="O125" s="11">
        <f>K125/MAX(K$3:K125)-1</f>
        <v>-1.956119124545419E-2</v>
      </c>
      <c r="P125" s="11">
        <f>L125/MAX(L$3:L125)-1</f>
        <v>-3.6116217327220035E-4</v>
      </c>
      <c r="Q125" s="11">
        <f>M125/MAX(M$3:M125)-1</f>
        <v>0</v>
      </c>
    </row>
    <row r="126" spans="2:17" x14ac:dyDescent="0.25">
      <c r="B126" s="10">
        <v>39142</v>
      </c>
      <c r="C126" s="2">
        <v>2.8178142706585252E-2</v>
      </c>
      <c r="D126" s="2">
        <v>1.1186792782358346E-2</v>
      </c>
      <c r="E126" s="2">
        <v>-1.1019620328034274E-2</v>
      </c>
      <c r="F126" s="2">
        <v>9.552540396515985E-3</v>
      </c>
      <c r="G126" s="2"/>
      <c r="J126">
        <f t="shared" si="8"/>
        <v>391.99230000000011</v>
      </c>
      <c r="K126">
        <f t="shared" si="8"/>
        <v>225.90820412773374</v>
      </c>
      <c r="L126">
        <f t="shared" si="8"/>
        <v>211.13513984237787</v>
      </c>
      <c r="M126">
        <f t="shared" si="8"/>
        <v>281.51127322281536</v>
      </c>
      <c r="N126" s="11">
        <f>J126/MAX(J$3:J126)-1</f>
        <v>0</v>
      </c>
      <c r="O126" s="11">
        <f>K126/MAX(K$3:K126)-1</f>
        <v>-8.5932254561348342E-3</v>
      </c>
      <c r="P126" s="11">
        <f>L126/MAX(L$3:L126)-1</f>
        <v>-1.1376802631280158E-2</v>
      </c>
      <c r="Q126" s="11">
        <f>M126/MAX(M$3:M126)-1</f>
        <v>0</v>
      </c>
    </row>
    <row r="127" spans="2:17" x14ac:dyDescent="0.25">
      <c r="B127" s="10">
        <v>39173</v>
      </c>
      <c r="C127" s="2">
        <v>7.3001944170842048E-2</v>
      </c>
      <c r="D127" s="2">
        <v>4.4293038561533216E-2</v>
      </c>
      <c r="E127" s="2">
        <v>7.8138840605328497E-3</v>
      </c>
      <c r="F127" s="2">
        <v>1.7749531360076398E-2</v>
      </c>
      <c r="G127" s="2"/>
      <c r="J127">
        <f t="shared" si="8"/>
        <v>420.60850000000011</v>
      </c>
      <c r="K127">
        <f t="shared" si="8"/>
        <v>235.91436492453016</v>
      </c>
      <c r="L127">
        <f t="shared" si="8"/>
        <v>212.7849253462106</v>
      </c>
      <c r="M127">
        <f t="shared" si="8"/>
        <v>286.50796639509878</v>
      </c>
      <c r="N127" s="11">
        <f>J127/MAX(J$3:J127)-1</f>
        <v>0</v>
      </c>
      <c r="O127" s="11">
        <f>K127/MAX(K$3:K127)-1</f>
        <v>0</v>
      </c>
      <c r="P127" s="11">
        <f>L127/MAX(L$3:L127)-1</f>
        <v>-3.6518155874877278E-3</v>
      </c>
      <c r="Q127" s="11">
        <f>M127/MAX(M$3:M127)-1</f>
        <v>0</v>
      </c>
    </row>
    <row r="128" spans="2:17" x14ac:dyDescent="0.25">
      <c r="B128" s="10">
        <v>39203</v>
      </c>
      <c r="C128" s="2">
        <v>7.5106898695580515E-2</v>
      </c>
      <c r="D128" s="2">
        <v>3.489773978594779E-2</v>
      </c>
      <c r="E128" s="2">
        <v>-1.8672311572615841E-2</v>
      </c>
      <c r="F128" s="2">
        <v>1.9931742983457568E-2</v>
      </c>
      <c r="G128" s="2"/>
      <c r="J128">
        <f t="shared" si="8"/>
        <v>452.19910000000021</v>
      </c>
      <c r="K128">
        <f t="shared" si="8"/>
        <v>244.14724304343355</v>
      </c>
      <c r="L128">
        <f t="shared" si="8"/>
        <v>208.81173892219036</v>
      </c>
      <c r="M128">
        <f t="shared" si="8"/>
        <v>292.21856954399897</v>
      </c>
      <c r="N128" s="11">
        <f>J128/MAX(J$3:J128)-1</f>
        <v>0</v>
      </c>
      <c r="O128" s="11">
        <f>K128/MAX(K$3:K128)-1</f>
        <v>0</v>
      </c>
      <c r="P128" s="11">
        <f>L128/MAX(L$3:L128)-1</f>
        <v>-2.2255939321648266E-2</v>
      </c>
      <c r="Q128" s="11">
        <f>M128/MAX(M$3:M128)-1</f>
        <v>0</v>
      </c>
    </row>
    <row r="129" spans="2:17" x14ac:dyDescent="0.25">
      <c r="B129" s="10">
        <v>39234</v>
      </c>
      <c r="C129" s="2">
        <v>1.9680932580361077E-2</v>
      </c>
      <c r="D129" s="2">
        <v>-1.6612343602144919E-2</v>
      </c>
      <c r="E129" s="2">
        <v>-8.4290849902947107E-3</v>
      </c>
      <c r="F129" s="2">
        <v>7.3047405254078601E-3</v>
      </c>
      <c r="G129" s="2"/>
      <c r="J129">
        <f t="shared" si="8"/>
        <v>461.09880000000015</v>
      </c>
      <c r="K129">
        <f t="shared" si="8"/>
        <v>240.09138515247963</v>
      </c>
      <c r="L129">
        <f t="shared" si="8"/>
        <v>207.05164702784398</v>
      </c>
      <c r="M129">
        <f t="shared" si="8"/>
        <v>294.35315037122371</v>
      </c>
      <c r="N129" s="11">
        <f>J129/MAX(J$3:J129)-1</f>
        <v>0</v>
      </c>
      <c r="O129" s="11">
        <f>K129/MAX(K$3:K129)-1</f>
        <v>-1.6612343602144919E-2</v>
      </c>
      <c r="P129" s="11">
        <f>L129/MAX(L$3:L129)-1</f>
        <v>-3.0497427107861963E-2</v>
      </c>
      <c r="Q129" s="11">
        <f>M129/MAX(M$3:M129)-1</f>
        <v>0</v>
      </c>
    </row>
    <row r="130" spans="2:17" x14ac:dyDescent="0.25">
      <c r="B130" s="10">
        <v>39264</v>
      </c>
      <c r="C130" s="2">
        <v>-6.7896511550236016E-2</v>
      </c>
      <c r="D130" s="2">
        <v>-3.1006094301293752E-2</v>
      </c>
      <c r="E130" s="2">
        <v>2.6753172154974525E-2</v>
      </c>
      <c r="F130" s="2">
        <v>7.9439120628510551E-4</v>
      </c>
      <c r="G130" s="2"/>
      <c r="J130">
        <f t="shared" si="8"/>
        <v>429.79180000000019</v>
      </c>
      <c r="K130">
        <f t="shared" si="8"/>
        <v>232.64708902351362</v>
      </c>
      <c r="L130">
        <f t="shared" si="8"/>
        <v>212.59093538575092</v>
      </c>
      <c r="M130">
        <f t="shared" si="8"/>
        <v>294.5869819254209</v>
      </c>
      <c r="N130" s="11">
        <f>J130/MAX(J$3:J130)-1</f>
        <v>-6.7896511550236016E-2</v>
      </c>
      <c r="O130" s="11">
        <f>K130/MAX(K$3:K130)-1</f>
        <v>-4.7103354011145071E-2</v>
      </c>
      <c r="P130" s="11">
        <f>L130/MAX(L$3:L130)-1</f>
        <v>-4.5601578705877222E-3</v>
      </c>
      <c r="Q130" s="11">
        <f>M130/MAX(M$3:M130)-1</f>
        <v>0</v>
      </c>
    </row>
    <row r="131" spans="2:17" x14ac:dyDescent="0.25">
      <c r="B131" s="10">
        <v>39295</v>
      </c>
      <c r="C131" s="2">
        <v>-8.2347313280523249E-2</v>
      </c>
      <c r="D131" s="2">
        <v>1.498841443230714E-2</v>
      </c>
      <c r="E131" s="2">
        <v>1.8626149797251523E-2</v>
      </c>
      <c r="F131" s="2">
        <v>-1.5321238370477608E-2</v>
      </c>
      <c r="G131" s="2"/>
      <c r="J131">
        <f t="shared" si="8"/>
        <v>394.39960000000019</v>
      </c>
      <c r="K131">
        <f t="shared" si="8"/>
        <v>236.1341000102679</v>
      </c>
      <c r="L131">
        <f t="shared" si="8"/>
        <v>216.55068599378373</v>
      </c>
      <c r="M131">
        <f t="shared" si="8"/>
        <v>290.07354455450195</v>
      </c>
      <c r="N131" s="11">
        <f>J131/MAX(J$3:J131)-1</f>
        <v>-0.1446527295234773</v>
      </c>
      <c r="O131" s="11">
        <f>K131/MAX(K$3:K131)-1</f>
        <v>-3.2820944169908661E-2</v>
      </c>
      <c r="P131" s="11">
        <f>L131/MAX(L$3:L131)-1</f>
        <v>0</v>
      </c>
      <c r="Q131" s="11">
        <f>M131/MAX(M$3:M131)-1</f>
        <v>-1.5321238370477608E-2</v>
      </c>
    </row>
    <row r="132" spans="2:17" x14ac:dyDescent="0.25">
      <c r="B132" s="10">
        <v>39326</v>
      </c>
      <c r="C132" s="2">
        <v>5.5705431749930812E-2</v>
      </c>
      <c r="D132" s="2">
        <v>3.7400367872470808E-2</v>
      </c>
      <c r="E132" s="2">
        <v>2.8103937845029847E-3</v>
      </c>
      <c r="F132" s="2">
        <v>2.6943062356682645E-2</v>
      </c>
      <c r="G132" s="2"/>
      <c r="J132">
        <f t="shared" si="8"/>
        <v>416.36980000000023</v>
      </c>
      <c r="K132">
        <f t="shared" si="8"/>
        <v>244.96560221788673</v>
      </c>
      <c r="L132">
        <f t="shared" si="8"/>
        <v>217.15927869573051</v>
      </c>
      <c r="M132">
        <f t="shared" si="8"/>
        <v>297.88901415345788</v>
      </c>
      <c r="N132" s="11">
        <f>J132/MAX(J$3:J132)-1</f>
        <v>-9.700524052545767E-2</v>
      </c>
      <c r="O132" s="11">
        <f>K132/MAX(K$3:K132)-1</f>
        <v>0</v>
      </c>
      <c r="P132" s="11">
        <f>L132/MAX(L$3:L132)-1</f>
        <v>0</v>
      </c>
      <c r="Q132" s="11">
        <f>M132/MAX(M$3:M132)-1</f>
        <v>0</v>
      </c>
    </row>
    <row r="133" spans="2:17" x14ac:dyDescent="0.25">
      <c r="B133" s="10">
        <v>39356</v>
      </c>
      <c r="C133" s="2">
        <v>8.7513071313049196E-2</v>
      </c>
      <c r="D133" s="2">
        <v>1.5907147527790544E-2</v>
      </c>
      <c r="E133" s="2">
        <v>1.4120861913564209E-2</v>
      </c>
      <c r="F133" s="2">
        <v>2.8476106114456945E-2</v>
      </c>
      <c r="G133" s="2"/>
      <c r="J133">
        <f t="shared" ref="J133:M148" si="9">J132*(1+C133)</f>
        <v>452.80760000000026</v>
      </c>
      <c r="K133">
        <f t="shared" si="9"/>
        <v>248.86230619160071</v>
      </c>
      <c r="L133">
        <f t="shared" si="9"/>
        <v>220.22575488344214</v>
      </c>
      <c r="M133">
        <f t="shared" si="9"/>
        <v>306.37173333082274</v>
      </c>
      <c r="N133" s="11">
        <f>J133/MAX(J$3:J133)-1</f>
        <v>-1.7981395744252393E-2</v>
      </c>
      <c r="O133" s="11">
        <f>K133/MAX(K$3:K133)-1</f>
        <v>0</v>
      </c>
      <c r="P133" s="11">
        <f>L133/MAX(L$3:L133)-1</f>
        <v>0</v>
      </c>
      <c r="Q133" s="11">
        <f>M133/MAX(M$3:M133)-1</f>
        <v>0</v>
      </c>
    </row>
    <row r="134" spans="2:17" x14ac:dyDescent="0.25">
      <c r="B134" s="10">
        <v>39387</v>
      </c>
      <c r="C134" s="2">
        <v>-6.5330396397940249E-2</v>
      </c>
      <c r="D134" s="2">
        <v>-4.1808497031361469E-2</v>
      </c>
      <c r="E134" s="2">
        <v>4.5978970249876294E-2</v>
      </c>
      <c r="F134" s="2">
        <v>-2.1991785597783475E-2</v>
      </c>
      <c r="G134" s="2"/>
      <c r="J134">
        <f t="shared" si="9"/>
        <v>423.2255000000003</v>
      </c>
      <c r="K134">
        <f t="shared" si="9"/>
        <v>238.45774720197142</v>
      </c>
      <c r="L134">
        <f t="shared" si="9"/>
        <v>230.35150831548447</v>
      </c>
      <c r="M134">
        <f t="shared" si="9"/>
        <v>299.63407185819</v>
      </c>
      <c r="N134" s="11">
        <f>J134/MAX(J$3:J134)-1</f>
        <v>-8.213706043043234E-2</v>
      </c>
      <c r="O134" s="11">
        <f>K134/MAX(K$3:K134)-1</f>
        <v>-4.1808497031361469E-2</v>
      </c>
      <c r="P134" s="11">
        <f>L134/MAX(L$3:L134)-1</f>
        <v>0</v>
      </c>
      <c r="Q134" s="11">
        <f>M134/MAX(M$3:M134)-1</f>
        <v>-2.1991785597783475E-2</v>
      </c>
    </row>
    <row r="135" spans="2:17" x14ac:dyDescent="0.25">
      <c r="B135" s="10">
        <v>39417</v>
      </c>
      <c r="C135" s="2">
        <v>-9.4205098700339551E-4</v>
      </c>
      <c r="D135" s="2">
        <v>-6.9369687470396402E-3</v>
      </c>
      <c r="E135" s="2">
        <v>-4.0078518828425835E-3</v>
      </c>
      <c r="F135" s="2">
        <v>5.3292966687306098E-3</v>
      </c>
      <c r="G135" s="2"/>
      <c r="H135" s="11">
        <f t="array" ref="H135">(PRODUCT(1+C124:C135))-1</f>
        <v>0.1185361543630199</v>
      </c>
      <c r="I135" s="11">
        <f t="array" ref="I135">(PRODUCT(1+D124:D135))-1</f>
        <v>5.493726356621087E-2</v>
      </c>
      <c r="J135">
        <f t="shared" si="9"/>
        <v>422.82680000000028</v>
      </c>
      <c r="K135">
        <f t="shared" si="9"/>
        <v>236.80357326214187</v>
      </c>
      <c r="L135">
        <f t="shared" si="9"/>
        <v>229.42829358916663</v>
      </c>
      <c r="M135">
        <f t="shared" si="9"/>
        <v>301.23091071918202</v>
      </c>
      <c r="N135" s="11">
        <f>J135/MAX(J$3:J135)-1</f>
        <v>-8.3001734118587689E-2</v>
      </c>
      <c r="O135" s="11">
        <f>K135/MAX(K$3:K135)-1</f>
        <v>-4.8455441541133792E-2</v>
      </c>
      <c r="P135" s="11">
        <f>L135/MAX(L$3:L135)-1</f>
        <v>-4.0078518828425835E-3</v>
      </c>
      <c r="Q135" s="11">
        <f>M135/MAX(M$3:M135)-1</f>
        <v>-1.6779689678778631E-2</v>
      </c>
    </row>
    <row r="136" spans="2:17" x14ac:dyDescent="0.25">
      <c r="B136" s="10">
        <v>39448</v>
      </c>
      <c r="C136" s="2">
        <v>1.1687054841367672E-2</v>
      </c>
      <c r="D136" s="2">
        <v>-5.998100796538075E-2</v>
      </c>
      <c r="E136" s="2">
        <v>2.6392735545043067E-2</v>
      </c>
      <c r="F136" s="2">
        <v>-2.6916698172258946E-2</v>
      </c>
      <c r="G136" s="2"/>
      <c r="J136">
        <f t="shared" si="9"/>
        <v>427.76840000000027</v>
      </c>
      <c r="K136">
        <f t="shared" si="9"/>
        <v>222.5998562480747</v>
      </c>
      <c r="L136">
        <f t="shared" si="9"/>
        <v>235.483533868416</v>
      </c>
      <c r="M136">
        <f t="shared" si="9"/>
        <v>293.12276921519913</v>
      </c>
      <c r="N136" s="11">
        <f>J136/MAX(J$3:J136)-1</f>
        <v>-7.2284725095792646E-2</v>
      </c>
      <c r="O136" s="11">
        <f>K136/MAX(K$3:K136)-1</f>
        <v>-0.10553004328146975</v>
      </c>
      <c r="P136" s="11">
        <f>L136/MAX(L$3:L136)-1</f>
        <v>0</v>
      </c>
      <c r="Q136" s="11">
        <f>M136/MAX(M$3:M136)-1</f>
        <v>-4.3244734008529684E-2</v>
      </c>
    </row>
    <row r="137" spans="2:17" x14ac:dyDescent="0.25">
      <c r="B137" s="10">
        <v>39479</v>
      </c>
      <c r="C137" s="2">
        <v>4.3025618535637467E-2</v>
      </c>
      <c r="D137" s="2">
        <v>-3.2487660869966462E-2</v>
      </c>
      <c r="E137" s="2">
        <v>4.2686555126321135E-3</v>
      </c>
      <c r="F137" s="2">
        <v>1.4974318312410695E-2</v>
      </c>
      <c r="G137" s="2"/>
      <c r="J137">
        <f t="shared" si="9"/>
        <v>446.17340000000024</v>
      </c>
      <c r="K137">
        <f t="shared" si="9"/>
        <v>215.36810760858395</v>
      </c>
      <c r="L137">
        <f t="shared" si="9"/>
        <v>236.48873195339752</v>
      </c>
      <c r="M137">
        <f t="shared" si="9"/>
        <v>297.51208286604282</v>
      </c>
      <c r="N137" s="11">
        <f>J137/MAX(J$3:J137)-1</f>
        <v>-3.2369201568080208E-2</v>
      </c>
      <c r="O137" s="11">
        <f>K137/MAX(K$3:K137)-1</f>
        <v>-0.13458927989371505</v>
      </c>
      <c r="P137" s="11">
        <f>L137/MAX(L$3:L137)-1</f>
        <v>0</v>
      </c>
      <c r="Q137" s="11">
        <f>M137/MAX(M$3:M137)-1</f>
        <v>-2.8917976108498222E-2</v>
      </c>
    </row>
    <row r="138" spans="2:17" x14ac:dyDescent="0.25">
      <c r="B138" s="10">
        <v>39508</v>
      </c>
      <c r="C138" s="2">
        <v>-1.3167750475487683E-2</v>
      </c>
      <c r="D138" s="2">
        <v>-4.3147220222456983E-3</v>
      </c>
      <c r="E138" s="2">
        <v>8.6821608099678649E-3</v>
      </c>
      <c r="F138" s="2">
        <v>-2.2369302841359406E-2</v>
      </c>
      <c r="G138" s="2"/>
      <c r="J138">
        <f t="shared" si="9"/>
        <v>440.29830000000027</v>
      </c>
      <c r="K138">
        <f t="shared" si="9"/>
        <v>214.4388540917958</v>
      </c>
      <c r="L138">
        <f t="shared" si="9"/>
        <v>238.54196515396231</v>
      </c>
      <c r="M138">
        <f t="shared" si="9"/>
        <v>290.85694498544871</v>
      </c>
      <c r="N138" s="11">
        <f>J138/MAX(J$3:J138)-1</f>
        <v>-4.5110722474228648E-2</v>
      </c>
      <c r="O138" s="11">
        <f>K138/MAX(K$3:K138)-1</f>
        <v>-0.1383232865860452</v>
      </c>
      <c r="P138" s="11">
        <f>L138/MAX(L$3:L138)-1</f>
        <v>0</v>
      </c>
      <c r="Q138" s="11">
        <f>M138/MAX(M$3:M138)-1</f>
        <v>-5.0640403984727356E-2</v>
      </c>
    </row>
    <row r="139" spans="2:17" x14ac:dyDescent="0.25">
      <c r="B139" s="10">
        <v>39539</v>
      </c>
      <c r="C139" s="2">
        <v>6.6148336252944695E-3</v>
      </c>
      <c r="D139" s="2">
        <v>4.8701889466678194E-2</v>
      </c>
      <c r="E139" s="2">
        <v>-1.9191788547162303E-2</v>
      </c>
      <c r="F139" s="2">
        <v>1.6310434966174014E-2</v>
      </c>
      <c r="G139" s="2"/>
      <c r="J139">
        <f t="shared" si="9"/>
        <v>443.21080000000023</v>
      </c>
      <c r="K139">
        <f t="shared" si="9"/>
        <v>224.88243146113558</v>
      </c>
      <c r="L139">
        <f t="shared" si="9"/>
        <v>233.96391819910289</v>
      </c>
      <c r="M139">
        <f t="shared" si="9"/>
        <v>295.6009482710939</v>
      </c>
      <c r="N139" s="11">
        <f>J139/MAX(J$3:J139)-1</f>
        <v>-3.8794288772818097E-2</v>
      </c>
      <c r="O139" s="11">
        <f>K139/MAX(K$3:K139)-1</f>
        <v>-9.6358002533348142E-2</v>
      </c>
      <c r="P139" s="11">
        <f>L139/MAX(L$3:L139)-1</f>
        <v>-1.9191788547162414E-2</v>
      </c>
      <c r="Q139" s="11">
        <f>M139/MAX(M$3:M139)-1</f>
        <v>-3.5155936034407143E-2</v>
      </c>
    </row>
    <row r="140" spans="2:17" x14ac:dyDescent="0.25">
      <c r="B140" s="10">
        <v>39569</v>
      </c>
      <c r="C140" s="2">
        <v>1.8653877567965216E-2</v>
      </c>
      <c r="D140" s="2">
        <v>1.2953568966225681E-2</v>
      </c>
      <c r="E140" s="2">
        <v>-1.9910995438108592E-2</v>
      </c>
      <c r="F140" s="2">
        <v>1.8697675724024032E-2</v>
      </c>
      <c r="G140" s="2"/>
      <c r="J140">
        <f t="shared" si="9"/>
        <v>451.47840000000014</v>
      </c>
      <c r="K140">
        <f t="shared" si="9"/>
        <v>227.79546154635992</v>
      </c>
      <c r="L140">
        <f t="shared" si="9"/>
        <v>229.30546369115854</v>
      </c>
      <c r="M140">
        <f t="shared" si="9"/>
        <v>301.12799894558083</v>
      </c>
      <c r="N140" s="11">
        <f>J140/MAX(J$3:J140)-1</f>
        <v>-2.0864075117957404E-2</v>
      </c>
      <c r="O140" s="11">
        <f>K140/MAX(K$3:K140)-1</f>
        <v>-8.465261359838594E-2</v>
      </c>
      <c r="P140" s="11">
        <f>L140/MAX(L$3:L140)-1</f>
        <v>-3.8720656371059259E-2</v>
      </c>
      <c r="Q140" s="11">
        <f>M140/MAX(M$3:M140)-1</f>
        <v>-1.7115594602128859E-2</v>
      </c>
    </row>
    <row r="141" spans="2:17" x14ac:dyDescent="0.25">
      <c r="B141" s="10">
        <v>39600</v>
      </c>
      <c r="C141" s="2">
        <v>3.1927108805205329E-2</v>
      </c>
      <c r="D141" s="2">
        <v>-8.4304710389903059E-2</v>
      </c>
      <c r="E141" s="2">
        <v>1.7148914907549662E-2</v>
      </c>
      <c r="F141" s="2">
        <v>-1.3292462208457367E-2</v>
      </c>
      <c r="G141" s="2"/>
      <c r="J141">
        <f t="shared" si="9"/>
        <v>465.89280000000014</v>
      </c>
      <c r="K141">
        <f t="shared" si="9"/>
        <v>208.59123113255976</v>
      </c>
      <c r="L141">
        <f t="shared" si="9"/>
        <v>233.23780357583442</v>
      </c>
      <c r="M141">
        <f t="shared" si="9"/>
        <v>297.12526639968831</v>
      </c>
      <c r="N141" s="11">
        <f>J141/MAX(J$3:J141)-1</f>
        <v>0</v>
      </c>
      <c r="O141" s="11">
        <f>K141/MAX(K$3:K141)-1</f>
        <v>-0.16182070991512865</v>
      </c>
      <c r="P141" s="11">
        <f>L141/MAX(L$3:L141)-1</f>
        <v>-2.223575870478145E-2</v>
      </c>
      <c r="Q141" s="11">
        <f>M141/MAX(M$3:M141)-1</f>
        <v>-3.0180548416162134E-2</v>
      </c>
    </row>
    <row r="142" spans="2:17" x14ac:dyDescent="0.25">
      <c r="B142" s="10">
        <v>39630</v>
      </c>
      <c r="C142" s="2">
        <v>-3.3418417283976098E-2</v>
      </c>
      <c r="D142" s="2">
        <v>-8.4077047655145565E-3</v>
      </c>
      <c r="E142" s="2">
        <v>-7.3340530484067301E-4</v>
      </c>
      <c r="F142" s="2">
        <v>-2.291192194048508E-2</v>
      </c>
      <c r="G142" s="2"/>
      <c r="J142">
        <f t="shared" si="9"/>
        <v>450.32340000000011</v>
      </c>
      <c r="K142">
        <f t="shared" si="9"/>
        <v>206.83745764452198</v>
      </c>
      <c r="L142">
        <f t="shared" si="9"/>
        <v>233.06674573340251</v>
      </c>
      <c r="M142">
        <f t="shared" si="9"/>
        <v>290.31755548939282</v>
      </c>
      <c r="N142" s="11">
        <f>J142/MAX(J$3:J142)-1</f>
        <v>-3.3418417283976098E-2</v>
      </c>
      <c r="O142" s="11">
        <f>K142/MAX(K$3:K142)-1</f>
        <v>-0.16886787392673086</v>
      </c>
      <c r="P142" s="11">
        <f>L142/MAX(L$3:L142)-1</f>
        <v>-2.2952856186230886E-2</v>
      </c>
      <c r="Q142" s="11">
        <f>M142/MAX(M$3:M142)-1</f>
        <v>-5.2400975987215159E-2</v>
      </c>
    </row>
    <row r="143" spans="2:17" x14ac:dyDescent="0.25">
      <c r="B143" s="10">
        <v>39661</v>
      </c>
      <c r="C143" s="2">
        <v>-3.5472285028936845E-2</v>
      </c>
      <c r="D143" s="2">
        <v>1.4465917721990129E-2</v>
      </c>
      <c r="E143" s="2">
        <v>2.4831846852930051E-2</v>
      </c>
      <c r="F143" s="2">
        <v>-1.4394037277151717E-2</v>
      </c>
      <c r="G143" s="2"/>
      <c r="J143">
        <f t="shared" si="9"/>
        <v>434.34940000000017</v>
      </c>
      <c r="K143">
        <f t="shared" si="9"/>
        <v>209.82955128863324</v>
      </c>
      <c r="L143">
        <f t="shared" si="9"/>
        <v>238.85422346996515</v>
      </c>
      <c r="M143">
        <f t="shared" si="9"/>
        <v>286.13871377346692</v>
      </c>
      <c r="N143" s="11">
        <f>J143/MAX(J$3:J143)-1</f>
        <v>-6.770527468979981E-2</v>
      </c>
      <c r="O143" s="11">
        <f>K143/MAX(K$3:K143)-1</f>
        <v>-0.15684478497485232</v>
      </c>
      <c r="P143" s="11">
        <f>L143/MAX(L$3:L143)-1</f>
        <v>0</v>
      </c>
      <c r="Q143" s="11">
        <f>M143/MAX(M$3:M143)-1</f>
        <v>-6.6040751662647779E-2</v>
      </c>
    </row>
    <row r="144" spans="2:17" x14ac:dyDescent="0.25">
      <c r="B144" s="10">
        <v>39692</v>
      </c>
      <c r="C144" s="2">
        <v>-4.7942969415867287E-3</v>
      </c>
      <c r="D144" s="2">
        <v>-8.9105616262056264E-2</v>
      </c>
      <c r="E144" s="2">
        <v>3.9766412043571453E-3</v>
      </c>
      <c r="F144" s="2">
        <v>-6.1272669414302983E-2</v>
      </c>
      <c r="G144" s="2"/>
      <c r="J144">
        <f t="shared" si="9"/>
        <v>432.26700000000017</v>
      </c>
      <c r="K144">
        <f t="shared" si="9"/>
        <v>191.13255981106883</v>
      </c>
      <c r="L144">
        <f t="shared" si="9"/>
        <v>239.80406101685054</v>
      </c>
      <c r="M144">
        <f t="shared" si="9"/>
        <v>268.60623095779141</v>
      </c>
      <c r="N144" s="11">
        <f>J144/MAX(J$3:J144)-1</f>
        <v>-7.217497244001192E-2</v>
      </c>
      <c r="O144" s="11">
        <f>K144/MAX(K$3:K144)-1</f>
        <v>-0.23197465001423467</v>
      </c>
      <c r="P144" s="11">
        <f>L144/MAX(L$3:L144)-1</f>
        <v>0</v>
      </c>
      <c r="Q144" s="11">
        <f>M144/MAX(M$3:M144)-1</f>
        <v>-0.12326692793245331</v>
      </c>
    </row>
    <row r="145" spans="2:17" x14ac:dyDescent="0.25">
      <c r="B145" s="10">
        <v>39722</v>
      </c>
      <c r="C145" s="2">
        <v>1.8900818244279582E-2</v>
      </c>
      <c r="D145" s="2">
        <v>-0.16795061887570917</v>
      </c>
      <c r="E145" s="2">
        <v>-3.2648075989604286E-2</v>
      </c>
      <c r="F145" s="2">
        <v>-6.8420693491709428E-2</v>
      </c>
      <c r="G145" s="2"/>
      <c r="J145">
        <f t="shared" si="9"/>
        <v>440.43720000000019</v>
      </c>
      <c r="K145">
        <f t="shared" si="9"/>
        <v>159.03172810350131</v>
      </c>
      <c r="L145">
        <f t="shared" si="9"/>
        <v>231.97491981015671</v>
      </c>
      <c r="M145">
        <f t="shared" si="9"/>
        <v>250.22800635946504</v>
      </c>
      <c r="N145" s="11">
        <f>J145/MAX(J$3:J145)-1</f>
        <v>-5.4638320231606752E-2</v>
      </c>
      <c r="O145" s="11">
        <f>K145/MAX(K$3:K145)-1</f>
        <v>-0.36096498285657719</v>
      </c>
      <c r="P145" s="11">
        <f>L145/MAX(L$3:L145)-1</f>
        <v>-3.2648075989604286E-2</v>
      </c>
      <c r="Q145" s="11">
        <f>M145/MAX(M$3:M145)-1</f>
        <v>-0.18325361273043173</v>
      </c>
    </row>
    <row r="146" spans="2:17" x14ac:dyDescent="0.25">
      <c r="B146" s="10">
        <v>39753</v>
      </c>
      <c r="C146" s="2">
        <v>-1.2588173750991083E-2</v>
      </c>
      <c r="D146" s="2">
        <v>-7.1751861106268633E-2</v>
      </c>
      <c r="E146" s="2">
        <v>0.12302247732121274</v>
      </c>
      <c r="F146" s="2">
        <v>-2.6679184322282889E-2</v>
      </c>
      <c r="G146" s="2"/>
      <c r="J146">
        <f t="shared" si="9"/>
        <v>434.89290000000017</v>
      </c>
      <c r="K146">
        <f t="shared" si="9"/>
        <v>147.620905637129</v>
      </c>
      <c r="L146">
        <f t="shared" si="9"/>
        <v>260.51304912159185</v>
      </c>
      <c r="M146">
        <f t="shared" si="9"/>
        <v>243.55212725520349</v>
      </c>
      <c r="N146" s="11">
        <f>J146/MAX(J$3:J146)-1</f>
        <v>-6.6538697314060147E-2</v>
      </c>
      <c r="O146" s="11">
        <f>K146/MAX(K$3:K146)-1</f>
        <v>-0.40681693464869406</v>
      </c>
      <c r="P146" s="11">
        <f>L146/MAX(L$3:L146)-1</f>
        <v>0</v>
      </c>
      <c r="Q146" s="11">
        <f>M146/MAX(M$3:M146)-1</f>
        <v>-0.20504374014095528</v>
      </c>
    </row>
    <row r="147" spans="2:17" x14ac:dyDescent="0.25">
      <c r="B147" s="10">
        <v>39783</v>
      </c>
      <c r="C147" s="2">
        <v>2.4111453647553072E-2</v>
      </c>
      <c r="D147" s="2">
        <v>1.0642145679149673E-2</v>
      </c>
      <c r="E147" s="2">
        <v>9.2270343691147838E-2</v>
      </c>
      <c r="F147" s="2">
        <v>1.5167172903474135E-3</v>
      </c>
      <c r="G147" s="2"/>
      <c r="H147" s="11">
        <f t="array" ref="H147">(PRODUCT(1+C136:C147))-1</f>
        <v>5.3336259669443331E-2</v>
      </c>
      <c r="I147" s="11">
        <f t="array" ref="I147">(PRODUCT(1+D136:D147))-1</f>
        <v>-0.36997610819389215</v>
      </c>
      <c r="J147">
        <f t="shared" si="9"/>
        <v>445.37880000000013</v>
      </c>
      <c r="K147">
        <f t="shared" si="9"/>
        <v>149.19190882020735</v>
      </c>
      <c r="L147">
        <f t="shared" si="9"/>
        <v>284.55067770007003</v>
      </c>
      <c r="M147">
        <f t="shared" si="9"/>
        <v>243.92152697771235</v>
      </c>
      <c r="N147" s="11">
        <f>J147/MAX(J$3:J147)-1</f>
        <v>-4.4031588382563602E-2</v>
      </c>
      <c r="O147" s="11">
        <f>K147/MAX(K$3:K147)-1</f>
        <v>-0.40050419405282078</v>
      </c>
      <c r="P147" s="11">
        <f>L147/MAX(L$3:L147)-1</f>
        <v>0</v>
      </c>
      <c r="Q147" s="11">
        <f>M147/MAX(M$3:M147)-1</f>
        <v>-0.20383801623655706</v>
      </c>
    </row>
    <row r="148" spans="2:17" x14ac:dyDescent="0.25">
      <c r="B148" s="10">
        <v>39814</v>
      </c>
      <c r="C148" s="2">
        <v>-3.5667166914994608E-2</v>
      </c>
      <c r="D148" s="2">
        <v>-8.4288840864981007E-2</v>
      </c>
      <c r="E148" s="2">
        <v>-8.6499976682638979E-2</v>
      </c>
      <c r="F148" s="2">
        <v>-9.0061936125362951E-4</v>
      </c>
      <c r="G148" s="2"/>
      <c r="J148">
        <f t="shared" si="9"/>
        <v>429.49340000000012</v>
      </c>
      <c r="K148">
        <f t="shared" si="9"/>
        <v>136.61669575931813</v>
      </c>
      <c r="L148">
        <f t="shared" si="9"/>
        <v>259.93705071398483</v>
      </c>
      <c r="M148">
        <f t="shared" si="9"/>
        <v>243.70184652788967</v>
      </c>
      <c r="N148" s="11">
        <f>J148/MAX(J$3:J148)-1</f>
        <v>-7.8128273285184902E-2</v>
      </c>
      <c r="O148" s="11">
        <f>K148/MAX(K$3:K148)-1</f>
        <v>-0.45103500063952617</v>
      </c>
      <c r="P148" s="11">
        <f>L148/MAX(L$3:L148)-1</f>
        <v>-8.649997668263909E-2</v>
      </c>
      <c r="Q148" s="11">
        <f>M148/MAX(M$3:M148)-1</f>
        <v>-0.20455505513382854</v>
      </c>
    </row>
    <row r="149" spans="2:17" x14ac:dyDescent="0.25">
      <c r="B149" s="10">
        <v>39845</v>
      </c>
      <c r="C149" s="2">
        <v>6.7398008910033447E-3</v>
      </c>
      <c r="D149" s="2">
        <v>-0.10647796709532442</v>
      </c>
      <c r="E149" s="2">
        <v>-1.0113601937114969E-2</v>
      </c>
      <c r="F149" s="2">
        <v>-1.214330571133404E-2</v>
      </c>
      <c r="G149" s="2"/>
      <c r="J149">
        <f t="shared" ref="J149:M164" si="10">J148*(1+C149)</f>
        <v>432.38810000000018</v>
      </c>
      <c r="K149">
        <f t="shared" si="10"/>
        <v>122.07002772358551</v>
      </c>
      <c r="L149">
        <f t="shared" si="10"/>
        <v>257.30815085435592</v>
      </c>
      <c r="M149">
        <f t="shared" si="10"/>
        <v>240.7425005030849</v>
      </c>
      <c r="N149" s="11">
        <f>J149/MAX(J$3:J149)-1</f>
        <v>-7.1915041400081647E-2</v>
      </c>
      <c r="O149" s="11">
        <f>K149/MAX(K$3:K149)-1</f>
        <v>-0.50948767777791548</v>
      </c>
      <c r="P149" s="11">
        <f>L149/MAX(L$3:L149)-1</f>
        <v>-9.5738752288016093E-2</v>
      </c>
      <c r="Q149" s="11">
        <f>M149/MAX(M$3:M149)-1</f>
        <v>-0.21421438627587375</v>
      </c>
    </row>
    <row r="150" spans="2:17" x14ac:dyDescent="0.25">
      <c r="B150" s="10">
        <v>39873</v>
      </c>
      <c r="C150" s="2">
        <v>-1.8238244762055489E-3</v>
      </c>
      <c r="D150" s="2">
        <v>8.7597994683893621E-2</v>
      </c>
      <c r="E150" s="2">
        <v>4.8034165278515673E-2</v>
      </c>
      <c r="F150" s="2">
        <v>1.6567343748949748E-2</v>
      </c>
      <c r="G150" s="2"/>
      <c r="J150">
        <f t="shared" si="10"/>
        <v>431.59950000000015</v>
      </c>
      <c r="K150">
        <f t="shared" si="10"/>
        <v>132.76311736317891</v>
      </c>
      <c r="L150">
        <f t="shared" si="10"/>
        <v>269.66773310000332</v>
      </c>
      <c r="M150">
        <f t="shared" si="10"/>
        <v>244.7309642639012</v>
      </c>
      <c r="N150" s="11">
        <f>J150/MAX(J$3:J150)-1</f>
        <v>-7.3607705463574424E-2</v>
      </c>
      <c r="O150" s="11">
        <f>K150/MAX(K$3:K150)-1</f>
        <v>-0.46651978198352095</v>
      </c>
      <c r="P150" s="11">
        <f>L150/MAX(L$3:L150)-1</f>
        <v>-5.2303318060461734E-2</v>
      </c>
      <c r="Q150" s="11">
        <f>M150/MAX(M$3:M150)-1</f>
        <v>-0.20119600590032671</v>
      </c>
    </row>
    <row r="151" spans="2:17" x14ac:dyDescent="0.25">
      <c r="B151" s="10">
        <v>39904</v>
      </c>
      <c r="C151" s="2">
        <v>2.4965969608398586E-2</v>
      </c>
      <c r="D151" s="2">
        <v>9.570913703228201E-2</v>
      </c>
      <c r="E151" s="2">
        <v>-5.1670758916386061E-2</v>
      </c>
      <c r="F151" s="2">
        <v>3.6015740386998729E-2</v>
      </c>
      <c r="G151" s="2"/>
      <c r="J151">
        <f t="shared" si="10"/>
        <v>442.37480000000016</v>
      </c>
      <c r="K151">
        <f t="shared" si="10"/>
        <v>145.46976075572434</v>
      </c>
      <c r="L151">
        <f t="shared" si="10"/>
        <v>255.7337966754647</v>
      </c>
      <c r="M151">
        <f t="shared" si="10"/>
        <v>253.54513113748973</v>
      </c>
      <c r="N151" s="11">
        <f>J151/MAX(J$3:J151)-1</f>
        <v>-5.0479423592723394E-2</v>
      </c>
      <c r="O151" s="11">
        <f>K151/MAX(K$3:K151)-1</f>
        <v>-0.41546085069337013</v>
      </c>
      <c r="P151" s="11">
        <f>L151/MAX(L$3:L151)-1</f>
        <v>-0.10127152483881863</v>
      </c>
      <c r="Q151" s="11">
        <f>M151/MAX(M$3:M151)-1</f>
        <v>-0.17242648862873522</v>
      </c>
    </row>
    <row r="152" spans="2:17" x14ac:dyDescent="0.25">
      <c r="B152" s="10">
        <v>39934</v>
      </c>
      <c r="C152" s="2">
        <v>-1.0749934218676205E-2</v>
      </c>
      <c r="D152" s="2">
        <v>5.5931617174761694E-2</v>
      </c>
      <c r="E152" s="2">
        <v>-2.7397582363091089E-2</v>
      </c>
      <c r="F152" s="2">
        <v>5.1466163537776E-2</v>
      </c>
      <c r="G152" s="2"/>
      <c r="J152">
        <f t="shared" si="10"/>
        <v>437.61930000000012</v>
      </c>
      <c r="K152">
        <f t="shared" si="10"/>
        <v>153.60611972481769</v>
      </c>
      <c r="L152">
        <f t="shared" si="10"/>
        <v>248.72730891802266</v>
      </c>
      <c r="M152">
        <f t="shared" si="10"/>
        <v>266.59412632081865</v>
      </c>
      <c r="N152" s="11">
        <f>J152/MAX(J$3:J152)-1</f>
        <v>-6.0686707328381106E-2</v>
      </c>
      <c r="O152" s="11">
        <f>K152/MAX(K$3:K152)-1</f>
        <v>-0.38276663077069073</v>
      </c>
      <c r="P152" s="11">
        <f>L152/MAX(L$3:L152)-1</f>
        <v>-0.12589451225910242</v>
      </c>
      <c r="Q152" s="11">
        <f>M152/MAX(M$3:M152)-1</f>
        <v>-0.12983445495297019</v>
      </c>
    </row>
    <row r="153" spans="2:17" x14ac:dyDescent="0.25">
      <c r="B153" s="10">
        <v>39965</v>
      </c>
      <c r="C153" s="2">
        <v>-2.6593662573839882E-2</v>
      </c>
      <c r="D153" s="2">
        <v>1.9853339304933826E-3</v>
      </c>
      <c r="E153" s="2">
        <v>6.7366103076174078E-3</v>
      </c>
      <c r="F153" s="2">
        <v>2.491389774155861E-3</v>
      </c>
      <c r="G153" s="2"/>
      <c r="J153">
        <f t="shared" si="10"/>
        <v>425.98140000000012</v>
      </c>
      <c r="K153">
        <f t="shared" si="10"/>
        <v>153.91107916623881</v>
      </c>
      <c r="L153">
        <f t="shared" si="10"/>
        <v>250.40288787106576</v>
      </c>
      <c r="M153">
        <f t="shared" si="10"/>
        <v>267.25831620098432</v>
      </c>
      <c r="N153" s="11">
        <f>J153/MAX(J$3:J153)-1</f>
        <v>-8.5666488084812698E-2</v>
      </c>
      <c r="O153" s="11">
        <f>K153/MAX(K$3:K153)-1</f>
        <v>-0.38154121641972705</v>
      </c>
      <c r="P153" s="11">
        <f>L153/MAX(L$3:L153)-1</f>
        <v>-0.12000600422044216</v>
      </c>
      <c r="Q153" s="11">
        <f>M153/MAX(M$3:M153)-1</f>
        <v>-0.12766653341221734</v>
      </c>
    </row>
    <row r="154" spans="2:17" x14ac:dyDescent="0.25">
      <c r="B154" s="10">
        <v>39995</v>
      </c>
      <c r="C154" s="2">
        <v>2.048305395493788E-2</v>
      </c>
      <c r="D154" s="2">
        <v>7.563344763632962E-2</v>
      </c>
      <c r="E154" s="2">
        <v>6.0435103599012496E-3</v>
      </c>
      <c r="F154" s="2">
        <v>2.4998830384894255E-2</v>
      </c>
      <c r="G154" s="2"/>
      <c r="J154">
        <f t="shared" si="10"/>
        <v>434.7068000000001</v>
      </c>
      <c r="K154">
        <f t="shared" si="10"/>
        <v>165.55190471300952</v>
      </c>
      <c r="L154">
        <f t="shared" si="10"/>
        <v>251.91620031806374</v>
      </c>
      <c r="M154">
        <f t="shared" si="10"/>
        <v>273.93946151664517</v>
      </c>
      <c r="N154" s="11">
        <f>J154/MAX(J$3:J154)-1</f>
        <v>-6.6938145427446027E-2</v>
      </c>
      <c r="O154" s="11">
        <f>K154/MAX(K$3:K154)-1</f>
        <v>-0.33476504639658033</v>
      </c>
      <c r="P154" s="11">
        <f>L154/MAX(L$3:L154)-1</f>
        <v>-0.11468775139029741</v>
      </c>
      <c r="Q154" s="11">
        <f>M154/MAX(M$3:M154)-1</f>
        <v>-0.10585921704192247</v>
      </c>
    </row>
    <row r="155" spans="2:17" x14ac:dyDescent="0.25">
      <c r="B155" s="10">
        <v>40026</v>
      </c>
      <c r="C155" s="2">
        <v>1.8618066246030684E-2</v>
      </c>
      <c r="D155" s="2">
        <v>3.6103478859524474E-2</v>
      </c>
      <c r="E155" s="2">
        <v>1.8844186156380838E-2</v>
      </c>
      <c r="F155" s="2">
        <v>1.3002939767995159E-2</v>
      </c>
      <c r="G155" s="2"/>
      <c r="J155">
        <f t="shared" si="10"/>
        <v>442.80020000000013</v>
      </c>
      <c r="K155">
        <f t="shared" si="10"/>
        <v>171.52890440496967</v>
      </c>
      <c r="L155">
        <f t="shared" si="10"/>
        <v>256.66335609266548</v>
      </c>
      <c r="M155">
        <f t="shared" si="10"/>
        <v>277.50147983482316</v>
      </c>
      <c r="N155" s="11">
        <f>J155/MAX(J$3:J155)-1</f>
        <v>-4.9566338007369981E-2</v>
      </c>
      <c r="O155" s="11">
        <f>K155/MAX(K$3:K155)-1</f>
        <v>-0.31074775031254254</v>
      </c>
      <c r="P155" s="11">
        <f>L155/MAX(L$3:L155)-1</f>
        <v>-9.8004762570972015E-2</v>
      </c>
      <c r="Q155" s="11">
        <f>M155/MAX(M$3:M155)-1</f>
        <v>-9.4232758297010499E-2</v>
      </c>
    </row>
    <row r="156" spans="2:17" x14ac:dyDescent="0.25">
      <c r="B156" s="10">
        <v>40057</v>
      </c>
      <c r="C156" s="2">
        <v>6.1103179266856822E-2</v>
      </c>
      <c r="D156" s="2">
        <v>3.7317721428058226E-2</v>
      </c>
      <c r="E156" s="2">
        <v>1.9814045003455183E-2</v>
      </c>
      <c r="F156" s="2">
        <v>2.7872578560196093E-2</v>
      </c>
      <c r="G156" s="2"/>
      <c r="J156">
        <f t="shared" si="10"/>
        <v>469.85670000000022</v>
      </c>
      <c r="K156">
        <f t="shared" si="10"/>
        <v>177.92997227641436</v>
      </c>
      <c r="L156">
        <f t="shared" si="10"/>
        <v>261.74889538102337</v>
      </c>
      <c r="M156">
        <f t="shared" si="10"/>
        <v>285.23616163208993</v>
      </c>
      <c r="N156" s="11">
        <f>J156/MAX(J$3:J156)-1</f>
        <v>0</v>
      </c>
      <c r="O156" s="11">
        <f>K156/MAX(K$3:K156)-1</f>
        <v>-0.28502642686504354</v>
      </c>
      <c r="P156" s="11">
        <f>L156/MAX(L$3:L156)-1</f>
        <v>-8.0132588343651112E-2</v>
      </c>
      <c r="Q156" s="11">
        <f>M156/MAX(M$3:M156)-1</f>
        <v>-6.898668969539179E-2</v>
      </c>
    </row>
    <row r="157" spans="2:17" x14ac:dyDescent="0.25">
      <c r="B157" s="10">
        <v>40087</v>
      </c>
      <c r="C157" s="2">
        <v>-3.7316909602438386E-2</v>
      </c>
      <c r="D157" s="2">
        <v>-1.8576226584951949E-2</v>
      </c>
      <c r="E157" s="2">
        <v>-1.404012019677503E-2</v>
      </c>
      <c r="F157" s="2">
        <v>-2.0293428013304915E-3</v>
      </c>
      <c r="G157" s="2"/>
      <c r="J157">
        <f t="shared" si="10"/>
        <v>452.32310000000018</v>
      </c>
      <c r="K157">
        <f t="shared" si="10"/>
        <v>174.62470479515346</v>
      </c>
      <c r="L157">
        <f t="shared" si="10"/>
        <v>258.07390942850071</v>
      </c>
      <c r="M157">
        <f t="shared" si="10"/>
        <v>284.65731968080269</v>
      </c>
      <c r="N157" s="11">
        <f>J157/MAX(J$3:J157)-1</f>
        <v>-3.7316909602438386E-2</v>
      </c>
      <c r="O157" s="11">
        <f>K157/MAX(K$3:K157)-1</f>
        <v>-0.29830793796185118</v>
      </c>
      <c r="P157" s="11">
        <f>L157/MAX(L$3:L157)-1</f>
        <v>-9.3047637368402603E-2</v>
      </c>
      <c r="Q157" s="11">
        <f>M157/MAX(M$3:M157)-1</f>
        <v>-7.0876034854601477E-2</v>
      </c>
    </row>
    <row r="158" spans="2:17" x14ac:dyDescent="0.25">
      <c r="B158" s="10">
        <v>40118</v>
      </c>
      <c r="C158" s="2">
        <v>4.8643768138306509E-2</v>
      </c>
      <c r="D158" s="2">
        <v>5.9982242292743404E-2</v>
      </c>
      <c r="E158" s="2">
        <v>1.7393653141180021E-2</v>
      </c>
      <c r="F158" s="2">
        <v>1.5163222222704498E-2</v>
      </c>
      <c r="G158" s="2"/>
      <c r="J158">
        <f t="shared" si="10"/>
        <v>474.32580000000024</v>
      </c>
      <c r="K158">
        <f t="shared" si="10"/>
        <v>185.09908614847515</v>
      </c>
      <c r="L158">
        <f t="shared" si="10"/>
        <v>262.56275749388834</v>
      </c>
      <c r="M158">
        <f t="shared" si="10"/>
        <v>288.97364187644212</v>
      </c>
      <c r="N158" s="11">
        <f>J158/MAX(J$3:J158)-1</f>
        <v>0</v>
      </c>
      <c r="O158" s="11">
        <f>K158/MAX(K$3:K158)-1</f>
        <v>-0.25621887468178428</v>
      </c>
      <c r="P158" s="11">
        <f>L158/MAX(L$3:L158)-1</f>
        <v>-7.7272422557214893E-2</v>
      </c>
      <c r="Q158" s="11">
        <f>M158/MAX(M$3:M158)-1</f>
        <v>-5.6787521698661414E-2</v>
      </c>
    </row>
    <row r="159" spans="2:17" x14ac:dyDescent="0.25">
      <c r="B159" s="10">
        <v>40148</v>
      </c>
      <c r="C159" s="2">
        <v>1.148936026671965E-2</v>
      </c>
      <c r="D159" s="2">
        <v>1.9315685534870175E-2</v>
      </c>
      <c r="E159" s="2">
        <v>-5.6275426988621646E-2</v>
      </c>
      <c r="F159" s="2">
        <v>1.2781737872869847E-2</v>
      </c>
      <c r="G159" s="2"/>
      <c r="H159" s="11">
        <f t="array" ref="H159">(PRODUCT(1+C148:C159))-1</f>
        <v>7.7230213921273494E-2</v>
      </c>
      <c r="I159" s="11">
        <f t="array" ref="I159">(PRODUCT(1+D148:D159))-1</f>
        <v>0.26464232129829734</v>
      </c>
      <c r="J159">
        <f t="shared" si="10"/>
        <v>479.77550000000025</v>
      </c>
      <c r="K159">
        <f t="shared" si="10"/>
        <v>188.67440188931093</v>
      </c>
      <c r="L159">
        <f t="shared" si="10"/>
        <v>247.78692620460987</v>
      </c>
      <c r="M159">
        <f t="shared" si="10"/>
        <v>292.66722721907536</v>
      </c>
      <c r="N159" s="11">
        <f>J159/MAX(J$3:J159)-1</f>
        <v>0</v>
      </c>
      <c r="O159" s="11">
        <f>K159/MAX(K$3:K159)-1</f>
        <v>-0.24185223235836573</v>
      </c>
      <c r="P159" s="11">
        <f>L159/MAX(L$3:L159)-1</f>
        <v>-0.129199310971984</v>
      </c>
      <c r="Q159" s="11">
        <f>M159/MAX(M$3:M159)-1</f>
        <v>-4.4731627042593813E-2</v>
      </c>
    </row>
    <row r="160" spans="2:17" x14ac:dyDescent="0.25">
      <c r="B160" s="10">
        <v>40179</v>
      </c>
      <c r="C160" s="2">
        <v>-5.2841797882551389E-2</v>
      </c>
      <c r="D160" s="2">
        <v>-3.5972789115646164E-2</v>
      </c>
      <c r="E160" s="2">
        <v>2.6024489167480347E-2</v>
      </c>
      <c r="F160" s="2">
        <v>-7.6114003028396882E-3</v>
      </c>
      <c r="G160" s="2"/>
      <c r="J160">
        <f t="shared" si="10"/>
        <v>454.42330000000021</v>
      </c>
      <c r="K160">
        <f t="shared" si="10"/>
        <v>181.88725741862606</v>
      </c>
      <c r="L160">
        <f t="shared" si="10"/>
        <v>254.23545438146499</v>
      </c>
      <c r="M160">
        <f t="shared" si="10"/>
        <v>290.43961979718881</v>
      </c>
      <c r="N160" s="11">
        <f>J160/MAX(J$3:J160)-1</f>
        <v>-5.2841797882551389E-2</v>
      </c>
      <c r="O160" s="11">
        <f>K160/MAX(K$3:K160)-1</f>
        <v>-0.26912492212223627</v>
      </c>
      <c r="P160" s="11">
        <f>L160/MAX(L$3:L160)-1</f>
        <v>-0.10653716787334</v>
      </c>
      <c r="Q160" s="11">
        <f>M160/MAX(M$3:M160)-1</f>
        <v>-5.2002557025815133E-2</v>
      </c>
    </row>
    <row r="161" spans="2:17" x14ac:dyDescent="0.25">
      <c r="B161" s="10">
        <v>40210</v>
      </c>
      <c r="C161" s="2">
        <v>4.2035696673123901E-2</v>
      </c>
      <c r="D161" s="2">
        <v>3.0975499604832368E-2</v>
      </c>
      <c r="E161" s="2">
        <v>2.6975276795080383E-3</v>
      </c>
      <c r="F161" s="2">
        <v>6.5958450278784664E-3</v>
      </c>
      <c r="G161" s="2"/>
      <c r="J161">
        <f t="shared" si="10"/>
        <v>473.52530000000019</v>
      </c>
      <c r="K161">
        <f t="shared" si="10"/>
        <v>187.52130608892077</v>
      </c>
      <c r="L161">
        <f t="shared" si="10"/>
        <v>254.9212615567713</v>
      </c>
      <c r="M161">
        <f t="shared" si="10"/>
        <v>292.35531451932701</v>
      </c>
      <c r="N161" s="11">
        <f>J161/MAX(J$3:J161)-1</f>
        <v>-1.3027342996880908E-2</v>
      </c>
      <c r="O161" s="11">
        <f>K161/MAX(K$3:K161)-1</f>
        <v>-0.2464857014362517</v>
      </c>
      <c r="P161" s="11">
        <f>L161/MAX(L$3:L161)-1</f>
        <v>-0.10412702715306676</v>
      </c>
      <c r="Q161" s="11">
        <f>M161/MAX(M$3:M161)-1</f>
        <v>-4.5749712805132292E-2</v>
      </c>
    </row>
    <row r="162" spans="2:17" x14ac:dyDescent="0.25">
      <c r="B162" s="10">
        <v>40238</v>
      </c>
      <c r="C162" s="2">
        <v>9.2082936223259804E-2</v>
      </c>
      <c r="D162" s="2">
        <v>6.034704616513431E-2</v>
      </c>
      <c r="E162" s="2">
        <v>-1.8985131285302881E-2</v>
      </c>
      <c r="F162" s="2">
        <v>2.4939120413628002E-2</v>
      </c>
      <c r="G162" s="2"/>
      <c r="J162">
        <f t="shared" si="10"/>
        <v>517.12890000000016</v>
      </c>
      <c r="K162">
        <f t="shared" si="10"/>
        <v>198.83766300441516</v>
      </c>
      <c r="L162">
        <f t="shared" si="10"/>
        <v>250.08154793870096</v>
      </c>
      <c r="M162">
        <f t="shared" si="10"/>
        <v>299.64639891168861</v>
      </c>
      <c r="N162" s="11">
        <f>J162/MAX(J$3:J162)-1</f>
        <v>0</v>
      </c>
      <c r="O162" s="11">
        <f>K162/MAX(K$3:K162)-1</f>
        <v>-0.2010133392747363</v>
      </c>
      <c r="P162" s="11">
        <f>L162/MAX(L$3:L162)-1</f>
        <v>-0.12113529315752036</v>
      </c>
      <c r="Q162" s="11">
        <f>M162/MAX(M$3:M162)-1</f>
        <v>-2.1951549988040386E-2</v>
      </c>
    </row>
    <row r="163" spans="2:17" x14ac:dyDescent="0.25">
      <c r="B163" s="10">
        <v>40269</v>
      </c>
      <c r="C163" s="2">
        <v>3.274057976647593E-2</v>
      </c>
      <c r="D163" s="2">
        <v>1.5786375278856513E-2</v>
      </c>
      <c r="E163" s="2">
        <v>2.7932409703863348E-2</v>
      </c>
      <c r="F163" s="2">
        <v>1.1907533236164669E-2</v>
      </c>
      <c r="G163" s="2"/>
      <c r="J163">
        <f t="shared" si="10"/>
        <v>534.06000000000017</v>
      </c>
      <c r="K163">
        <f t="shared" si="10"/>
        <v>201.97658897217366</v>
      </c>
      <c r="L163">
        <f t="shared" si="10"/>
        <v>257.06692819510113</v>
      </c>
      <c r="M163">
        <f t="shared" si="10"/>
        <v>303.21444836582657</v>
      </c>
      <c r="N163" s="11">
        <f>J163/MAX(J$3:J163)-1</f>
        <v>0</v>
      </c>
      <c r="O163" s="11">
        <f>K163/MAX(K$3:K163)-1</f>
        <v>-0.18840023600572697</v>
      </c>
      <c r="P163" s="11">
        <f>L163/MAX(L$3:L163)-1</f>
        <v>-9.6586484091730318E-2</v>
      </c>
      <c r="Q163" s="11">
        <f>M163/MAX(M$3:M163)-1</f>
        <v>-1.0305405562943681E-2</v>
      </c>
    </row>
    <row r="164" spans="2:17" x14ac:dyDescent="0.25">
      <c r="B164" s="10">
        <v>40299</v>
      </c>
      <c r="C164" s="2">
        <v>-9.0068906115417735E-2</v>
      </c>
      <c r="D164" s="2">
        <v>-7.985053760707661E-2</v>
      </c>
      <c r="E164" s="2">
        <v>4.2868626129784593E-2</v>
      </c>
      <c r="F164" s="2">
        <v>-2.8938195736528782E-2</v>
      </c>
      <c r="G164" s="2"/>
      <c r="J164">
        <f t="shared" si="10"/>
        <v>485.95780000000013</v>
      </c>
      <c r="K164">
        <f t="shared" si="10"/>
        <v>185.84864975870204</v>
      </c>
      <c r="L164">
        <f t="shared" si="10"/>
        <v>268.08703423022911</v>
      </c>
      <c r="M164">
        <f t="shared" si="10"/>
        <v>294.43996930887266</v>
      </c>
      <c r="N164" s="11">
        <f>J164/MAX(J$3:J164)-1</f>
        <v>-9.0068906115417735E-2</v>
      </c>
      <c r="O164" s="11">
        <f>K164/MAX(K$3:K164)-1</f>
        <v>-0.25320691348244617</v>
      </c>
      <c r="P164" s="11">
        <f>L164/MAX(L$3:L164)-1</f>
        <v>-5.7858387837664504E-2</v>
      </c>
      <c r="Q164" s="11">
        <f>M164/MAX(M$3:M164)-1</f>
        <v>-3.8945381456147787E-2</v>
      </c>
    </row>
    <row r="165" spans="2:17" x14ac:dyDescent="0.25">
      <c r="B165" s="10">
        <v>40330</v>
      </c>
      <c r="C165" s="2">
        <v>-3.4378705311448821E-2</v>
      </c>
      <c r="D165" s="2">
        <v>-5.234864473640588E-2</v>
      </c>
      <c r="E165" s="2">
        <v>4.6325925295735093E-2</v>
      </c>
      <c r="F165" s="2">
        <v>-9.5234888310934407E-3</v>
      </c>
      <c r="G165" s="2"/>
      <c r="J165">
        <f t="shared" ref="J165:M180" si="11">J164*(1+C165)</f>
        <v>469.25120000000015</v>
      </c>
      <c r="K165">
        <f t="shared" si="11"/>
        <v>176.11972481774302</v>
      </c>
      <c r="L165">
        <f t="shared" si="11"/>
        <v>280.50641415073386</v>
      </c>
      <c r="M165">
        <f t="shared" si="11"/>
        <v>291.63587354973214</v>
      </c>
      <c r="N165" s="11">
        <f>J165/MAX(J$3:J165)-1</f>
        <v>-0.12135115904580007</v>
      </c>
      <c r="O165" s="11">
        <f>K165/MAX(K$3:K165)-1</f>
        <v>-0.29230051946015767</v>
      </c>
      <c r="P165" s="11">
        <f>L165/MAX(L$3:L165)-1</f>
        <v>-1.421280589462881E-2</v>
      </c>
      <c r="Q165" s="11">
        <f>M165/MAX(M$3:M165)-1</f>
        <v>-4.8097974381920872E-2</v>
      </c>
    </row>
    <row r="166" spans="2:17" x14ac:dyDescent="0.25">
      <c r="B166" s="10">
        <v>40360</v>
      </c>
      <c r="C166" s="2">
        <v>2.5587787521907268E-2</v>
      </c>
      <c r="D166" s="2">
        <v>7.0060574966622546E-2</v>
      </c>
      <c r="E166" s="2">
        <v>7.9653310003036104E-4</v>
      </c>
      <c r="F166" s="2">
        <v>1.6127657363697478E-2</v>
      </c>
      <c r="G166" s="2"/>
      <c r="J166">
        <f t="shared" si="11"/>
        <v>481.25830000000019</v>
      </c>
      <c r="K166">
        <f t="shared" si="11"/>
        <v>188.45877400143743</v>
      </c>
      <c r="L166">
        <f t="shared" si="11"/>
        <v>280.72984679437576</v>
      </c>
      <c r="M166">
        <f t="shared" si="11"/>
        <v>296.33927699330485</v>
      </c>
      <c r="N166" s="11">
        <f>J166/MAX(J$3:J166)-1</f>
        <v>-9.886847919709385E-2</v>
      </c>
      <c r="O166" s="11">
        <f>K166/MAX(K$3:K166)-1</f>
        <v>-0.24271868694995624</v>
      </c>
      <c r="P166" s="11">
        <f>L166/MAX(L$3:L166)-1</f>
        <v>-1.342759376493774E-2</v>
      </c>
      <c r="Q166" s="11">
        <f>M166/MAX(M$3:M166)-1</f>
        <v>-3.274602466894283E-2</v>
      </c>
    </row>
    <row r="167" spans="2:17" x14ac:dyDescent="0.25">
      <c r="B167" s="10">
        <v>40391</v>
      </c>
      <c r="C167" s="2">
        <v>-4.1859018327581321E-3</v>
      </c>
      <c r="D167" s="2">
        <v>-4.5140023972976007E-2</v>
      </c>
      <c r="E167" s="2">
        <v>6.7988517072095744E-2</v>
      </c>
      <c r="F167" s="2">
        <v>-1.2878431754090869E-3</v>
      </c>
      <c r="G167" s="2"/>
      <c r="J167">
        <f t="shared" si="11"/>
        <v>479.24380000000014</v>
      </c>
      <c r="K167">
        <f t="shared" si="11"/>
        <v>179.95174042509487</v>
      </c>
      <c r="L167">
        <f t="shared" si="11"/>
        <v>299.81625277580201</v>
      </c>
      <c r="M167">
        <f t="shared" si="11"/>
        <v>295.95763847782337</v>
      </c>
      <c r="N167" s="11">
        <f>J167/MAX(J$3:J167)-1</f>
        <v>-0.10264052728157891</v>
      </c>
      <c r="O167" s="11">
        <f>K167/MAX(K$3:K167)-1</f>
        <v>-0.27690238357532193</v>
      </c>
      <c r="P167" s="11">
        <f>L167/MAX(L$3:L167)-1</f>
        <v>0</v>
      </c>
      <c r="Q167" s="11">
        <f>M167/MAX(M$3:M167)-1</f>
        <v>-3.3991696099960222E-2</v>
      </c>
    </row>
    <row r="168" spans="2:17" x14ac:dyDescent="0.25">
      <c r="B168" s="10">
        <v>40422</v>
      </c>
      <c r="C168" s="2">
        <v>8.3175202266570825E-2</v>
      </c>
      <c r="D168" s="2">
        <v>8.924139111580276E-2</v>
      </c>
      <c r="E168" s="2">
        <v>-1.5704227572917451E-2</v>
      </c>
      <c r="F168" s="2">
        <v>3.484264862023978E-2</v>
      </c>
      <c r="G168" s="2"/>
      <c r="J168">
        <f t="shared" si="11"/>
        <v>519.10500000000013</v>
      </c>
      <c r="K168">
        <f t="shared" si="11"/>
        <v>196.01088407434017</v>
      </c>
      <c r="L168">
        <f t="shared" si="11"/>
        <v>295.10787011215149</v>
      </c>
      <c r="M168">
        <f t="shared" si="11"/>
        <v>306.26958648178214</v>
      </c>
      <c r="N168" s="11">
        <f>J168/MAX(J$3:J168)-1</f>
        <v>-2.8002471632400883E-2</v>
      </c>
      <c r="O168" s="11">
        <f>K168/MAX(K$3:K168)-1</f>
        <v>-0.21237214637306256</v>
      </c>
      <c r="P168" s="11">
        <f>L168/MAX(L$3:L168)-1</f>
        <v>-1.5704227572917451E-2</v>
      </c>
      <c r="Q168" s="11">
        <f>M168/MAX(M$3:M168)-1</f>
        <v>-3.3340820293725759E-4</v>
      </c>
    </row>
    <row r="169" spans="2:17" x14ac:dyDescent="0.25">
      <c r="B169" s="10">
        <v>40452</v>
      </c>
      <c r="C169" s="2">
        <v>3.4157829340884849E-2</v>
      </c>
      <c r="D169" s="2">
        <v>3.8052332434060476E-2</v>
      </c>
      <c r="E169" s="2">
        <v>-3.3115513229047711E-2</v>
      </c>
      <c r="F169" s="2">
        <v>2.1418151005711872E-2</v>
      </c>
      <c r="G169" s="2"/>
      <c r="J169">
        <f t="shared" si="11"/>
        <v>536.83650000000011</v>
      </c>
      <c r="K169">
        <f t="shared" si="11"/>
        <v>203.46955539583104</v>
      </c>
      <c r="L169">
        <f t="shared" si="11"/>
        <v>285.33522153545647</v>
      </c>
      <c r="M169">
        <f t="shared" si="11"/>
        <v>312.8293147335059</v>
      </c>
      <c r="N169" s="11">
        <f>J169/MAX(J$3:J169)-1</f>
        <v>0</v>
      </c>
      <c r="O169" s="11">
        <f>K169/MAX(K$3:K169)-1</f>
        <v>-0.18240106945252488</v>
      </c>
      <c r="P169" s="11">
        <f>L169/MAX(L$3:L169)-1</f>
        <v>-4.8299687246022072E-2</v>
      </c>
      <c r="Q169" s="11">
        <f>M169/MAX(M$3:M169)-1</f>
        <v>0</v>
      </c>
    </row>
    <row r="170" spans="2:17" x14ac:dyDescent="0.25">
      <c r="B170" s="10">
        <v>40483</v>
      </c>
      <c r="C170" s="2">
        <v>-6.6960797188716503E-3</v>
      </c>
      <c r="D170" s="2">
        <v>1.2616131490372773E-4</v>
      </c>
      <c r="E170" s="2">
        <v>-1.3272954335415754E-2</v>
      </c>
      <c r="F170" s="2">
        <v>1.8829781111082688E-3</v>
      </c>
      <c r="G170" s="2"/>
      <c r="J170">
        <f t="shared" si="11"/>
        <v>533.24180000000013</v>
      </c>
      <c r="K170">
        <f t="shared" si="11"/>
        <v>203.49522538248266</v>
      </c>
      <c r="L170">
        <f t="shared" si="11"/>
        <v>281.54798016973064</v>
      </c>
      <c r="M170">
        <f t="shared" si="11"/>
        <v>313.41836548566209</v>
      </c>
      <c r="N170" s="11">
        <f>J170/MAX(J$3:J170)-1</f>
        <v>-6.6960797188715393E-3</v>
      </c>
      <c r="O170" s="11">
        <f>K170/MAX(K$3:K170)-1</f>
        <v>-0.18229792009638313</v>
      </c>
      <c r="P170" s="11">
        <f>L170/MAX(L$3:L170)-1</f>
        <v>-6.0931562038206488E-2</v>
      </c>
      <c r="Q170" s="11">
        <f>M170/MAX(M$3:M170)-1</f>
        <v>0</v>
      </c>
    </row>
    <row r="171" spans="2:17" x14ac:dyDescent="0.25">
      <c r="B171" s="10">
        <v>40513</v>
      </c>
      <c r="C171" s="2">
        <v>8.3349429845897216E-2</v>
      </c>
      <c r="D171" s="2">
        <v>6.6831833044039834E-2</v>
      </c>
      <c r="E171" s="2">
        <v>-3.7395180833268538E-2</v>
      </c>
      <c r="F171" s="2">
        <v>2.9459284356273763E-2</v>
      </c>
      <c r="G171" s="2"/>
      <c r="H171" s="11">
        <f t="array" ref="H171">(PRODUCT(1+C160:C171))-1</f>
        <v>0.2040781573881949</v>
      </c>
      <c r="I171" s="11">
        <f t="array" ref="I171">(PRODUCT(1+D160:D171))-1</f>
        <v>0.15063401360544204</v>
      </c>
      <c r="J171">
        <f t="shared" si="11"/>
        <v>577.68720000000008</v>
      </c>
      <c r="K171">
        <f t="shared" si="11"/>
        <v>217.09518431050401</v>
      </c>
      <c r="L171">
        <f t="shared" si="11"/>
        <v>271.01944253804203</v>
      </c>
      <c r="M171">
        <f t="shared" si="11"/>
        <v>322.65144623698274</v>
      </c>
      <c r="N171" s="11">
        <f>J171/MAX(J$3:J171)-1</f>
        <v>0</v>
      </c>
      <c r="O171" s="11">
        <f>K171/MAX(K$3:K171)-1</f>
        <v>-0.12764939121250041</v>
      </c>
      <c r="P171" s="11">
        <f>L171/MAX(L$3:L171)-1</f>
        <v>-9.6048196090602889E-2</v>
      </c>
      <c r="Q171" s="11">
        <f>M171/MAX(M$3:M171)-1</f>
        <v>0</v>
      </c>
    </row>
    <row r="172" spans="2:17" x14ac:dyDescent="0.25">
      <c r="B172" s="10">
        <v>40544</v>
      </c>
      <c r="C172" s="2">
        <v>-1.0568868411832577E-2</v>
      </c>
      <c r="D172" s="2">
        <v>2.3700627633862936E-2</v>
      </c>
      <c r="E172" s="2">
        <v>-2.1650394864142108E-2</v>
      </c>
      <c r="F172" s="2">
        <v>4.0578049829975704E-3</v>
      </c>
      <c r="G172" s="2"/>
      <c r="J172">
        <f t="shared" si="11"/>
        <v>571.58170000000007</v>
      </c>
      <c r="K172">
        <f t="shared" si="11"/>
        <v>222.24047643495211</v>
      </c>
      <c r="L172">
        <f t="shared" si="11"/>
        <v>265.15176459123376</v>
      </c>
      <c r="M172">
        <f t="shared" si="11"/>
        <v>323.96070288329452</v>
      </c>
      <c r="N172" s="11">
        <f>J172/MAX(J$3:J172)-1</f>
        <v>-1.0568868411832577E-2</v>
      </c>
      <c r="O172" s="11">
        <f>K172/MAX(K$3:K172)-1</f>
        <v>-0.10697413426745417</v>
      </c>
      <c r="P172" s="11">
        <f>L172/MAX(L$3:L172)-1</f>
        <v>-0.11561910958339483</v>
      </c>
      <c r="Q172" s="11">
        <f>M172/MAX(M$3:M172)-1</f>
        <v>0</v>
      </c>
    </row>
    <row r="173" spans="2:17" x14ac:dyDescent="0.25">
      <c r="B173" s="10">
        <v>40575</v>
      </c>
      <c r="C173" s="2">
        <v>3.4282763076564526E-2</v>
      </c>
      <c r="D173" s="2">
        <v>3.425891702088335E-2</v>
      </c>
      <c r="E173" s="2">
        <v>1.1682907306520773E-2</v>
      </c>
      <c r="F173" s="2">
        <v>1.2309387037115149E-2</v>
      </c>
      <c r="G173" s="2"/>
      <c r="J173">
        <f t="shared" si="11"/>
        <v>591.17710000000011</v>
      </c>
      <c r="K173">
        <f t="shared" si="11"/>
        <v>229.85419447581873</v>
      </c>
      <c r="L173">
        <f t="shared" si="11"/>
        <v>268.24950807911358</v>
      </c>
      <c r="M173">
        <f t="shared" si="11"/>
        <v>327.94846055990087</v>
      </c>
      <c r="N173" s="11">
        <f>J173/MAX(J$3:J173)-1</f>
        <v>0</v>
      </c>
      <c r="O173" s="11">
        <f>K173/MAX(K$3:K173)-1</f>
        <v>-7.6380035235820376E-2</v>
      </c>
      <c r="P173" s="11">
        <f>L173/MAX(L$3:L173)-1</f>
        <v>-0.10528696961699924</v>
      </c>
      <c r="Q173" s="11">
        <f>M173/MAX(M$3:M173)-1</f>
        <v>0</v>
      </c>
    </row>
    <row r="174" spans="2:17" x14ac:dyDescent="0.25">
      <c r="B174" s="10">
        <v>40603</v>
      </c>
      <c r="C174" s="2">
        <v>-1.6728151344157283E-2</v>
      </c>
      <c r="D174" s="2">
        <v>3.9757878984159056E-4</v>
      </c>
      <c r="E174" s="2">
        <v>9.1053238627791799E-5</v>
      </c>
      <c r="F174" s="2">
        <v>6.032980893617701E-4</v>
      </c>
      <c r="G174" s="2"/>
      <c r="J174">
        <f t="shared" si="11"/>
        <v>581.28780000000006</v>
      </c>
      <c r="K174">
        <f t="shared" si="11"/>
        <v>229.94557962829845</v>
      </c>
      <c r="L174">
        <f t="shared" si="11"/>
        <v>268.27393306558452</v>
      </c>
      <c r="M174">
        <f t="shared" si="11"/>
        <v>328.14631123956576</v>
      </c>
      <c r="N174" s="11">
        <f>J174/MAX(J$3:J174)-1</f>
        <v>-1.6728151344157394E-2</v>
      </c>
      <c r="O174" s="11">
        <f>K174/MAX(K$3:K174)-1</f>
        <v>-7.6012823527955908E-2</v>
      </c>
      <c r="P174" s="11">
        <f>L174/MAX(L$3:L174)-1</f>
        <v>-0.1052055030979403</v>
      </c>
      <c r="Q174" s="11">
        <f>M174/MAX(M$3:M174)-1</f>
        <v>0</v>
      </c>
    </row>
    <row r="175" spans="2:17" x14ac:dyDescent="0.25">
      <c r="B175" s="10">
        <v>40634</v>
      </c>
      <c r="C175" s="2">
        <v>7.9224611285494184E-2</v>
      </c>
      <c r="D175" s="2">
        <v>2.9614546493766269E-2</v>
      </c>
      <c r="E175" s="2">
        <v>1.8698839385580923E-2</v>
      </c>
      <c r="F175" s="2">
        <v>1.4780005173131938E-2</v>
      </c>
      <c r="G175" s="2"/>
      <c r="J175">
        <f t="shared" si="11"/>
        <v>627.34010000000012</v>
      </c>
      <c r="K175">
        <f t="shared" si="11"/>
        <v>236.75531368723674</v>
      </c>
      <c r="L175">
        <f t="shared" si="11"/>
        <v>273.29034425131596</v>
      </c>
      <c r="M175">
        <f t="shared" si="11"/>
        <v>332.99631541723073</v>
      </c>
      <c r="N175" s="11">
        <f>J175/MAX(J$3:J175)-1</f>
        <v>0</v>
      </c>
      <c r="O175" s="11">
        <f>K175/MAX(K$3:K175)-1</f>
        <v>-4.8649362330680623E-2</v>
      </c>
      <c r="P175" s="11">
        <f>L175/MAX(L$3:L175)-1</f>
        <v>-8.847388451726701E-2</v>
      </c>
      <c r="Q175" s="11">
        <f>M175/MAX(M$3:M175)-1</f>
        <v>0</v>
      </c>
    </row>
    <row r="176" spans="2:17" x14ac:dyDescent="0.25">
      <c r="B176" s="10">
        <v>40664</v>
      </c>
      <c r="C176" s="2">
        <v>-6.3878907151001529E-2</v>
      </c>
      <c r="D176" s="2">
        <v>-1.1319478176393227E-2</v>
      </c>
      <c r="E176" s="2">
        <v>3.4603882280946019E-2</v>
      </c>
      <c r="F176" s="2">
        <v>-1.1996319698536206E-2</v>
      </c>
      <c r="G176" s="2"/>
      <c r="J176">
        <f t="shared" si="11"/>
        <v>587.26630000000011</v>
      </c>
      <c r="K176">
        <f t="shared" si="11"/>
        <v>234.07536708080892</v>
      </c>
      <c r="L176">
        <f t="shared" si="11"/>
        <v>282.74725115230768</v>
      </c>
      <c r="M176">
        <f t="shared" si="11"/>
        <v>329.00158515905105</v>
      </c>
      <c r="N176" s="11">
        <f>J176/MAX(J$3:J176)-1</f>
        <v>-6.3878907151001529E-2</v>
      </c>
      <c r="O176" s="11">
        <f>K176/MAX(K$3:K176)-1</f>
        <v>-5.9418155111876314E-2</v>
      </c>
      <c r="P176" s="11">
        <f>L176/MAX(L$3:L176)-1</f>
        <v>-5.6931542121094636E-2</v>
      </c>
      <c r="Q176" s="11">
        <f>M176/MAX(M$3:M176)-1</f>
        <v>-1.1996319698536206E-2</v>
      </c>
    </row>
    <row r="177" spans="2:17" x14ac:dyDescent="0.25">
      <c r="B177" s="10">
        <v>40695</v>
      </c>
      <c r="C177" s="2">
        <v>-2.8729726190656613E-2</v>
      </c>
      <c r="D177" s="2">
        <v>-1.6669152417465805E-2</v>
      </c>
      <c r="E177" s="2">
        <v>-1.9273428428662642E-2</v>
      </c>
      <c r="F177" s="2">
        <v>-1.1758266403501971E-2</v>
      </c>
      <c r="G177" s="2"/>
      <c r="J177">
        <f t="shared" si="11"/>
        <v>570.39430000000016</v>
      </c>
      <c r="K177">
        <f t="shared" si="11"/>
        <v>230.17352910976464</v>
      </c>
      <c r="L177">
        <f t="shared" si="11"/>
        <v>277.2977422438226</v>
      </c>
      <c r="M177">
        <f t="shared" si="11"/>
        <v>325.13309687357651</v>
      </c>
      <c r="N177" s="11">
        <f>J177/MAX(J$3:J177)-1</f>
        <v>-9.0773409829851381E-2</v>
      </c>
      <c r="O177" s="11">
        <f>K177/MAX(K$3:K177)-1</f>
        <v>-7.5096857245417703E-2</v>
      </c>
      <c r="P177" s="11">
        <f>L177/MAX(L$3:L177)-1</f>
        <v>-7.5107704547352938E-2</v>
      </c>
      <c r="Q177" s="11">
        <f>M177/MAX(M$3:M177)-1</f>
        <v>-2.3613530179161124E-2</v>
      </c>
    </row>
    <row r="178" spans="2:17" x14ac:dyDescent="0.25">
      <c r="B178" s="10">
        <v>40725</v>
      </c>
      <c r="C178" s="2">
        <v>3.3442655370153673E-2</v>
      </c>
      <c r="D178" s="2">
        <v>-2.0333145972181277E-2</v>
      </c>
      <c r="E178" s="2">
        <v>4.3111361283744598E-2</v>
      </c>
      <c r="F178" s="2">
        <v>2.2531153391458503E-3</v>
      </c>
      <c r="G178" s="2"/>
      <c r="J178">
        <f t="shared" si="11"/>
        <v>589.46980000000019</v>
      </c>
      <c r="K178">
        <f t="shared" si="11"/>
        <v>225.49337714344369</v>
      </c>
      <c r="L178">
        <f t="shared" si="11"/>
        <v>289.25242539286273</v>
      </c>
      <c r="M178">
        <f t="shared" si="11"/>
        <v>325.86565924140638</v>
      </c>
      <c r="N178" s="11">
        <f>J178/MAX(J$3:J178)-1</f>
        <v>-6.0366458321411187E-2</v>
      </c>
      <c r="O178" s="11">
        <f>K178/MAX(K$3:K178)-1</f>
        <v>-9.3903047857175737E-2</v>
      </c>
      <c r="P178" s="11">
        <f>L178/MAX(L$3:L178)-1</f>
        <v>-3.5234338649541952E-2</v>
      </c>
      <c r="Q178" s="11">
        <f>M178/MAX(M$3:M178)-1</f>
        <v>-2.1413618847073268E-2</v>
      </c>
    </row>
    <row r="179" spans="2:17" x14ac:dyDescent="0.25">
      <c r="B179" s="10">
        <v>40756</v>
      </c>
      <c r="C179" s="2">
        <v>-6.0992607254858555E-2</v>
      </c>
      <c r="D179" s="2">
        <v>-5.432406833995107E-2</v>
      </c>
      <c r="E179" s="2">
        <v>8.814387386435496E-2</v>
      </c>
      <c r="F179" s="2">
        <v>-3.2148562714958473E-2</v>
      </c>
      <c r="G179" s="2"/>
      <c r="J179">
        <f t="shared" si="11"/>
        <v>553.51650000000018</v>
      </c>
      <c r="K179">
        <f t="shared" si="11"/>
        <v>213.2436595132969</v>
      </c>
      <c r="L179">
        <f t="shared" si="11"/>
        <v>314.74825469164995</v>
      </c>
      <c r="M179">
        <f t="shared" si="11"/>
        <v>315.38954665863275</v>
      </c>
      <c r="N179" s="11">
        <f>J179/MAX(J$3:J179)-1</f>
        <v>-0.1176771578925051</v>
      </c>
      <c r="O179" s="11">
        <f>K179/MAX(K$3:K179)-1</f>
        <v>-0.14312592060800389</v>
      </c>
      <c r="P179" s="11">
        <f>L179/MAX(L$3:L179)-1</f>
        <v>0</v>
      </c>
      <c r="Q179" s="11">
        <f>M179/MAX(M$3:M179)-1</f>
        <v>-5.2873764493572284E-2</v>
      </c>
    </row>
    <row r="180" spans="2:17" x14ac:dyDescent="0.25">
      <c r="B180" s="10">
        <v>40787</v>
      </c>
      <c r="C180" s="2">
        <v>-6.8044222710614832E-2</v>
      </c>
      <c r="D180" s="2">
        <v>-7.0296324117143039E-2</v>
      </c>
      <c r="E180" s="2">
        <v>9.8294555341181145E-2</v>
      </c>
      <c r="F180" s="2">
        <v>-3.8903268312963757E-2</v>
      </c>
      <c r="G180" s="2"/>
      <c r="J180">
        <f t="shared" si="11"/>
        <v>515.85290000000009</v>
      </c>
      <c r="K180">
        <f t="shared" si="11"/>
        <v>198.25341410822449</v>
      </c>
      <c r="L180">
        <f t="shared" si="11"/>
        <v>345.68629443097853</v>
      </c>
      <c r="M180">
        <f t="shared" si="11"/>
        <v>303.11986250186794</v>
      </c>
      <c r="N180" s="11">
        <f>J180/MAX(J$3:J180)-1</f>
        <v>-0.17771412986353019</v>
      </c>
      <c r="O180" s="11">
        <f>K180/MAX(K$3:K180)-1</f>
        <v>-0.20336101862052225</v>
      </c>
      <c r="P180" s="11">
        <f>L180/MAX(L$3:L180)-1</f>
        <v>0</v>
      </c>
      <c r="Q180" s="11">
        <f>M180/MAX(M$3:M180)-1</f>
        <v>-8.9720070559726195E-2</v>
      </c>
    </row>
    <row r="181" spans="2:17" x14ac:dyDescent="0.25">
      <c r="B181" s="10">
        <v>40817</v>
      </c>
      <c r="C181" s="2">
        <v>4.7943706432589606E-2</v>
      </c>
      <c r="D181" s="2">
        <v>0.10929205144008414</v>
      </c>
      <c r="E181" s="2">
        <v>-3.8192661703836728E-2</v>
      </c>
      <c r="F181" s="2">
        <v>2.6858248596130174E-2</v>
      </c>
      <c r="G181" s="2"/>
      <c r="J181">
        <f t="shared" ref="J181:M196" si="12">J180*(1+C181)</f>
        <v>540.58480000000009</v>
      </c>
      <c r="K181">
        <f t="shared" si="12"/>
        <v>219.92093644111287</v>
      </c>
      <c r="L181">
        <f t="shared" si="12"/>
        <v>332.48361473212327</v>
      </c>
      <c r="M181">
        <f t="shared" si="12"/>
        <v>311.26113112336793</v>
      </c>
      <c r="N181" s="11">
        <f>J181/MAX(J$3:J181)-1</f>
        <v>-0.13829069750204082</v>
      </c>
      <c r="O181" s="11">
        <f>K181/MAX(K$3:K181)-1</f>
        <v>-0.11629471008842007</v>
      </c>
      <c r="P181" s="11">
        <f>L181/MAX(L$3:L181)-1</f>
        <v>-3.8192661703836728E-2</v>
      </c>
      <c r="Q181" s="11">
        <f>M181/MAX(M$3:M181)-1</f>
        <v>-6.5271545922751417E-2</v>
      </c>
    </row>
    <row r="182" spans="2:17" x14ac:dyDescent="0.25">
      <c r="B182" s="10">
        <v>40848</v>
      </c>
      <c r="C182" s="2">
        <v>-9.8952097802232908E-3</v>
      </c>
      <c r="D182" s="2">
        <v>-2.2084125109136377E-3</v>
      </c>
      <c r="E182" s="2">
        <v>2.719673882594642E-2</v>
      </c>
      <c r="F182" s="2">
        <v>-1.3453306014743149E-2</v>
      </c>
      <c r="G182" s="2"/>
      <c r="J182">
        <f t="shared" si="12"/>
        <v>535.23560000000009</v>
      </c>
      <c r="K182">
        <f t="shared" si="12"/>
        <v>219.43526029366447</v>
      </c>
      <c r="L182">
        <f t="shared" si="12"/>
        <v>341.52608476589944</v>
      </c>
      <c r="M182">
        <f t="shared" si="12"/>
        <v>307.07363987587019</v>
      </c>
      <c r="N182" s="11">
        <f>J182/MAX(J$3:J182)-1</f>
        <v>-0.14681749181982784</v>
      </c>
      <c r="O182" s="11">
        <f>K182/MAX(K$3:K182)-1</f>
        <v>-0.11824629590662139</v>
      </c>
      <c r="P182" s="11">
        <f>L182/MAX(L$3:L182)-1</f>
        <v>-1.2034638723317226E-2</v>
      </c>
      <c r="Q182" s="11">
        <f>M182/MAX(M$3:M182)-1</f>
        <v>-7.7846733856140382E-2</v>
      </c>
    </row>
    <row r="183" spans="2:17" x14ac:dyDescent="0.25">
      <c r="B183" s="10">
        <v>40878</v>
      </c>
      <c r="C183" s="2">
        <v>1.6004167136864922E-3</v>
      </c>
      <c r="D183" s="2">
        <v>1.0228910475976516E-2</v>
      </c>
      <c r="E183" s="2">
        <v>3.1040039670792607E-2</v>
      </c>
      <c r="F183" s="2">
        <v>-4.4787463380904224E-3</v>
      </c>
      <c r="G183" s="2"/>
      <c r="H183" s="11">
        <f t="array" ref="H183">(PRODUCT(1+C172:C183))-1</f>
        <v>-7.2002633951384398E-2</v>
      </c>
      <c r="I183" s="11">
        <f t="array" ref="I183">(PRODUCT(1+D172:D183))-1</f>
        <v>2.1118200436079926E-2</v>
      </c>
      <c r="J183">
        <f t="shared" si="12"/>
        <v>536.09220000000016</v>
      </c>
      <c r="K183">
        <f t="shared" si="12"/>
        <v>221.67984392648097</v>
      </c>
      <c r="L183">
        <f t="shared" si="12"/>
        <v>352.12706798564346</v>
      </c>
      <c r="M183">
        <f t="shared" si="12"/>
        <v>305.69833493575203</v>
      </c>
      <c r="N183" s="11">
        <f>J183/MAX(J$3:J183)-1</f>
        <v>-0.14545204427391134</v>
      </c>
      <c r="O183" s="11">
        <f>K183/MAX(K$3:K183)-1</f>
        <v>-0.10922691620558955</v>
      </c>
      <c r="P183" s="11">
        <f>L183/MAX(L$3:L183)-1</f>
        <v>0</v>
      </c>
      <c r="Q183" s="11">
        <f>M183/MAX(M$3:M183)-1</f>
        <v>-8.1976824420040395E-2</v>
      </c>
    </row>
    <row r="184" spans="2:17" x14ac:dyDescent="0.25">
      <c r="B184" s="10">
        <v>40909</v>
      </c>
      <c r="C184" s="2">
        <v>2.5251439957529653E-2</v>
      </c>
      <c r="D184" s="2">
        <v>4.4813658554661018E-2</v>
      </c>
      <c r="E184" s="2">
        <v>-4.7494995242847171E-4</v>
      </c>
      <c r="F184" s="2">
        <v>2.7791679001329284E-2</v>
      </c>
      <c r="G184" s="2"/>
      <c r="J184">
        <f t="shared" si="12"/>
        <v>549.62930000000017</v>
      </c>
      <c r="K184">
        <f t="shared" si="12"/>
        <v>231.61412876065285</v>
      </c>
      <c r="L184">
        <f t="shared" si="12"/>
        <v>351.9598252514549</v>
      </c>
      <c r="M184">
        <f t="shared" si="12"/>
        <v>314.19420493152728</v>
      </c>
      <c r="N184" s="11">
        <f>J184/MAX(J$3:J184)-1</f>
        <v>-0.12387347787906422</v>
      </c>
      <c r="O184" s="11">
        <f>K184/MAX(K$3:K184)-1</f>
        <v>-6.9308115378744373E-2</v>
      </c>
      <c r="P184" s="11">
        <f>L184/MAX(L$3:L184)-1</f>
        <v>-4.7494995242847171E-4</v>
      </c>
      <c r="Q184" s="11">
        <f>M184/MAX(M$3:M184)-1</f>
        <v>-5.6463419008541238E-2</v>
      </c>
    </row>
    <row r="185" spans="2:17" x14ac:dyDescent="0.25">
      <c r="B185" s="10">
        <v>40940</v>
      </c>
      <c r="C185" s="2">
        <v>9.0391833186476145E-3</v>
      </c>
      <c r="D185" s="2">
        <v>4.3241757511005563E-2</v>
      </c>
      <c r="E185" s="2">
        <v>-2.0702717962228112E-2</v>
      </c>
      <c r="F185" s="2">
        <v>2.0578958905474343E-2</v>
      </c>
      <c r="G185" s="2"/>
      <c r="J185">
        <f t="shared" si="12"/>
        <v>554.59750000000008</v>
      </c>
      <c r="K185">
        <f t="shared" si="12"/>
        <v>241.6295307526438</v>
      </c>
      <c r="L185">
        <f t="shared" si="12"/>
        <v>344.67330025523893</v>
      </c>
      <c r="M185">
        <f t="shared" si="12"/>
        <v>320.65999456315137</v>
      </c>
      <c r="N185" s="11">
        <f>J185/MAX(J$3:J185)-1</f>
        <v>-0.11595400963528402</v>
      </c>
      <c r="O185" s="11">
        <f>K185/MAX(K$3:K185)-1</f>
        <v>-2.9063362586491337E-2</v>
      </c>
      <c r="P185" s="11">
        <f>L185/MAX(L$3:L185)-1</f>
        <v>-2.1167835159745296E-2</v>
      </c>
      <c r="Q185" s="11">
        <f>M185/MAX(M$3:M185)-1</f>
        <v>-3.7046418482506227E-2</v>
      </c>
    </row>
    <row r="186" spans="2:17" x14ac:dyDescent="0.25">
      <c r="B186" s="10">
        <v>40969</v>
      </c>
      <c r="C186" s="2">
        <v>-3.8718169483275E-3</v>
      </c>
      <c r="D186" s="2">
        <v>3.2907960547842841E-2</v>
      </c>
      <c r="E186" s="2">
        <v>-3.7599516631783958E-2</v>
      </c>
      <c r="F186" s="2">
        <v>-1.7762571124830817E-3</v>
      </c>
      <c r="G186" s="2"/>
      <c r="J186">
        <f t="shared" si="12"/>
        <v>552.4502</v>
      </c>
      <c r="K186">
        <f t="shared" si="12"/>
        <v>249.58106581784557</v>
      </c>
      <c r="L186">
        <f t="shared" si="12"/>
        <v>331.71375076976022</v>
      </c>
      <c r="M186">
        <f t="shared" si="12"/>
        <v>320.09041996711977</v>
      </c>
      <c r="N186" s="11">
        <f>J186/MAX(J$3:J186)-1</f>
        <v>-0.11937687388387908</v>
      </c>
      <c r="O186" s="11">
        <f>K186/MAX(K$3:K186)-1</f>
        <v>0</v>
      </c>
      <c r="P186" s="11">
        <f>L186/MAX(L$3:L186)-1</f>
        <v>-5.7971451421381492E-2</v>
      </c>
      <c r="Q186" s="11">
        <f>M186/MAX(M$3:M186)-1</f>
        <v>-3.8756871630667766E-2</v>
      </c>
    </row>
    <row r="187" spans="2:17" x14ac:dyDescent="0.25">
      <c r="B187" s="10">
        <v>41000</v>
      </c>
      <c r="C187" s="2">
        <v>6.234227085083921E-3</v>
      </c>
      <c r="D187" s="2">
        <v>-6.2739902989710217E-3</v>
      </c>
      <c r="E187" s="2">
        <v>4.3318793058422012E-2</v>
      </c>
      <c r="F187" s="2">
        <v>-5.121249033659292E-3</v>
      </c>
      <c r="G187" s="2"/>
      <c r="J187">
        <f t="shared" si="12"/>
        <v>555.89430000000004</v>
      </c>
      <c r="K187">
        <f t="shared" si="12"/>
        <v>248.01519663209757</v>
      </c>
      <c r="L187">
        <f t="shared" si="12"/>
        <v>346.08319009398843</v>
      </c>
      <c r="M187">
        <f t="shared" si="12"/>
        <v>318.45115721317956</v>
      </c>
      <c r="N187" s="11">
        <f>J187/MAX(J$3:J187)-1</f>
        <v>-0.11388686933929471</v>
      </c>
      <c r="O187" s="11">
        <f>K187/MAX(K$3:K187)-1</f>
        <v>-6.2739902989710217E-3</v>
      </c>
      <c r="P187" s="11">
        <f>L187/MAX(L$3:L187)-1</f>
        <v>-1.7163911670378673E-2</v>
      </c>
      <c r="Q187" s="11">
        <f>M187/MAX(M$3:M187)-1</f>
        <v>-4.3679637072940869E-2</v>
      </c>
    </row>
    <row r="188" spans="2:17" x14ac:dyDescent="0.25">
      <c r="B188" s="10">
        <v>41030</v>
      </c>
      <c r="C188" s="2">
        <v>-8.6930195182788328E-3</v>
      </c>
      <c r="D188" s="2">
        <v>-6.0101348833743184E-2</v>
      </c>
      <c r="E188" s="2">
        <v>7.4371216228765302E-2</v>
      </c>
      <c r="F188" s="2">
        <v>-2.610565689391342E-2</v>
      </c>
      <c r="G188" s="2"/>
      <c r="J188">
        <f t="shared" si="12"/>
        <v>551.06190000000015</v>
      </c>
      <c r="K188">
        <f t="shared" si="12"/>
        <v>233.10914878324246</v>
      </c>
      <c r="L188">
        <f t="shared" si="12"/>
        <v>371.82181785760935</v>
      </c>
      <c r="M188">
        <f t="shared" si="12"/>
        <v>310.13778056550262</v>
      </c>
      <c r="N188" s="11">
        <f>J188/MAX(J$3:J188)-1</f>
        <v>-0.12158986807953132</v>
      </c>
      <c r="O188" s="11">
        <f>K188/MAX(K$3:K188)-1</f>
        <v>-6.5998263853176198E-2</v>
      </c>
      <c r="P188" s="11">
        <f>L188/MAX(L$3:L188)-1</f>
        <v>0</v>
      </c>
      <c r="Q188" s="11">
        <f>M188/MAX(M$3:M188)-1</f>
        <v>-6.8645008348177328E-2</v>
      </c>
    </row>
    <row r="189" spans="2:17" x14ac:dyDescent="0.25">
      <c r="B189" s="10">
        <v>41061</v>
      </c>
      <c r="C189" s="2">
        <v>-3.42567686134716E-2</v>
      </c>
      <c r="D189" s="2">
        <v>4.1202510736702891E-2</v>
      </c>
      <c r="E189" s="2">
        <v>-1.3614565476063767E-2</v>
      </c>
      <c r="F189" s="2">
        <v>2.8783864416170868E-3</v>
      </c>
      <c r="G189" s="2"/>
      <c r="J189">
        <f t="shared" si="12"/>
        <v>532.18430000000012</v>
      </c>
      <c r="K189">
        <f t="shared" si="12"/>
        <v>242.71383098880767</v>
      </c>
      <c r="L189">
        <f t="shared" si="12"/>
        <v>366.75962537295788</v>
      </c>
      <c r="M189">
        <f t="shared" si="12"/>
        <v>311.03047694811556</v>
      </c>
      <c r="N189" s="11">
        <f>J189/MAX(J$3:J189)-1</f>
        <v>-0.15168136071645988</v>
      </c>
      <c r="O189" s="11">
        <f>K189/MAX(K$3:K189)-1</f>
        <v>-2.7515047291487571E-2</v>
      </c>
      <c r="P189" s="11">
        <f>L189/MAX(L$3:L189)-1</f>
        <v>-1.3614565476063767E-2</v>
      </c>
      <c r="Q189" s="11">
        <f>M189/MAX(M$3:M189)-1</f>
        <v>-6.5964208767874455E-2</v>
      </c>
    </row>
    <row r="190" spans="2:17" x14ac:dyDescent="0.25">
      <c r="B190" s="10">
        <v>41091</v>
      </c>
      <c r="C190" s="2">
        <v>2.9632967376151287E-2</v>
      </c>
      <c r="D190" s="2">
        <v>1.3888712618295163E-2</v>
      </c>
      <c r="E190" s="2">
        <v>3.3005173965546142E-2</v>
      </c>
      <c r="F190" s="2">
        <v>8.6563457687764966E-3</v>
      </c>
      <c r="G190" s="2"/>
      <c r="J190">
        <f t="shared" si="12"/>
        <v>547.95450000000005</v>
      </c>
      <c r="K190">
        <f t="shared" si="12"/>
        <v>246.08481363589669</v>
      </c>
      <c r="L190">
        <f t="shared" si="12"/>
        <v>378.86459061193091</v>
      </c>
      <c r="M190">
        <f t="shared" si="12"/>
        <v>313.7228643012059</v>
      </c>
      <c r="N190" s="11">
        <f>J190/MAX(J$3:J190)-1</f>
        <v>-0.12654316215398964</v>
      </c>
      <c r="O190" s="11">
        <f>K190/MAX(K$3:K190)-1</f>
        <v>-1.4008483257702653E-2</v>
      </c>
      <c r="P190" s="11">
        <f>L190/MAX(L$3:L190)-1</f>
        <v>0</v>
      </c>
      <c r="Q190" s="11">
        <f>M190/MAX(M$3:M190)-1</f>
        <v>-5.7878871998556458E-2</v>
      </c>
    </row>
    <row r="191" spans="2:17" x14ac:dyDescent="0.25">
      <c r="B191" s="10">
        <v>41122</v>
      </c>
      <c r="C191" s="2">
        <v>1.1271738803130482E-2</v>
      </c>
      <c r="D191" s="2">
        <v>2.2523387103504211E-2</v>
      </c>
      <c r="E191" s="2">
        <v>-1.0666922645081622E-2</v>
      </c>
      <c r="F191" s="2">
        <v>8.2289838785063463E-3</v>
      </c>
      <c r="G191" s="2"/>
      <c r="J191">
        <f t="shared" si="12"/>
        <v>554.1309</v>
      </c>
      <c r="K191">
        <f t="shared" si="12"/>
        <v>251.62747715371168</v>
      </c>
      <c r="L191">
        <f t="shared" si="12"/>
        <v>374.82327133091292</v>
      </c>
      <c r="M191">
        <f t="shared" si="12"/>
        <v>316.30448469385937</v>
      </c>
      <c r="N191" s="11">
        <f>J191/MAX(J$3:J191)-1</f>
        <v>-0.11669778482198112</v>
      </c>
      <c r="O191" s="11">
        <f>K191/MAX(K$3:K191)-1</f>
        <v>0</v>
      </c>
      <c r="P191" s="11">
        <f>L191/MAX(L$3:L191)-1</f>
        <v>-1.0666922645081622E-2</v>
      </c>
      <c r="Q191" s="11">
        <f>M191/MAX(M$3:M191)-1</f>
        <v>-5.0126172424632354E-2</v>
      </c>
    </row>
    <row r="192" spans="2:17" x14ac:dyDescent="0.25">
      <c r="B192" s="10">
        <v>41153</v>
      </c>
      <c r="C192" s="2">
        <v>-3.3060780404048362E-4</v>
      </c>
      <c r="D192" s="2">
        <v>2.5842650779400955E-2</v>
      </c>
      <c r="E192" s="2">
        <v>-1.9580401321778407E-2</v>
      </c>
      <c r="F192" s="2">
        <v>1.3095001357048108E-2</v>
      </c>
      <c r="G192" s="2"/>
      <c r="J192">
        <f t="shared" si="12"/>
        <v>553.94770000000005</v>
      </c>
      <c r="K192">
        <f t="shared" si="12"/>
        <v>258.13019817229673</v>
      </c>
      <c r="L192">
        <f t="shared" si="12"/>
        <v>367.48408125351182</v>
      </c>
      <c r="M192">
        <f t="shared" si="12"/>
        <v>320.44649235016584</v>
      </c>
      <c r="N192" s="11">
        <f>J192/MAX(J$3:J192)-1</f>
        <v>-0.1169898114276452</v>
      </c>
      <c r="O192" s="11">
        <f>K192/MAX(K$3:K192)-1</f>
        <v>0</v>
      </c>
      <c r="P192" s="11">
        <f>L192/MAX(L$3:L192)-1</f>
        <v>-3.0038461340600953E-2</v>
      </c>
      <c r="Q192" s="11">
        <f>M192/MAX(M$3:M192)-1</f>
        <v>-3.7687573363508475E-2</v>
      </c>
    </row>
    <row r="193" spans="2:17" x14ac:dyDescent="0.25">
      <c r="B193" s="10">
        <v>41183</v>
      </c>
      <c r="C193" s="2">
        <v>-1.0360544867322297E-2</v>
      </c>
      <c r="D193" s="2">
        <v>-1.8465112393741934E-2</v>
      </c>
      <c r="E193" s="2">
        <v>-1.1574463283210434E-3</v>
      </c>
      <c r="F193" s="2">
        <v>-3.8111227016068838E-3</v>
      </c>
      <c r="G193" s="2"/>
      <c r="J193">
        <f t="shared" si="12"/>
        <v>548.20850000000007</v>
      </c>
      <c r="K193">
        <f t="shared" si="12"/>
        <v>253.36379505082638</v>
      </c>
      <c r="L193">
        <f t="shared" si="12"/>
        <v>367.05873815294854</v>
      </c>
      <c r="M193">
        <f t="shared" si="12"/>
        <v>319.22523144851982</v>
      </c>
      <c r="N193" s="11">
        <f>J193/MAX(J$3:J193)-1</f>
        <v>-0.12613827810465172</v>
      </c>
      <c r="O193" s="11">
        <f>K193/MAX(K$3:K193)-1</f>
        <v>-1.8465112393741934E-2</v>
      </c>
      <c r="P193" s="11">
        <f>L193/MAX(L$3:L193)-1</f>
        <v>-3.116113976213486E-2</v>
      </c>
      <c r="Q193" s="11">
        <f>M193/MAX(M$3:M193)-1</f>
        <v>-4.1355064098701266E-2</v>
      </c>
    </row>
    <row r="194" spans="2:17" x14ac:dyDescent="0.25">
      <c r="B194" s="10">
        <v>41214</v>
      </c>
      <c r="C194" s="2">
        <v>3.1212941791307625E-2</v>
      </c>
      <c r="D194" s="2">
        <v>5.7993685942507867E-3</v>
      </c>
      <c r="E194" s="2">
        <v>1.3339783469297206E-2</v>
      </c>
      <c r="F194" s="2">
        <v>4.0542626621402622E-3</v>
      </c>
      <c r="G194" s="2"/>
      <c r="J194">
        <f t="shared" si="12"/>
        <v>565.31970000000013</v>
      </c>
      <c r="K194">
        <f t="shared" si="12"/>
        <v>254.83314508676435</v>
      </c>
      <c r="L194">
        <f t="shared" si="12"/>
        <v>371.95522224042236</v>
      </c>
      <c r="M194">
        <f t="shared" si="12"/>
        <v>320.51945438519465</v>
      </c>
      <c r="N194" s="11">
        <f>J194/MAX(J$3:J194)-1</f>
        <v>-9.8862483045480398E-2</v>
      </c>
      <c r="O194" s="11">
        <f>K194/MAX(K$3:K194)-1</f>
        <v>-1.2772829792396689E-2</v>
      </c>
      <c r="P194" s="11">
        <f>L194/MAX(L$3:L194)-1</f>
        <v>-1.8237039149920919E-2</v>
      </c>
      <c r="Q194" s="11">
        <f>M194/MAX(M$3:M194)-1</f>
        <v>-3.7468465728826672E-2</v>
      </c>
    </row>
    <row r="195" spans="2:17" x14ac:dyDescent="0.25">
      <c r="B195" s="10">
        <v>41244</v>
      </c>
      <c r="C195" s="2">
        <v>2.3449740032056132E-2</v>
      </c>
      <c r="D195" s="2">
        <v>9.1142790371581128E-3</v>
      </c>
      <c r="E195" s="2">
        <v>-1.9634497528867034E-2</v>
      </c>
      <c r="F195" s="2">
        <v>1.4407025313399879E-2</v>
      </c>
      <c r="G195" s="2"/>
      <c r="H195" s="11">
        <f t="array" ref="H195">(PRODUCT(1+C184:C195))-1</f>
        <v>7.9247748801418716E-2</v>
      </c>
      <c r="I195" s="11">
        <f t="array" ref="I195">(PRODUCT(1+D184:D195))-1</f>
        <v>0.16003223804274302</v>
      </c>
      <c r="J195">
        <f t="shared" si="12"/>
        <v>578.57630000000006</v>
      </c>
      <c r="K195">
        <f t="shared" si="12"/>
        <v>257.15576547900173</v>
      </c>
      <c r="L195">
        <f t="shared" si="12"/>
        <v>364.65206834849357</v>
      </c>
      <c r="M195">
        <f t="shared" si="12"/>
        <v>325.13718627795924</v>
      </c>
      <c r="N195" s="11">
        <f>J195/MAX(J$3:J195)-1</f>
        <v>-7.7731042539764372E-2</v>
      </c>
      <c r="O195" s="11">
        <f>K195/MAX(K$3:K195)-1</f>
        <v>-3.7749658900605443E-3</v>
      </c>
      <c r="P195" s="11">
        <f>L195/MAX(L$3:L195)-1</f>
        <v>-3.7513461578665086E-2</v>
      </c>
      <c r="Q195" s="11">
        <f>M195/MAX(M$3:M195)-1</f>
        <v>-2.3601249549636383E-2</v>
      </c>
    </row>
    <row r="196" spans="2:17" x14ac:dyDescent="0.25">
      <c r="B196" s="10">
        <v>41275</v>
      </c>
      <c r="C196" s="2">
        <v>2.6378716169328076E-2</v>
      </c>
      <c r="D196" s="2">
        <v>5.1796010285732441E-2</v>
      </c>
      <c r="E196" s="2">
        <v>-3.5012964753225018E-2</v>
      </c>
      <c r="F196" s="2">
        <v>2.5133683162038345E-2</v>
      </c>
      <c r="G196" s="2"/>
      <c r="J196">
        <f t="shared" si="12"/>
        <v>593.83840000000009</v>
      </c>
      <c r="K196">
        <f t="shared" si="12"/>
        <v>270.47540815278751</v>
      </c>
      <c r="L196">
        <f t="shared" si="12"/>
        <v>351.88451833221717</v>
      </c>
      <c r="M196">
        <f t="shared" si="12"/>
        <v>333.30908130206609</v>
      </c>
      <c r="N196" s="11">
        <f>J196/MAX(J$3:J196)-1</f>
        <v>-5.3402771479138744E-2</v>
      </c>
      <c r="O196" s="11">
        <f>K196/MAX(K$3:K196)-1</f>
        <v>0</v>
      </c>
      <c r="P196" s="11">
        <f>L196/MAX(L$3:L196)-1</f>
        <v>-7.1212968823864853E-2</v>
      </c>
      <c r="Q196" s="11">
        <f>M196/MAX(M$3:M196)-1</f>
        <v>0</v>
      </c>
    </row>
    <row r="197" spans="2:17" x14ac:dyDescent="0.25">
      <c r="B197" s="10">
        <v>41306</v>
      </c>
      <c r="C197" s="2">
        <v>-1.2614037758420515E-2</v>
      </c>
      <c r="D197" s="2">
        <v>1.3575485164151191E-2</v>
      </c>
      <c r="E197" s="2">
        <v>1.2590547814572917E-2</v>
      </c>
      <c r="F197" s="2">
        <v>1.0945984246644169E-3</v>
      </c>
      <c r="G197" s="2"/>
      <c r="J197">
        <f t="shared" ref="J197:M212" si="13">J196*(1+C197)</f>
        <v>586.34770000000003</v>
      </c>
      <c r="K197">
        <f t="shared" si="13"/>
        <v>274.14724304343343</v>
      </c>
      <c r="L197">
        <f t="shared" si="13"/>
        <v>356.31493718548688</v>
      </c>
      <c r="M197">
        <f t="shared" si="13"/>
        <v>333.6739208973857</v>
      </c>
      <c r="N197" s="11">
        <f>J197/MAX(J$3:J197)-1</f>
        <v>-6.5343184661717069E-2</v>
      </c>
      <c r="O197" s="11">
        <f>K197/MAX(K$3:K197)-1</f>
        <v>0</v>
      </c>
      <c r="P197" s="11">
        <f>L197/MAX(L$3:L197)-1</f>
        <v>-5.9519031298286507E-2</v>
      </c>
      <c r="Q197" s="11">
        <f>M197/MAX(M$3:M197)-1</f>
        <v>0</v>
      </c>
    </row>
    <row r="198" spans="2:17" x14ac:dyDescent="0.25">
      <c r="B198" s="10">
        <v>41334</v>
      </c>
      <c r="C198" s="2">
        <v>2.2296326906373176E-2</v>
      </c>
      <c r="D198" s="2">
        <v>3.7502996344459749E-2</v>
      </c>
      <c r="E198" s="2">
        <v>-9.6433945773066743E-4</v>
      </c>
      <c r="F198" s="2">
        <v>9.4813197703689234E-3</v>
      </c>
      <c r="G198" s="2"/>
      <c r="J198">
        <f t="shared" si="13"/>
        <v>599.42110000000002</v>
      </c>
      <c r="K198">
        <f t="shared" si="13"/>
        <v>284.42858609713505</v>
      </c>
      <c r="L198">
        <f t="shared" si="13"/>
        <v>355.97132863218008</v>
      </c>
      <c r="M198">
        <f t="shared" si="13"/>
        <v>336.83759004044657</v>
      </c>
      <c r="N198" s="11">
        <f>J198/MAX(J$3:J198)-1</f>
        <v>-4.4503770761665118E-2</v>
      </c>
      <c r="O198" s="11">
        <f>K198/MAX(K$3:K198)-1</f>
        <v>0</v>
      </c>
      <c r="P198" s="11">
        <f>L198/MAX(L$3:L198)-1</f>
        <v>-6.0425974205650435E-2</v>
      </c>
      <c r="Q198" s="11">
        <f>M198/MAX(M$3:M198)-1</f>
        <v>0</v>
      </c>
    </row>
    <row r="199" spans="2:17" x14ac:dyDescent="0.25">
      <c r="B199" s="10">
        <v>41365</v>
      </c>
      <c r="C199" s="2">
        <v>3.9234354613142619E-2</v>
      </c>
      <c r="D199" s="2">
        <v>1.9266800238262771E-2</v>
      </c>
      <c r="E199" s="2">
        <v>3.9978802729317309E-2</v>
      </c>
      <c r="F199" s="2">
        <v>6.3340647961203089E-3</v>
      </c>
      <c r="G199" s="2"/>
      <c r="J199">
        <f t="shared" si="13"/>
        <v>622.93900000000008</v>
      </c>
      <c r="K199">
        <f t="shared" si="13"/>
        <v>289.90861484752008</v>
      </c>
      <c r="L199">
        <f t="shared" si="13"/>
        <v>370.202636156859</v>
      </c>
      <c r="M199">
        <f t="shared" si="13"/>
        <v>338.97114116153176</v>
      </c>
      <c r="N199" s="11">
        <f>J199/MAX(J$3:J199)-1</f>
        <v>-7.015492872207707E-3</v>
      </c>
      <c r="O199" s="11">
        <f>K199/MAX(K$3:K199)-1</f>
        <v>0</v>
      </c>
      <c r="P199" s="11">
        <f>L199/MAX(L$3:L199)-1</f>
        <v>-2.2862929578827518E-2</v>
      </c>
      <c r="Q199" s="11">
        <f>M199/MAX(M$3:M199)-1</f>
        <v>0</v>
      </c>
    </row>
    <row r="200" spans="2:17" x14ac:dyDescent="0.25">
      <c r="B200" s="10">
        <v>41395</v>
      </c>
      <c r="C200" s="2">
        <v>-5.4202096834521485E-2</v>
      </c>
      <c r="D200" s="2">
        <v>2.3390073031996694E-2</v>
      </c>
      <c r="E200" s="2">
        <v>-6.2375473365036016E-2</v>
      </c>
      <c r="F200" s="2">
        <v>4.791557235705346E-3</v>
      </c>
      <c r="G200" s="2"/>
      <c r="J200">
        <f t="shared" si="13"/>
        <v>589.17440000000011</v>
      </c>
      <c r="K200">
        <f t="shared" si="13"/>
        <v>296.68959852140858</v>
      </c>
      <c r="L200">
        <f t="shared" si="13"/>
        <v>347.11107148559074</v>
      </c>
      <c r="M200">
        <f t="shared" si="13"/>
        <v>340.59534078565957</v>
      </c>
      <c r="N200" s="11">
        <f>J200/MAX(J$3:J200)-1</f>
        <v>-6.0837335282727834E-2</v>
      </c>
      <c r="O200" s="11">
        <f>K200/MAX(K$3:K200)-1</f>
        <v>0</v>
      </c>
      <c r="P200" s="11">
        <f>L200/MAX(L$3:L200)-1</f>
        <v>-8.3812316888872695E-2</v>
      </c>
      <c r="Q200" s="11">
        <f>M200/MAX(M$3:M200)-1</f>
        <v>0</v>
      </c>
    </row>
    <row r="201" spans="2:17" x14ac:dyDescent="0.25">
      <c r="B201" s="10">
        <v>41426</v>
      </c>
      <c r="C201" s="2">
        <v>-4.0558449246946293E-2</v>
      </c>
      <c r="D201" s="2">
        <v>-1.3428114595806839E-2</v>
      </c>
      <c r="E201" s="2">
        <v>-3.1717006779315104E-2</v>
      </c>
      <c r="F201" s="2">
        <v>-1.4683770681539032E-2</v>
      </c>
      <c r="G201" s="2"/>
      <c r="J201">
        <f t="shared" si="13"/>
        <v>565.27840000000003</v>
      </c>
      <c r="K201">
        <f t="shared" si="13"/>
        <v>292.70561659307918</v>
      </c>
      <c r="L201">
        <f t="shared" si="13"/>
        <v>336.10174727810693</v>
      </c>
      <c r="M201">
        <f t="shared" si="13"/>
        <v>335.59411690636233</v>
      </c>
      <c r="N201" s="11">
        <f>J201/MAX(J$3:J201)-1</f>
        <v>-9.8928316554290241E-2</v>
      </c>
      <c r="O201" s="11">
        <f>K201/MAX(K$3:K201)-1</f>
        <v>-1.3428114595806839E-2</v>
      </c>
      <c r="P201" s="11">
        <f>L201/MAX(L$3:L201)-1</f>
        <v>-0.11287104784523327</v>
      </c>
      <c r="Q201" s="11">
        <f>M201/MAX(M$3:M201)-1</f>
        <v>-1.4683770681538921E-2</v>
      </c>
    </row>
    <row r="202" spans="2:17" x14ac:dyDescent="0.25">
      <c r="B202" s="10">
        <v>41456</v>
      </c>
      <c r="C202" s="2">
        <v>1.7390015256199431E-2</v>
      </c>
      <c r="D202" s="2">
        <v>5.0886461380873271E-2</v>
      </c>
      <c r="E202" s="2">
        <v>-1.8556254824196872E-2</v>
      </c>
      <c r="F202" s="2">
        <v>1.2952643382474704E-2</v>
      </c>
      <c r="G202" s="2"/>
      <c r="J202">
        <f t="shared" si="13"/>
        <v>575.10860000000002</v>
      </c>
      <c r="K202">
        <f t="shared" si="13"/>
        <v>307.60036964780761</v>
      </c>
      <c r="L202">
        <f t="shared" si="13"/>
        <v>329.86495760875658</v>
      </c>
      <c r="M202">
        <f t="shared" si="13"/>
        <v>339.94094782390698</v>
      </c>
      <c r="N202" s="11">
        <f>J202/MAX(J$3:J202)-1</f>
        <v>-8.3258666232239986E-2</v>
      </c>
      <c r="O202" s="11">
        <f>K202/MAX(K$3:K202)-1</f>
        <v>0</v>
      </c>
      <c r="P202" s="11">
        <f>L202/MAX(L$3:L202)-1</f>
        <v>-0.12933283874333978</v>
      </c>
      <c r="Q202" s="11">
        <f>M202/MAX(M$3:M202)-1</f>
        <v>-1.9213209442122681E-3</v>
      </c>
    </row>
    <row r="203" spans="2:17" x14ac:dyDescent="0.25">
      <c r="B203" s="10">
        <v>41487</v>
      </c>
      <c r="C203" s="2">
        <v>-3.9532011866976191E-2</v>
      </c>
      <c r="D203" s="2">
        <v>-2.8961318147223247E-2</v>
      </c>
      <c r="E203" s="2">
        <v>-7.4839922369231981E-3</v>
      </c>
      <c r="F203" s="2">
        <v>-6.9610706926920285E-3</v>
      </c>
      <c r="G203" s="2"/>
      <c r="J203">
        <f t="shared" si="13"/>
        <v>552.37339999999995</v>
      </c>
      <c r="K203">
        <f t="shared" si="13"/>
        <v>298.69185748023398</v>
      </c>
      <c r="L203">
        <f t="shared" si="13"/>
        <v>327.39625082677964</v>
      </c>
      <c r="M203">
        <f t="shared" si="13"/>
        <v>337.57459485476403</v>
      </c>
      <c r="N203" s="11">
        <f>J203/MAX(J$3:J203)-1</f>
        <v>-0.11949929551769467</v>
      </c>
      <c r="O203" s="11">
        <f>K203/MAX(K$3:K203)-1</f>
        <v>-2.8961318147223247E-2</v>
      </c>
      <c r="P203" s="11">
        <f>L203/MAX(L$3:L203)-1</f>
        <v>-0.13584890501912872</v>
      </c>
      <c r="Q203" s="11">
        <f>M203/MAX(M$3:M203)-1</f>
        <v>-8.8690171859883149E-3</v>
      </c>
    </row>
    <row r="204" spans="2:17" x14ac:dyDescent="0.25">
      <c r="B204" s="10">
        <v>41518</v>
      </c>
      <c r="C204" s="2">
        <v>3.2613807978443488E-2</v>
      </c>
      <c r="D204" s="2">
        <v>3.135828612287539E-2</v>
      </c>
      <c r="E204" s="2">
        <v>3.7015617135101042E-3</v>
      </c>
      <c r="F204" s="2">
        <v>1.5771742914899578E-2</v>
      </c>
      <c r="G204" s="2"/>
      <c r="J204">
        <f t="shared" si="13"/>
        <v>570.38839999999993</v>
      </c>
      <c r="K204">
        <f t="shared" si="13"/>
        <v>308.05832220967227</v>
      </c>
      <c r="L204">
        <f t="shared" si="13"/>
        <v>328.60812825398682</v>
      </c>
      <c r="M204">
        <f t="shared" si="13"/>
        <v>342.89873457941474</v>
      </c>
      <c r="N204" s="11">
        <f>J204/MAX(J$3:J204)-1</f>
        <v>-9.0782814616824581E-2</v>
      </c>
      <c r="O204" s="11">
        <f>K204/MAX(K$3:K204)-1</f>
        <v>0</v>
      </c>
      <c r="P204" s="11">
        <f>L204/MAX(L$3:L204)-1</f>
        <v>-0.13265019641125964</v>
      </c>
      <c r="Q204" s="11">
        <f>M204/MAX(M$3:M204)-1</f>
        <v>0</v>
      </c>
    </row>
    <row r="205" spans="2:17" x14ac:dyDescent="0.25">
      <c r="B205" s="10">
        <v>41548</v>
      </c>
      <c r="C205" s="2">
        <v>2.6653943172757488E-2</v>
      </c>
      <c r="D205" s="2">
        <v>4.5967241965482186E-2</v>
      </c>
      <c r="E205" s="2">
        <v>1.3312645833622572E-2</v>
      </c>
      <c r="F205" s="2">
        <v>1.5060628607395321E-2</v>
      </c>
      <c r="G205" s="2"/>
      <c r="J205">
        <f t="shared" si="13"/>
        <v>585.5915</v>
      </c>
      <c r="K205">
        <f t="shared" si="13"/>
        <v>322.21891364616476</v>
      </c>
      <c r="L205">
        <f t="shared" si="13"/>
        <v>332.98277188348175</v>
      </c>
      <c r="M205">
        <f t="shared" si="13"/>
        <v>348.06300507086115</v>
      </c>
      <c r="N205" s="11">
        <f>J205/MAX(J$3:J205)-1</f>
        <v>-6.654859142592684E-2</v>
      </c>
      <c r="O205" s="11">
        <f>K205/MAX(K$3:K205)-1</f>
        <v>0</v>
      </c>
      <c r="P205" s="11">
        <f>L205/MAX(L$3:L205)-1</f>
        <v>-0.12110347566222068</v>
      </c>
      <c r="Q205" s="11">
        <f>M205/MAX(M$3:M205)-1</f>
        <v>0</v>
      </c>
    </row>
    <row r="206" spans="2:17" x14ac:dyDescent="0.25">
      <c r="B206" s="10">
        <v>41579</v>
      </c>
      <c r="C206" s="2">
        <v>2.2885065783912362E-2</v>
      </c>
      <c r="D206" s="2">
        <v>3.0473950715243836E-2</v>
      </c>
      <c r="E206" s="2">
        <v>-2.4656144894936505E-2</v>
      </c>
      <c r="F206" s="2">
        <v>8.8510804759018846E-3</v>
      </c>
      <c r="G206" s="2"/>
      <c r="J206">
        <f t="shared" si="13"/>
        <v>598.99279999999987</v>
      </c>
      <c r="K206">
        <f t="shared" si="13"/>
        <v>332.03819694013742</v>
      </c>
      <c r="L206">
        <f t="shared" si="13"/>
        <v>324.77270041240502</v>
      </c>
      <c r="M206">
        <f t="shared" si="13"/>
        <v>351.14373873942759</v>
      </c>
      <c r="N206" s="11">
        <f>J206/MAX(J$3:J206)-1</f>
        <v>-4.5186494534623645E-2</v>
      </c>
      <c r="O206" s="11">
        <f>K206/MAX(K$3:K206)-1</f>
        <v>0</v>
      </c>
      <c r="P206" s="11">
        <f>L206/MAX(L$3:L206)-1</f>
        <v>-0.14277367571394906</v>
      </c>
      <c r="Q206" s="11">
        <f>M206/MAX(M$3:M206)-1</f>
        <v>0</v>
      </c>
    </row>
    <row r="207" spans="2:17" x14ac:dyDescent="0.25">
      <c r="B207" s="10">
        <v>41609</v>
      </c>
      <c r="C207" s="2">
        <v>-1.404424226802059E-2</v>
      </c>
      <c r="D207" s="2">
        <v>2.5317590886038577E-2</v>
      </c>
      <c r="E207" s="2">
        <v>-1.9364946410649897E-2</v>
      </c>
      <c r="F207" s="2">
        <v>1.0492922191443599E-2</v>
      </c>
      <c r="G207" s="2"/>
      <c r="H207" s="11">
        <f t="array" ref="H207">(PRODUCT(1+C196:C207))-1</f>
        <v>2.0747652470382683E-2</v>
      </c>
      <c r="I207" s="11">
        <f t="array" ref="I207">(PRODUCT(1+D196:D207))-1</f>
        <v>0.32388478062960235</v>
      </c>
      <c r="J207">
        <f t="shared" si="13"/>
        <v>590.58039999999983</v>
      </c>
      <c r="K207">
        <f t="shared" si="13"/>
        <v>340.44460416880571</v>
      </c>
      <c r="L207">
        <f t="shared" si="13"/>
        <v>318.48349447327672</v>
      </c>
      <c r="M207">
        <f t="shared" si="13"/>
        <v>354.82826266803301</v>
      </c>
      <c r="N207" s="11">
        <f>J207/MAX(J$3:J207)-1</f>
        <v>-5.8596126726157438E-2</v>
      </c>
      <c r="O207" s="11">
        <f>K207/MAX(K$3:K207)-1</f>
        <v>0</v>
      </c>
      <c r="P207" s="11">
        <f>L207/MAX(L$3:L207)-1</f>
        <v>-0.15937381754554691</v>
      </c>
      <c r="Q207" s="11">
        <f>M207/MAX(M$3:M207)-1</f>
        <v>0</v>
      </c>
    </row>
    <row r="208" spans="2:17" x14ac:dyDescent="0.25">
      <c r="B208" s="10">
        <v>41640</v>
      </c>
      <c r="C208" s="2">
        <v>-5.2765550634596092E-2</v>
      </c>
      <c r="D208" s="2">
        <v>-3.4576048305128282E-2</v>
      </c>
      <c r="E208" s="2">
        <v>5.5294202510951074E-2</v>
      </c>
      <c r="F208" s="2">
        <v>-5.3757191117738135E-3</v>
      </c>
      <c r="G208" s="2"/>
      <c r="J208">
        <f t="shared" si="13"/>
        <v>559.41809999999987</v>
      </c>
      <c r="K208">
        <f t="shared" si="13"/>
        <v>328.6733750898448</v>
      </c>
      <c r="L208">
        <f t="shared" si="13"/>
        <v>336.09378531307743</v>
      </c>
      <c r="M208">
        <f t="shared" si="13"/>
        <v>352.92080559501096</v>
      </c>
      <c r="N208" s="11">
        <f>J208/MAX(J$3:J208)-1</f>
        <v>-0.10826982046899325</v>
      </c>
      <c r="O208" s="11">
        <f>K208/MAX(K$3:K208)-1</f>
        <v>-3.4576048305128282E-2</v>
      </c>
      <c r="P208" s="11">
        <f>L208/MAX(L$3:L208)-1</f>
        <v>-0.1128920631769027</v>
      </c>
      <c r="Q208" s="11">
        <f>M208/MAX(M$3:M208)-1</f>
        <v>-5.3757191117738135E-3</v>
      </c>
    </row>
    <row r="209" spans="2:17" x14ac:dyDescent="0.25">
      <c r="B209" s="10">
        <v>41671</v>
      </c>
      <c r="C209" s="2">
        <v>7.4132388637407454E-2</v>
      </c>
      <c r="D209" s="2">
        <v>4.5745794217341818E-2</v>
      </c>
      <c r="E209" s="2">
        <v>8.2654886299253771E-3</v>
      </c>
      <c r="F209" s="2">
        <v>1.9652335548288713E-2</v>
      </c>
      <c r="G209" s="2"/>
      <c r="J209">
        <f t="shared" si="13"/>
        <v>600.88909999999987</v>
      </c>
      <c r="K209">
        <f t="shared" si="13"/>
        <v>343.70879967142406</v>
      </c>
      <c r="L209">
        <f t="shared" si="13"/>
        <v>338.87176467417123</v>
      </c>
      <c r="M209">
        <f t="shared" si="13"/>
        <v>359.85652368853647</v>
      </c>
      <c r="N209" s="11">
        <f>J209/MAX(J$3:J209)-1</f>
        <v>-4.2163732240295571E-2</v>
      </c>
      <c r="O209" s="11">
        <f>K209/MAX(K$3:K209)-1</f>
        <v>0</v>
      </c>
      <c r="P209" s="11">
        <f>L209/MAX(L$3:L209)-1</f>
        <v>-0.10555968261157489</v>
      </c>
      <c r="Q209" s="11">
        <f>M209/MAX(M$3:M209)-1</f>
        <v>0</v>
      </c>
    </row>
    <row r="210" spans="2:17" x14ac:dyDescent="0.25">
      <c r="B210" s="10">
        <v>41699</v>
      </c>
      <c r="C210" s="2">
        <v>1.1197906568782834E-2</v>
      </c>
      <c r="D210" s="2">
        <v>8.4035872831886849E-3</v>
      </c>
      <c r="E210" s="2">
        <v>6.5831482857945378E-3</v>
      </c>
      <c r="F210" s="2">
        <v>-2.949403938512063E-3</v>
      </c>
      <c r="G210" s="2"/>
      <c r="J210">
        <f t="shared" si="13"/>
        <v>607.61779999999987</v>
      </c>
      <c r="K210">
        <f t="shared" si="13"/>
        <v>346.59718656946291</v>
      </c>
      <c r="L210">
        <f t="shared" si="13"/>
        <v>341.10260775089017</v>
      </c>
      <c r="M210">
        <f t="shared" si="13"/>
        <v>358.79516144027025</v>
      </c>
      <c r="N210" s="11">
        <f>J210/MAX(J$3:J210)-1</f>
        <v>-3.1437971205730775E-2</v>
      </c>
      <c r="O210" s="11">
        <f>K210/MAX(K$3:K210)-1</f>
        <v>0</v>
      </c>
      <c r="P210" s="11">
        <f>L210/MAX(L$3:L210)-1</f>
        <v>-9.9671449369413745E-2</v>
      </c>
      <c r="Q210" s="11">
        <f>M210/MAX(M$3:M210)-1</f>
        <v>-2.949403938512063E-3</v>
      </c>
    </row>
    <row r="211" spans="2:17" x14ac:dyDescent="0.25">
      <c r="B211" s="10">
        <v>41730</v>
      </c>
      <c r="C211" s="2">
        <v>1.61101271226749E-2</v>
      </c>
      <c r="D211" s="2">
        <v>7.3914756584929631E-3</v>
      </c>
      <c r="E211" s="2">
        <v>1.9974299653397809E-2</v>
      </c>
      <c r="F211" s="2">
        <v>-2.1519328200750865E-3</v>
      </c>
      <c r="G211" s="2"/>
      <c r="J211">
        <f t="shared" si="13"/>
        <v>617.40659999999991</v>
      </c>
      <c r="K211">
        <f t="shared" si="13"/>
        <v>349.15905123729323</v>
      </c>
      <c r="L211">
        <f t="shared" si="13"/>
        <v>347.91589345066188</v>
      </c>
      <c r="M211">
        <f t="shared" si="13"/>
        <v>358.02305835668278</v>
      </c>
      <c r="N211" s="11">
        <f>J211/MAX(J$3:J211)-1</f>
        <v>-1.5834313795659138E-2</v>
      </c>
      <c r="O211" s="11">
        <f>K211/MAX(K$3:K211)-1</f>
        <v>0</v>
      </c>
      <c r="P211" s="11">
        <f>L211/MAX(L$3:L211)-1</f>
        <v>-8.1688017112608979E-2</v>
      </c>
      <c r="Q211" s="11">
        <f>M211/MAX(M$3:M211)-1</f>
        <v>-5.0949898394522242E-3</v>
      </c>
    </row>
    <row r="212" spans="2:17" x14ac:dyDescent="0.25">
      <c r="B212" s="10">
        <v>41760</v>
      </c>
      <c r="C212" s="2">
        <v>2.8638015855353638E-2</v>
      </c>
      <c r="D212" s="2">
        <v>2.3476235568129056E-2</v>
      </c>
      <c r="E212" s="2">
        <v>2.8760993912897437E-2</v>
      </c>
      <c r="F212" s="2">
        <v>9.2296979350667829E-3</v>
      </c>
      <c r="G212" s="2"/>
      <c r="J212">
        <f t="shared" si="13"/>
        <v>635.08789999999988</v>
      </c>
      <c r="K212">
        <f t="shared" si="13"/>
        <v>357.35599137488435</v>
      </c>
      <c r="L212">
        <f t="shared" si="13"/>
        <v>357.92230034439666</v>
      </c>
      <c r="M212">
        <f t="shared" si="13"/>
        <v>361.32750303910376</v>
      </c>
      <c r="N212" s="11">
        <f>J212/MAX(J$3:J212)-1</f>
        <v>0</v>
      </c>
      <c r="O212" s="11">
        <f>K212/MAX(K$3:K212)-1</f>
        <v>0</v>
      </c>
      <c r="P212" s="11">
        <f>L212/MAX(L$3:L212)-1</f>
        <v>-5.5276451762643952E-2</v>
      </c>
      <c r="Q212" s="11">
        <f>M212/MAX(M$3:M212)-1</f>
        <v>0</v>
      </c>
    </row>
    <row r="213" spans="2:17" x14ac:dyDescent="0.25">
      <c r="B213" s="10">
        <v>41791</v>
      </c>
      <c r="C213" s="2">
        <v>1.6585263236789771E-2</v>
      </c>
      <c r="D213" s="2">
        <v>2.0656324616626698E-2</v>
      </c>
      <c r="E213" s="2">
        <v>-2.1959940314008053E-3</v>
      </c>
      <c r="F213" s="2">
        <v>1.3016276431869089E-2</v>
      </c>
      <c r="G213" s="2"/>
      <c r="J213">
        <f t="shared" ref="J213:M228" si="14">J212*(1+C213)</f>
        <v>645.62099999999987</v>
      </c>
      <c r="K213">
        <f t="shared" si="14"/>
        <v>364.73765273642044</v>
      </c>
      <c r="L213">
        <f t="shared" si="14"/>
        <v>357.13630510913509</v>
      </c>
      <c r="M213">
        <f t="shared" si="14"/>
        <v>366.03064170109775</v>
      </c>
      <c r="N213" s="11">
        <f>J213/MAX(J$3:J213)-1</f>
        <v>0</v>
      </c>
      <c r="O213" s="11">
        <f>K213/MAX(K$3:K213)-1</f>
        <v>0</v>
      </c>
      <c r="P213" s="11">
        <f>L213/MAX(L$3:L213)-1</f>
        <v>-5.735105903589699E-2</v>
      </c>
      <c r="Q213" s="11">
        <f>M213/MAX(M$3:M213)-1</f>
        <v>0</v>
      </c>
    </row>
    <row r="214" spans="2:17" x14ac:dyDescent="0.25">
      <c r="B214" s="10">
        <v>41821</v>
      </c>
      <c r="C214" s="2">
        <v>-1.6442773701598967E-2</v>
      </c>
      <c r="D214" s="2">
        <v>-1.3791530834586063E-2</v>
      </c>
      <c r="E214" s="2">
        <v>5.5106600309768883E-3</v>
      </c>
      <c r="F214" s="2">
        <v>-6.2634811088452258E-3</v>
      </c>
      <c r="G214" s="2"/>
      <c r="J214">
        <f t="shared" si="14"/>
        <v>635.00519999999983</v>
      </c>
      <c r="K214">
        <f t="shared" si="14"/>
        <v>359.70736215217158</v>
      </c>
      <c r="L214">
        <f t="shared" si="14"/>
        <v>359.10436187131074</v>
      </c>
      <c r="M214">
        <f t="shared" si="14"/>
        <v>363.73801569154443</v>
      </c>
      <c r="N214" s="11">
        <f>J214/MAX(J$3:J214)-1</f>
        <v>-1.6442773701598967E-2</v>
      </c>
      <c r="O214" s="11">
        <f>K214/MAX(K$3:K214)-1</f>
        <v>-1.3791530834585952E-2</v>
      </c>
      <c r="P214" s="11">
        <f>L214/MAX(L$3:L214)-1</f>
        <v>-5.2156441193683567E-2</v>
      </c>
      <c r="Q214" s="11">
        <f>M214/MAX(M$3:M214)-1</f>
        <v>-6.2634811088452258E-3</v>
      </c>
    </row>
    <row r="215" spans="2:17" x14ac:dyDescent="0.25">
      <c r="B215" s="10">
        <v>41852</v>
      </c>
      <c r="C215" s="2">
        <v>4.7199456004454854E-2</v>
      </c>
      <c r="D215" s="2">
        <v>4.0006394172168891E-2</v>
      </c>
      <c r="E215" s="2">
        <v>4.0569647178485768E-2</v>
      </c>
      <c r="F215" s="2">
        <v>1.2454829949018587E-2</v>
      </c>
      <c r="G215" s="2"/>
      <c r="J215">
        <f t="shared" si="14"/>
        <v>664.97709999999984</v>
      </c>
      <c r="K215">
        <f t="shared" si="14"/>
        <v>374.09795666906246</v>
      </c>
      <c r="L215">
        <f t="shared" si="14"/>
        <v>373.67309913268508</v>
      </c>
      <c r="M215">
        <f t="shared" si="14"/>
        <v>368.26831082297605</v>
      </c>
      <c r="N215" s="11">
        <f>J215/MAX(J$3:J215)-1</f>
        <v>0</v>
      </c>
      <c r="O215" s="11">
        <f>K215/MAX(K$3:K215)-1</f>
        <v>0</v>
      </c>
      <c r="P215" s="11">
        <f>L215/MAX(L$3:L215)-1</f>
        <v>-1.3702762432511006E-2</v>
      </c>
      <c r="Q215" s="11">
        <f>M215/MAX(M$3:M215)-1</f>
        <v>0</v>
      </c>
    </row>
    <row r="216" spans="2:17" x14ac:dyDescent="0.25">
      <c r="B216" s="10">
        <v>41883</v>
      </c>
      <c r="C216" s="2">
        <v>2.97168128045322E-3</v>
      </c>
      <c r="D216" s="2">
        <v>-1.4022847167708741E-2</v>
      </c>
      <c r="E216" s="2">
        <v>-1.8575638031578356E-2</v>
      </c>
      <c r="F216" s="2">
        <v>-9.2053208844578016E-3</v>
      </c>
      <c r="G216" s="2"/>
      <c r="J216">
        <f t="shared" si="14"/>
        <v>666.95319999999992</v>
      </c>
      <c r="K216">
        <f t="shared" si="14"/>
        <v>368.85203819694004</v>
      </c>
      <c r="L216">
        <f t="shared" si="14"/>
        <v>366.73188290105821</v>
      </c>
      <c r="M216">
        <f t="shared" si="14"/>
        <v>364.87828285027331</v>
      </c>
      <c r="N216" s="11">
        <f>J216/MAX(J$3:J216)-1</f>
        <v>0</v>
      </c>
      <c r="O216" s="11">
        <f>K216/MAX(K$3:K216)-1</f>
        <v>-1.4022847167708852E-2</v>
      </c>
      <c r="P216" s="11">
        <f>L216/MAX(L$3:L216)-1</f>
        <v>-3.2023862909110301E-2</v>
      </c>
      <c r="Q216" s="11">
        <f>M216/MAX(M$3:M216)-1</f>
        <v>-9.2053208844578016E-3</v>
      </c>
    </row>
    <row r="217" spans="2:17" x14ac:dyDescent="0.25">
      <c r="B217" s="10">
        <v>41913</v>
      </c>
      <c r="C217" s="2">
        <v>3.17719444182889E-2</v>
      </c>
      <c r="D217" s="2">
        <v>2.4424803396200012E-2</v>
      </c>
      <c r="E217" s="2">
        <v>2.7503697301928032E-2</v>
      </c>
      <c r="F217" s="2">
        <v>-3.9978020232512845E-3</v>
      </c>
      <c r="G217" s="2"/>
      <c r="J217">
        <f t="shared" si="14"/>
        <v>688.14359999999988</v>
      </c>
      <c r="K217">
        <f t="shared" si="14"/>
        <v>377.86117671218796</v>
      </c>
      <c r="L217">
        <f t="shared" si="14"/>
        <v>376.81836559933504</v>
      </c>
      <c r="M217">
        <f t="shared" si="14"/>
        <v>363.41957171285401</v>
      </c>
      <c r="N217" s="11">
        <f>J217/MAX(J$3:J217)-1</f>
        <v>0</v>
      </c>
      <c r="O217" s="11">
        <f>K217/MAX(K$3:K217)-1</f>
        <v>0</v>
      </c>
      <c r="P217" s="11">
        <f>L217/MAX(L$3:L217)-1</f>
        <v>-5.4009402390728933E-3</v>
      </c>
      <c r="Q217" s="11">
        <f>M217/MAX(M$3:M217)-1</f>
        <v>-1.3166321857252639E-2</v>
      </c>
    </row>
    <row r="218" spans="2:17" x14ac:dyDescent="0.25">
      <c r="B218" s="10">
        <v>41944</v>
      </c>
      <c r="C218" s="2">
        <v>4.7173148162680034E-2</v>
      </c>
      <c r="D218" s="2">
        <v>2.6894094820909986E-2</v>
      </c>
      <c r="E218" s="2">
        <v>2.7671876800336559E-2</v>
      </c>
      <c r="F218" s="2">
        <v>7.8287938385781519E-3</v>
      </c>
      <c r="G218" s="2"/>
      <c r="J218">
        <f t="shared" si="14"/>
        <v>720.60549999999989</v>
      </c>
      <c r="K218">
        <f t="shared" si="14"/>
        <v>388.02341102782617</v>
      </c>
      <c r="L218">
        <f t="shared" si="14"/>
        <v>387.245636988304</v>
      </c>
      <c r="M218">
        <f t="shared" si="14"/>
        <v>366.26470861669833</v>
      </c>
      <c r="N218" s="11">
        <f>J218/MAX(J$3:J218)-1</f>
        <v>0</v>
      </c>
      <c r="O218" s="11">
        <f>K218/MAX(K$3:K218)-1</f>
        <v>0</v>
      </c>
      <c r="P218" s="11">
        <f>L218/MAX(L$3:L218)-1</f>
        <v>0</v>
      </c>
      <c r="Q218" s="11">
        <f>M218/MAX(M$3:M218)-1</f>
        <v>-5.4406044381072327E-3</v>
      </c>
    </row>
    <row r="219" spans="2:17" x14ac:dyDescent="0.25">
      <c r="B219" s="10">
        <v>41974</v>
      </c>
      <c r="C219" s="2">
        <v>-1.7624067537647115E-4</v>
      </c>
      <c r="D219" s="2">
        <v>-2.5192116349471716E-3</v>
      </c>
      <c r="E219" s="2">
        <v>2.8643778900490746E-2</v>
      </c>
      <c r="F219" s="2">
        <v>-2.3321530928298584E-3</v>
      </c>
      <c r="G219" s="2"/>
      <c r="H219" s="11">
        <f t="array" ref="H219">(PRODUCT(1+C208:C219))-1</f>
        <v>0.21994990013214144</v>
      </c>
      <c r="I219" s="11">
        <f t="array" ref="I219">(PRODUCT(1+D208:D219))-1</f>
        <v>0.13688363157085148</v>
      </c>
      <c r="J219">
        <f t="shared" si="14"/>
        <v>720.47849999999994</v>
      </c>
      <c r="K219">
        <f t="shared" si="14"/>
        <v>387.04589793613297</v>
      </c>
      <c r="L219">
        <f t="shared" si="14"/>
        <v>398.33781539437666</v>
      </c>
      <c r="M219">
        <f t="shared" si="14"/>
        <v>365.41052324370349</v>
      </c>
      <c r="N219" s="11">
        <f>J219/MAX(J$3:J219)-1</f>
        <v>-1.7624067537636012E-4</v>
      </c>
      <c r="O219" s="11">
        <f>K219/MAX(K$3:K219)-1</f>
        <v>-2.5192116349471716E-3</v>
      </c>
      <c r="P219" s="11">
        <f>L219/MAX(L$3:L219)-1</f>
        <v>0</v>
      </c>
      <c r="Q219" s="11">
        <f>M219/MAX(M$3:M219)-1</f>
        <v>-7.760069208469722E-3</v>
      </c>
    </row>
    <row r="220" spans="2:17" x14ac:dyDescent="0.25">
      <c r="B220" s="10">
        <v>42005</v>
      </c>
      <c r="C220" s="2">
        <v>-6.9675916769207369E-5</v>
      </c>
      <c r="D220" s="2">
        <v>-3.0020374379218118E-2</v>
      </c>
      <c r="E220" s="2">
        <v>8.5587974819736123E-2</v>
      </c>
      <c r="F220" s="2">
        <v>-4.3637864978007812E-4</v>
      </c>
      <c r="G220" s="2"/>
      <c r="J220">
        <f t="shared" si="14"/>
        <v>720.42829999999992</v>
      </c>
      <c r="K220">
        <f t="shared" si="14"/>
        <v>375.42663517814964</v>
      </c>
      <c r="L220">
        <f t="shared" si="14"/>
        <v>432.43074230809924</v>
      </c>
      <c r="M220">
        <f t="shared" si="14"/>
        <v>365.25106589295495</v>
      </c>
      <c r="N220" s="11">
        <f>J220/MAX(J$3:J220)-1</f>
        <v>-2.4590431241500177E-4</v>
      </c>
      <c r="O220" s="11">
        <f>K220/MAX(K$3:K220)-1</f>
        <v>-3.2463958337743626E-2</v>
      </c>
      <c r="P220" s="11">
        <f>L220/MAX(L$3:L220)-1</f>
        <v>0</v>
      </c>
      <c r="Q220" s="11">
        <f>M220/MAX(M$3:M220)-1</f>
        <v>-8.1930615297265419E-3</v>
      </c>
    </row>
    <row r="221" spans="2:17" x14ac:dyDescent="0.25">
      <c r="B221" s="10">
        <v>42036</v>
      </c>
      <c r="C221" s="2">
        <v>2.9917897450724817E-2</v>
      </c>
      <c r="D221" s="2">
        <v>5.747371645497612E-2</v>
      </c>
      <c r="E221" s="2">
        <v>-5.34765527455342E-2</v>
      </c>
      <c r="F221" s="2">
        <v>1.8778676029115093E-2</v>
      </c>
      <c r="G221" s="2"/>
      <c r="J221">
        <f t="shared" si="14"/>
        <v>741.98199999999997</v>
      </c>
      <c r="K221">
        <f t="shared" si="14"/>
        <v>397.00379915802438</v>
      </c>
      <c r="L221">
        <f t="shared" si="14"/>
        <v>409.30583690826967</v>
      </c>
      <c r="M221">
        <f t="shared" si="14"/>
        <v>372.10999732864775</v>
      </c>
      <c r="N221" s="11">
        <f>J221/MAX(J$3:J221)-1</f>
        <v>0</v>
      </c>
      <c r="O221" s="11">
        <f>K221/MAX(K$3:K221)-1</f>
        <v>0</v>
      </c>
      <c r="P221" s="11">
        <f>L221/MAX(L$3:L221)-1</f>
        <v>-5.34765527455342E-2</v>
      </c>
      <c r="Q221" s="11">
        <f>M221/MAX(M$3:M221)-1</f>
        <v>0</v>
      </c>
    </row>
    <row r="222" spans="2:17" x14ac:dyDescent="0.25">
      <c r="B222" s="10">
        <v>42064</v>
      </c>
      <c r="C222" s="2">
        <v>3.9156340719855853E-2</v>
      </c>
      <c r="D222" s="2">
        <v>-1.581566410271007E-2</v>
      </c>
      <c r="E222" s="2">
        <v>1.1734333022602073E-2</v>
      </c>
      <c r="F222" s="2">
        <v>3.6945402887054168E-3</v>
      </c>
      <c r="G222" s="2"/>
      <c r="J222">
        <f t="shared" si="14"/>
        <v>771.03530000000001</v>
      </c>
      <c r="K222">
        <f t="shared" si="14"/>
        <v>390.72492042304128</v>
      </c>
      <c r="L222">
        <f t="shared" si="14"/>
        <v>414.10876790664616</v>
      </c>
      <c r="M222">
        <f t="shared" si="14"/>
        <v>373.48477270560852</v>
      </c>
      <c r="N222" s="11">
        <f>J222/MAX(J$3:J222)-1</f>
        <v>0</v>
      </c>
      <c r="O222" s="11">
        <f>K222/MAX(K$3:K222)-1</f>
        <v>-1.581566410271007E-2</v>
      </c>
      <c r="P222" s="11">
        <f>L222/MAX(L$3:L222)-1</f>
        <v>-4.2369731401748933E-2</v>
      </c>
      <c r="Q222" s="11">
        <f>M222/MAX(M$3:M222)-1</f>
        <v>0</v>
      </c>
    </row>
    <row r="223" spans="2:17" x14ac:dyDescent="0.25">
      <c r="B223" s="10">
        <v>42095</v>
      </c>
      <c r="C223" s="2">
        <v>-4.2170702171482888E-2</v>
      </c>
      <c r="D223" s="2">
        <v>9.5945885574479917E-3</v>
      </c>
      <c r="E223" s="2">
        <v>-3.10775350667849E-2</v>
      </c>
      <c r="F223" s="2">
        <v>9.5108631435798507E-3</v>
      </c>
      <c r="G223" s="2"/>
      <c r="J223">
        <f t="shared" si="14"/>
        <v>738.52020000000005</v>
      </c>
      <c r="K223">
        <f t="shared" si="14"/>
        <v>394.47376527364196</v>
      </c>
      <c r="L223">
        <f t="shared" si="14"/>
        <v>401.23928815056428</v>
      </c>
      <c r="M223">
        <f t="shared" si="14"/>
        <v>377.03693526502258</v>
      </c>
      <c r="N223" s="11">
        <f>J223/MAX(J$3:J223)-1</f>
        <v>-4.2170702171482888E-2</v>
      </c>
      <c r="O223" s="11">
        <f>K223/MAX(K$3:K223)-1</f>
        <v>-6.3728203350904566E-3</v>
      </c>
      <c r="P223" s="11">
        <f>L223/MAX(L$3:L223)-1</f>
        <v>-7.2130519655125735E-2</v>
      </c>
      <c r="Q223" s="11">
        <f>M223/MAX(M$3:M223)-1</f>
        <v>0</v>
      </c>
    </row>
    <row r="224" spans="2:17" x14ac:dyDescent="0.25">
      <c r="B224" s="10">
        <v>42125</v>
      </c>
      <c r="C224" s="2">
        <v>-1.1254939269095154E-2</v>
      </c>
      <c r="D224" s="2">
        <v>1.2858622825877575E-2</v>
      </c>
      <c r="E224" s="2">
        <v>-1.5881361073488365E-2</v>
      </c>
      <c r="F224" s="2">
        <v>5.8772943050382498E-3</v>
      </c>
      <c r="G224" s="2"/>
      <c r="J224">
        <f t="shared" si="14"/>
        <v>730.20820000000003</v>
      </c>
      <c r="K224">
        <f t="shared" si="14"/>
        <v>399.54615463599947</v>
      </c>
      <c r="L224">
        <f t="shared" si="14"/>
        <v>394.8670621385757</v>
      </c>
      <c r="M224">
        <f t="shared" si="14"/>
        <v>379.25289229744476</v>
      </c>
      <c r="N224" s="11">
        <f>J224/MAX(J$3:J224)-1</f>
        <v>-5.2951012748702952E-2</v>
      </c>
      <c r="O224" s="11">
        <f>K224/MAX(K$3:K224)-1</f>
        <v>0</v>
      </c>
      <c r="P224" s="11">
        <f>L224/MAX(L$3:L224)-1</f>
        <v>-8.6866349901552731E-2</v>
      </c>
      <c r="Q224" s="11">
        <f>M224/MAX(M$3:M224)-1</f>
        <v>0</v>
      </c>
    </row>
    <row r="225" spans="2:17" x14ac:dyDescent="0.25">
      <c r="B225" s="10">
        <v>42156</v>
      </c>
      <c r="C225" s="2">
        <v>-3.3109187215372371E-2</v>
      </c>
      <c r="D225" s="2">
        <v>-1.9359166114135018E-2</v>
      </c>
      <c r="E225" s="2">
        <v>-3.8331326944183619E-2</v>
      </c>
      <c r="F225" s="2">
        <v>-1.2297035306733983E-2</v>
      </c>
      <c r="G225" s="2"/>
      <c r="J225">
        <f t="shared" si="14"/>
        <v>706.03159999999991</v>
      </c>
      <c r="K225">
        <f t="shared" si="14"/>
        <v>391.8112742581373</v>
      </c>
      <c r="L225">
        <f t="shared" si="14"/>
        <v>379.73128368025272</v>
      </c>
      <c r="M225">
        <f t="shared" si="14"/>
        <v>374.58920609068213</v>
      </c>
      <c r="N225" s="11">
        <f>J225/MAX(J$3:J225)-1</f>
        <v>-8.4307034969735017E-2</v>
      </c>
      <c r="O225" s="11">
        <f>K225/MAX(K$3:K225)-1</f>
        <v>-1.9359166114134907E-2</v>
      </c>
      <c r="P225" s="11">
        <f>L225/MAX(L$3:L225)-1</f>
        <v>-0.12186797438721209</v>
      </c>
      <c r="Q225" s="11">
        <f>M225/MAX(M$3:M225)-1</f>
        <v>-1.2297035306733872E-2</v>
      </c>
    </row>
    <row r="226" spans="2:17" x14ac:dyDescent="0.25">
      <c r="B226" s="10">
        <v>42186</v>
      </c>
      <c r="C226" s="2">
        <v>5.46549191282657E-2</v>
      </c>
      <c r="D226" s="2">
        <v>2.0952081449742588E-2</v>
      </c>
      <c r="E226" s="2">
        <v>3.5018887556708789E-2</v>
      </c>
      <c r="F226" s="2">
        <v>-5.1047752849582295E-3</v>
      </c>
      <c r="G226" s="2"/>
      <c r="J226">
        <f t="shared" si="14"/>
        <v>744.61969999999997</v>
      </c>
      <c r="K226">
        <f t="shared" si="14"/>
        <v>400.02053598932122</v>
      </c>
      <c r="L226">
        <f t="shared" si="14"/>
        <v>393.02905080521617</v>
      </c>
      <c r="M226">
        <f t="shared" si="14"/>
        <v>372.67701236941826</v>
      </c>
      <c r="N226" s="11">
        <f>J226/MAX(J$3:J226)-1</f>
        <v>-3.4259910019683981E-2</v>
      </c>
      <c r="O226" s="11">
        <f>K226/MAX(K$3:K226)-1</f>
        <v>0</v>
      </c>
      <c r="P226" s="11">
        <f>L226/MAX(L$3:L226)-1</f>
        <v>-9.1116767722332903E-2</v>
      </c>
      <c r="Q226" s="11">
        <f>M226/MAX(M$3:M226)-1</f>
        <v>-1.7339036989780121E-2</v>
      </c>
    </row>
    <row r="227" spans="2:17" x14ac:dyDescent="0.25">
      <c r="B227" s="10">
        <v>42217</v>
      </c>
      <c r="C227" s="2">
        <v>-6.3250945415492033E-2</v>
      </c>
      <c r="D227" s="2">
        <v>-6.0334206068073382E-2</v>
      </c>
      <c r="E227" s="2">
        <v>-1.9329465892681252E-4</v>
      </c>
      <c r="F227" s="2">
        <v>-2.3870336097490008E-2</v>
      </c>
      <c r="G227" s="2"/>
      <c r="J227">
        <f t="shared" si="14"/>
        <v>697.52179999999987</v>
      </c>
      <c r="K227">
        <f t="shared" si="14"/>
        <v>375.88561453948034</v>
      </c>
      <c r="L227">
        <f t="shared" si="14"/>
        <v>392.95308038889243</v>
      </c>
      <c r="M227">
        <f t="shared" si="14"/>
        <v>363.78108682835182</v>
      </c>
      <c r="N227" s="11">
        <f>J227/MAX(J$3:J227)-1</f>
        <v>-9.5343883736581314E-2</v>
      </c>
      <c r="O227" s="11">
        <f>K227/MAX(K$3:K227)-1</f>
        <v>-6.0334206068073382E-2</v>
      </c>
      <c r="P227" s="11">
        <f>L227/MAX(L$3:L227)-1</f>
        <v>-9.1292449996720371E-2</v>
      </c>
      <c r="Q227" s="11">
        <f>M227/MAX(M$3:M227)-1</f>
        <v>-4.0795484446717212E-2</v>
      </c>
    </row>
    <row r="228" spans="2:17" x14ac:dyDescent="0.25">
      <c r="B228" s="10">
        <v>42248</v>
      </c>
      <c r="C228" s="2">
        <v>1.5702161566850004E-2</v>
      </c>
      <c r="D228" s="2">
        <v>-2.4743563477429453E-2</v>
      </c>
      <c r="E228" s="2">
        <v>1.5401238886838087E-2</v>
      </c>
      <c r="F228" s="2">
        <v>-1.3836854785770347E-2</v>
      </c>
      <c r="G228" s="2"/>
      <c r="J228">
        <f t="shared" si="14"/>
        <v>708.47439999999995</v>
      </c>
      <c r="K228">
        <f t="shared" si="14"/>
        <v>366.58486497587012</v>
      </c>
      <c r="L228">
        <f t="shared" si="14"/>
        <v>399.00504465128063</v>
      </c>
      <c r="M228">
        <f t="shared" si="14"/>
        <v>358.74750075609819</v>
      </c>
      <c r="N228" s="11">
        <f>J228/MAX(J$3:J228)-1</f>
        <v>-8.1138827236574063E-2</v>
      </c>
      <c r="O228" s="11">
        <f>K228/MAX(K$3:K228)-1</f>
        <v>-8.3584886287797144E-2</v>
      </c>
      <c r="P228" s="11">
        <f>L228/MAX(L$3:L228)-1</f>
        <v>-7.729722794084648E-2</v>
      </c>
      <c r="Q228" s="11">
        <f>M228/MAX(M$3:M228)-1</f>
        <v>-5.406785803828329E-2</v>
      </c>
    </row>
    <row r="229" spans="2:17" x14ac:dyDescent="0.25">
      <c r="B229" s="10">
        <v>42278</v>
      </c>
      <c r="C229" s="2">
        <v>1.8340253366952997E-2</v>
      </c>
      <c r="D229" s="2">
        <v>8.4354526535150853E-2</v>
      </c>
      <c r="E229" s="2">
        <v>-5.4556979430290253E-3</v>
      </c>
      <c r="F229" s="2">
        <v>1.7299921731537271E-2</v>
      </c>
      <c r="G229" s="2"/>
      <c r="J229">
        <f t="shared" ref="J229:M244" si="15">J228*(1+C229)</f>
        <v>721.46799999999996</v>
      </c>
      <c r="K229">
        <f t="shared" si="15"/>
        <v>397.50795769586182</v>
      </c>
      <c r="L229">
        <f t="shared" si="15"/>
        <v>396.82819364991843</v>
      </c>
      <c r="M229">
        <f t="shared" si="15"/>
        <v>364.95380444056332</v>
      </c>
      <c r="N229" s="11">
        <f>J229/MAX(J$3:J229)-1</f>
        <v>-6.4286680519037298E-2</v>
      </c>
      <c r="O229" s="11">
        <f>K229/MAX(K$3:K229)-1</f>
        <v>-6.281123260947985E-3</v>
      </c>
      <c r="P229" s="11">
        <f>L229/MAX(L$3:L229)-1</f>
        <v>-8.2331215556396775E-2</v>
      </c>
      <c r="Q229" s="11">
        <f>M229/MAX(M$3:M229)-1</f>
        <v>-3.7703306019000071E-2</v>
      </c>
    </row>
    <row r="230" spans="2:17" x14ac:dyDescent="0.25">
      <c r="B230" s="10">
        <v>42309</v>
      </c>
      <c r="C230" s="2">
        <v>2.89986527468995E-2</v>
      </c>
      <c r="D230" s="2">
        <v>2.9731384304618746E-3</v>
      </c>
      <c r="E230" s="2">
        <v>-8.202000277343191E-3</v>
      </c>
      <c r="F230" s="2">
        <v>1.5649483808068965E-3</v>
      </c>
      <c r="G230" s="2"/>
      <c r="J230">
        <f t="shared" si="15"/>
        <v>742.38960000000009</v>
      </c>
      <c r="K230">
        <f t="shared" si="15"/>
        <v>398.68980388130177</v>
      </c>
      <c r="L230">
        <f t="shared" si="15"/>
        <v>393.57340869554423</v>
      </c>
      <c r="M230">
        <f t="shared" si="15"/>
        <v>365.52493830589191</v>
      </c>
      <c r="N230" s="11">
        <f>J230/MAX(J$3:J230)-1</f>
        <v>-3.7152254896760106E-2</v>
      </c>
      <c r="O230" s="11">
        <f>K230/MAX(K$3:K230)-1</f>
        <v>-3.3266594794397752E-3</v>
      </c>
      <c r="P230" s="11">
        <f>L230/MAX(L$3:L230)-1</f>
        <v>-8.9857935180912341E-2</v>
      </c>
      <c r="Q230" s="11">
        <f>M230/MAX(M$3:M230)-1</f>
        <v>-3.6197361365898684E-2</v>
      </c>
    </row>
    <row r="231" spans="2:17" x14ac:dyDescent="0.25">
      <c r="B231" s="10">
        <v>42339</v>
      </c>
      <c r="C231" s="2">
        <v>-1.2477276082531352E-2</v>
      </c>
      <c r="D231" s="2">
        <v>-1.5771960729775159E-2</v>
      </c>
      <c r="E231" s="2">
        <v>-1.6816134638653057E-4</v>
      </c>
      <c r="F231" s="2">
        <v>-1.1529909745381928E-2</v>
      </c>
      <c r="G231" s="2"/>
      <c r="H231" s="11">
        <f t="array" ref="H231">(PRODUCT(1+C220:C231))-1</f>
        <v>1.755513870295955E-2</v>
      </c>
      <c r="I231" s="11">
        <f t="array" ref="I231">(PRODUCT(1+D220:D231))-1</f>
        <v>1.3837599218982088E-2</v>
      </c>
      <c r="J231">
        <f t="shared" si="15"/>
        <v>733.12660000000005</v>
      </c>
      <c r="K231">
        <f t="shared" si="15"/>
        <v>392.40168395112414</v>
      </c>
      <c r="L231">
        <f t="shared" si="15"/>
        <v>393.50722486123607</v>
      </c>
      <c r="M231">
        <f t="shared" si="15"/>
        <v>361.31046875753867</v>
      </c>
      <c r="N231" s="11">
        <f>J231/MAX(J$3:J231)-1</f>
        <v>-4.9165972037855998E-2</v>
      </c>
      <c r="O231" s="11">
        <f>K231/MAX(K$3:K231)-1</f>
        <v>-1.9046152266543825E-2</v>
      </c>
      <c r="P231" s="11">
        <f>L231/MAX(L$3:L231)-1</f>
        <v>-9.0010985895935369E-2</v>
      </c>
      <c r="Q231" s="11">
        <f>M231/MAX(M$3:M231)-1</f>
        <v>-4.730991880171076E-2</v>
      </c>
    </row>
    <row r="232" spans="2:17" x14ac:dyDescent="0.25">
      <c r="B232" s="10">
        <v>42370</v>
      </c>
      <c r="C232" s="2">
        <v>8.0579534285074583E-3</v>
      </c>
      <c r="D232" s="2">
        <v>-4.9623194473518928E-2</v>
      </c>
      <c r="E232" s="2">
        <v>5.0242225734720369E-2</v>
      </c>
      <c r="F232" s="2">
        <v>-2.5952842445642221E-2</v>
      </c>
      <c r="G232" s="2"/>
      <c r="H232" s="11"/>
      <c r="I232" s="11"/>
      <c r="J232">
        <f t="shared" si="15"/>
        <v>739.03410000000008</v>
      </c>
      <c r="K232">
        <f t="shared" si="15"/>
        <v>372.92945887668122</v>
      </c>
      <c r="L232">
        <f t="shared" si="15"/>
        <v>413.27790368095765</v>
      </c>
      <c r="M232">
        <f t="shared" si="15"/>
        <v>351.93343508791315</v>
      </c>
      <c r="N232" s="11">
        <f>J232/MAX(J$3:J232)-1</f>
        <v>-4.150419572229691E-2</v>
      </c>
      <c r="O232" s="11">
        <f>K232/MAX(K$3:K232)-1</f>
        <v>-6.7724215822167699E-2</v>
      </c>
      <c r="P232" s="11">
        <f>L232/MAX(L$3:L232)-1</f>
        <v>-4.4291112433203272E-2</v>
      </c>
      <c r="Q232" s="11">
        <f>M232/MAX(M$3:M232)-1</f>
        <v>-7.203493437857611E-2</v>
      </c>
    </row>
    <row r="233" spans="2:17" x14ac:dyDescent="0.25">
      <c r="B233" s="10">
        <v>42401</v>
      </c>
      <c r="C233" s="2">
        <v>2.7977599409824139E-2</v>
      </c>
      <c r="D233" s="2">
        <v>-1.3491338010330756E-3</v>
      </c>
      <c r="E233" s="2">
        <v>2.9796854361185288E-2</v>
      </c>
      <c r="F233" s="2">
        <v>-3.3388183358473711E-4</v>
      </c>
      <c r="G233" s="2"/>
      <c r="H233" s="11"/>
      <c r="I233" s="11"/>
      <c r="J233">
        <f t="shared" si="15"/>
        <v>759.71050000000002</v>
      </c>
      <c r="K233">
        <f t="shared" si="15"/>
        <v>372.42632713830972</v>
      </c>
      <c r="L233">
        <f t="shared" si="15"/>
        <v>425.59228518763513</v>
      </c>
      <c r="M233">
        <f t="shared" si="15"/>
        <v>351.81593090730621</v>
      </c>
      <c r="N233" s="11">
        <f>J233/MAX(J$3:J233)-1</f>
        <v>-1.4687784074218113E-2</v>
      </c>
      <c r="O233" s="11">
        <f>K233/MAX(K$3:K233)-1</f>
        <v>-6.898198059448668E-2</v>
      </c>
      <c r="P233" s="11">
        <f>L233/MAX(L$3:L233)-1</f>
        <v>-1.5813993898684986E-2</v>
      </c>
      <c r="Q233" s="11">
        <f>M233/MAX(M$3:M233)-1</f>
        <v>-7.2344765056188365E-2</v>
      </c>
    </row>
    <row r="234" spans="2:17" x14ac:dyDescent="0.25">
      <c r="B234" s="10">
        <v>42430</v>
      </c>
      <c r="C234" s="2">
        <v>4.3934761991574423E-2</v>
      </c>
      <c r="D234" s="2">
        <v>6.7837311762143582E-2</v>
      </c>
      <c r="E234" s="2">
        <v>-2.2410581534959562E-6</v>
      </c>
      <c r="F234" s="2">
        <v>2.0784605064155137E-2</v>
      </c>
      <c r="G234" s="2"/>
      <c r="H234" s="11"/>
      <c r="I234" s="11"/>
      <c r="J234">
        <f t="shared" si="15"/>
        <v>793.08820000000003</v>
      </c>
      <c r="K234">
        <f t="shared" si="15"/>
        <v>397.69072800082131</v>
      </c>
      <c r="L234">
        <f t="shared" si="15"/>
        <v>425.59133141057436</v>
      </c>
      <c r="M234">
        <f t="shared" si="15"/>
        <v>359.12828608649266</v>
      </c>
      <c r="N234" s="11">
        <f>J234/MAX(J$3:J234)-1</f>
        <v>0</v>
      </c>
      <c r="O234" s="11">
        <f>K234/MAX(K$3:K234)-1</f>
        <v>-5.8242209559014047E-3</v>
      </c>
      <c r="P234" s="11">
        <f>L234/MAX(L$3:L234)-1</f>
        <v>-1.58161995167585E-2</v>
      </c>
      <c r="Q234" s="11">
        <f>M234/MAX(M$3:M234)-1</f>
        <v>-5.3063817362185128E-2</v>
      </c>
    </row>
    <row r="235" spans="2:17" x14ac:dyDescent="0.25">
      <c r="B235" s="10">
        <v>42461</v>
      </c>
      <c r="C235" s="2">
        <v>-1.7504736547587219E-2</v>
      </c>
      <c r="D235" s="2">
        <v>3.8780205054853578E-3</v>
      </c>
      <c r="E235" s="2">
        <v>-5.0061453849786774E-3</v>
      </c>
      <c r="F235" s="2">
        <v>1.0267496068402826E-2</v>
      </c>
      <c r="G235" s="2"/>
      <c r="H235" s="11"/>
      <c r="I235" s="11"/>
      <c r="J235">
        <f t="shared" si="15"/>
        <v>779.20539999999983</v>
      </c>
      <c r="K235">
        <f t="shared" si="15"/>
        <v>399.23298079884989</v>
      </c>
      <c r="L235">
        <f t="shared" si="15"/>
        <v>423.46075933094636</v>
      </c>
      <c r="M235">
        <f t="shared" si="15"/>
        <v>362.815634351938</v>
      </c>
      <c r="N235" s="11">
        <f>J235/MAX(J$3:J235)-1</f>
        <v>-1.7504736547587219E-2</v>
      </c>
      <c r="O235" s="11">
        <f>K235/MAX(K$3:K235)-1</f>
        <v>-1.9687868987114943E-3</v>
      </c>
      <c r="P235" s="11">
        <f>L235/MAX(L$3:L235)-1</f>
        <v>-2.0743166707518523E-2</v>
      </c>
      <c r="Q235" s="11">
        <f>M235/MAX(M$3:M235)-1</f>
        <v>-4.3341153829922985E-2</v>
      </c>
    </row>
    <row r="236" spans="2:17" x14ac:dyDescent="0.25">
      <c r="B236" s="10">
        <v>42491</v>
      </c>
      <c r="C236" s="2">
        <v>1.6679299193768538E-2</v>
      </c>
      <c r="D236" s="2">
        <v>1.7957218508640294E-2</v>
      </c>
      <c r="E236" s="2">
        <v>7.9314638791461167E-3</v>
      </c>
      <c r="F236" s="2">
        <v>3.6764714825936462E-3</v>
      </c>
      <c r="G236" s="2"/>
      <c r="H236" s="11"/>
      <c r="I236" s="11"/>
      <c r="J236">
        <f t="shared" si="15"/>
        <v>792.20199999999988</v>
      </c>
      <c r="K236">
        <f t="shared" si="15"/>
        <v>406.40209467091063</v>
      </c>
      <c r="L236">
        <f t="shared" si="15"/>
        <v>426.81942304781558</v>
      </c>
      <c r="M236">
        <f t="shared" si="15"/>
        <v>364.149515685072</v>
      </c>
      <c r="N236" s="11">
        <f>J236/MAX(J$3:J236)-1</f>
        <v>-1.1174040920041151E-3</v>
      </c>
      <c r="O236" s="11">
        <f>K236/MAX(K$3:K236)-1</f>
        <v>0</v>
      </c>
      <c r="P236" s="11">
        <f>L236/MAX(L$3:L236)-1</f>
        <v>-1.2976226505852173E-2</v>
      </c>
      <c r="Q236" s="11">
        <f>M236/MAX(M$3:M236)-1</f>
        <v>-3.9824024863407748E-2</v>
      </c>
    </row>
    <row r="237" spans="2:17" x14ac:dyDescent="0.25">
      <c r="B237" s="10">
        <v>42522</v>
      </c>
      <c r="C237" s="2">
        <v>6.3385601147182058E-2</v>
      </c>
      <c r="D237" s="2">
        <v>2.5922510390481435E-3</v>
      </c>
      <c r="E237" s="2">
        <v>6.1384581020871298E-2</v>
      </c>
      <c r="F237" s="2">
        <v>4.0971779215650539E-3</v>
      </c>
      <c r="G237" s="2"/>
      <c r="H237" s="11"/>
      <c r="I237" s="11"/>
      <c r="J237">
        <f t="shared" si="15"/>
        <v>842.41619999999978</v>
      </c>
      <c r="K237">
        <f t="shared" si="15"/>
        <v>407.45559092309264</v>
      </c>
      <c r="L237">
        <f t="shared" si="15"/>
        <v>453.01955450317575</v>
      </c>
      <c r="M237">
        <f t="shared" si="15"/>
        <v>365.64150104088549</v>
      </c>
      <c r="N237" s="11">
        <f>J237/MAX(J$3:J237)-1</f>
        <v>0</v>
      </c>
      <c r="O237" s="11">
        <f>K237/MAX(K$3:K237)-1</f>
        <v>0</v>
      </c>
      <c r="P237" s="11">
        <f>L237/MAX(L$3:L237)-1</f>
        <v>0</v>
      </c>
      <c r="Q237" s="11">
        <f>M237/MAX(M$3:M237)-1</f>
        <v>-3.5890013057260917E-2</v>
      </c>
    </row>
    <row r="238" spans="2:17" x14ac:dyDescent="0.25">
      <c r="B238" s="10">
        <v>42552</v>
      </c>
      <c r="C238" s="2">
        <v>3.5764388196713348E-2</v>
      </c>
      <c r="D238" s="2">
        <v>3.6868008497534133E-2</v>
      </c>
      <c r="E238" s="2">
        <v>2.2426844548464331E-2</v>
      </c>
      <c r="F238" s="2">
        <v>1.8793544420589336E-2</v>
      </c>
      <c r="G238" s="2"/>
      <c r="H238" s="11"/>
      <c r="I238" s="11"/>
      <c r="J238">
        <f t="shared" si="15"/>
        <v>872.54469999999992</v>
      </c>
      <c r="K238">
        <f t="shared" si="15"/>
        <v>422.47766711161302</v>
      </c>
      <c r="L238">
        <f t="shared" si="15"/>
        <v>463.17935362943302</v>
      </c>
      <c r="M238">
        <f t="shared" si="15"/>
        <v>372.51320083270832</v>
      </c>
      <c r="N238" s="11">
        <f>J238/MAX(J$3:J238)-1</f>
        <v>0</v>
      </c>
      <c r="O238" s="11">
        <f>K238/MAX(K$3:K238)-1</f>
        <v>0</v>
      </c>
      <c r="P238" s="11">
        <f>L238/MAX(L$3:L238)-1</f>
        <v>0</v>
      </c>
      <c r="Q238" s="11">
        <f>M238/MAX(M$3:M238)-1</f>
        <v>-1.7770969191318819E-2</v>
      </c>
    </row>
    <row r="239" spans="2:17" x14ac:dyDescent="0.25">
      <c r="B239" s="10">
        <v>42583</v>
      </c>
      <c r="C239" s="2">
        <v>-1.1509897429896832E-2</v>
      </c>
      <c r="D239" s="2">
        <v>1.4047845308431395E-3</v>
      </c>
      <c r="E239" s="2">
        <v>-9.4911028409027098E-3</v>
      </c>
      <c r="F239" s="2">
        <v>4.2744223030040107E-3</v>
      </c>
      <c r="G239" s="2"/>
      <c r="H239" s="11"/>
      <c r="I239" s="11"/>
      <c r="J239">
        <f t="shared" si="15"/>
        <v>862.50179999999978</v>
      </c>
      <c r="K239">
        <f t="shared" si="15"/>
        <v>423.07115720299811</v>
      </c>
      <c r="L239">
        <f t="shared" si="15"/>
        <v>458.78327075035321</v>
      </c>
      <c r="M239">
        <f t="shared" si="15"/>
        <v>374.10547956651106</v>
      </c>
      <c r="N239" s="11">
        <f>J239/MAX(J$3:J239)-1</f>
        <v>-1.1509897429896832E-2</v>
      </c>
      <c r="O239" s="11">
        <f>K239/MAX(K$3:K239)-1</f>
        <v>0</v>
      </c>
      <c r="P239" s="11">
        <f>L239/MAX(L$3:L239)-1</f>
        <v>-9.4911028409027098E-3</v>
      </c>
      <c r="Q239" s="11">
        <f>M239/MAX(M$3:M239)-1</f>
        <v>-1.3572507515372201E-2</v>
      </c>
    </row>
    <row r="240" spans="2:17" x14ac:dyDescent="0.25">
      <c r="B240" s="10">
        <v>42614</v>
      </c>
      <c r="C240" s="2">
        <v>1.1301425689778322E-2</v>
      </c>
      <c r="D240" s="2">
        <v>1.8688004970535133E-4</v>
      </c>
      <c r="E240" s="2">
        <v>-1.6099122529985688E-2</v>
      </c>
      <c r="F240" s="2">
        <v>6.4678612294006843E-3</v>
      </c>
      <c r="G240" s="2"/>
      <c r="H240" s="11"/>
      <c r="I240" s="11"/>
      <c r="J240">
        <f t="shared" si="15"/>
        <v>872.24929999999983</v>
      </c>
      <c r="K240">
        <f t="shared" si="15"/>
        <v>423.15022076188512</v>
      </c>
      <c r="L240">
        <f t="shared" si="15"/>
        <v>451.39726265983569</v>
      </c>
      <c r="M240">
        <f t="shared" si="15"/>
        <v>376.52514189350563</v>
      </c>
      <c r="N240" s="11">
        <f>J240/MAX(J$3:J240)-1</f>
        <v>-3.3854999061944113E-4</v>
      </c>
      <c r="O240" s="11">
        <f>K240/MAX(K$3:K240)-1</f>
        <v>0</v>
      </c>
      <c r="P240" s="11">
        <f>L240/MAX(L$3:L240)-1</f>
        <v>-2.5437426943307972E-2</v>
      </c>
      <c r="Q240" s="11">
        <f>M240/MAX(M$3:M240)-1</f>
        <v>-7.1924313811159157E-3</v>
      </c>
    </row>
    <row r="241" spans="2:17" x14ac:dyDescent="0.25">
      <c r="B241" s="10">
        <v>42644</v>
      </c>
      <c r="C241" s="2">
        <v>-4.2329870600067987E-2</v>
      </c>
      <c r="D241" s="2">
        <v>-1.8240452699062937E-2</v>
      </c>
      <c r="E241" s="2">
        <v>-4.0787900217973294E-2</v>
      </c>
      <c r="F241" s="2">
        <v>-5.9473230404756272E-3</v>
      </c>
      <c r="G241" s="2"/>
      <c r="H241" s="11"/>
      <c r="I241" s="11"/>
      <c r="J241">
        <f t="shared" si="15"/>
        <v>835.32709999999997</v>
      </c>
      <c r="K241">
        <f t="shared" si="15"/>
        <v>415.43176917547993</v>
      </c>
      <c r="L241">
        <f t="shared" si="15"/>
        <v>432.98571615180003</v>
      </c>
      <c r="M241">
        <f t="shared" si="15"/>
        <v>374.28582524180405</v>
      </c>
      <c r="N241" s="11">
        <f>J241/MAX(J$3:J241)-1</f>
        <v>-4.2654089813392915E-2</v>
      </c>
      <c r="O241" s="11">
        <f>K241/MAX(K$3:K241)-1</f>
        <v>-1.8240452699062937E-2</v>
      </c>
      <c r="P241" s="11">
        <f>L241/MAX(L$3:L241)-1</f>
        <v>-6.5187787929315677E-2</v>
      </c>
      <c r="Q241" s="11">
        <f>M241/MAX(M$3:M241)-1</f>
        <v>-1.3096978708721618E-2</v>
      </c>
    </row>
    <row r="242" spans="2:17" x14ac:dyDescent="0.25">
      <c r="B242" s="10">
        <v>42675</v>
      </c>
      <c r="C242" s="2">
        <v>1.4144279528342851E-2</v>
      </c>
      <c r="D242" s="2">
        <v>3.7035114647209877E-2</v>
      </c>
      <c r="E242" s="2">
        <v>-7.419009837760604E-2</v>
      </c>
      <c r="F242" s="2">
        <v>7.6595965439614222E-3</v>
      </c>
      <c r="G242" s="2"/>
      <c r="H242" s="11"/>
      <c r="I242" s="11"/>
      <c r="J242">
        <f t="shared" si="15"/>
        <v>847.1422</v>
      </c>
      <c r="K242">
        <f t="shared" si="15"/>
        <v>430.81733237498707</v>
      </c>
      <c r="L242">
        <f t="shared" si="15"/>
        <v>400.86246327439977</v>
      </c>
      <c r="M242">
        <f t="shared" si="15"/>
        <v>377.15270365527994</v>
      </c>
      <c r="N242" s="11">
        <f>J242/MAX(J$3:J242)-1</f>
        <v>-2.9113121654397722E-2</v>
      </c>
      <c r="O242" s="11">
        <f>K242/MAX(K$3:K242)-1</f>
        <v>0</v>
      </c>
      <c r="P242" s="11">
        <f>L242/MAX(L$3:L242)-1</f>
        <v>-0.13454159790742726</v>
      </c>
      <c r="Q242" s="11">
        <f>M242/MAX(M$3:M242)-1</f>
        <v>-5.5376997376137549E-3</v>
      </c>
    </row>
    <row r="243" spans="2:17" x14ac:dyDescent="0.25">
      <c r="B243" s="10">
        <v>42705</v>
      </c>
      <c r="C243" s="2">
        <v>2.1128093961084726E-2</v>
      </c>
      <c r="D243" s="2">
        <v>1.9765332850302686E-2</v>
      </c>
      <c r="E243" s="2">
        <v>-5.3264530513027486E-3</v>
      </c>
      <c r="F243" s="2">
        <v>1.0063476605921329E-2</v>
      </c>
      <c r="G243" s="2"/>
      <c r="H243" s="11">
        <f t="array" ref="H243">(PRODUCT(1+C232:C243))-1</f>
        <v>0.17993358855073627</v>
      </c>
      <c r="I243" s="11">
        <f t="array" ref="I243">(PRODUCT(1+D232:D243))-1</f>
        <v>0.11959912078710522</v>
      </c>
      <c r="J243">
        <f t="shared" si="15"/>
        <v>865.04070000000002</v>
      </c>
      <c r="K243">
        <f t="shared" si="15"/>
        <v>439.33258034705818</v>
      </c>
      <c r="L243">
        <f t="shared" si="15"/>
        <v>398.72728818373912</v>
      </c>
      <c r="M243">
        <f t="shared" si="15"/>
        <v>380.94817106537482</v>
      </c>
      <c r="N243" s="11">
        <f>J243/MAX(J$3:J243)-1</f>
        <v>-8.6001324631275189E-3</v>
      </c>
      <c r="O243" s="11">
        <f>K243/MAX(K$3:K243)-1</f>
        <v>0</v>
      </c>
      <c r="P243" s="11">
        <f>L243/MAX(L$3:L243)-1</f>
        <v>-0.13915142145402881</v>
      </c>
      <c r="Q243" s="11">
        <f>M243/MAX(M$3:M243)-1</f>
        <v>0</v>
      </c>
    </row>
    <row r="244" spans="2:17" x14ac:dyDescent="0.25">
      <c r="B244" s="10">
        <v>42736</v>
      </c>
      <c r="C244" s="2">
        <v>8.3508209498117658E-3</v>
      </c>
      <c r="D244" s="2">
        <v>1.8966218395479073E-2</v>
      </c>
      <c r="E244" s="2">
        <v>3.933160197184371E-3</v>
      </c>
      <c r="F244" s="2">
        <v>1.2022055004678123E-2</v>
      </c>
      <c r="G244" s="2"/>
      <c r="H244" s="11"/>
      <c r="I244" s="11"/>
      <c r="J244">
        <f t="shared" si="15"/>
        <v>872.26449999999988</v>
      </c>
      <c r="K244">
        <f t="shared" si="15"/>
        <v>447.66505801416986</v>
      </c>
      <c r="L244">
        <f t="shared" si="15"/>
        <v>400.29554648315468</v>
      </c>
      <c r="M244">
        <f t="shared" si="15"/>
        <v>385.52795093185426</v>
      </c>
      <c r="N244" s="11">
        <f>J244/MAX(J$3:J244)-1</f>
        <v>-3.2112967966002604E-4</v>
      </c>
      <c r="O244" s="11">
        <f>K244/MAX(K$3:K244)-1</f>
        <v>0</v>
      </c>
      <c r="P244" s="11">
        <f>L244/MAX(L$3:L244)-1</f>
        <v>-0.13576556608908907</v>
      </c>
      <c r="Q244" s="11">
        <f>M244/MAX(M$3:M244)-1</f>
        <v>0</v>
      </c>
    </row>
    <row r="245" spans="2:17" x14ac:dyDescent="0.25">
      <c r="B245" s="10">
        <v>42767</v>
      </c>
      <c r="C245" s="2">
        <v>4.2442974579385062E-2</v>
      </c>
      <c r="D245" s="2">
        <v>3.970815241948622E-2</v>
      </c>
      <c r="E245" s="2">
        <v>1.5582119814312456E-2</v>
      </c>
      <c r="F245" s="2">
        <v>8.9937556675518948E-3</v>
      </c>
      <c r="G245" s="2"/>
      <c r="H245" s="11"/>
      <c r="I245" s="11"/>
      <c r="J245">
        <f t="shared" ref="J245:M260" si="16">J244*(1+C245)</f>
        <v>909.28599999999994</v>
      </c>
      <c r="K245">
        <f t="shared" si="16"/>
        <v>465.44101037067463</v>
      </c>
      <c r="L245">
        <f t="shared" si="16"/>
        <v>406.53299964959086</v>
      </c>
      <c r="M245">
        <f t="shared" si="16"/>
        <v>388.99529512554727</v>
      </c>
      <c r="N245" s="11">
        <f>J245/MAX(J$3:J245)-1</f>
        <v>0</v>
      </c>
      <c r="O245" s="11">
        <f>K245/MAX(K$3:K245)-1</f>
        <v>0</v>
      </c>
      <c r="P245" s="11">
        <f>L245/MAX(L$3:L245)-1</f>
        <v>-0.12229896159223475</v>
      </c>
      <c r="Q245" s="11">
        <f>M245/MAX(M$3:M245)-1</f>
        <v>0</v>
      </c>
    </row>
    <row r="246" spans="2:17" x14ac:dyDescent="0.25">
      <c r="B246" s="10">
        <v>42795</v>
      </c>
      <c r="C246" s="2">
        <v>7.6134461544552501E-3</v>
      </c>
      <c r="D246" s="2">
        <v>1.1648095161407301E-3</v>
      </c>
      <c r="E246" s="2">
        <v>-5.516044890951588E-3</v>
      </c>
      <c r="F246" s="2">
        <v>3.9209475619492729E-3</v>
      </c>
      <c r="G246" s="2"/>
      <c r="H246" s="11"/>
      <c r="I246" s="11"/>
      <c r="J246">
        <f t="shared" si="16"/>
        <v>916.2088</v>
      </c>
      <c r="K246">
        <f t="shared" si="16"/>
        <v>465.98316048875654</v>
      </c>
      <c r="L246">
        <f t="shared" si="16"/>
        <v>404.29054537387049</v>
      </c>
      <c r="M246">
        <f t="shared" si="16"/>
        <v>390.52052527957954</v>
      </c>
      <c r="N246" s="11">
        <f>J246/MAX(J$3:J246)-1</f>
        <v>0</v>
      </c>
      <c r="O246" s="11">
        <f>K246/MAX(K$3:K246)-1</f>
        <v>0</v>
      </c>
      <c r="P246" s="11">
        <f>L246/MAX(L$3:L246)-1</f>
        <v>-0.12714039992092685</v>
      </c>
      <c r="Q246" s="11">
        <f>M246/MAX(M$3:M246)-1</f>
        <v>0</v>
      </c>
    </row>
    <row r="247" spans="2:17" x14ac:dyDescent="0.25">
      <c r="B247" s="10">
        <v>42826</v>
      </c>
      <c r="C247" s="2">
        <v>1.9053844494835603E-2</v>
      </c>
      <c r="D247" s="2">
        <v>1.0270569233243876E-2</v>
      </c>
      <c r="E247" s="2">
        <v>1.5433273585607088E-2</v>
      </c>
      <c r="F247" s="2">
        <v>5.3441708398931365E-3</v>
      </c>
      <c r="G247" s="2"/>
      <c r="H247" s="11"/>
      <c r="I247" s="11"/>
      <c r="J247">
        <f t="shared" si="16"/>
        <v>933.66609999999991</v>
      </c>
      <c r="K247">
        <f t="shared" si="16"/>
        <v>470.76907280008209</v>
      </c>
      <c r="L247">
        <f t="shared" si="16"/>
        <v>410.5300719686997</v>
      </c>
      <c r="M247">
        <f t="shared" si="16"/>
        <v>392.60753368315841</v>
      </c>
      <c r="N247" s="11">
        <f>J247/MAX(J$3:J247)-1</f>
        <v>0</v>
      </c>
      <c r="O247" s="11">
        <f>K247/MAX(K$3:K247)-1</f>
        <v>0</v>
      </c>
      <c r="P247" s="11">
        <f>L247/MAX(L$3:L247)-1</f>
        <v>-0.11366931891108301</v>
      </c>
      <c r="Q247" s="11">
        <f>M247/MAX(M$3:M247)-1</f>
        <v>0</v>
      </c>
    </row>
    <row r="248" spans="2:17" x14ac:dyDescent="0.25">
      <c r="B248" s="10">
        <v>42856</v>
      </c>
      <c r="C248" s="2">
        <v>-6.1251018967058979E-3</v>
      </c>
      <c r="D248" s="2">
        <v>1.40725262932897E-2</v>
      </c>
      <c r="E248" s="2">
        <v>1.9776078055804946E-2</v>
      </c>
      <c r="F248" s="2">
        <v>1.9381273960572543E-3</v>
      </c>
      <c r="G248" s="2"/>
      <c r="H248" s="11"/>
      <c r="I248" s="11"/>
      <c r="J248">
        <f t="shared" si="16"/>
        <v>927.94729999999993</v>
      </c>
      <c r="K248">
        <f t="shared" si="16"/>
        <v>477.39398295512888</v>
      </c>
      <c r="L248">
        <f t="shared" si="16"/>
        <v>418.64874671620794</v>
      </c>
      <c r="M248">
        <f t="shared" si="16"/>
        <v>393.36845710008822</v>
      </c>
      <c r="N248" s="11">
        <f>J248/MAX(J$3:J248)-1</f>
        <v>-6.1251018967058979E-3</v>
      </c>
      <c r="O248" s="11">
        <f>K248/MAX(K$3:K248)-1</f>
        <v>0</v>
      </c>
      <c r="P248" s="11">
        <f>L248/MAX(L$3:L248)-1</f>
        <v>-9.6141174178613786E-2</v>
      </c>
      <c r="Q248" s="11">
        <f>M248/MAX(M$3:M248)-1</f>
        <v>0</v>
      </c>
    </row>
    <row r="249" spans="2:17" x14ac:dyDescent="0.25">
      <c r="B249" s="10">
        <v>42887</v>
      </c>
      <c r="C249" s="2">
        <v>-3.0165398401396315E-2</v>
      </c>
      <c r="D249" s="2">
        <v>6.2417461403123653E-3</v>
      </c>
      <c r="E249" s="2">
        <v>3.9793699571930574E-3</v>
      </c>
      <c r="F249" s="2">
        <v>2.9962521046011936E-3</v>
      </c>
      <c r="G249" s="2"/>
      <c r="H249" s="11"/>
      <c r="I249" s="11"/>
      <c r="J249">
        <f t="shared" si="16"/>
        <v>899.95539999999994</v>
      </c>
      <c r="K249">
        <f t="shared" si="16"/>
        <v>480.37375500564741</v>
      </c>
      <c r="L249">
        <f t="shared" si="16"/>
        <v>420.31470496150695</v>
      </c>
      <c r="M249">
        <f t="shared" si="16"/>
        <v>394.54708816755806</v>
      </c>
      <c r="N249" s="11">
        <f>J249/MAX(J$3:J249)-1</f>
        <v>-3.6105734159138869E-2</v>
      </c>
      <c r="O249" s="11">
        <f>K249/MAX(K$3:K249)-1</f>
        <v>0</v>
      </c>
      <c r="P249" s="11">
        <f>L249/MAX(L$3:L249)-1</f>
        <v>-9.2544385521596384E-2</v>
      </c>
      <c r="Q249" s="11">
        <f>M249/MAX(M$3:M249)-1</f>
        <v>0</v>
      </c>
    </row>
    <row r="250" spans="2:17" x14ac:dyDescent="0.25">
      <c r="B250" s="10">
        <v>42917</v>
      </c>
      <c r="C250" s="2">
        <v>1.3377885170754222E-2</v>
      </c>
      <c r="D250" s="2">
        <v>2.0562761309518951E-2</v>
      </c>
      <c r="E250" s="2">
        <v>-6.178334057832191E-3</v>
      </c>
      <c r="F250" s="2">
        <v>1.0681791032667309E-2</v>
      </c>
      <c r="G250" s="2"/>
      <c r="H250" s="11"/>
      <c r="I250" s="11"/>
      <c r="J250">
        <f t="shared" si="16"/>
        <v>911.99490000000014</v>
      </c>
      <c r="K250">
        <f t="shared" si="16"/>
        <v>490.25156586918587</v>
      </c>
      <c r="L250">
        <f t="shared" si="16"/>
        <v>417.7178603048356</v>
      </c>
      <c r="M250">
        <f t="shared" si="16"/>
        <v>398.76155771591129</v>
      </c>
      <c r="N250" s="11">
        <f>J250/MAX(J$3:J250)-1</f>
        <v>-2.3210867353971376E-2</v>
      </c>
      <c r="O250" s="11">
        <f>K250/MAX(K$3:K250)-1</f>
        <v>0</v>
      </c>
      <c r="P250" s="11">
        <f>L250/MAX(L$3:L250)-1</f>
        <v>-9.8150949450499292E-2</v>
      </c>
      <c r="Q250" s="11">
        <f>M250/MAX(M$3:M250)-1</f>
        <v>0</v>
      </c>
    </row>
    <row r="251" spans="2:17" x14ac:dyDescent="0.25">
      <c r="B251" s="10">
        <v>42948</v>
      </c>
      <c r="C251" s="2">
        <v>3.6303711786107362E-2</v>
      </c>
      <c r="D251" s="2">
        <v>3.0620622633290573E-3</v>
      </c>
      <c r="E251" s="2">
        <v>3.4345863049382919E-2</v>
      </c>
      <c r="F251" s="2">
        <v>4.9202387749698318E-3</v>
      </c>
      <c r="G251" s="2"/>
      <c r="H251" s="11"/>
      <c r="I251" s="11"/>
      <c r="J251">
        <f t="shared" si="16"/>
        <v>945.1037</v>
      </c>
      <c r="K251">
        <f t="shared" si="16"/>
        <v>491.7527466885719</v>
      </c>
      <c r="L251">
        <f t="shared" si="16"/>
        <v>432.06474072814677</v>
      </c>
      <c r="M251">
        <f t="shared" si="16"/>
        <v>400.72355979415249</v>
      </c>
      <c r="N251" s="11">
        <f>J251/MAX(J$3:J251)-1</f>
        <v>0</v>
      </c>
      <c r="O251" s="11">
        <f>K251/MAX(K$3:K251)-1</f>
        <v>0</v>
      </c>
      <c r="P251" s="11">
        <f>L251/MAX(L$3:L251)-1</f>
        <v>-6.7176165469110094E-2</v>
      </c>
      <c r="Q251" s="11">
        <f>M251/MAX(M$3:M251)-1</f>
        <v>0</v>
      </c>
    </row>
    <row r="252" spans="2:17" x14ac:dyDescent="0.25">
      <c r="B252" s="10">
        <v>42979</v>
      </c>
      <c r="C252" s="2">
        <v>1.2738284698281532E-3</v>
      </c>
      <c r="D252" s="2">
        <v>2.0627748382813005E-2</v>
      </c>
      <c r="E252" s="2">
        <v>-2.1599391117650524E-2</v>
      </c>
      <c r="F252" s="2">
        <v>6.4639821166392331E-3</v>
      </c>
      <c r="G252" s="2"/>
      <c r="H252" s="11"/>
      <c r="I252" s="11"/>
      <c r="J252">
        <f t="shared" si="16"/>
        <v>946.30759999999998</v>
      </c>
      <c r="K252">
        <f t="shared" si="16"/>
        <v>501.89649861382094</v>
      </c>
      <c r="L252">
        <f t="shared" si="16"/>
        <v>422.73240540501325</v>
      </c>
      <c r="M252">
        <f t="shared" si="16"/>
        <v>403.31382971837792</v>
      </c>
      <c r="N252" s="11">
        <f>J252/MAX(J$3:J252)-1</f>
        <v>0</v>
      </c>
      <c r="O252" s="11">
        <f>K252/MAX(K$3:K252)-1</f>
        <v>0</v>
      </c>
      <c r="P252" s="11">
        <f>L252/MAX(L$3:L252)-1</f>
        <v>-8.7324592315009331E-2</v>
      </c>
      <c r="Q252" s="11">
        <f>M252/MAX(M$3:M252)-1</f>
        <v>0</v>
      </c>
    </row>
    <row r="253" spans="2:17" x14ac:dyDescent="0.25">
      <c r="B253" s="10">
        <v>43009</v>
      </c>
      <c r="C253" s="2">
        <v>3.4351198278445683E-2</v>
      </c>
      <c r="D253" s="2">
        <v>2.3334840434781512E-2</v>
      </c>
      <c r="E253" s="2">
        <v>-7.5475444288841675E-4</v>
      </c>
      <c r="F253" s="2">
        <v>1.0269791191757083E-2</v>
      </c>
      <c r="G253" s="2"/>
      <c r="H253" s="11"/>
      <c r="I253" s="11"/>
      <c r="J253">
        <f t="shared" si="16"/>
        <v>978.81440000000009</v>
      </c>
      <c r="K253">
        <f t="shared" si="16"/>
        <v>513.60817332374995</v>
      </c>
      <c r="L253">
        <f t="shared" si="16"/>
        <v>422.41334624388094</v>
      </c>
      <c r="M253">
        <f t="shared" si="16"/>
        <v>407.45577853433355</v>
      </c>
      <c r="N253" s="11">
        <f>J253/MAX(J$3:J253)-1</f>
        <v>0</v>
      </c>
      <c r="O253" s="11">
        <f>K253/MAX(K$3:K253)-1</f>
        <v>0</v>
      </c>
      <c r="P253" s="11">
        <f>L253/MAX(L$3:L253)-1</f>
        <v>-8.8013438133874522E-2</v>
      </c>
      <c r="Q253" s="11">
        <f>M253/MAX(M$3:M253)-1</f>
        <v>0</v>
      </c>
    </row>
    <row r="254" spans="2:17" x14ac:dyDescent="0.25">
      <c r="B254" s="10">
        <v>43040</v>
      </c>
      <c r="C254" s="2">
        <v>3.6899743199527713E-3</v>
      </c>
      <c r="D254" s="2">
        <v>3.0669548163445581E-2</v>
      </c>
      <c r="E254" s="2">
        <v>7.1689074104070993E-3</v>
      </c>
      <c r="F254" s="2">
        <v>4.5744492811887749E-3</v>
      </c>
      <c r="G254" s="2"/>
      <c r="H254" s="11"/>
      <c r="I254" s="11"/>
      <c r="J254">
        <f t="shared" si="16"/>
        <v>982.42620000000011</v>
      </c>
      <c r="K254">
        <f t="shared" si="16"/>
        <v>529.36030393264195</v>
      </c>
      <c r="L254">
        <f t="shared" si="16"/>
        <v>425.44158841202358</v>
      </c>
      <c r="M254">
        <f t="shared" si="16"/>
        <v>409.31966432756616</v>
      </c>
      <c r="N254" s="11">
        <f>J254/MAX(J$3:J254)-1</f>
        <v>0</v>
      </c>
      <c r="O254" s="11">
        <f>K254/MAX(K$3:K254)-1</f>
        <v>0</v>
      </c>
      <c r="P254" s="11">
        <f>L254/MAX(L$3:L254)-1</f>
        <v>-8.1475490912320647E-2</v>
      </c>
      <c r="Q254" s="11">
        <f>M254/MAX(M$3:M254)-1</f>
        <v>0</v>
      </c>
    </row>
    <row r="255" spans="2:17" x14ac:dyDescent="0.25">
      <c r="B255" s="10">
        <v>43070</v>
      </c>
      <c r="C255" s="2">
        <v>3.5014334918999079E-3</v>
      </c>
      <c r="D255" s="2">
        <v>1.1118352652732089E-2</v>
      </c>
      <c r="E255" s="2">
        <v>1.716615290892487E-2</v>
      </c>
      <c r="F255" s="2">
        <v>1.0636826712494774E-2</v>
      </c>
      <c r="G255" s="2"/>
      <c r="H255" s="11">
        <f t="array" ref="H255">(PRODUCT(1+C244:C255))-1</f>
        <v>0.13967597131556908</v>
      </c>
      <c r="I255" s="11">
        <f t="array" ref="I255">(PRODUCT(1+D244:D255))-1</f>
        <v>0.21831601482707241</v>
      </c>
      <c r="J255">
        <f t="shared" si="16"/>
        <v>985.86610000000007</v>
      </c>
      <c r="K255">
        <f t="shared" si="16"/>
        <v>535.24591847212253</v>
      </c>
      <c r="L255">
        <f t="shared" si="16"/>
        <v>432.74478377252024</v>
      </c>
      <c r="M255">
        <f t="shared" si="16"/>
        <v>413.67352666703499</v>
      </c>
      <c r="N255" s="11">
        <f>J255/MAX(J$3:J255)-1</f>
        <v>0</v>
      </c>
      <c r="O255" s="11">
        <f>K255/MAX(K$3:K255)-1</f>
        <v>0</v>
      </c>
      <c r="P255" s="11">
        <f>L255/MAX(L$3:L255)-1</f>
        <v>-6.570795873872648E-2</v>
      </c>
      <c r="Q255" s="11">
        <f>M255/MAX(M$3:M255)-1</f>
        <v>0</v>
      </c>
    </row>
    <row r="256" spans="2:17" x14ac:dyDescent="0.25">
      <c r="B256" s="10">
        <v>43101</v>
      </c>
      <c r="C256" s="2">
        <v>-1.2614289100720821E-3</v>
      </c>
      <c r="D256" s="2">
        <v>5.7253738902232287E-2</v>
      </c>
      <c r="E256" s="2">
        <v>-3.2292209785281689E-2</v>
      </c>
      <c r="F256" s="2">
        <v>2.3147983849373777E-2</v>
      </c>
      <c r="G256" s="2"/>
      <c r="H256" s="11"/>
      <c r="I256" s="11"/>
      <c r="J256">
        <f t="shared" si="16"/>
        <v>984.62250000000006</v>
      </c>
      <c r="K256">
        <f t="shared" si="16"/>
        <v>565.89074853681097</v>
      </c>
      <c r="L256">
        <f t="shared" si="16"/>
        <v>418.77049843145164</v>
      </c>
      <c r="M256">
        <f t="shared" si="16"/>
        <v>423.24923478123702</v>
      </c>
      <c r="N256" s="11">
        <f>J256/MAX(J$3:J256)-1</f>
        <v>-1.2614289100720821E-3</v>
      </c>
      <c r="O256" s="11">
        <f>K256/MAX(K$3:K256)-1</f>
        <v>0</v>
      </c>
      <c r="P256" s="11">
        <f>L256/MAX(L$3:L256)-1</f>
        <v>-9.5878313335854615E-2</v>
      </c>
      <c r="Q256" s="11">
        <f>M256/MAX(M$3:M256)-1</f>
        <v>0</v>
      </c>
    </row>
    <row r="257" spans="2:17" x14ac:dyDescent="0.25">
      <c r="B257" s="10">
        <v>43132</v>
      </c>
      <c r="C257" s="2">
        <v>-6.1256674512313092E-2</v>
      </c>
      <c r="D257" s="2">
        <v>-3.6855790289246793E-2</v>
      </c>
      <c r="E257" s="2">
        <v>-3.0029596463000963E-2</v>
      </c>
      <c r="F257" s="2">
        <v>-1.8000175165921117E-2</v>
      </c>
      <c r="G257" s="2"/>
      <c r="H257" s="11"/>
      <c r="I257" s="11"/>
      <c r="J257">
        <f t="shared" si="16"/>
        <v>924.30780000000004</v>
      </c>
      <c r="K257">
        <f t="shared" si="16"/>
        <v>545.03439778211339</v>
      </c>
      <c r="L257">
        <f t="shared" si="16"/>
        <v>406.19498935294536</v>
      </c>
      <c r="M257">
        <f t="shared" si="16"/>
        <v>415.63067441633268</v>
      </c>
      <c r="N257" s="11">
        <f>J257/MAX(J$3:J257)-1</f>
        <v>-6.2440832482220432E-2</v>
      </c>
      <c r="O257" s="11">
        <f>K257/MAX(K$3:K257)-1</f>
        <v>-3.6855790289246793E-2</v>
      </c>
      <c r="P257" s="11">
        <f>L257/MAX(L$3:L257)-1</f>
        <v>-0.12302872273982668</v>
      </c>
      <c r="Q257" s="11">
        <f>M257/MAX(M$3:M257)-1</f>
        <v>-1.8000175165921117E-2</v>
      </c>
    </row>
    <row r="258" spans="2:17" x14ac:dyDescent="0.25">
      <c r="B258" s="10">
        <v>43160</v>
      </c>
      <c r="C258" s="2">
        <v>2.2872467375045336E-2</v>
      </c>
      <c r="D258" s="2">
        <v>-2.5414037817746205E-2</v>
      </c>
      <c r="E258" s="2">
        <v>3.0272632143130584E-2</v>
      </c>
      <c r="F258" s="2">
        <v>-5.1492124914962467E-3</v>
      </c>
      <c r="G258" s="2"/>
      <c r="J258">
        <f t="shared" si="16"/>
        <v>945.44899999999996</v>
      </c>
      <c r="K258">
        <f t="shared" si="16"/>
        <v>531.18287298490623</v>
      </c>
      <c r="L258">
        <f t="shared" si="16"/>
        <v>418.49158084400989</v>
      </c>
      <c r="M258">
        <f t="shared" si="16"/>
        <v>413.49050375577912</v>
      </c>
      <c r="N258" s="11">
        <f>J258/MAX(J$3:J258)-1</f>
        <v>-4.0996541010995369E-2</v>
      </c>
      <c r="O258" s="11">
        <f>K258/MAX(K$3:K258)-1</f>
        <v>-6.1333173658779105E-2</v>
      </c>
      <c r="P258" s="11">
        <f>L258/MAX(L$3:L258)-1</f>
        <v>-9.6480493863238204E-2</v>
      </c>
      <c r="Q258" s="11">
        <f>M258/MAX(M$3:M258)-1</f>
        <v>-2.3056700930603857E-2</v>
      </c>
    </row>
    <row r="259" spans="2:17" x14ac:dyDescent="0.25">
      <c r="B259" s="10">
        <v>43191</v>
      </c>
      <c r="C259" s="2">
        <v>5.9190924100613884E-3</v>
      </c>
      <c r="D259" s="2">
        <v>3.8370908472336041E-3</v>
      </c>
      <c r="E259" s="2">
        <v>-1.9438893721205552E-2</v>
      </c>
      <c r="F259" s="2">
        <v>3.829193140096443E-3</v>
      </c>
      <c r="G259" s="2"/>
      <c r="H259" s="11"/>
      <c r="I259" s="11"/>
      <c r="J259">
        <f t="shared" si="16"/>
        <v>951.04520000000014</v>
      </c>
      <c r="K259">
        <f t="shared" si="16"/>
        <v>533.22106992504382</v>
      </c>
      <c r="L259">
        <f t="shared" si="16"/>
        <v>410.35656748076389</v>
      </c>
      <c r="M259">
        <f t="shared" si="16"/>
        <v>415.07383875625578</v>
      </c>
      <c r="N259" s="11">
        <f>J259/MAX(J$3:J259)-1</f>
        <v>-3.5320110915670888E-2</v>
      </c>
      <c r="O259" s="11">
        <f>K259/MAX(K$3:K259)-1</f>
        <v>-5.773142377082352E-2</v>
      </c>
      <c r="P259" s="11">
        <f>L259/MAX(L$3:L259)-1</f>
        <v>-0.11404391351806675</v>
      </c>
      <c r="Q259" s="11">
        <f>M259/MAX(M$3:M259)-1</f>
        <v>-1.9315796351544123E-2</v>
      </c>
    </row>
    <row r="260" spans="2:17" x14ac:dyDescent="0.25">
      <c r="B260" s="10">
        <v>43221</v>
      </c>
      <c r="C260" s="2">
        <v>1.6345279908883459E-2</v>
      </c>
      <c r="D260" s="2">
        <v>2.4082233142822096E-2</v>
      </c>
      <c r="E260" s="2">
        <v>2.1155957619569454E-2</v>
      </c>
      <c r="F260" s="2">
        <v>8.7949967097791237E-3</v>
      </c>
      <c r="G260" s="2"/>
      <c r="H260" s="11"/>
      <c r="I260" s="11"/>
      <c r="J260">
        <f t="shared" si="16"/>
        <v>966.59030000000018</v>
      </c>
      <c r="K260">
        <f t="shared" si="16"/>
        <v>546.06222404764378</v>
      </c>
      <c r="L260">
        <f t="shared" si="16"/>
        <v>419.03805363129891</v>
      </c>
      <c r="M260">
        <f t="shared" si="16"/>
        <v>418.72441180243243</v>
      </c>
      <c r="N260" s="11">
        <f>J260/MAX(J$3:J260)-1</f>
        <v>-1.955214810611694E-2</v>
      </c>
      <c r="O260" s="11">
        <f>K260/MAX(K$3:K260)-1</f>
        <v>-3.5039492234917424E-2</v>
      </c>
      <c r="P260" s="11">
        <f>L260/MAX(L$3:L260)-1</f>
        <v>-9.530066409965543E-2</v>
      </c>
      <c r="Q260" s="11">
        <f>M260/MAX(M$3:M260)-1</f>
        <v>-1.0690682007123531E-2</v>
      </c>
    </row>
    <row r="261" spans="2:17" x14ac:dyDescent="0.25">
      <c r="B261" s="10">
        <v>43252</v>
      </c>
      <c r="C261" s="2">
        <v>6.4329219939409654E-3</v>
      </c>
      <c r="D261" s="2">
        <v>6.154453658261394E-3</v>
      </c>
      <c r="E261" s="2">
        <v>1.7787311493489E-3</v>
      </c>
      <c r="F261" s="2">
        <v>-3.9938703929580655E-3</v>
      </c>
      <c r="G261" s="2"/>
      <c r="J261">
        <f t="shared" ref="J261:M276" si="17">J260*(1+C261)</f>
        <v>972.80830000000014</v>
      </c>
      <c r="K261">
        <f t="shared" si="17"/>
        <v>549.42293870007211</v>
      </c>
      <c r="L261">
        <f t="shared" si="17"/>
        <v>419.78340967005545</v>
      </c>
      <c r="M261">
        <f t="shared" si="17"/>
        <v>417.0520807713259</v>
      </c>
      <c r="N261" s="11">
        <f>J261/MAX(J$3:J261)-1</f>
        <v>-1.324500355575664E-2</v>
      </c>
      <c r="O261" s="11">
        <f>K261/MAX(K$3:K261)-1</f>
        <v>-2.9100687507824907E-2</v>
      </c>
      <c r="P261" s="11">
        <f>L261/MAX(L$3:L261)-1</f>
        <v>-9.3691447210094148E-2</v>
      </c>
      <c r="Q261" s="11">
        <f>M261/MAX(M$3:M261)-1</f>
        <v>-1.464185520173289E-2</v>
      </c>
    </row>
    <row r="262" spans="2:17" x14ac:dyDescent="0.25">
      <c r="B262" s="10">
        <v>43282</v>
      </c>
      <c r="C262" s="2">
        <v>-6.3918040172972201E-3</v>
      </c>
      <c r="D262" s="2">
        <v>3.7214787238615266E-2</v>
      </c>
      <c r="E262" s="2">
        <v>-1.4716588971770084E-2</v>
      </c>
      <c r="F262" s="2">
        <v>4.5470010441095443E-3</v>
      </c>
      <c r="G262" s="2"/>
      <c r="H262" s="11"/>
      <c r="I262" s="11"/>
      <c r="J262">
        <f t="shared" si="17"/>
        <v>966.59030000000007</v>
      </c>
      <c r="K262">
        <f t="shared" si="17"/>
        <v>569.86959646781008</v>
      </c>
      <c r="L262">
        <f t="shared" si="17"/>
        <v>413.60562977277306</v>
      </c>
      <c r="M262">
        <f t="shared" si="17"/>
        <v>418.9484170180412</v>
      </c>
      <c r="N262" s="11">
        <f>J262/MAX(J$3:J262)-1</f>
        <v>-1.9552148106117051E-2</v>
      </c>
      <c r="O262" s="11">
        <f>K262/MAX(K$3:K262)-1</f>
        <v>0</v>
      </c>
      <c r="P262" s="11">
        <f>L262/MAX(L$3:L262)-1</f>
        <v>-0.10702921766310303</v>
      </c>
      <c r="Q262" s="11">
        <f>M262/MAX(M$3:M262)-1</f>
        <v>-1.0161430688513273E-2</v>
      </c>
    </row>
    <row r="263" spans="2:17" x14ac:dyDescent="0.25">
      <c r="B263" s="10">
        <v>43313</v>
      </c>
      <c r="C263" s="2">
        <v>3.7954239764251607E-2</v>
      </c>
      <c r="D263" s="2">
        <v>3.2584018623557753E-2</v>
      </c>
      <c r="E263" s="2">
        <v>1.5767265843890543E-2</v>
      </c>
      <c r="F263" s="2">
        <v>3.33380757847479E-3</v>
      </c>
      <c r="G263" s="2"/>
      <c r="H263" s="11"/>
      <c r="I263" s="11"/>
      <c r="J263">
        <f t="shared" si="17"/>
        <v>1003.2764999999999</v>
      </c>
      <c r="K263">
        <f t="shared" si="17"/>
        <v>588.43823801211659</v>
      </c>
      <c r="L263">
        <f t="shared" si="17"/>
        <v>420.12705969193013</v>
      </c>
      <c r="M263">
        <f t="shared" si="17"/>
        <v>420.34511042568596</v>
      </c>
      <c r="N263" s="11">
        <f>J263/MAX(J$3:J263)-1</f>
        <v>0</v>
      </c>
      <c r="O263" s="11">
        <f>K263/MAX(K$3:K263)-1</f>
        <v>0</v>
      </c>
      <c r="P263" s="11">
        <f>L263/MAX(L$3:L263)-1</f>
        <v>-9.2949509947170328E-2</v>
      </c>
      <c r="Q263" s="11">
        <f>M263/MAX(M$3:M263)-1</f>
        <v>-6.8614993646759492E-3</v>
      </c>
    </row>
    <row r="264" spans="2:17" x14ac:dyDescent="0.25">
      <c r="B264" s="10">
        <v>43344</v>
      </c>
      <c r="C264" s="2">
        <v>8.366985571774066E-3</v>
      </c>
      <c r="D264" s="2">
        <v>5.6920499755706011E-3</v>
      </c>
      <c r="E264" s="2">
        <v>-2.9621614066701052E-2</v>
      </c>
      <c r="F264" s="2">
        <v>-2.6490714216922395E-3</v>
      </c>
      <c r="G264" s="2"/>
      <c r="J264">
        <f t="shared" si="17"/>
        <v>1011.6709</v>
      </c>
      <c r="K264">
        <f t="shared" si="17"/>
        <v>591.78765787041823</v>
      </c>
      <c r="L264">
        <f t="shared" si="17"/>
        <v>407.68221807075793</v>
      </c>
      <c r="M264">
        <f t="shared" si="17"/>
        <v>419.23158620640919</v>
      </c>
      <c r="N264" s="11">
        <f>J264/MAX(J$3:J264)-1</f>
        <v>0</v>
      </c>
      <c r="O264" s="11">
        <f>K264/MAX(K$3:K264)-1</f>
        <v>0</v>
      </c>
      <c r="P264" s="11">
        <f>L264/MAX(L$3:L264)-1</f>
        <v>-0.11981780950252718</v>
      </c>
      <c r="Q264" s="11">
        <f>M264/MAX(M$3:M264)-1</f>
        <v>-9.4923941844913262E-3</v>
      </c>
    </row>
    <row r="265" spans="2:17" x14ac:dyDescent="0.25">
      <c r="B265" s="10">
        <v>43374</v>
      </c>
      <c r="C265" s="2">
        <v>-3.7185017380652052E-2</v>
      </c>
      <c r="D265" s="2">
        <v>-6.8350042162466096E-2</v>
      </c>
      <c r="E265" s="2">
        <v>-3.0463587341170162E-2</v>
      </c>
      <c r="F265" s="2">
        <v>-3.2020030598326366E-2</v>
      </c>
      <c r="G265" s="2"/>
      <c r="H265" s="11"/>
      <c r="I265" s="11"/>
      <c r="J265">
        <f t="shared" si="17"/>
        <v>974.05190000000005</v>
      </c>
      <c r="K265">
        <f t="shared" si="17"/>
        <v>551.33894650374805</v>
      </c>
      <c r="L265">
        <f t="shared" si="17"/>
        <v>395.26275521311743</v>
      </c>
      <c r="M265">
        <f t="shared" si="17"/>
        <v>405.80777798829507</v>
      </c>
      <c r="N265" s="11">
        <f>J265/MAX(J$3:J265)-1</f>
        <v>-3.7185017380652052E-2</v>
      </c>
      <c r="O265" s="11">
        <f>K265/MAX(K$3:K265)-1</f>
        <v>-6.8350042162466207E-2</v>
      </c>
      <c r="P265" s="11">
        <f>L265/MAX(L$3:L265)-1</f>
        <v>-0.14663131653888939</v>
      </c>
      <c r="Q265" s="11">
        <f>M265/MAX(M$3:M265)-1</f>
        <v>-4.1208478030578921E-2</v>
      </c>
    </row>
    <row r="266" spans="2:17" x14ac:dyDescent="0.25">
      <c r="B266" s="10">
        <v>43405</v>
      </c>
      <c r="C266" s="2">
        <v>2.3300298474855374E-2</v>
      </c>
      <c r="D266" s="2">
        <v>2.0378099223576251E-2</v>
      </c>
      <c r="E266" s="2">
        <v>1.892426924564683E-2</v>
      </c>
      <c r="F266" s="2">
        <v>-3.6965908629559285E-3</v>
      </c>
      <c r="G266" s="2"/>
      <c r="H266" s="11"/>
      <c r="I266" s="11"/>
      <c r="J266">
        <f t="shared" si="17"/>
        <v>996.74760000000003</v>
      </c>
      <c r="K266">
        <f t="shared" si="17"/>
        <v>562.57418626142339</v>
      </c>
      <c r="L266">
        <f t="shared" si="17"/>
        <v>402.74281401554668</v>
      </c>
      <c r="M266">
        <f t="shared" si="17"/>
        <v>404.30767266406707</v>
      </c>
      <c r="N266" s="11">
        <f>J266/MAX(J$3:J266)-1</f>
        <v>-1.4751140909558536E-2</v>
      </c>
      <c r="O266" s="11">
        <f>K266/MAX(K$3:K266)-1</f>
        <v>-4.9364786880012335E-2</v>
      </c>
      <c r="P266" s="11">
        <f>L266/MAX(L$3:L266)-1</f>
        <v>-0.13048193780726813</v>
      </c>
      <c r="Q266" s="11">
        <f>M266/MAX(M$3:M266)-1</f>
        <v>-4.4752738010170767E-2</v>
      </c>
    </row>
    <row r="267" spans="2:17" x14ac:dyDescent="0.25">
      <c r="B267" s="10">
        <v>43435</v>
      </c>
      <c r="C267" s="2">
        <v>-3.2283197872761349E-2</v>
      </c>
      <c r="D267" s="2">
        <v>-9.028985692409619E-2</v>
      </c>
      <c r="E267" s="2">
        <v>5.4713538979913601E-2</v>
      </c>
      <c r="F267" s="2">
        <v>-2.5387244896882599E-2</v>
      </c>
      <c r="G267" s="2"/>
      <c r="H267" s="11">
        <f t="array" ref="H267">(PRODUCT(1+C256:C267))-1</f>
        <v>-2.1602020801810617E-2</v>
      </c>
      <c r="I267" s="11">
        <f t="array" ref="I267">(PRODUCT(1+D256:D267))-1</f>
        <v>-4.3842417452558347E-2</v>
      </c>
      <c r="J267">
        <f t="shared" si="17"/>
        <v>964.56940000000009</v>
      </c>
      <c r="K267">
        <f t="shared" si="17"/>
        <v>511.77944347468963</v>
      </c>
      <c r="L267">
        <f t="shared" si="17"/>
        <v>424.77829866906637</v>
      </c>
      <c r="M267">
        <f t="shared" si="17"/>
        <v>394.04341476445575</v>
      </c>
      <c r="N267" s="11">
        <f>J267/MAX(J$3:J267)-1</f>
        <v>-4.6558124781487575E-2</v>
      </c>
      <c r="O267" s="11">
        <f>K267/MAX(K$3:K267)-1</f>
        <v>-0.13519750425962374</v>
      </c>
      <c r="P267" s="11">
        <f>L267/MAX(L$3:L267)-1</f>
        <v>-8.2907527417747207E-2</v>
      </c>
      <c r="Q267" s="11">
        <f>M267/MAX(M$3:M267)-1</f>
        <v>-6.9003834187383095E-2</v>
      </c>
    </row>
    <row r="268" spans="2:17" x14ac:dyDescent="0.25">
      <c r="B268" s="10">
        <v>43466</v>
      </c>
      <c r="C268" s="2">
        <v>3.3966037073122957E-2</v>
      </c>
      <c r="D268" s="2">
        <v>8.0134905762586639E-2</v>
      </c>
      <c r="E268" s="2">
        <v>6.7136042985811439E-3</v>
      </c>
      <c r="F268" s="2">
        <v>3.5001821012739853E-2</v>
      </c>
      <c r="G268" s="2"/>
      <c r="H268" s="11"/>
      <c r="I268" s="11"/>
      <c r="J268">
        <f t="shared" si="17"/>
        <v>997.33200000000011</v>
      </c>
      <c r="K268">
        <f t="shared" si="17"/>
        <v>552.79084094876293</v>
      </c>
      <c r="L268">
        <f t="shared" si="17"/>
        <v>427.63009208095502</v>
      </c>
      <c r="M268">
        <f t="shared" si="17"/>
        <v>407.83565183929005</v>
      </c>
      <c r="N268" s="11">
        <f>J268/MAX(J$3:J268)-1</f>
        <v>-1.4173482700747697E-2</v>
      </c>
      <c r="O268" s="11">
        <f>K268/MAX(K$3:K268)-1</f>
        <v>-6.5896637760218923E-2</v>
      </c>
      <c r="P268" s="11">
        <f>L268/MAX(L$3:L268)-1</f>
        <v>-7.6750531451622583E-2</v>
      </c>
      <c r="Q268" s="11">
        <f>M268/MAX(M$3:M268)-1</f>
        <v>-3.6417273028062858E-2</v>
      </c>
    </row>
    <row r="269" spans="2:17" x14ac:dyDescent="0.25">
      <c r="B269" s="10">
        <v>43497</v>
      </c>
      <c r="C269" s="2">
        <v>2.0611892529268205E-2</v>
      </c>
      <c r="D269" s="2">
        <v>3.2108447274422636E-2</v>
      </c>
      <c r="E269" s="2">
        <v>-1.2221408726599048E-2</v>
      </c>
      <c r="F269" s="2">
        <v>1.3051374475850031E-2</v>
      </c>
      <c r="G269" s="2"/>
      <c r="H269" s="11"/>
      <c r="I269" s="11"/>
      <c r="J269">
        <f t="shared" si="17"/>
        <v>1017.8889000000003</v>
      </c>
      <c r="K269">
        <f t="shared" si="17"/>
        <v>570.54009651914998</v>
      </c>
      <c r="L269">
        <f t="shared" si="17"/>
        <v>422.40384994184046</v>
      </c>
      <c r="M269">
        <f t="shared" si="17"/>
        <v>413.15846765604704</v>
      </c>
      <c r="N269" s="11">
        <f>J269/MAX(J$3:J269)-1</f>
        <v>0</v>
      </c>
      <c r="O269" s="11">
        <f>K269/MAX(K$3:K269)-1</f>
        <v>-3.5904029204882004E-2</v>
      </c>
      <c r="P269" s="11">
        <f>L269/MAX(L$3:L269)-1</f>
        <v>-8.8033940563367663E-2</v>
      </c>
      <c r="Q269" s="11">
        <f>M269/MAX(M$3:M269)-1</f>
        <v>-2.3841194019891265E-2</v>
      </c>
    </row>
    <row r="270" spans="2:17" x14ac:dyDescent="0.25">
      <c r="B270" s="10">
        <v>43525</v>
      </c>
      <c r="C270" s="2">
        <v>1.2937855988016E-2</v>
      </c>
      <c r="D270" s="2">
        <v>1.9431331650016537E-2</v>
      </c>
      <c r="E270" s="2">
        <v>5.2552782359447603E-2</v>
      </c>
      <c r="F270" s="2">
        <v>5.8528678155076452E-3</v>
      </c>
      <c r="G270" s="2"/>
      <c r="H270" s="11"/>
      <c r="I270" s="11"/>
      <c r="J270">
        <f t="shared" si="17"/>
        <v>1031.0582000000004</v>
      </c>
      <c r="K270">
        <f t="shared" si="17"/>
        <v>581.626450354246</v>
      </c>
      <c r="L270">
        <f t="shared" si="17"/>
        <v>444.60234753562679</v>
      </c>
      <c r="M270">
        <f t="shared" si="17"/>
        <v>415.57662955409558</v>
      </c>
      <c r="N270" s="11">
        <f>J270/MAX(J$3:J270)-1</f>
        <v>0</v>
      </c>
      <c r="O270" s="11">
        <f>K270/MAX(K$3:K270)-1</f>
        <v>-1.7170360653917527E-2</v>
      </c>
      <c r="P270" s="11">
        <f>L270/MAX(L$3:L270)-1</f>
        <v>-4.0107586722591182E-2</v>
      </c>
      <c r="Q270" s="11">
        <f>M270/MAX(M$3:M270)-1</f>
        <v>-1.8127865561545886E-2</v>
      </c>
    </row>
    <row r="271" spans="2:17" x14ac:dyDescent="0.25">
      <c r="B271" s="10">
        <v>43556</v>
      </c>
      <c r="C271" s="2">
        <v>2.0872245621052166E-2</v>
      </c>
      <c r="D271" s="2">
        <v>4.0489296420135323E-2</v>
      </c>
      <c r="E271" s="2">
        <v>-1.7904328060715957E-2</v>
      </c>
      <c r="F271" s="2">
        <v>1.3257805032378833E-2</v>
      </c>
      <c r="G271" s="2"/>
      <c r="H271" s="11"/>
      <c r="I271" s="11"/>
      <c r="J271">
        <f t="shared" si="17"/>
        <v>1052.5787000000003</v>
      </c>
      <c r="K271">
        <f t="shared" si="17"/>
        <v>605.17609610843022</v>
      </c>
      <c r="L271">
        <f t="shared" si="17"/>
        <v>436.64204124878449</v>
      </c>
      <c r="M271">
        <f t="shared" si="17"/>
        <v>421.08626348473689</v>
      </c>
      <c r="N271" s="11">
        <f>J271/MAX(J$3:J271)-1</f>
        <v>0</v>
      </c>
      <c r="O271" s="11">
        <f>K271/MAX(K$3:K271)-1</f>
        <v>0</v>
      </c>
      <c r="P271" s="11">
        <f>L271/MAX(L$3:L271)-1</f>
        <v>-5.7293815392902236E-2</v>
      </c>
      <c r="Q271" s="11">
        <f>M271/MAX(M$3:M271)-1</f>
        <v>-5.1103962364352773E-3</v>
      </c>
    </row>
    <row r="272" spans="2:17" x14ac:dyDescent="0.25">
      <c r="B272" s="10">
        <v>43586</v>
      </c>
      <c r="C272" s="2">
        <v>-5.7674737290427824E-2</v>
      </c>
      <c r="D272" s="2">
        <v>-6.3548027506824978E-2</v>
      </c>
      <c r="E272" s="2">
        <v>6.5435392284701965E-2</v>
      </c>
      <c r="F272" s="2">
        <v>-1.8943689721956036E-2</v>
      </c>
      <c r="G272" s="2"/>
      <c r="H272" s="11"/>
      <c r="I272" s="11"/>
      <c r="J272">
        <f t="shared" si="17"/>
        <v>991.8715000000002</v>
      </c>
      <c r="K272">
        <f t="shared" si="17"/>
        <v>566.71834890645869</v>
      </c>
      <c r="L272">
        <f t="shared" si="17"/>
        <v>465.21388450589171</v>
      </c>
      <c r="M272">
        <f t="shared" si="17"/>
        <v>413.10933596310423</v>
      </c>
      <c r="N272" s="11">
        <f>J272/MAX(J$3:J272)-1</f>
        <v>-5.7674737290427824E-2</v>
      </c>
      <c r="O272" s="11">
        <f>K272/MAX(K$3:K272)-1</f>
        <v>-6.3548027506825089E-2</v>
      </c>
      <c r="P272" s="11">
        <f>L272/MAX(L$3:L272)-1</f>
        <v>0</v>
      </c>
      <c r="Q272" s="11">
        <f>M272/MAX(M$3:M272)-1</f>
        <v>-2.3957276197731914E-2</v>
      </c>
    </row>
    <row r="273" spans="2:17" x14ac:dyDescent="0.25">
      <c r="B273" s="10">
        <v>43617</v>
      </c>
      <c r="C273" s="2">
        <v>4.3717658991109243E-2</v>
      </c>
      <c r="D273" s="2">
        <v>7.0476711594105623E-2</v>
      </c>
      <c r="E273" s="2">
        <v>1.335030534466819E-2</v>
      </c>
      <c r="F273" s="2">
        <v>2.2856559696253553E-2</v>
      </c>
      <c r="G273" s="2"/>
      <c r="H273" s="11"/>
      <c r="I273" s="11"/>
      <c r="J273">
        <f t="shared" si="17"/>
        <v>1035.2338000000002</v>
      </c>
      <c r="K273">
        <f t="shared" si="17"/>
        <v>606.65879453742684</v>
      </c>
      <c r="L273">
        <f t="shared" si="17"/>
        <v>471.42463191462457</v>
      </c>
      <c r="M273">
        <f t="shared" si="17"/>
        <v>422.55159416162456</v>
      </c>
      <c r="N273" s="11">
        <f>J273/MAX(J$3:J273)-1</f>
        <v>-1.6478482796583371E-2</v>
      </c>
      <c r="O273" s="11">
        <f>K273/MAX(K$3:K273)-1</f>
        <v>0</v>
      </c>
      <c r="P273" s="11">
        <f>L273/MAX(L$3:L273)-1</f>
        <v>0</v>
      </c>
      <c r="Q273" s="11">
        <f>M273/MAX(M$3:M273)-1</f>
        <v>-1.6482974150515695E-3</v>
      </c>
    </row>
    <row r="274" spans="2:17" x14ac:dyDescent="0.25">
      <c r="B274" s="10">
        <v>43647</v>
      </c>
      <c r="C274" s="2">
        <v>1.3962160045392524E-2</v>
      </c>
      <c r="D274" s="2">
        <v>1.4373122328946719E-2</v>
      </c>
      <c r="E274" s="2">
        <v>1.6018310661984891E-3</v>
      </c>
      <c r="F274" s="2">
        <v>4.3730100725860588E-3</v>
      </c>
      <c r="G274" s="2"/>
      <c r="H274" s="11"/>
      <c r="I274" s="11"/>
      <c r="J274">
        <f t="shared" si="17"/>
        <v>1049.6879000000001</v>
      </c>
      <c r="K274">
        <f t="shared" si="17"/>
        <v>615.37837560324465</v>
      </c>
      <c r="L274">
        <f t="shared" si="17"/>
        <v>472.17977453539658</v>
      </c>
      <c r="M274">
        <f t="shared" si="17"/>
        <v>424.39941653908062</v>
      </c>
      <c r="N274" s="11">
        <f>J274/MAX(J$3:J274)-1</f>
        <v>-2.746397965301961E-3</v>
      </c>
      <c r="O274" s="11">
        <f>K274/MAX(K$3:K274)-1</f>
        <v>0</v>
      </c>
      <c r="P274" s="11">
        <f>L274/MAX(L$3:L274)-1</f>
        <v>0</v>
      </c>
      <c r="Q274" s="11">
        <f>M274/MAX(M$3:M274)-1</f>
        <v>0</v>
      </c>
    </row>
    <row r="275" spans="2:17" x14ac:dyDescent="0.25">
      <c r="B275" s="10">
        <v>43678</v>
      </c>
      <c r="C275" s="2">
        <v>-4.2533690252121503E-2</v>
      </c>
      <c r="D275" s="2">
        <v>-1.5841366088397368E-2</v>
      </c>
      <c r="E275" s="2">
        <v>0.10499585033087588</v>
      </c>
      <c r="F275" s="2">
        <v>-7.8095976868666206E-3</v>
      </c>
      <c r="G275" s="2"/>
      <c r="H275" s="11"/>
      <c r="I275" s="11"/>
      <c r="J275">
        <f t="shared" si="17"/>
        <v>1005.0408000000002</v>
      </c>
      <c r="K275">
        <f t="shared" si="17"/>
        <v>605.62994147243035</v>
      </c>
      <c r="L275">
        <f t="shared" si="17"/>
        <v>521.75669147178178</v>
      </c>
      <c r="M275">
        <f t="shared" si="17"/>
        <v>421.08502783736947</v>
      </c>
      <c r="N275" s="11">
        <f>J275/MAX(J$3:J275)-1</f>
        <v>-4.5163273777058199E-2</v>
      </c>
      <c r="O275" s="11">
        <f>K275/MAX(K$3:K275)-1</f>
        <v>-1.5841366088397368E-2</v>
      </c>
      <c r="P275" s="11">
        <f>L275/MAX(L$3:L275)-1</f>
        <v>0</v>
      </c>
      <c r="Q275" s="11">
        <f>M275/MAX(M$3:M275)-1</f>
        <v>-7.8095976868666206E-3</v>
      </c>
    </row>
    <row r="276" spans="2:17" x14ac:dyDescent="0.25">
      <c r="B276" s="10">
        <v>43709</v>
      </c>
      <c r="C276" s="2">
        <v>2.7165265330521882E-2</v>
      </c>
      <c r="D276" s="2">
        <v>1.8710697955149458E-2</v>
      </c>
      <c r="E276" s="2">
        <v>-2.4944404616761395E-2</v>
      </c>
      <c r="F276" s="2">
        <v>-2.0369881556353553E-3</v>
      </c>
      <c r="G276" s="2"/>
      <c r="H276" s="11"/>
      <c r="I276" s="11"/>
      <c r="J276">
        <f t="shared" si="17"/>
        <v>1032.3430000000003</v>
      </c>
      <c r="K276">
        <f t="shared" si="17"/>
        <v>616.96170037991578</v>
      </c>
      <c r="L276">
        <f t="shared" si="17"/>
        <v>508.74178144820689</v>
      </c>
      <c r="M276">
        <f t="shared" si="17"/>
        <v>420.22728262314934</v>
      </c>
      <c r="N276" s="11">
        <f>J276/MAX(J$3:J276)-1</f>
        <v>-1.9224880761884999E-2</v>
      </c>
      <c r="O276" s="11">
        <f>K276/MAX(K$3:K276)-1</f>
        <v>0</v>
      </c>
      <c r="P276" s="11">
        <f>L276/MAX(L$3:L276)-1</f>
        <v>-2.4944404616761395E-2</v>
      </c>
      <c r="Q276" s="11">
        <f>M276/MAX(M$3:M276)-1</f>
        <v>-9.8306777845136306E-3</v>
      </c>
    </row>
    <row r="277" spans="2:17" x14ac:dyDescent="0.25">
      <c r="B277" s="10">
        <v>43739</v>
      </c>
      <c r="C277" s="2">
        <v>7.155567480963132E-3</v>
      </c>
      <c r="D277" s="2">
        <v>2.1658991543773043E-2</v>
      </c>
      <c r="E277" s="2">
        <v>-8.5905512902131331E-3</v>
      </c>
      <c r="F277" s="2">
        <v>5.8987052532746276E-3</v>
      </c>
      <c r="G277" s="2"/>
      <c r="H277" s="11"/>
      <c r="I277" s="11"/>
      <c r="J277">
        <f t="shared" ref="J277:M291" si="18">J276*(1+C277)</f>
        <v>1039.7300000000002</v>
      </c>
      <c r="K277">
        <f t="shared" si="18"/>
        <v>630.3244686312762</v>
      </c>
      <c r="L277">
        <f t="shared" si="18"/>
        <v>504.37140908120165</v>
      </c>
      <c r="M277">
        <f t="shared" si="18"/>
        <v>422.70607950272785</v>
      </c>
      <c r="N277" s="11">
        <f>J277/MAX(J$3:J277)-1</f>
        <v>-1.2206878212526973E-2</v>
      </c>
      <c r="O277" s="11">
        <f>K277/MAX(K$3:K277)-1</f>
        <v>0</v>
      </c>
      <c r="P277" s="11">
        <f>L277/MAX(L$3:L277)-1</f>
        <v>-3.3320669719710483E-2</v>
      </c>
      <c r="Q277" s="11">
        <f>M277/MAX(M$3:M277)-1</f>
        <v>-3.9899608019297039E-3</v>
      </c>
    </row>
    <row r="278" spans="2:17" x14ac:dyDescent="0.25">
      <c r="B278" s="10">
        <v>43770</v>
      </c>
      <c r="C278" s="2">
        <v>3.9856501207044204E-2</v>
      </c>
      <c r="D278" s="2">
        <v>3.6299039052051674E-2</v>
      </c>
      <c r="E278" s="2">
        <v>-5.1665989735864004E-3</v>
      </c>
      <c r="F278" s="2">
        <v>1.0512880868168706E-2</v>
      </c>
      <c r="G278" s="2"/>
      <c r="H278" s="11"/>
      <c r="I278" s="11"/>
      <c r="J278">
        <f t="shared" si="18"/>
        <v>1081.1700000000003</v>
      </c>
      <c r="K278">
        <f t="shared" si="18"/>
        <v>653.20464113358662</v>
      </c>
      <c r="L278">
        <f t="shared" si="18"/>
        <v>501.76552427673636</v>
      </c>
      <c r="M278">
        <f t="shared" si="18"/>
        <v>427.14993815879069</v>
      </c>
      <c r="N278" s="11">
        <f>J278/MAX(J$3:J278)-1</f>
        <v>0</v>
      </c>
      <c r="O278" s="11">
        <f>K278/MAX(K$3:K278)-1</f>
        <v>0</v>
      </c>
      <c r="P278" s="11">
        <f>L278/MAX(L$3:L278)-1</f>
        <v>-3.8315114155323848E-2</v>
      </c>
      <c r="Q278" s="11">
        <f>M278/MAX(M$3:M278)-1</f>
        <v>0</v>
      </c>
    </row>
    <row r="279" spans="2:17" x14ac:dyDescent="0.25">
      <c r="B279" s="10">
        <f>EOMONTH(B278,1)</f>
        <v>43830</v>
      </c>
      <c r="C279" s="2">
        <v>1.5631214332621157E-2</v>
      </c>
      <c r="D279" s="2">
        <v>3.0182848232194415E-2</v>
      </c>
      <c r="E279" s="2">
        <v>-2.7909321564640988E-2</v>
      </c>
      <c r="F279" s="2">
        <v>1.8886632679810278E-2</v>
      </c>
      <c r="G279" s="2"/>
      <c r="H279" s="11">
        <f t="array" ref="H279">(PRODUCT(1+C268:C279))-1</f>
        <v>0.13840434913236943</v>
      </c>
      <c r="I279" s="11">
        <f t="array" ref="I279">(PRODUCT(1+D268:D279))-1</f>
        <v>0.31486370986834422</v>
      </c>
      <c r="J279">
        <f t="shared" si="18"/>
        <v>1098.0700000000004</v>
      </c>
      <c r="K279">
        <f t="shared" si="18"/>
        <v>672.92021768148663</v>
      </c>
      <c r="L279">
        <f t="shared" si="18"/>
        <v>487.76158890964626</v>
      </c>
      <c r="M279">
        <f t="shared" si="18"/>
        <v>435.21736213999947</v>
      </c>
      <c r="N279" s="11">
        <f>J279/MAX(J$3:J279)-1</f>
        <v>0</v>
      </c>
      <c r="O279" s="11">
        <f>K279/MAX(K$3:K279)-1</f>
        <v>0</v>
      </c>
      <c r="P279" s="11">
        <f>L279/MAX(L$3:L279)-1</f>
        <v>-6.5155086878218027E-2</v>
      </c>
      <c r="Q279" s="11">
        <f>M279/MAX(M$3:M279)-1</f>
        <v>0</v>
      </c>
    </row>
    <row r="280" spans="2:17" x14ac:dyDescent="0.25">
      <c r="B280" s="10">
        <f t="shared" ref="B280:B291" si="19">EOMONTH(B279,1)</f>
        <v>43861</v>
      </c>
      <c r="C280" s="2">
        <v>-1.0163286493575119E-2</v>
      </c>
      <c r="D280" s="2">
        <v>-3.9215267403869269E-4</v>
      </c>
      <c r="E280" s="2">
        <v>6.8452330346363777E-2</v>
      </c>
      <c r="F280" s="2">
        <v>-4.4553699142035885E-3</v>
      </c>
      <c r="G280" s="2"/>
      <c r="H280" s="11"/>
      <c r="I280" s="11"/>
      <c r="J280">
        <f t="shared" si="18"/>
        <v>1086.9100000000003</v>
      </c>
      <c r="K280">
        <f t="shared" si="18"/>
        <v>672.65633021870815</v>
      </c>
      <c r="L280">
        <f t="shared" si="18"/>
        <v>521.15000632395663</v>
      </c>
      <c r="M280">
        <f t="shared" si="18"/>
        <v>433.27830779858186</v>
      </c>
      <c r="N280" s="11">
        <f>J280/MAX(J$3:J280)-1</f>
        <v>-1.0163286493575119E-2</v>
      </c>
      <c r="O280" s="11">
        <f>K280/MAX(K$3:K280)-1</f>
        <v>-3.9215267403869269E-4</v>
      </c>
      <c r="P280" s="11">
        <f>L280/MAX(L$3:L280)-1</f>
        <v>-1.1627740625880234E-3</v>
      </c>
      <c r="Q280" s="11">
        <f>M280/MAX(M$3:M280)-1</f>
        <v>-4.4553699142035885E-3</v>
      </c>
    </row>
    <row r="281" spans="2:17" x14ac:dyDescent="0.25">
      <c r="B281" s="10">
        <f t="shared" si="19"/>
        <v>43890</v>
      </c>
      <c r="C281" s="2">
        <v>-7.9022182149396047E-2</v>
      </c>
      <c r="D281" s="2">
        <v>-8.2318729964890869E-2</v>
      </c>
      <c r="E281" s="2">
        <v>6.7005375039288495E-2</v>
      </c>
      <c r="F281" s="2">
        <v>-2.2800860798800837E-2</v>
      </c>
      <c r="G281" s="2"/>
      <c r="H281" s="11"/>
      <c r="I281" s="11"/>
      <c r="J281">
        <f t="shared" si="18"/>
        <v>1001.0200000000002</v>
      </c>
      <c r="K281">
        <f t="shared" si="18"/>
        <v>617.28411541225989</v>
      </c>
      <c r="L281">
        <f t="shared" si="18"/>
        <v>556.06985794942091</v>
      </c>
      <c r="M281">
        <f t="shared" si="18"/>
        <v>423.39918941532642</v>
      </c>
      <c r="N281" s="11">
        <f>J281/MAX(J$3:J281)-1</f>
        <v>-8.8382343566439481E-2</v>
      </c>
      <c r="O281" s="11">
        <f>K281/MAX(K$3:K281)-1</f>
        <v>-8.2678601128850282E-2</v>
      </c>
      <c r="P281" s="11">
        <f>L281/MAX(L$3:L281)-1</f>
        <v>0</v>
      </c>
      <c r="Q281" s="11">
        <f>M281/MAX(M$3:M281)-1</f>
        <v>-2.715464444378346E-2</v>
      </c>
    </row>
    <row r="282" spans="2:17" x14ac:dyDescent="0.25">
      <c r="B282" s="10">
        <f t="shared" si="19"/>
        <v>43921</v>
      </c>
      <c r="C282" s="2">
        <v>-0.16351321651915052</v>
      </c>
      <c r="D282" s="2">
        <v>-0.12351353104680352</v>
      </c>
      <c r="E282" s="2">
        <v>6.052382539750023E-2</v>
      </c>
      <c r="F282" s="2">
        <v>-9.0783719813775643E-2</v>
      </c>
      <c r="G282" s="2"/>
      <c r="H282" s="11"/>
      <c r="I282" s="11"/>
      <c r="J282">
        <f t="shared" si="18"/>
        <v>837.34000000000015</v>
      </c>
      <c r="K282">
        <f t="shared" si="18"/>
        <v>541.04117465858906</v>
      </c>
      <c r="L282">
        <f t="shared" si="18"/>
        <v>589.72533294076436</v>
      </c>
      <c r="M282">
        <f t="shared" si="18"/>
        <v>384.96143603406568</v>
      </c>
      <c r="N282" s="11">
        <f>J282/MAX(J$3:J282)-1</f>
        <v>-0.23744387880554074</v>
      </c>
      <c r="O282" s="11">
        <f>K282/MAX(K$3:K282)-1</f>
        <v>-0.19598020620821932</v>
      </c>
      <c r="P282" s="11">
        <f>L282/MAX(L$3:L282)-1</f>
        <v>0</v>
      </c>
      <c r="Q282" s="11">
        <f>M282/MAX(M$3:M282)-1</f>
        <v>-0.11547316462473201</v>
      </c>
    </row>
    <row r="283" spans="2:17" x14ac:dyDescent="0.25">
      <c r="B283" s="10">
        <f t="shared" si="19"/>
        <v>43951</v>
      </c>
      <c r="C283" s="2">
        <v>8.0361621324670951E-2</v>
      </c>
      <c r="D283" s="2">
        <v>0.12819403324982925</v>
      </c>
      <c r="E283" s="2">
        <v>2.023131955373092E-2</v>
      </c>
      <c r="F283" s="2">
        <v>4.5216002785490872E-2</v>
      </c>
      <c r="G283" s="2"/>
      <c r="H283" s="11"/>
      <c r="I283" s="11"/>
      <c r="J283">
        <f>J282*(1+C283)</f>
        <v>904.63000000000011</v>
      </c>
      <c r="K283">
        <f t="shared" si="18"/>
        <v>610.39942499229892</v>
      </c>
      <c r="L283">
        <f t="shared" si="18"/>
        <v>601.65625460041929</v>
      </c>
      <c r="M283">
        <f t="shared" si="18"/>
        <v>402.36785339808858</v>
      </c>
      <c r="N283" s="11">
        <f>J283/MAX(J$3:J283)-1</f>
        <v>-0.17616363255530176</v>
      </c>
      <c r="O283" s="11">
        <f>K283/MAX(K$3:K283)-1</f>
        <v>-9.2909666029354909E-2</v>
      </c>
      <c r="P283" s="11">
        <f>L283/MAX(L$3:L283)-1</f>
        <v>0</v>
      </c>
      <c r="Q283" s="11">
        <f>M283/MAX(M$3:M283)-1</f>
        <v>-7.5478396772562406E-2</v>
      </c>
    </row>
    <row r="284" spans="2:17" x14ac:dyDescent="0.25">
      <c r="B284" s="10">
        <f t="shared" si="19"/>
        <v>43982</v>
      </c>
      <c r="C284" s="2">
        <v>2.1312580834153216E-2</v>
      </c>
      <c r="D284" s="2">
        <v>4.7627458500709929E-2</v>
      </c>
      <c r="E284" s="2">
        <v>-1.8667381638503233E-2</v>
      </c>
      <c r="F284" s="2">
        <v>2.3783695884560752E-2</v>
      </c>
      <c r="G284" s="2"/>
      <c r="H284" s="11"/>
      <c r="I284" s="11"/>
      <c r="J284">
        <f t="shared" si="18"/>
        <v>923.91000000000008</v>
      </c>
      <c r="K284">
        <f t="shared" si="18"/>
        <v>639.47119827497681</v>
      </c>
      <c r="L284">
        <f t="shared" si="18"/>
        <v>590.42490768060077</v>
      </c>
      <c r="M284">
        <f t="shared" si="18"/>
        <v>411.93764805703222</v>
      </c>
      <c r="N284" s="11">
        <f>J284/MAX(J$3:J284)-1</f>
        <v>-0.15860555338002158</v>
      </c>
      <c r="O284" s="11">
        <f>K284/MAX(K$3:K284)-1</f>
        <v>-4.9707258791772957E-2</v>
      </c>
      <c r="P284" s="11">
        <f>L284/MAX(L$3:L284)-1</f>
        <v>-1.8667381638503233E-2</v>
      </c>
      <c r="Q284" s="11">
        <f>M284/MAX(M$3:M284)-1</f>
        <v>-5.3489856122694635E-2</v>
      </c>
    </row>
    <row r="285" spans="2:17" x14ac:dyDescent="0.25">
      <c r="B285" s="10">
        <f t="shared" si="19"/>
        <v>44012</v>
      </c>
      <c r="C285" s="2">
        <v>1.6841467242480368E-2</v>
      </c>
      <c r="D285" s="2">
        <v>1.9888211104706066E-2</v>
      </c>
      <c r="E285" s="2">
        <v>1.2958380771308509E-3</v>
      </c>
      <c r="F285" s="2">
        <v>2.018343827641389E-2</v>
      </c>
      <c r="G285" s="2"/>
      <c r="H285" s="11"/>
      <c r="I285" s="11"/>
      <c r="J285">
        <f t="shared" si="18"/>
        <v>939.47000000000014</v>
      </c>
      <c r="K285">
        <f t="shared" si="18"/>
        <v>652.1891364616489</v>
      </c>
      <c r="L285">
        <f t="shared" si="18"/>
        <v>591.19000275765973</v>
      </c>
      <c r="M285">
        <f t="shared" si="18"/>
        <v>420.25196615032246</v>
      </c>
      <c r="N285" s="11">
        <f>J285/MAX(J$3:J285)-1</f>
        <v>-0.14443523636926625</v>
      </c>
      <c r="O285" s="11">
        <f>K285/MAX(K$3:K285)-1</f>
        <v>-3.0807636143353911E-2</v>
      </c>
      <c r="P285" s="11">
        <f>L285/MAX(L$3:L285)-1</f>
        <v>-1.739573346529999E-2</v>
      </c>
      <c r="Q285" s="11">
        <f>M285/MAX(M$3:M285)-1</f>
        <v>-3.4386027055747337E-2</v>
      </c>
    </row>
    <row r="286" spans="2:17" x14ac:dyDescent="0.25">
      <c r="B286" s="10">
        <f t="shared" si="19"/>
        <v>44043</v>
      </c>
      <c r="C286" s="2">
        <v>4.4993453755840962E-2</v>
      </c>
      <c r="D286" s="2">
        <v>5.6385171143966906E-2</v>
      </c>
      <c r="E286" s="2">
        <v>4.2257690262718084E-2</v>
      </c>
      <c r="F286" s="2">
        <v>2.9706292464787953E-2</v>
      </c>
      <c r="G286" s="2"/>
      <c r="H286" s="11"/>
      <c r="I286" s="11"/>
      <c r="J286">
        <f t="shared" si="18"/>
        <v>981.74</v>
      </c>
      <c r="K286">
        <f t="shared" si="18"/>
        <v>688.96293253927502</v>
      </c>
      <c r="L286">
        <f t="shared" si="18"/>
        <v>616.17232678060839</v>
      </c>
      <c r="M286">
        <f t="shared" si="18"/>
        <v>432.73609396568611</v>
      </c>
      <c r="N286" s="11">
        <f>J286/MAX(J$3:J286)-1</f>
        <v>-0.10594042274171989</v>
      </c>
      <c r="O286" s="11">
        <f>K286/MAX(K$3:K286)-1</f>
        <v>0</v>
      </c>
      <c r="P286" s="11">
        <f>L286/MAX(L$3:L286)-1</f>
        <v>0</v>
      </c>
      <c r="Q286" s="11">
        <f>M286/MAX(M$3:M286)-1</f>
        <v>-5.7012159673794915E-3</v>
      </c>
    </row>
    <row r="287" spans="2:17" x14ac:dyDescent="0.25">
      <c r="B287" s="10">
        <f t="shared" si="19"/>
        <v>44074</v>
      </c>
      <c r="C287" s="2">
        <v>9.2998146148675076E-3</v>
      </c>
      <c r="D287" s="2">
        <v>7.1879829682211405E-2</v>
      </c>
      <c r="E287" s="2">
        <v>-4.311390302568574E-2</v>
      </c>
      <c r="F287" s="2">
        <v>2.3659068255708515E-2</v>
      </c>
      <c r="G287" s="2"/>
      <c r="H287" s="11"/>
      <c r="I287" s="11"/>
      <c r="J287">
        <f t="shared" si="18"/>
        <v>990.87</v>
      </c>
      <c r="K287">
        <f t="shared" si="18"/>
        <v>738.48547078755496</v>
      </c>
      <c r="L287">
        <f t="shared" si="18"/>
        <v>589.60673283667813</v>
      </c>
      <c r="M287">
        <f t="shared" si="18"/>
        <v>442.97422674952895</v>
      </c>
      <c r="N287" s="11">
        <f>J287/MAX(J$3:J287)-1</f>
        <v>-9.7625834418571089E-2</v>
      </c>
      <c r="O287" s="11">
        <f>K287/MAX(K$3:K287)-1</f>
        <v>0</v>
      </c>
      <c r="P287" s="11">
        <f>L287/MAX(L$3:L287)-1</f>
        <v>-4.3113903025685629E-2</v>
      </c>
      <c r="Q287" s="11">
        <f>M287/MAX(M$3:M287)-1</f>
        <v>0</v>
      </c>
    </row>
    <row r="288" spans="2:17" x14ac:dyDescent="0.25">
      <c r="B288" s="10">
        <f t="shared" si="19"/>
        <v>44104</v>
      </c>
      <c r="C288" s="2">
        <v>1.3624390686972632E-3</v>
      </c>
      <c r="D288" s="2">
        <v>-3.7997194147475488E-2</v>
      </c>
      <c r="E288" s="2">
        <v>3.8471926043877058E-3</v>
      </c>
      <c r="F288" s="2">
        <v>-9.2946597348788629E-3</v>
      </c>
      <c r="G288" s="2"/>
      <c r="H288" s="11"/>
      <c r="I288" s="11"/>
      <c r="J288">
        <f t="shared" si="18"/>
        <v>992.22</v>
      </c>
      <c r="K288">
        <f t="shared" si="18"/>
        <v>710.42509497895037</v>
      </c>
      <c r="L288">
        <f t="shared" si="18"/>
        <v>591.87506349874457</v>
      </c>
      <c r="M288">
        <f t="shared" si="18"/>
        <v>438.856932040571</v>
      </c>
      <c r="N288" s="11">
        <f>J288/MAX(J$3:J288)-1</f>
        <v>-9.6396404600799901E-2</v>
      </c>
      <c r="O288" s="11">
        <f>K288/MAX(K$3:K288)-1</f>
        <v>-3.7997194147475488E-2</v>
      </c>
      <c r="P288" s="11">
        <f>L288/MAX(L$3:L288)-1</f>
        <v>-3.9432577910164746E-2</v>
      </c>
      <c r="Q288" s="11">
        <f>M288/MAX(M$3:M288)-1</f>
        <v>-9.2946597348788629E-3</v>
      </c>
    </row>
    <row r="289" spans="1:17" x14ac:dyDescent="0.25">
      <c r="B289" s="10">
        <f t="shared" si="19"/>
        <v>44135</v>
      </c>
      <c r="C289" s="2">
        <v>-3.9537602547822015E-2</v>
      </c>
      <c r="D289" s="2">
        <v>-2.6592646444557833E-2</v>
      </c>
      <c r="E289" s="2">
        <v>-3.0094879372459249E-2</v>
      </c>
      <c r="F289" s="2">
        <v>1.4114891394776397E-3</v>
      </c>
      <c r="G289" s="2"/>
      <c r="H289" s="11"/>
      <c r="I289" s="11"/>
      <c r="J289">
        <f t="shared" si="18"/>
        <v>952.99000000000012</v>
      </c>
      <c r="K289">
        <f t="shared" si="18"/>
        <v>691.53301160283377</v>
      </c>
      <c r="L289">
        <f t="shared" si="18"/>
        <v>574.06265485918323</v>
      </c>
      <c r="M289">
        <f t="shared" si="18"/>
        <v>439.47637383393072</v>
      </c>
      <c r="N289" s="11">
        <f>J289/MAX(J$3:J289)-1</f>
        <v>-0.13212272441647643</v>
      </c>
      <c r="O289" s="11">
        <f>K289/MAX(K$3:K289)-1</f>
        <v>-6.3579394642184206E-2</v>
      </c>
      <c r="P289" s="11">
        <f>L289/MAX(L$3:L289)-1</f>
        <v>-6.834073860707246E-2</v>
      </c>
      <c r="Q289" s="11">
        <f>M289/MAX(M$3:M289)-1</f>
        <v>-7.8962899066722381E-3</v>
      </c>
    </row>
    <row r="290" spans="1:17" x14ac:dyDescent="0.25">
      <c r="B290" s="10">
        <f t="shared" si="19"/>
        <v>44165</v>
      </c>
      <c r="C290" s="2">
        <v>8.8007219383204438E-2</v>
      </c>
      <c r="D290" s="2">
        <v>0.10946362497104611</v>
      </c>
      <c r="E290" s="2">
        <v>1.2004345778324765E-2</v>
      </c>
      <c r="F290" s="2">
        <v>5.7998483725149264E-2</v>
      </c>
      <c r="G290" s="2"/>
      <c r="H290" s="11"/>
      <c r="I290" s="11"/>
      <c r="J290">
        <f t="shared" si="18"/>
        <v>1036.8600000000001</v>
      </c>
      <c r="K290">
        <f t="shared" si="18"/>
        <v>767.23072184002444</v>
      </c>
      <c r="L290">
        <f t="shared" si="18"/>
        <v>580.95390146653597</v>
      </c>
      <c r="M290">
        <f t="shared" si="18"/>
        <v>464.96533714932559</v>
      </c>
      <c r="N290" s="11">
        <f>J290/MAX(J$3:J290)-1</f>
        <v>-5.5743258626499426E-2</v>
      </c>
      <c r="O290" s="11">
        <f>K290/MAX(K$3:K290)-1</f>
        <v>0</v>
      </c>
      <c r="P290" s="11">
        <f>L290/MAX(L$3:L290)-1</f>
        <v>-5.7156778685733101E-2</v>
      </c>
      <c r="Q290" s="11">
        <f>M290/MAX(M$3:M290)-1</f>
        <v>0</v>
      </c>
    </row>
    <row r="291" spans="1:17" x14ac:dyDescent="0.25">
      <c r="B291" s="10">
        <f t="shared" si="19"/>
        <v>44196</v>
      </c>
      <c r="C291" s="2">
        <v>5.3806685569893764E-2</v>
      </c>
      <c r="D291" s="2">
        <v>3.8448567061827754E-2</v>
      </c>
      <c r="E291" s="2">
        <v>-1.1781291266640626E-2</v>
      </c>
      <c r="F291" s="2">
        <v>4.4693527116857146E-2</v>
      </c>
      <c r="G291" s="2"/>
      <c r="H291" s="11"/>
      <c r="I291" s="11"/>
      <c r="J291">
        <f t="shared" si="18"/>
        <v>1092.6500000000001</v>
      </c>
      <c r="K291">
        <f t="shared" si="18"/>
        <v>796.72964370058514</v>
      </c>
      <c r="L291">
        <f t="shared" si="18"/>
        <v>574.10951434086746</v>
      </c>
      <c r="M291">
        <f t="shared" si="18"/>
        <v>485.74627805360763</v>
      </c>
      <c r="N291" s="11">
        <f>J291/MAX(J$3:J291)-1</f>
        <v>-4.9359330461631323E-3</v>
      </c>
      <c r="O291" s="11">
        <f>K291/MAX(K$3:K291)-1</f>
        <v>0</v>
      </c>
      <c r="P291" s="11">
        <f>L291/MAX(L$3:L291)-1</f>
        <v>-6.8264689294814107E-2</v>
      </c>
      <c r="Q291" s="11">
        <f>M291/MAX(M$3:M291)-1</f>
        <v>0</v>
      </c>
    </row>
    <row r="292" spans="1:17" x14ac:dyDescent="0.25">
      <c r="B292" s="10"/>
      <c r="C292" s="2"/>
      <c r="D292" s="2"/>
      <c r="E292" s="2"/>
      <c r="F292" s="2"/>
      <c r="G292" s="2"/>
      <c r="H292" s="11"/>
      <c r="I292" s="11"/>
    </row>
    <row r="293" spans="1:17" x14ac:dyDescent="0.25">
      <c r="B293" s="10"/>
      <c r="C293" s="2"/>
      <c r="D293" s="2"/>
      <c r="E293" s="2"/>
      <c r="F293" s="2"/>
      <c r="G293" s="2"/>
      <c r="H293" s="11"/>
      <c r="I293" s="11"/>
    </row>
    <row r="294" spans="1:17" s="26" customFormat="1" x14ac:dyDescent="0.25">
      <c r="A294"/>
      <c r="B294" s="10"/>
      <c r="C294" s="2"/>
      <c r="D294" s="2"/>
      <c r="E294" s="2"/>
      <c r="F294" s="2"/>
      <c r="G294" s="28"/>
      <c r="H294"/>
      <c r="I294"/>
      <c r="J294"/>
      <c r="K294"/>
      <c r="L294"/>
      <c r="M294"/>
    </row>
    <row r="295" spans="1:17" x14ac:dyDescent="0.25">
      <c r="B295" s="10"/>
      <c r="C295" s="2"/>
      <c r="D295" s="2"/>
      <c r="E295" s="2"/>
      <c r="F295" s="2"/>
      <c r="G295" s="11"/>
    </row>
    <row r="296" spans="1:17" x14ac:dyDescent="0.25">
      <c r="A296" s="26" t="s">
        <v>9</v>
      </c>
      <c r="B296" s="27"/>
      <c r="C296" s="26">
        <f>COUNT(C4:C294)</f>
        <v>288</v>
      </c>
      <c r="D296" s="26">
        <f>COUNT(D4:D294)</f>
        <v>288</v>
      </c>
      <c r="E296" s="26">
        <f>COUNT(E4:E294)</f>
        <v>288</v>
      </c>
      <c r="F296" s="26">
        <f>COUNT(F4:F294)</f>
        <v>288</v>
      </c>
      <c r="G296" s="11"/>
    </row>
    <row r="297" spans="1:17" x14ac:dyDescent="0.25">
      <c r="A297" s="26" t="s">
        <v>37</v>
      </c>
      <c r="B297" s="27"/>
      <c r="C297" s="28" cm="1">
        <f t="array" ref="C297">(PRODUCT(1+C4:C295))-1</f>
        <v>9.9264999999999866</v>
      </c>
      <c r="D297" s="28">
        <f t="array" ref="D297">(PRODUCT(1+D4:D295))-1</f>
        <v>6.9672964370058645</v>
      </c>
      <c r="E297" s="28">
        <f t="array" ref="E297">(PRODUCT(1+E4:E295))-1</f>
        <v>4.7410951434086757</v>
      </c>
      <c r="F297" s="28">
        <f t="array" ref="F297">(PRODUCT(1+F4:F295))-1</f>
        <v>3.8574627805360704</v>
      </c>
      <c r="G297" s="29"/>
    </row>
    <row r="298" spans="1:17" x14ac:dyDescent="0.25">
      <c r="A298" t="s">
        <v>26</v>
      </c>
      <c r="C298" s="11">
        <f>(((1+C297)^(1/COUNT(C4:C295)))^12-1)</f>
        <v>0.10476535017699184</v>
      </c>
      <c r="D298" s="11">
        <f>(((1+D297)^(1/COUNT(D4:D295)))^12-1)</f>
        <v>9.0321620513125422E-2</v>
      </c>
      <c r="E298" s="11">
        <f>(((1+E297)^(1/COUNT(E4:E295)))^12-1)</f>
        <v>7.553557769161845E-2</v>
      </c>
      <c r="F298" s="11">
        <f>(((1+F297)^(1/COUNT(F4:F295)))^12-1)</f>
        <v>6.8071668188739221E-2</v>
      </c>
    </row>
    <row r="299" spans="1:17" x14ac:dyDescent="0.25">
      <c r="A299" t="s">
        <v>27</v>
      </c>
      <c r="C299" s="11">
        <f>STDEV(C4:C295)*SQRT(12)</f>
        <v>0.15949481575155439</v>
      </c>
      <c r="D299" s="11">
        <f>STDEV(D4:D295)*SQRT(12)</f>
        <v>0.15459632508117283</v>
      </c>
      <c r="E299" s="11">
        <f>STDEV(E4:E295)*SQRT(12)</f>
        <v>0.1046141604659396</v>
      </c>
      <c r="F299" s="11">
        <f>STDEV(F4:F295)*SQRT(12)</f>
        <v>7.0314130965026866E-2</v>
      </c>
      <c r="G299" s="29"/>
    </row>
    <row r="300" spans="1:17" x14ac:dyDescent="0.25">
      <c r="A300" t="s">
        <v>28</v>
      </c>
      <c r="C300" s="29">
        <f t="shared" ref="C300:F300" si="20">(C298-0.025)/C299</f>
        <v>0.50011249457313145</v>
      </c>
      <c r="D300" s="29">
        <f t="shared" si="20"/>
        <v>0.42253022818509728</v>
      </c>
      <c r="E300" s="29">
        <f t="shared" si="20"/>
        <v>0.48306632167709151</v>
      </c>
      <c r="F300" s="29">
        <f t="shared" si="20"/>
        <v>0.61256062753818841</v>
      </c>
      <c r="G300" s="2"/>
    </row>
    <row r="301" spans="1:17" x14ac:dyDescent="0.25">
      <c r="A301" t="s">
        <v>29</v>
      </c>
      <c r="C301" s="29">
        <f>C298/C315</f>
        <v>1.0649808351877801</v>
      </c>
      <c r="D301" s="29">
        <f t="shared" ref="D301:F301" si="21">D298/D315</f>
        <v>0.870334209181159</v>
      </c>
      <c r="E301" s="29">
        <f t="shared" si="21"/>
        <v>1.2726840354733919</v>
      </c>
      <c r="F301" s="29">
        <f t="shared" si="21"/>
        <v>1.5469647928008323</v>
      </c>
      <c r="G301" s="11"/>
    </row>
    <row r="302" spans="1:17" x14ac:dyDescent="0.25">
      <c r="A302" t="s">
        <v>30</v>
      </c>
      <c r="C302" s="29">
        <f t="shared" ref="C302:F302" si="22">C298/ABS(C307)</f>
        <v>0.44122152444616797</v>
      </c>
      <c r="D302" s="29">
        <f t="shared" si="22"/>
        <v>0.1772793032150552</v>
      </c>
      <c r="E302" s="29">
        <f t="shared" si="22"/>
        <v>0.4739522391752421</v>
      </c>
      <c r="F302" s="29">
        <f t="shared" si="22"/>
        <v>0.31777356027374293</v>
      </c>
      <c r="G302" s="11"/>
    </row>
    <row r="303" spans="1:17" x14ac:dyDescent="0.25">
      <c r="A303" t="s">
        <v>31</v>
      </c>
      <c r="C303" s="2">
        <f>C311/C296</f>
        <v>0.60763888888888884</v>
      </c>
      <c r="D303" s="2">
        <f t="shared" ref="D303:F303" si="23">D311/D296</f>
        <v>0.65277777777777779</v>
      </c>
      <c r="E303" s="2">
        <f t="shared" si="23"/>
        <v>0.59027777777777779</v>
      </c>
      <c r="F303" s="2">
        <f t="shared" si="23"/>
        <v>0.66666666666666663</v>
      </c>
      <c r="G303" s="29"/>
    </row>
    <row r="304" spans="1:17" x14ac:dyDescent="0.25">
      <c r="A304" t="s">
        <v>32</v>
      </c>
      <c r="C304" s="11">
        <f>AVERAGEIF(C4:C295,"&gt;=0")</f>
        <v>3.8086465489908627E-2</v>
      </c>
      <c r="D304" s="11">
        <f>AVERAGEIF(D4:D295,"&gt;=0")</f>
        <v>3.3389332644543912E-2</v>
      </c>
      <c r="E304" s="11">
        <f>AVERAGEIF(E4:E295,"&gt;=0")</f>
        <v>2.5273146325459021E-2</v>
      </c>
      <c r="F304" s="11">
        <f>AVERAGEIF(F4:F295,"&gt;=0")</f>
        <v>1.6078723268730388E-2</v>
      </c>
      <c r="G304" s="2"/>
    </row>
    <row r="305" spans="1:6" x14ac:dyDescent="0.25">
      <c r="A305" t="s">
        <v>33</v>
      </c>
      <c r="C305" s="11">
        <f>AVERAGEIF(C4:C295,"&lt;0")</f>
        <v>-3.5049762108684504E-2</v>
      </c>
      <c r="D305" s="11">
        <f>AVERAGEIF(D4:D295,"&lt;0")</f>
        <v>-3.9049087747888296E-2</v>
      </c>
      <c r="E305" s="11">
        <f>AVERAGEIF(E4:E295,"&lt;0")</f>
        <v>-2.0458014570246458E-2</v>
      </c>
      <c r="F305" s="11">
        <f>AVERAGEIF(F4:F295,"&lt;0")</f>
        <v>-1.5029618151767532E-2</v>
      </c>
    </row>
    <row r="306" spans="1:6" x14ac:dyDescent="0.25">
      <c r="A306" t="s">
        <v>34</v>
      </c>
      <c r="C306" s="29">
        <f>CORREL($C$4:$C$295,C4:C295)</f>
        <v>1.0000000000000002</v>
      </c>
      <c r="D306" s="29">
        <f>CORREL($C$4:$C$295,D4:D295)</f>
        <v>0.50407932334860062</v>
      </c>
      <c r="E306" s="29">
        <f>CORREL($C$4:$C$295,E4:E295)</f>
        <v>-4.2134156425946624E-2</v>
      </c>
      <c r="F306" s="29">
        <f>CORREL($C$4:$C$295,F4:F295)</f>
        <v>0.60055236394371181</v>
      </c>
    </row>
    <row r="307" spans="1:6" x14ac:dyDescent="0.25">
      <c r="A307" t="s">
        <v>35</v>
      </c>
      <c r="C307" s="2">
        <f>MIN(N4:N288)</f>
        <v>-0.23744387880554074</v>
      </c>
      <c r="D307" s="2">
        <f>MIN(O4:O288)</f>
        <v>-0.50948767777791548</v>
      </c>
      <c r="E307" s="2">
        <f>MIN(P4:P288)</f>
        <v>-0.15937381754554691</v>
      </c>
      <c r="F307" s="2">
        <f>MIN(Q4:Q288)</f>
        <v>-0.21421438627587375</v>
      </c>
    </row>
    <row r="308" spans="1:6" x14ac:dyDescent="0.25">
      <c r="A308" t="s">
        <v>36</v>
      </c>
      <c r="C308" s="73" t="s">
        <v>127</v>
      </c>
      <c r="D308" s="73" t="s">
        <v>128</v>
      </c>
      <c r="E308" s="73" t="s">
        <v>129</v>
      </c>
      <c r="F308" s="73" t="s">
        <v>1</v>
      </c>
    </row>
    <row r="311" spans="1:6" x14ac:dyDescent="0.25">
      <c r="A311" s="26" t="s">
        <v>38</v>
      </c>
      <c r="B311" s="26"/>
      <c r="C311" s="26">
        <f>COUNTIF(C4:C295,"&gt;=0")</f>
        <v>175</v>
      </c>
      <c r="D311" s="26">
        <f>COUNTIF(D4:D295,"&gt;=0")</f>
        <v>188</v>
      </c>
      <c r="E311" s="26">
        <f>COUNTIF(E4:E295,"&gt;=0")</f>
        <v>170</v>
      </c>
      <c r="F311" s="26">
        <f>COUNTIF(F4:F295,"&gt;=0")</f>
        <v>192</v>
      </c>
    </row>
    <row r="312" spans="1:6" x14ac:dyDescent="0.25">
      <c r="A312" s="26"/>
      <c r="B312" s="26"/>
      <c r="C312" s="26"/>
      <c r="D312" s="26"/>
      <c r="E312" s="26"/>
      <c r="F312" s="26"/>
    </row>
    <row r="313" spans="1:6" x14ac:dyDescent="0.25">
      <c r="A313" s="26"/>
      <c r="B313" s="26"/>
      <c r="C313" s="28" cm="1">
        <f t="array" ref="C313">SUM(IF(C2:C295&lt;0,(C2:C295-0)^2))</f>
        <v>0.23225388887328166</v>
      </c>
      <c r="D313" s="28">
        <f t="array" ref="D313">SUM(IF(D2:D295&lt;0,(D2:D295-0)^2))</f>
        <v>0.25847739925387408</v>
      </c>
      <c r="E313" s="28">
        <f t="array" ref="E313">SUM(IF(E2:E295&lt;0,(E2:E295-0)^2))</f>
        <v>8.454212484955706E-2</v>
      </c>
      <c r="F313" s="28">
        <f t="array" ref="F313">SUM(IF(F2:F295&lt;0,(F2:F295-0)^2))</f>
        <v>4.6471123220628539E-2</v>
      </c>
    </row>
    <row r="314" spans="1:6" x14ac:dyDescent="0.25">
      <c r="A314" s="26" t="s">
        <v>39</v>
      </c>
      <c r="B314" s="26"/>
      <c r="C314" s="30">
        <f>(C313/COUNT(C2:C295))^0.5</f>
        <v>2.839783643419581E-2</v>
      </c>
      <c r="D314" s="30">
        <f>(D313/COUNT(D2:D295))^0.5</f>
        <v>2.9958153641897012E-2</v>
      </c>
      <c r="E314" s="30">
        <f>(E313/COUNT(E2:E295))^0.5</f>
        <v>1.713327302696474E-2</v>
      </c>
      <c r="F314" s="30">
        <f>(F313/COUNT(F2:F295))^0.5</f>
        <v>1.2702679510177903E-2</v>
      </c>
    </row>
    <row r="315" spans="1:6" x14ac:dyDescent="0.25">
      <c r="A315" s="26" t="s">
        <v>40</v>
      </c>
      <c r="B315" s="26"/>
      <c r="C315" s="30">
        <f>C314*(12^0.5)</f>
        <v>9.8372991058115478E-2</v>
      </c>
      <c r="D315" s="30">
        <f t="shared" ref="D315:F315" si="24">D314*(12^0.5)</f>
        <v>0.10377808841744043</v>
      </c>
      <c r="E315" s="30">
        <f t="shared" si="24"/>
        <v>5.935139876530468E-2</v>
      </c>
      <c r="F315" s="30">
        <f t="shared" si="24"/>
        <v>4.400337260778453E-2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59999389629810485"/>
  </sheetPr>
  <dimension ref="A1:I304"/>
  <sheetViews>
    <sheetView zoomScale="85" zoomScaleNormal="85" workbookViewId="0">
      <pane xSplit="1" ySplit="2" topLeftCell="B240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RowHeight="13.5" x14ac:dyDescent="0.25"/>
  <cols>
    <col min="1" max="1" width="31.875" customWidth="1"/>
    <col min="3" max="3" width="8.875" bestFit="1" customWidth="1"/>
  </cols>
  <sheetData>
    <row r="1" spans="2:9" x14ac:dyDescent="0.25">
      <c r="E1" s="70" t="s">
        <v>134</v>
      </c>
      <c r="G1" s="70" t="s">
        <v>135</v>
      </c>
    </row>
    <row r="2" spans="2:9" x14ac:dyDescent="0.25">
      <c r="C2" s="104" t="s">
        <v>25</v>
      </c>
      <c r="D2" s="104" t="s">
        <v>0</v>
      </c>
      <c r="E2" s="74" t="s">
        <v>41</v>
      </c>
      <c r="F2" s="5" t="s">
        <v>7</v>
      </c>
      <c r="G2" s="75" t="s">
        <v>42</v>
      </c>
      <c r="H2" s="5" t="s">
        <v>8</v>
      </c>
      <c r="I2" s="5"/>
    </row>
    <row r="3" spans="2:9" x14ac:dyDescent="0.25">
      <c r="B3" s="10">
        <v>35431</v>
      </c>
      <c r="C3" s="2">
        <f>[2]Returns!C4</f>
        <v>9.4490999999999881E-2</v>
      </c>
      <c r="D3" s="2">
        <f>[2]Returns!D4</f>
        <v>6.2470479515350785E-2</v>
      </c>
      <c r="E3" s="2">
        <v>1.2223759597770556E-2</v>
      </c>
      <c r="F3" s="2">
        <f>[2]Returns!E4</f>
        <v>-7.1089565886297557E-3</v>
      </c>
      <c r="G3" s="2">
        <v>-2.6728800726410595E-2</v>
      </c>
      <c r="H3" s="2">
        <f>[2]Returns!F4</f>
        <v>3.1699944807751068E-2</v>
      </c>
      <c r="I3" s="2"/>
    </row>
    <row r="4" spans="2:9" x14ac:dyDescent="0.25">
      <c r="B4" s="10">
        <v>35462</v>
      </c>
      <c r="C4" s="2">
        <f>[2]Returns!C5</f>
        <v>5.3948365039091284E-2</v>
      </c>
      <c r="D4" s="2">
        <f>[2]Returns!D5</f>
        <v>7.8377176875348287E-3</v>
      </c>
      <c r="E4" s="2">
        <v>1.1671840781652287E-2</v>
      </c>
      <c r="F4" s="2">
        <f>[2]Returns!E5</f>
        <v>4.3143737559114825E-4</v>
      </c>
      <c r="G4" s="2">
        <v>-7.5007919800124112E-3</v>
      </c>
      <c r="H4" s="2">
        <f>[2]Returns!F5</f>
        <v>1.0300056148423442E-2</v>
      </c>
      <c r="I4" s="2"/>
    </row>
    <row r="5" spans="2:9" x14ac:dyDescent="0.25">
      <c r="B5" s="10">
        <v>35490</v>
      </c>
      <c r="C5" s="2">
        <f>[2]Returns!C6</f>
        <v>-5.2108428251542827E-2</v>
      </c>
      <c r="D5" s="2">
        <f>[2]Returns!D6</f>
        <v>-4.1089322529606287E-2</v>
      </c>
      <c r="E5" s="2">
        <v>-1.9606070697939959E-2</v>
      </c>
      <c r="F5" s="2">
        <f>[2]Returns!E6</f>
        <v>-2.5589943870532816E-2</v>
      </c>
      <c r="G5" s="2">
        <v>-7.575823090156919E-3</v>
      </c>
      <c r="H5" s="2">
        <f>[2]Returns!F6</f>
        <v>-1.6400138079091686E-2</v>
      </c>
      <c r="I5" s="2"/>
    </row>
    <row r="6" spans="2:9" x14ac:dyDescent="0.25">
      <c r="B6" s="10">
        <v>35521</v>
      </c>
      <c r="C6" s="2">
        <f>[2]Returns!C7</f>
        <v>-2.3366879209239189E-2</v>
      </c>
      <c r="D6" s="2">
        <f>[2]Returns!D7</f>
        <v>5.9700000000000086E-2</v>
      </c>
      <c r="E6" s="2">
        <v>3.2857926228593293E-2</v>
      </c>
      <c r="F6" s="2">
        <f>[2]Returns!E7</f>
        <v>2.4138646083344817E-2</v>
      </c>
      <c r="G6" s="2">
        <v>-8.7873239458935437E-3</v>
      </c>
      <c r="H6" s="2">
        <f>[2]Returns!F7</f>
        <v>-1.0999218604950123E-3</v>
      </c>
      <c r="I6" s="2"/>
    </row>
    <row r="7" spans="2:9" x14ac:dyDescent="0.25">
      <c r="B7" s="10">
        <v>35551</v>
      </c>
      <c r="C7" s="2">
        <f>[2]Returns!C8</f>
        <v>6.0327116018870974E-2</v>
      </c>
      <c r="D7" s="2">
        <f>[2]Returns!D8</f>
        <v>6.0885156176276212E-2</v>
      </c>
      <c r="E7" s="2">
        <v>6.1905656831422462E-2</v>
      </c>
      <c r="F7" s="2">
        <f>[2]Returns!E8</f>
        <v>1.1221139232404198E-2</v>
      </c>
      <c r="G7" s="2">
        <v>2.717269687418078E-2</v>
      </c>
      <c r="H7" s="2">
        <f>[2]Returns!F8</f>
        <v>4.3799986210700359E-2</v>
      </c>
      <c r="I7" s="2"/>
    </row>
    <row r="8" spans="2:9" x14ac:dyDescent="0.25">
      <c r="B8" s="10">
        <v>35582</v>
      </c>
      <c r="C8" s="2">
        <f>[2]Returns!C9</f>
        <v>3.6468250463657981E-2</v>
      </c>
      <c r="D8" s="2">
        <f>[2]Returns!D9</f>
        <v>4.4804397715749511E-2</v>
      </c>
      <c r="E8" s="2">
        <v>5.0036280617301587E-2</v>
      </c>
      <c r="F8" s="2">
        <f>[2]Returns!E9</f>
        <v>1.9289498440772102E-2</v>
      </c>
      <c r="G8" s="2">
        <v>1.194003373646968E-2</v>
      </c>
      <c r="H8" s="2">
        <f>[2]Returns!F9</f>
        <v>2.6999861838386208E-2</v>
      </c>
      <c r="I8" s="2"/>
    </row>
    <row r="9" spans="2:9" x14ac:dyDescent="0.25">
      <c r="B9" s="10">
        <v>35612</v>
      </c>
      <c r="C9" s="2">
        <f>[2]Returns!C10</f>
        <v>0.1132845884390925</v>
      </c>
      <c r="D9" s="2">
        <f>[2]Returns!D10</f>
        <v>7.9568189751317409E-2</v>
      </c>
      <c r="E9" s="2">
        <v>4.6206678605288154E-2</v>
      </c>
      <c r="F9" s="2">
        <f>[2]Returns!E10</f>
        <v>5.8739801018650173E-2</v>
      </c>
      <c r="G9" s="2">
        <v>-7.7986962960230333E-3</v>
      </c>
      <c r="H9" s="2">
        <f>[2]Returns!F10</f>
        <v>3.8700232183705996E-2</v>
      </c>
      <c r="I9" s="2"/>
    </row>
    <row r="10" spans="2:9" x14ac:dyDescent="0.25">
      <c r="B10" s="10">
        <v>35643</v>
      </c>
      <c r="C10" s="2">
        <f>[2]Returns!C11</f>
        <v>-7.0468404024972786E-2</v>
      </c>
      <c r="D10" s="2">
        <f>[2]Returns!D11</f>
        <v>-5.6023027483143362E-2</v>
      </c>
      <c r="E10" s="2">
        <v>-6.6748291319459807E-2</v>
      </c>
      <c r="F10" s="2">
        <f>[2]Returns!E11</f>
        <v>-2.7837804165109392E-2</v>
      </c>
      <c r="G10" s="2">
        <v>-5.9462046708436134E-4</v>
      </c>
      <c r="H10" s="2">
        <f>[2]Returns!F11</f>
        <v>3.3999503088155691E-3</v>
      </c>
      <c r="I10" s="2"/>
    </row>
    <row r="11" spans="2:9" x14ac:dyDescent="0.25">
      <c r="B11" s="10">
        <v>35674</v>
      </c>
      <c r="C11" s="2">
        <f>[2]Returns!C12</f>
        <v>6.3406102894012495E-2</v>
      </c>
      <c r="D11" s="2">
        <f>[2]Returns!D12</f>
        <v>5.4761447272787978E-2</v>
      </c>
      <c r="E11" s="2">
        <v>5.4484330090886379E-2</v>
      </c>
      <c r="F11" s="2">
        <f>[2]Returns!E12</f>
        <v>2.7539888278906854E-2</v>
      </c>
      <c r="G11" s="2">
        <v>2.1295270833467939E-2</v>
      </c>
      <c r="H11" s="2">
        <f>[2]Returns!F12</f>
        <v>3.7199960813727007E-2</v>
      </c>
      <c r="I11" s="2"/>
    </row>
    <row r="12" spans="2:9" x14ac:dyDescent="0.25">
      <c r="B12" s="10">
        <v>35704</v>
      </c>
      <c r="C12" s="2">
        <f>[2]Returns!C13</f>
        <v>-4.9698872144937845E-2</v>
      </c>
      <c r="D12" s="2">
        <f>[2]Returns!D13</f>
        <v>-3.3392472436953424E-2</v>
      </c>
      <c r="E12" s="2">
        <v>-5.247950626782838E-2</v>
      </c>
      <c r="F12" s="2">
        <f>[2]Returns!E13</f>
        <v>3.3687569028758135E-2</v>
      </c>
      <c r="G12" s="2">
        <v>2.0758108125891628E-2</v>
      </c>
      <c r="H12" s="2">
        <f>[2]Returns!F13</f>
        <v>-1.5299995636859798E-2</v>
      </c>
      <c r="I12" s="2"/>
    </row>
    <row r="13" spans="2:9" x14ac:dyDescent="0.25">
      <c r="B13" s="10">
        <v>35735</v>
      </c>
      <c r="C13" s="2">
        <f>[2]Returns!C14</f>
        <v>5.1984326481124832E-3</v>
      </c>
      <c r="D13" s="2">
        <f>[2]Returns!D14</f>
        <v>4.6288102261553554E-2</v>
      </c>
      <c r="E13" s="2">
        <v>1.7855908776779561E-2</v>
      </c>
      <c r="F13" s="2">
        <f>[2]Returns!E14</f>
        <v>1.3275635668650976E-2</v>
      </c>
      <c r="G13" s="2">
        <v>-1.5334103716059477E-2</v>
      </c>
      <c r="H13" s="2">
        <f>[2]Returns!F14</f>
        <v>-9.2999251021190776E-3</v>
      </c>
      <c r="I13" s="2"/>
    </row>
    <row r="14" spans="2:9" x14ac:dyDescent="0.25">
      <c r="B14" s="10">
        <v>35765</v>
      </c>
      <c r="C14" s="2">
        <f>[2]Returns!C15</f>
        <v>4.0702844270726679E-2</v>
      </c>
      <c r="D14" s="2">
        <f>[2]Returns!D15</f>
        <v>1.7174541268237586E-2</v>
      </c>
      <c r="E14" s="2">
        <v>1.2344369287175416E-2</v>
      </c>
      <c r="F14" s="2">
        <f>[2]Returns!E15</f>
        <v>1.6769255570943775E-2</v>
      </c>
      <c r="G14" s="2">
        <v>-3.0214195988915726E-3</v>
      </c>
      <c r="H14" s="2">
        <f>[2]Returns!F15</f>
        <v>8.7999522252730777E-3</v>
      </c>
      <c r="I14" s="2"/>
    </row>
    <row r="15" spans="2:9" x14ac:dyDescent="0.25">
      <c r="B15" s="10">
        <v>35796</v>
      </c>
      <c r="C15" s="2">
        <f>[2]Returns!C16</f>
        <v>2.2385147602553834E-2</v>
      </c>
      <c r="D15" s="2">
        <f>[2]Returns!D16</f>
        <v>1.1063888760567409E-2</v>
      </c>
      <c r="E15" s="2">
        <v>2.8026139845659159E-2</v>
      </c>
      <c r="F15" s="2">
        <f>[2]Returns!E16</f>
        <v>2.0347308880480197E-2</v>
      </c>
      <c r="G15" s="2">
        <v>9.7243615144093631E-3</v>
      </c>
      <c r="H15" s="2">
        <f>[2]Returns!F16</f>
        <v>-7.1001701864393807E-3</v>
      </c>
      <c r="I15" s="2"/>
    </row>
    <row r="16" spans="2:9" x14ac:dyDescent="0.25">
      <c r="B16" s="10">
        <v>35827</v>
      </c>
      <c r="C16" s="2">
        <f>[2]Returns!C17</f>
        <v>1.4829803135239406E-2</v>
      </c>
      <c r="D16" s="2">
        <f>[2]Returns!D17</f>
        <v>7.2122084389920849E-2</v>
      </c>
      <c r="E16" s="2">
        <v>6.7804557816749655E-2</v>
      </c>
      <c r="F16" s="2">
        <f>[2]Returns!E17</f>
        <v>-7.1801029462403854E-3</v>
      </c>
      <c r="G16" s="2">
        <v>8.114757132552386E-3</v>
      </c>
      <c r="H16" s="2">
        <f>[2]Returns!F17</f>
        <v>3.2700101329974807E-2</v>
      </c>
      <c r="I16" s="2"/>
    </row>
    <row r="17" spans="2:9" x14ac:dyDescent="0.25">
      <c r="B17" s="10">
        <v>35855</v>
      </c>
      <c r="C17" s="2">
        <f>[2]Returns!C18</f>
        <v>5.1066254383139942E-2</v>
      </c>
      <c r="D17" s="2">
        <f>[2]Returns!D18</f>
        <v>5.1211023510192355E-2</v>
      </c>
      <c r="E17" s="2">
        <v>4.2378512131603374E-2</v>
      </c>
      <c r="F17" s="2">
        <f>[2]Returns!E18</f>
        <v>2.0706135788997049E-3</v>
      </c>
      <c r="G17" s="2">
        <v>-9.9062370986693349E-3</v>
      </c>
      <c r="H17" s="2">
        <f>[2]Returns!F18</f>
        <v>2.9999990173120272E-2</v>
      </c>
      <c r="I17" s="2"/>
    </row>
    <row r="18" spans="2:9" x14ac:dyDescent="0.25">
      <c r="B18" s="10">
        <v>35886</v>
      </c>
      <c r="C18" s="2">
        <f>[2]Returns!C19</f>
        <v>-4.177147926103375E-2</v>
      </c>
      <c r="D18" s="2">
        <f>[2]Returns!D19</f>
        <v>1.0060810810810894E-2</v>
      </c>
      <c r="E18" s="2">
        <v>9.9239493581853022E-3</v>
      </c>
      <c r="F18" s="2">
        <f>[2]Returns!E19</f>
        <v>3.7411277340069216E-3</v>
      </c>
      <c r="G18" s="2">
        <v>1.5996836616663401E-2</v>
      </c>
      <c r="H18" s="2">
        <f>[2]Returns!F19</f>
        <v>9.6000507563118731E-3</v>
      </c>
      <c r="I18" s="2"/>
    </row>
    <row r="19" spans="2:9" x14ac:dyDescent="0.25">
      <c r="B19" s="10">
        <v>35916</v>
      </c>
      <c r="C19" s="2">
        <f>[2]Returns!C20</f>
        <v>1.5675672855393286E-2</v>
      </c>
      <c r="D19" s="2">
        <f>[2]Returns!D20</f>
        <v>-1.7191900407387828E-2</v>
      </c>
      <c r="E19" s="2">
        <v>-1.2387326114950081E-2</v>
      </c>
      <c r="F19" s="2">
        <f>[2]Returns!E20</f>
        <v>1.9095318863603383E-2</v>
      </c>
      <c r="G19" s="2">
        <v>2.3494870640092813E-3</v>
      </c>
      <c r="H19" s="2">
        <f>[2]Returns!F20</f>
        <v>-2.0800027215828076E-2</v>
      </c>
      <c r="I19" s="2"/>
    </row>
    <row r="20" spans="2:9" x14ac:dyDescent="0.25">
      <c r="B20" s="10">
        <v>35947</v>
      </c>
      <c r="C20" s="2">
        <f>[2]Returns!C21</f>
        <v>3.4921301215853795E-2</v>
      </c>
      <c r="D20" s="2">
        <f>[2]Returns!D21</f>
        <v>4.0621022468162682E-2</v>
      </c>
      <c r="E20" s="2">
        <v>2.3877033826716243E-2</v>
      </c>
      <c r="F20" s="2">
        <f>[2]Returns!E21</f>
        <v>2.3239535840877013E-2</v>
      </c>
      <c r="G20" s="2">
        <v>1.4793205164924661E-3</v>
      </c>
      <c r="H20" s="2">
        <f>[2]Returns!F21</f>
        <v>-1.2999458597158231E-3</v>
      </c>
      <c r="I20" s="2"/>
    </row>
    <row r="21" spans="2:9" x14ac:dyDescent="0.25">
      <c r="B21" s="10">
        <v>35977</v>
      </c>
      <c r="C21" s="2">
        <f>[2]Returns!C22</f>
        <v>-5.0059209360042489E-2</v>
      </c>
      <c r="D21" s="2">
        <f>[2]Returns!D22</f>
        <v>-1.0648387371064882E-2</v>
      </c>
      <c r="E21" s="2">
        <v>-1.4599796965969469E-3</v>
      </c>
      <c r="F21" s="2">
        <f>[2]Returns!E22</f>
        <v>-4.1918696043667936E-3</v>
      </c>
      <c r="G21" s="2">
        <v>1.3085866477970942E-3</v>
      </c>
      <c r="H21" s="2">
        <f>[2]Returns!F22</f>
        <v>-7.9001787698698145E-3</v>
      </c>
      <c r="I21" s="2"/>
    </row>
    <row r="22" spans="2:9" x14ac:dyDescent="0.25">
      <c r="B22" s="10">
        <v>36008</v>
      </c>
      <c r="C22" s="2">
        <f>[2]Returns!C23</f>
        <v>-4.9190313319708023E-2</v>
      </c>
      <c r="D22" s="2">
        <f>[2]Returns!D23</f>
        <v>-0.14457982665494273</v>
      </c>
      <c r="E22" s="2">
        <v>-0.1332068802000258</v>
      </c>
      <c r="F22" s="2">
        <f>[2]Returns!E23</f>
        <v>4.5135131913473403E-2</v>
      </c>
      <c r="G22" s="2">
        <v>2.724123428423364E-2</v>
      </c>
      <c r="H22" s="2">
        <f>[2]Returns!F23</f>
        <v>-8.6999823215634597E-2</v>
      </c>
      <c r="I22" s="2"/>
    </row>
    <row r="23" spans="2:9" x14ac:dyDescent="0.25">
      <c r="B23" s="10">
        <v>36039</v>
      </c>
      <c r="C23" s="2">
        <f>[2]Returns!C24</f>
        <v>7.4577077556455151E-2</v>
      </c>
      <c r="D23" s="2">
        <f>[2]Returns!D24</f>
        <v>6.4062137723162493E-2</v>
      </c>
      <c r="E23" s="2">
        <v>1.7858623033437659E-2</v>
      </c>
      <c r="F23" s="2">
        <f>[2]Returns!E24</f>
        <v>3.6605033155398647E-2</v>
      </c>
      <c r="G23" s="2">
        <v>5.3186473099457565E-2</v>
      </c>
      <c r="H23" s="2">
        <f>[2]Returns!F24</f>
        <v>6.9000078945626875E-3</v>
      </c>
      <c r="I23" s="2"/>
    </row>
    <row r="24" spans="2:9" x14ac:dyDescent="0.25">
      <c r="B24" s="10">
        <v>36069</v>
      </c>
      <c r="C24" s="2">
        <f>[2]Returns!C25</f>
        <v>2.3370975978795228E-2</v>
      </c>
      <c r="D24" s="2">
        <f>[2]Returns!D25</f>
        <v>8.1341381038502636E-2</v>
      </c>
      <c r="E24" s="2">
        <v>9.0572614040302479E-2</v>
      </c>
      <c r="F24" s="2">
        <f>[2]Returns!E25</f>
        <v>-1.5118850245609772E-2</v>
      </c>
      <c r="G24" s="2">
        <v>2.9615270252524306E-2</v>
      </c>
      <c r="H24" s="2">
        <f>[2]Returns!F25</f>
        <v>1.21998671889052E-2</v>
      </c>
      <c r="I24" s="2"/>
    </row>
    <row r="25" spans="2:9" x14ac:dyDescent="0.25">
      <c r="B25" s="10">
        <v>36100</v>
      </c>
      <c r="C25" s="2">
        <f>[2]Returns!C26</f>
        <v>2.8931891617133276E-2</v>
      </c>
      <c r="D25" s="2">
        <f>[2]Returns!D26</f>
        <v>6.0613388143311964E-2</v>
      </c>
      <c r="E25" s="2">
        <v>5.9625817194786546E-2</v>
      </c>
      <c r="F25" s="2">
        <f>[2]Returns!E26</f>
        <v>7.6764269536107044E-3</v>
      </c>
      <c r="G25" s="2">
        <v>-1.4119249681360801E-2</v>
      </c>
      <c r="H25" s="2">
        <f>[2]Returns!F26</f>
        <v>3.7100026299640598E-2</v>
      </c>
      <c r="I25" s="2"/>
    </row>
    <row r="26" spans="2:9" x14ac:dyDescent="0.25">
      <c r="B26" s="10">
        <v>36130</v>
      </c>
      <c r="C26" s="2">
        <f>[2]Returns!C27</f>
        <v>7.8083543334184435E-2</v>
      </c>
      <c r="D26" s="2">
        <f>[2]Returns!D27</f>
        <v>5.7624349279933096E-2</v>
      </c>
      <c r="E26" s="2">
        <v>4.9005133770484877E-2</v>
      </c>
      <c r="F26" s="2">
        <f>[2]Returns!E27</f>
        <v>-2.0965987523670071E-3</v>
      </c>
      <c r="G26" s="2">
        <v>2.0134634574469734E-2</v>
      </c>
      <c r="H26" s="2">
        <f>[2]Returns!F27</f>
        <v>2.7900009008061E-2</v>
      </c>
      <c r="I26" s="2"/>
    </row>
    <row r="27" spans="2:9" x14ac:dyDescent="0.25">
      <c r="B27" s="10">
        <v>36161</v>
      </c>
      <c r="C27" s="2">
        <f>[2]Returns!C28</f>
        <v>-7.3001532369290079E-3</v>
      </c>
      <c r="D27" s="2">
        <f>[2]Returns!D28</f>
        <v>4.1814120873527649E-2</v>
      </c>
      <c r="E27" s="2">
        <v>2.2037854995549555E-2</v>
      </c>
      <c r="F27" s="2">
        <f>[2]Returns!E28</f>
        <v>9.013778889594537E-3</v>
      </c>
      <c r="G27" s="2">
        <v>-9.1814172617827872E-3</v>
      </c>
      <c r="H27" s="2">
        <f>[2]Returns!F28</f>
        <v>2.2400095441771795E-2</v>
      </c>
      <c r="I27" s="2"/>
    </row>
    <row r="28" spans="2:9" x14ac:dyDescent="0.25">
      <c r="B28" s="10">
        <v>36192</v>
      </c>
      <c r="C28" s="2">
        <f>[2]Returns!C29</f>
        <v>8.8663563398727607E-3</v>
      </c>
      <c r="D28" s="2">
        <f>[2]Returns!D29</f>
        <v>-3.1077570351296657E-2</v>
      </c>
      <c r="E28" s="2">
        <v>-2.6462816653301746E-2</v>
      </c>
      <c r="F28" s="2">
        <f>[2]Returns!E29</f>
        <v>-4.9175851485908528E-2</v>
      </c>
      <c r="G28" s="2">
        <v>-3.2139506547272156E-2</v>
      </c>
      <c r="H28" s="2">
        <f>[2]Returns!F29</f>
        <v>-1.320019332816158E-2</v>
      </c>
      <c r="I28" s="2"/>
    </row>
    <row r="29" spans="2:9" x14ac:dyDescent="0.25">
      <c r="B29" s="10">
        <v>36220</v>
      </c>
      <c r="C29" s="2">
        <f>[2]Returns!C30</f>
        <v>3.4546466375689588E-2</v>
      </c>
      <c r="D29" s="2">
        <f>[2]Returns!D30</f>
        <v>4.000545744674544E-2</v>
      </c>
      <c r="E29" s="2">
        <v>4.1782569947067305E-2</v>
      </c>
      <c r="F29" s="2">
        <f>[2]Returns!E30</f>
        <v>-2.362301636142039E-3</v>
      </c>
      <c r="G29" s="2">
        <v>2.5228820329961099E-3</v>
      </c>
      <c r="H29" s="2">
        <f>[2]Returns!F30</f>
        <v>3.1400054647720443E-2</v>
      </c>
      <c r="I29" s="2"/>
    </row>
    <row r="30" spans="2:9" x14ac:dyDescent="0.25">
      <c r="B30" s="10">
        <v>36251</v>
      </c>
      <c r="C30" s="2">
        <f>[2]Returns!C31</f>
        <v>6.5024116479646121E-2</v>
      </c>
      <c r="D30" s="2">
        <f>[2]Returns!D31</f>
        <v>3.8728960021902514E-2</v>
      </c>
      <c r="E30" s="2">
        <v>3.9559171875658272E-2</v>
      </c>
      <c r="F30" s="2">
        <f>[2]Returns!E31</f>
        <v>1.4568857334638086E-3</v>
      </c>
      <c r="G30" s="2">
        <v>-3.9891811402648081E-4</v>
      </c>
      <c r="H30" s="2">
        <f>[2]Returns!F31</f>
        <v>4.5000087284448709E-2</v>
      </c>
      <c r="I30" s="2"/>
    </row>
    <row r="31" spans="2:9" x14ac:dyDescent="0.25">
      <c r="B31" s="10">
        <v>36281</v>
      </c>
      <c r="C31" s="2">
        <f>[2]Returns!C32</f>
        <v>-3.853778512134487E-2</v>
      </c>
      <c r="D31" s="2">
        <f>[2]Returns!D32</f>
        <v>-2.3617464074108696E-2</v>
      </c>
      <c r="E31" s="2">
        <v>-3.6404839016361712E-2</v>
      </c>
      <c r="F31" s="2">
        <f>[2]Returns!E32</f>
        <v>-1.5741478788328322E-2</v>
      </c>
      <c r="G31" s="2">
        <v>-1.6848766108102708E-2</v>
      </c>
      <c r="H31" s="2">
        <f>[2]Returns!F32</f>
        <v>7.1999223435978976E-3</v>
      </c>
      <c r="I31" s="2"/>
    </row>
    <row r="32" spans="2:9" x14ac:dyDescent="0.25">
      <c r="B32" s="10">
        <v>36312</v>
      </c>
      <c r="C32" s="2">
        <f>[2]Returns!C33</f>
        <v>0.115355708003817</v>
      </c>
      <c r="D32" s="2">
        <f>[2]Returns!D33</f>
        <v>5.5497441088802724E-2</v>
      </c>
      <c r="E32" s="2">
        <v>4.6779671982660975E-2</v>
      </c>
      <c r="F32" s="2">
        <f>[2]Returns!E33</f>
        <v>-1.0611016642924298E-2</v>
      </c>
      <c r="G32" s="2">
        <v>-1.7520014743740653E-2</v>
      </c>
      <c r="H32" s="2">
        <f>[2]Returns!F33</f>
        <v>3.630013376175345E-2</v>
      </c>
      <c r="I32" s="2"/>
    </row>
    <row r="33" spans="2:9" x14ac:dyDescent="0.25">
      <c r="B33" s="10">
        <v>36342</v>
      </c>
      <c r="C33" s="2">
        <f>[2]Returns!C34</f>
        <v>-5.1744608180391727E-2</v>
      </c>
      <c r="D33" s="2">
        <f>[2]Returns!D34</f>
        <v>-3.122369164206773E-2</v>
      </c>
      <c r="E33" s="2">
        <v>-2.861637066543854E-3</v>
      </c>
      <c r="F33" s="2">
        <f>[2]Returns!E34</f>
        <v>-4.8002894592227285E-3</v>
      </c>
      <c r="G33" s="2">
        <v>2.450167161422323E-2</v>
      </c>
      <c r="H33" s="2">
        <f>[2]Returns!F34</f>
        <v>5.2000346914098383E-3</v>
      </c>
      <c r="I33" s="2"/>
    </row>
    <row r="34" spans="2:9" x14ac:dyDescent="0.25">
      <c r="B34" s="10">
        <v>36373</v>
      </c>
      <c r="C34" s="2">
        <f>[2]Returns!C35</f>
        <v>-1.4247581335272708E-2</v>
      </c>
      <c r="D34" s="2">
        <f>[2]Returns!D35</f>
        <v>-4.9445049445049349E-3</v>
      </c>
      <c r="E34" s="2">
        <v>-1.6332728991368395E-3</v>
      </c>
      <c r="F34" s="2">
        <f>[2]Returns!E35</f>
        <v>-3.9121283153484843E-3</v>
      </c>
      <c r="G34" s="2">
        <v>4.642834111783678E-3</v>
      </c>
      <c r="H34" s="2">
        <f>[2]Returns!F35</f>
        <v>-1.0005021875503228E-4</v>
      </c>
      <c r="I34" s="2"/>
    </row>
    <row r="35" spans="2:9" x14ac:dyDescent="0.25">
      <c r="B35" s="10">
        <v>36404</v>
      </c>
      <c r="C35" s="2">
        <f>[2]Returns!C36</f>
        <v>1.1462846842611452E-2</v>
      </c>
      <c r="D35" s="2">
        <f>[2]Returns!D36</f>
        <v>-2.7415583769532348E-2</v>
      </c>
      <c r="E35" s="2">
        <v>-9.5611197685464555E-3</v>
      </c>
      <c r="F35" s="2">
        <f>[2]Returns!E36</f>
        <v>7.3894777212788476E-3</v>
      </c>
      <c r="G35" s="2">
        <v>1.5592880432651945E-2</v>
      </c>
      <c r="H35" s="2">
        <f>[2]Returns!F36</f>
        <v>1.5998877603959905E-3</v>
      </c>
      <c r="I35" s="2"/>
    </row>
    <row r="36" spans="2:9" x14ac:dyDescent="0.25">
      <c r="B36" s="10">
        <v>36434</v>
      </c>
      <c r="C36" s="2">
        <f>[2]Returns!C37</f>
        <v>-7.9825861259652631E-2</v>
      </c>
      <c r="D36" s="2">
        <f>[2]Returns!D37</f>
        <v>6.3281787234526377E-2</v>
      </c>
      <c r="E36" s="2">
        <v>5.2115916228397507E-2</v>
      </c>
      <c r="F36" s="2">
        <f>[2]Returns!E37</f>
        <v>6.4052969524253101E-4</v>
      </c>
      <c r="G36" s="2">
        <v>-4.9072974492658794E-4</v>
      </c>
      <c r="H36" s="2">
        <f>[2]Returns!F37</f>
        <v>1.5999962188235406E-2</v>
      </c>
      <c r="I36" s="2"/>
    </row>
    <row r="37" spans="2:9" x14ac:dyDescent="0.25">
      <c r="B37" s="10">
        <v>36465</v>
      </c>
      <c r="C37" s="2">
        <f>[2]Returns!C38</f>
        <v>5.6061579779147053E-2</v>
      </c>
      <c r="D37" s="2">
        <f>[2]Returns!D38</f>
        <v>2.0326680705955225E-2</v>
      </c>
      <c r="E37" s="2">
        <v>2.8261530120410105E-2</v>
      </c>
      <c r="F37" s="2">
        <f>[2]Returns!E38</f>
        <v>-6.799017053863543E-3</v>
      </c>
      <c r="G37" s="2">
        <v>-1.0477503989983594E-2</v>
      </c>
      <c r="H37" s="2">
        <f>[2]Returns!F38</f>
        <v>5.0600007189513629E-2</v>
      </c>
      <c r="I37" s="2"/>
    </row>
    <row r="38" spans="2:9" x14ac:dyDescent="0.25">
      <c r="B38" s="10">
        <v>36495</v>
      </c>
      <c r="C38" s="2">
        <f>[2]Returns!C39</f>
        <v>7.6130665313832502E-2</v>
      </c>
      <c r="D38" s="2">
        <f>[2]Returns!D39</f>
        <v>5.8895634818776577E-2</v>
      </c>
      <c r="E38" s="2">
        <v>8.1069492689173295E-2</v>
      </c>
      <c r="F38" s="2">
        <f>[2]Returns!E39</f>
        <v>-1.4943461340522379E-2</v>
      </c>
      <c r="G38" s="2">
        <v>-2.4452427885992556E-3</v>
      </c>
      <c r="H38" s="2">
        <f>[2]Returns!F39</f>
        <v>7.6500034316861809E-2</v>
      </c>
      <c r="I38" s="2"/>
    </row>
    <row r="39" spans="2:9" x14ac:dyDescent="0.25">
      <c r="B39" s="10">
        <v>36526</v>
      </c>
      <c r="C39" s="2">
        <f>[2]Returns!C40</f>
        <v>-2.7784806645029247E-3</v>
      </c>
      <c r="D39" s="2">
        <f>[2]Returns!D40</f>
        <v>-5.0242406253091954E-2</v>
      </c>
      <c r="E39" s="2">
        <v>-5.7153040551404799E-2</v>
      </c>
      <c r="F39" s="2">
        <f>[2]Returns!E40</f>
        <v>1.4251522041823117E-2</v>
      </c>
      <c r="G39" s="2">
        <v>-2.131711072547593E-2</v>
      </c>
      <c r="H39" s="2">
        <f>[2]Returns!F40</f>
        <v>6.4001289336832468E-3</v>
      </c>
      <c r="I39" s="2"/>
    </row>
    <row r="40" spans="2:9" x14ac:dyDescent="0.25">
      <c r="B40" s="10">
        <v>36557</v>
      </c>
      <c r="C40" s="2">
        <f>[2]Returns!C41</f>
        <v>6.6475475894571812E-3</v>
      </c>
      <c r="D40" s="2">
        <f>[2]Returns!D41</f>
        <v>-1.892866072172672E-2</v>
      </c>
      <c r="E40" s="2">
        <v>2.8223938333677978E-3</v>
      </c>
      <c r="F40" s="2">
        <f>[2]Returns!E41</f>
        <v>3.0174289660148901E-2</v>
      </c>
      <c r="G40" s="2">
        <v>-7.1758506536602207E-3</v>
      </c>
      <c r="H40" s="2">
        <f>[2]Returns!F41</f>
        <v>6.1599931781663564E-2</v>
      </c>
      <c r="I40" s="2"/>
    </row>
    <row r="41" spans="2:9" x14ac:dyDescent="0.25">
      <c r="B41" s="10">
        <v>36586</v>
      </c>
      <c r="C41" s="2">
        <f>[2]Returns!C42</f>
        <v>4.6551043892816057E-2</v>
      </c>
      <c r="D41" s="2">
        <f>[2]Returns!D42</f>
        <v>9.7828510751261089E-2</v>
      </c>
      <c r="E41" s="2">
        <v>6.9241713952077788E-2</v>
      </c>
      <c r="F41" s="2">
        <f>[2]Returns!E42</f>
        <v>3.4214771705109115E-2</v>
      </c>
      <c r="G41" s="2">
        <v>3.0962671165544409E-2</v>
      </c>
      <c r="H41" s="2">
        <f>[2]Returns!F42</f>
        <v>9.3000147699837665E-3</v>
      </c>
      <c r="I41" s="2"/>
    </row>
    <row r="42" spans="2:9" x14ac:dyDescent="0.25">
      <c r="B42" s="10">
        <v>36617</v>
      </c>
      <c r="C42" s="2">
        <f>[2]Returns!C43</f>
        <v>-5.7703454353245309E-2</v>
      </c>
      <c r="D42" s="2">
        <f>[2]Returns!D43</f>
        <v>-3.0085696599218559E-2</v>
      </c>
      <c r="E42" s="2">
        <v>-4.2168099837774253E-2</v>
      </c>
      <c r="F42" s="2">
        <f>[2]Returns!E43</f>
        <v>-8.0124764417033312E-3</v>
      </c>
      <c r="G42" s="2">
        <v>-3.2652861733161842E-2</v>
      </c>
      <c r="H42" s="2">
        <f>[2]Returns!F43</f>
        <v>-2.8500017772198571E-2</v>
      </c>
      <c r="I42" s="2"/>
    </row>
    <row r="43" spans="2:9" x14ac:dyDescent="0.25">
      <c r="B43" s="10">
        <v>36647</v>
      </c>
      <c r="C43" s="2">
        <f>[2]Returns!C44</f>
        <v>-7.1528511718415677E-2</v>
      </c>
      <c r="D43" s="2">
        <f>[2]Returns!D44</f>
        <v>-2.0518062376904012E-2</v>
      </c>
      <c r="E43" s="2">
        <v>-2.5194828196953623E-2</v>
      </c>
      <c r="F43" s="2">
        <f>[2]Returns!E44</f>
        <v>-3.6180588838272687E-3</v>
      </c>
      <c r="G43" s="2">
        <v>7.79008351526711E-3</v>
      </c>
      <c r="H43" s="2">
        <f>[2]Returns!F44</f>
        <v>-1.959999378911137E-2</v>
      </c>
      <c r="I43" s="2"/>
    </row>
    <row r="44" spans="2:9" x14ac:dyDescent="0.25">
      <c r="B44" s="10">
        <v>36678</v>
      </c>
      <c r="C44" s="2">
        <f>[2]Returns!C45</f>
        <v>-1.7058865774543408E-2</v>
      </c>
      <c r="D44" s="2">
        <f>[2]Returns!D45</f>
        <v>2.465383832213397E-2</v>
      </c>
      <c r="E44" s="2">
        <v>3.3812173518055877E-2</v>
      </c>
      <c r="F44" s="2">
        <f>[2]Returns!E45</f>
        <v>2.1651702770749681E-2</v>
      </c>
      <c r="G44" s="2">
        <v>2.4255079292342829E-2</v>
      </c>
      <c r="H44" s="2">
        <f>[2]Returns!F45</f>
        <v>3.6799937668877902E-2</v>
      </c>
      <c r="I44" s="2"/>
    </row>
    <row r="45" spans="2:9" x14ac:dyDescent="0.25">
      <c r="B45" s="10">
        <v>36708</v>
      </c>
      <c r="C45" s="2">
        <f>[2]Returns!C46</f>
        <v>-1.6311945329319677E-2</v>
      </c>
      <c r="D45" s="2">
        <f>[2]Returns!D46</f>
        <v>-1.5634703377831238E-2</v>
      </c>
      <c r="E45" s="2">
        <v>-2.8029658107922573E-2</v>
      </c>
      <c r="F45" s="2">
        <f>[2]Returns!E46</f>
        <v>1.7209859943763339E-2</v>
      </c>
      <c r="G45" s="2">
        <v>-1.6926190765365612E-2</v>
      </c>
      <c r="H45" s="2">
        <f>[2]Returns!F46</f>
        <v>-5.9999360887061925E-3</v>
      </c>
      <c r="I45" s="2"/>
    </row>
    <row r="46" spans="2:9" x14ac:dyDescent="0.25">
      <c r="B46" s="10">
        <v>36739</v>
      </c>
      <c r="C46" s="2">
        <f>[2]Returns!C47</f>
        <v>7.9437988394583936E-2</v>
      </c>
      <c r="D46" s="2">
        <f>[2]Returns!D47</f>
        <v>6.2113901562563134E-2</v>
      </c>
      <c r="E46" s="2">
        <v>3.2654975518657148E-2</v>
      </c>
      <c r="F46" s="2">
        <f>[2]Returns!E47</f>
        <v>2.2799134839988522E-2</v>
      </c>
      <c r="G46" s="2">
        <v>-7.5220350490072807E-3</v>
      </c>
      <c r="H46" s="2">
        <f>[2]Returns!F47</f>
        <v>3.809990139937991E-2</v>
      </c>
      <c r="I46" s="2"/>
    </row>
    <row r="47" spans="2:9" x14ac:dyDescent="0.25">
      <c r="B47" s="10">
        <v>36770</v>
      </c>
      <c r="C47" s="2">
        <f>[2]Returns!C48</f>
        <v>-7.2422815339969082E-2</v>
      </c>
      <c r="D47" s="2">
        <f>[2]Returns!D48</f>
        <v>-5.2793392985273857E-2</v>
      </c>
      <c r="E47" s="2">
        <v>-5.3053206420775934E-2</v>
      </c>
      <c r="F47" s="2">
        <f>[2]Returns!E48</f>
        <v>-1.2125900779449972E-2</v>
      </c>
      <c r="G47" s="2">
        <v>-1.9710674122402905E-3</v>
      </c>
      <c r="H47" s="2">
        <f>[2]Returns!F48</f>
        <v>-1.2399875172582009E-2</v>
      </c>
      <c r="I47" s="2"/>
    </row>
    <row r="48" spans="2:9" x14ac:dyDescent="0.25">
      <c r="B48" s="10">
        <v>36800</v>
      </c>
      <c r="C48" s="2">
        <f>[2]Returns!C49</f>
        <v>-5.2588176531096487E-3</v>
      </c>
      <c r="D48" s="2">
        <f>[2]Returns!D49</f>
        <v>-4.2291040620467957E-3</v>
      </c>
      <c r="E48" s="2">
        <v>-1.6630550980902048E-2</v>
      </c>
      <c r="F48" s="2">
        <f>[2]Returns!E49</f>
        <v>1.5647296762081764E-2</v>
      </c>
      <c r="G48" s="2">
        <v>-1.2700534916370687E-2</v>
      </c>
      <c r="H48" s="2">
        <f>[2]Returns!F49</f>
        <v>-1.7900114764868191E-2</v>
      </c>
      <c r="I48" s="2"/>
    </row>
    <row r="49" spans="2:9" x14ac:dyDescent="0.25">
      <c r="B49" s="10">
        <v>36831</v>
      </c>
      <c r="C49" s="2">
        <f>[2]Returns!C50</f>
        <v>1.1692457603577511E-2</v>
      </c>
      <c r="D49" s="2">
        <f>[2]Returns!D50</f>
        <v>-7.8835205803818864E-2</v>
      </c>
      <c r="E49" s="2">
        <v>-6.058398020884137E-2</v>
      </c>
      <c r="F49" s="2">
        <f>[2]Returns!E50</f>
        <v>3.1562450949915055E-2</v>
      </c>
      <c r="G49" s="2">
        <v>1.9855677691756668E-2</v>
      </c>
      <c r="H49" s="2">
        <f>[2]Returns!F50</f>
        <v>-3.489997101829645E-2</v>
      </c>
      <c r="I49" s="2"/>
    </row>
    <row r="50" spans="2:9" x14ac:dyDescent="0.25">
      <c r="B50" s="10">
        <v>36861</v>
      </c>
      <c r="C50" s="2">
        <f>[2]Returns!C51</f>
        <v>0.16919209912701194</v>
      </c>
      <c r="D50" s="2">
        <f>[2]Returns!D51</f>
        <v>4.8949366119381832E-3</v>
      </c>
      <c r="E50" s="2">
        <v>1.6316688247105526E-2</v>
      </c>
      <c r="F50" s="2">
        <f>[2]Returns!E51</f>
        <v>2.354153493472011E-2</v>
      </c>
      <c r="G50" s="2">
        <v>3.5837449369431784E-2</v>
      </c>
      <c r="H50" s="2">
        <f>[2]Returns!F51</f>
        <v>2.0699980168010113E-2</v>
      </c>
      <c r="I50" s="2"/>
    </row>
    <row r="51" spans="2:9" x14ac:dyDescent="0.25">
      <c r="B51" s="10">
        <v>36892</v>
      </c>
      <c r="C51" s="2">
        <f>[2]Returns!C52</f>
        <v>7.3618848678058235E-2</v>
      </c>
      <c r="D51" s="2">
        <f>[2]Returns!D52</f>
        <v>3.5474618612473252E-2</v>
      </c>
      <c r="E51" s="2">
        <v>1.9424467073497098E-2</v>
      </c>
      <c r="F51" s="2">
        <f>[2]Returns!E52</f>
        <v>1.6982893032357893E-3</v>
      </c>
      <c r="G51" s="2">
        <v>-1.2746849152299733E-3</v>
      </c>
      <c r="H51" s="2">
        <f>[2]Returns!F52</f>
        <v>3.3900092037738361E-2</v>
      </c>
      <c r="I51" s="2"/>
    </row>
    <row r="52" spans="2:9" x14ac:dyDescent="0.25">
      <c r="B52" s="10">
        <v>36923</v>
      </c>
      <c r="C52" s="2">
        <f>[2]Returns!C53</f>
        <v>-4.4360298482191918E-2</v>
      </c>
      <c r="D52" s="2">
        <f>[2]Returns!D53</f>
        <v>-9.1177630022864053E-2</v>
      </c>
      <c r="E52" s="2">
        <v>-8.4401215952279673E-2</v>
      </c>
      <c r="F52" s="2">
        <f>[2]Returns!E53</f>
        <v>1.710106254740551E-2</v>
      </c>
      <c r="G52" s="2">
        <v>-3.772561235343419E-4</v>
      </c>
      <c r="H52" s="2">
        <f>[2]Returns!F53</f>
        <v>-2.2099961415499858E-2</v>
      </c>
      <c r="I52" s="2"/>
    </row>
    <row r="53" spans="2:9" x14ac:dyDescent="0.25">
      <c r="B53" s="10">
        <v>36951</v>
      </c>
      <c r="C53" s="2">
        <f>[2]Returns!C54</f>
        <v>5.9230257562265631E-2</v>
      </c>
      <c r="D53" s="2">
        <f>[2]Returns!D54</f>
        <v>-6.3351608948111093E-2</v>
      </c>
      <c r="E53" s="2">
        <v>-6.5492047582623281E-2</v>
      </c>
      <c r="F53" s="2">
        <f>[2]Returns!E54</f>
        <v>-5.0268288681003526E-3</v>
      </c>
      <c r="G53" s="2">
        <v>-2.8845607243885518E-2</v>
      </c>
      <c r="H53" s="2">
        <f>[2]Returns!F54</f>
        <v>-1.5900083492744743E-2</v>
      </c>
      <c r="I53" s="2"/>
    </row>
    <row r="54" spans="2:9" x14ac:dyDescent="0.25">
      <c r="B54" s="10">
        <v>36982</v>
      </c>
      <c r="C54" s="2">
        <f>[2]Returns!C55</f>
        <v>-1.9434320639943659E-2</v>
      </c>
      <c r="D54" s="2">
        <f>[2]Returns!D55</f>
        <v>7.7707250206848988E-2</v>
      </c>
      <c r="E54" s="2">
        <v>7.4163844199830686E-2</v>
      </c>
      <c r="F54" s="2">
        <f>[2]Returns!E55</f>
        <v>-2.7206069061537996E-2</v>
      </c>
      <c r="G54" s="2">
        <v>-3.5515949890223553E-3</v>
      </c>
      <c r="H54" s="2">
        <f>[2]Returns!F55</f>
        <v>1.9499995793711422E-2</v>
      </c>
      <c r="I54" s="2"/>
    </row>
    <row r="55" spans="2:9" x14ac:dyDescent="0.25">
      <c r="B55" s="10">
        <v>37012</v>
      </c>
      <c r="C55" s="2">
        <f>[2]Returns!C56</f>
        <v>1.0688952038005128E-2</v>
      </c>
      <c r="D55" s="2">
        <f>[2]Returns!D56</f>
        <v>6.7033728851431107E-3</v>
      </c>
      <c r="E55" s="2">
        <v>-1.2418667743980372E-2</v>
      </c>
      <c r="F55" s="2">
        <f>[2]Returns!E56</f>
        <v>1.2760904179422994E-3</v>
      </c>
      <c r="G55" s="2">
        <v>-3.0241376207569282E-3</v>
      </c>
      <c r="H55" s="2">
        <f>[2]Returns!F56</f>
        <v>1.189996097135837E-2</v>
      </c>
      <c r="I55" s="2"/>
    </row>
    <row r="56" spans="2:9" x14ac:dyDescent="0.25">
      <c r="B56" s="10">
        <v>37043</v>
      </c>
      <c r="C56" s="2">
        <f>[2]Returns!C57</f>
        <v>-1.1786128738164203E-2</v>
      </c>
      <c r="D56" s="2">
        <f>[2]Returns!D57</f>
        <v>-2.4341382626957064E-2</v>
      </c>
      <c r="E56" s="2">
        <v>-3.1189304243714355E-2</v>
      </c>
      <c r="F56" s="2">
        <f>[2]Returns!E57</f>
        <v>8.5981656621707536E-3</v>
      </c>
      <c r="G56" s="2">
        <v>-9.1513720978899649E-3</v>
      </c>
      <c r="H56" s="2">
        <f>[2]Returns!F57</f>
        <v>2.9000986710208121E-3</v>
      </c>
      <c r="I56" s="2"/>
    </row>
    <row r="57" spans="2:9" x14ac:dyDescent="0.25">
      <c r="B57" s="10">
        <v>37073</v>
      </c>
      <c r="C57" s="2">
        <f>[2]Returns!C58</f>
        <v>-5.6746344172271312E-2</v>
      </c>
      <c r="D57" s="2">
        <f>[2]Returns!D58</f>
        <v>-9.846469737271879E-3</v>
      </c>
      <c r="E57" s="2">
        <v>-1.3168464342847019E-2</v>
      </c>
      <c r="F57" s="2">
        <f>[2]Returns!E58</f>
        <v>3.723015283425557E-2</v>
      </c>
      <c r="G57" s="2">
        <v>2.5224732437785891E-2</v>
      </c>
      <c r="H57" s="2">
        <f>[2]Returns!F58</f>
        <v>-8.3000709996277067E-3</v>
      </c>
      <c r="I57" s="2"/>
    </row>
    <row r="58" spans="2:9" x14ac:dyDescent="0.25">
      <c r="B58" s="10">
        <v>37104</v>
      </c>
      <c r="C58" s="2">
        <f>[2]Returns!C59</f>
        <v>4.3900458105388118E-3</v>
      </c>
      <c r="D58" s="2">
        <f>[2]Returns!D59</f>
        <v>-6.2600150815345423E-2</v>
      </c>
      <c r="E58" s="2">
        <v>-4.7807392874287702E-2</v>
      </c>
      <c r="F58" s="2">
        <f>[2]Returns!E59</f>
        <v>2.1376248973130396E-2</v>
      </c>
      <c r="G58" s="2">
        <v>3.7602072089013339E-2</v>
      </c>
      <c r="H58" s="2">
        <f>[2]Returns!F59</f>
        <v>-4.099899953509456E-3</v>
      </c>
      <c r="I58" s="2"/>
    </row>
    <row r="59" spans="2:9" x14ac:dyDescent="0.25">
      <c r="B59" s="10">
        <v>37135</v>
      </c>
      <c r="C59" s="2">
        <f>[2]Returns!C60</f>
        <v>-0.11637766418329987</v>
      </c>
      <c r="D59" s="2">
        <f>[2]Returns!D60</f>
        <v>-8.0751392048668325E-2</v>
      </c>
      <c r="E59" s="2">
        <v>-8.7983107009641071E-2</v>
      </c>
      <c r="F59" s="2">
        <f>[2]Returns!E60</f>
        <v>7.4566597585445926E-3</v>
      </c>
      <c r="G59" s="2">
        <v>7.315492770909815E-3</v>
      </c>
      <c r="H59" s="2">
        <f>[2]Returns!F60</f>
        <v>-2.8300004571862547E-2</v>
      </c>
      <c r="I59" s="2"/>
    </row>
    <row r="60" spans="2:9" x14ac:dyDescent="0.25">
      <c r="B60" s="10">
        <v>37165</v>
      </c>
      <c r="C60" s="2">
        <f>[2]Returns!C61</f>
        <v>0.11064843723742412</v>
      </c>
      <c r="D60" s="2">
        <f>[2]Returns!D61</f>
        <v>1.9067608310715078E-2</v>
      </c>
      <c r="E60" s="2">
        <v>1.925572824867805E-2</v>
      </c>
      <c r="F60" s="2">
        <f>[2]Returns!E61</f>
        <v>4.9144222943657612E-2</v>
      </c>
      <c r="G60" s="2">
        <v>7.9062838241821254E-3</v>
      </c>
      <c r="H60" s="2">
        <f>[2]Returns!F61</f>
        <v>2.0099966235662015E-2</v>
      </c>
      <c r="I60" s="2"/>
    </row>
    <row r="61" spans="2:9" x14ac:dyDescent="0.25">
      <c r="B61" s="10">
        <v>37196</v>
      </c>
      <c r="C61" s="2">
        <f>[2]Returns!C62</f>
        <v>-7.0726569235799452E-3</v>
      </c>
      <c r="D61" s="2">
        <f>[2]Returns!D62</f>
        <v>7.6708395389714079E-2</v>
      </c>
      <c r="E61" s="2">
        <v>5.9312941398405261E-2</v>
      </c>
      <c r="F61" s="2">
        <f>[2]Returns!E62</f>
        <v>-4.7539350933295976E-2</v>
      </c>
      <c r="G61" s="2">
        <v>-1.4049846979809488E-2</v>
      </c>
      <c r="H61" s="2">
        <f>[2]Returns!F62</f>
        <v>2.0699893775558698E-2</v>
      </c>
      <c r="I61" s="2"/>
    </row>
    <row r="62" spans="2:9" x14ac:dyDescent="0.25">
      <c r="B62" s="10">
        <v>37226</v>
      </c>
      <c r="C62" s="2">
        <f>[2]Returns!C63</f>
        <v>5.1170686585359171E-2</v>
      </c>
      <c r="D62" s="2">
        <f>[2]Returns!D63</f>
        <v>8.7605612740822014E-3</v>
      </c>
      <c r="E62" s="2">
        <v>6.4072360586038268E-3</v>
      </c>
      <c r="F62" s="2">
        <f>[2]Returns!E63</f>
        <v>-1.884384378251458E-2</v>
      </c>
      <c r="G62" s="2">
        <v>-2.5747787888115492E-2</v>
      </c>
      <c r="H62" s="2">
        <f>[2]Returns!F63</f>
        <v>1.7099992399464803E-2</v>
      </c>
      <c r="I62" s="2"/>
    </row>
    <row r="63" spans="2:9" x14ac:dyDescent="0.25">
      <c r="B63" s="10">
        <v>37257</v>
      </c>
      <c r="C63" s="2">
        <f>[2]Returns!C64</f>
        <v>2.7945449912079257E-2</v>
      </c>
      <c r="D63" s="2">
        <f>[2]Returns!D64</f>
        <v>-1.4595609581341429E-2</v>
      </c>
      <c r="E63" s="2">
        <v>-3.0188081071715556E-2</v>
      </c>
      <c r="F63" s="2">
        <f>[2]Returns!E64</f>
        <v>1.2927430158434561E-2</v>
      </c>
      <c r="G63" s="2">
        <v>-1.8493274542205951E-2</v>
      </c>
      <c r="H63" s="2">
        <f>[2]Returns!F64</f>
        <v>4.4736076553655302E-3</v>
      </c>
      <c r="I63" s="2"/>
    </row>
    <row r="64" spans="2:9" x14ac:dyDescent="0.25">
      <c r="B64" s="10">
        <v>37288</v>
      </c>
      <c r="C64" s="2">
        <f>[2]Returns!C65</f>
        <v>-8.6059122782623509E-2</v>
      </c>
      <c r="D64" s="2">
        <f>[2]Returns!D65</f>
        <v>-1.9281035509449373E-2</v>
      </c>
      <c r="E64" s="2">
        <v>-8.4994127194699676E-3</v>
      </c>
      <c r="F64" s="2">
        <f>[2]Returns!E65</f>
        <v>1.1643196244367049E-2</v>
      </c>
      <c r="G64" s="2">
        <v>5.1809340883957056E-3</v>
      </c>
      <c r="H64" s="2">
        <f>[2]Returns!F65</f>
        <v>-7.0425852886938367E-3</v>
      </c>
      <c r="I64" s="2"/>
    </row>
    <row r="65" spans="2:9" x14ac:dyDescent="0.25">
      <c r="B65" s="10">
        <v>37316</v>
      </c>
      <c r="C65" s="2">
        <f>[2]Returns!C66</f>
        <v>3.6974112003551607E-2</v>
      </c>
      <c r="D65" s="2">
        <f>[2]Returns!D66</f>
        <v>3.7607296480228092E-2</v>
      </c>
      <c r="E65" s="2">
        <v>4.4417863756081255E-2</v>
      </c>
      <c r="F65" s="2">
        <f>[2]Returns!E66</f>
        <v>-4.0429373181672279E-2</v>
      </c>
      <c r="G65" s="2">
        <v>-2.7521044826771535E-3</v>
      </c>
      <c r="H65" s="2">
        <f>[2]Returns!F66</f>
        <v>1.9111171792333792E-2</v>
      </c>
      <c r="I65" s="2"/>
    </row>
    <row r="66" spans="2:9" x14ac:dyDescent="0.25">
      <c r="B66" s="10">
        <v>37347</v>
      </c>
      <c r="C66" s="2">
        <f>[2]Returns!C67</f>
        <v>-3.1877745673492108E-2</v>
      </c>
      <c r="D66" s="2">
        <f>[2]Returns!D67</f>
        <v>-6.0630886456453315E-2</v>
      </c>
      <c r="E66" s="2">
        <v>-3.3594320680402467E-2</v>
      </c>
      <c r="F66" s="2">
        <f>[2]Returns!E67</f>
        <v>3.797018902113769E-2</v>
      </c>
      <c r="G66" s="2">
        <v>3.57896284589585E-2</v>
      </c>
      <c r="H66" s="2">
        <f>[2]Returns!F67</f>
        <v>2.7859556752374282E-3</v>
      </c>
      <c r="I66" s="2"/>
    </row>
    <row r="67" spans="2:9" x14ac:dyDescent="0.25">
      <c r="B67" s="10">
        <v>37377</v>
      </c>
      <c r="C67" s="2">
        <f>[2]Returns!C68</f>
        <v>6.496224041125398E-2</v>
      </c>
      <c r="D67" s="2">
        <f>[2]Returns!D68</f>
        <v>-7.3639344262295126E-3</v>
      </c>
      <c r="E67" s="2">
        <v>2.3207672585698891E-3</v>
      </c>
      <c r="F67" s="2">
        <f>[2]Returns!E68</f>
        <v>3.144240218538652E-3</v>
      </c>
      <c r="G67" s="2">
        <v>2.8282396761986517E-2</v>
      </c>
      <c r="H67" s="2">
        <f>[2]Returns!F68</f>
        <v>4.1649855311010064E-4</v>
      </c>
      <c r="I67" s="2"/>
    </row>
    <row r="68" spans="2:9" x14ac:dyDescent="0.25">
      <c r="B68" s="10">
        <v>37408</v>
      </c>
      <c r="C68" s="2">
        <f>[2]Returns!C69</f>
        <v>0.10114722036820023</v>
      </c>
      <c r="D68" s="2">
        <f>[2]Returns!D69</f>
        <v>-7.123275002146956E-2</v>
      </c>
      <c r="E68" s="2">
        <v>-6.0469293558582216E-2</v>
      </c>
      <c r="F68" s="2">
        <f>[2]Returns!E69</f>
        <v>1.7953793912359295E-2</v>
      </c>
      <c r="G68" s="2">
        <v>4.8280754184238717E-2</v>
      </c>
      <c r="H68" s="2">
        <f>[2]Returns!F69</f>
        <v>-1.9391504229189116E-2</v>
      </c>
      <c r="I68" s="2"/>
    </row>
    <row r="69" spans="2:9" x14ac:dyDescent="0.25">
      <c r="B69" s="10">
        <v>37438</v>
      </c>
      <c r="C69" s="2">
        <f>[2]Returns!C70</f>
        <v>-3.0021798916494147E-3</v>
      </c>
      <c r="D69" s="2">
        <f>[2]Returns!D70</f>
        <v>-7.7954962516181392E-2</v>
      </c>
      <c r="E69" s="2">
        <v>-8.4169258134385139E-2</v>
      </c>
      <c r="F69" s="2">
        <f>[2]Returns!E70</f>
        <v>3.0849084790246506E-2</v>
      </c>
      <c r="G69" s="2">
        <v>9.8309941980609938E-3</v>
      </c>
      <c r="H69" s="2">
        <f>[2]Returns!F70</f>
        <v>-2.8606082890943685E-2</v>
      </c>
      <c r="I69" s="2"/>
    </row>
    <row r="70" spans="2:9" x14ac:dyDescent="0.25">
      <c r="B70" s="10">
        <v>37469</v>
      </c>
      <c r="C70" s="2">
        <f>[2]Returns!C71</f>
        <v>1.6200530284719017E-2</v>
      </c>
      <c r="D70" s="2">
        <f>[2]Returns!D71</f>
        <v>6.5723498464909103E-3</v>
      </c>
      <c r="E70" s="2">
        <v>2.0831406538330821E-3</v>
      </c>
      <c r="F70" s="2">
        <f>[2]Returns!E71</f>
        <v>4.3650717794812E-2</v>
      </c>
      <c r="G70" s="2">
        <v>1.7451667022767348E-2</v>
      </c>
      <c r="H70" s="2">
        <f>[2]Returns!F71</f>
        <v>5.2992278888801536E-3</v>
      </c>
      <c r="I70" s="2"/>
    </row>
    <row r="71" spans="2:9" x14ac:dyDescent="0.25">
      <c r="B71" s="10">
        <v>37500</v>
      </c>
      <c r="C71" s="2">
        <f>[2]Returns!C72</f>
        <v>1.6102946283113262E-2</v>
      </c>
      <c r="D71" s="2">
        <f>[2]Returns!D72</f>
        <v>-0.10868598930153417</v>
      </c>
      <c r="E71" s="2">
        <v>-0.10975502562254447</v>
      </c>
      <c r="F71" s="2">
        <f>[2]Returns!E72</f>
        <v>4.1675525680910708E-2</v>
      </c>
      <c r="G71" s="2">
        <v>1.0921385052180543E-2</v>
      </c>
      <c r="H71" s="2">
        <f>[2]Returns!F72</f>
        <v>-1.5445018967873092E-2</v>
      </c>
      <c r="I71" s="2"/>
    </row>
    <row r="72" spans="2:9" x14ac:dyDescent="0.25">
      <c r="B72" s="10">
        <v>37530</v>
      </c>
      <c r="C72" s="2">
        <f>[2]Returns!C73</f>
        <v>-4.527341669912921E-2</v>
      </c>
      <c r="D72" s="2">
        <f>[2]Returns!D73</f>
        <v>8.8019328655936313E-2</v>
      </c>
      <c r="E72" s="2">
        <v>7.3987588923830394E-2</v>
      </c>
      <c r="F72" s="2">
        <f>[2]Returns!E73</f>
        <v>-2.8724376953776609E-2</v>
      </c>
      <c r="G72" s="2">
        <v>-4.1001156253737125E-3</v>
      </c>
      <c r="H72" s="2">
        <f>[2]Returns!F73</f>
        <v>5.9037443910976428E-3</v>
      </c>
      <c r="I72" s="2"/>
    </row>
    <row r="73" spans="2:9" x14ac:dyDescent="0.25">
      <c r="B73" s="10">
        <v>37561</v>
      </c>
      <c r="C73" s="2">
        <f>[2]Returns!C74</f>
        <v>1.9694976098943329E-2</v>
      </c>
      <c r="D73" s="2">
        <f>[2]Returns!D74</f>
        <v>5.8858393722192925E-2</v>
      </c>
      <c r="E73" s="2">
        <v>5.4135179362715391E-2</v>
      </c>
      <c r="F73" s="2">
        <f>[2]Returns!E74</f>
        <v>-1.1054574669080885E-2</v>
      </c>
      <c r="G73" s="2">
        <v>1.2546958513564022E-3</v>
      </c>
      <c r="H73" s="2">
        <f>[2]Returns!F74</f>
        <v>2.1183587867885656E-2</v>
      </c>
      <c r="I73" s="2"/>
    </row>
    <row r="74" spans="2:9" x14ac:dyDescent="0.25">
      <c r="B74" s="10">
        <v>37591</v>
      </c>
      <c r="C74" s="2">
        <f>[2]Returns!C75</f>
        <v>2.6999841687564752E-2</v>
      </c>
      <c r="D74" s="2">
        <f>[2]Returns!D75</f>
        <v>-5.8743628208285825E-2</v>
      </c>
      <c r="E74" s="2">
        <v>-4.8263381663577798E-2</v>
      </c>
      <c r="F74" s="2">
        <f>[2]Returns!E75</f>
        <v>4.0960884534645192E-2</v>
      </c>
      <c r="G74" s="2">
        <v>5.0283282296071263E-2</v>
      </c>
      <c r="H74" s="2">
        <f>[2]Returns!F75</f>
        <v>-2.0999252796840562E-3</v>
      </c>
      <c r="I74" s="2"/>
    </row>
    <row r="75" spans="2:9" x14ac:dyDescent="0.25">
      <c r="B75" s="10">
        <v>37622</v>
      </c>
      <c r="C75" s="2">
        <f>[2]Returns!C76</f>
        <v>2.142020326405647E-2</v>
      </c>
      <c r="D75" s="2">
        <f>[2]Returns!D76</f>
        <v>-2.6197687879604747E-2</v>
      </c>
      <c r="E75" s="2">
        <v>-3.0216671172058729E-2</v>
      </c>
      <c r="F75" s="2">
        <f>[2]Returns!E76</f>
        <v>-3.3792582932036241E-3</v>
      </c>
      <c r="G75" s="2">
        <v>1.3693193358298661E-2</v>
      </c>
      <c r="H75" s="2">
        <f>[2]Returns!F76</f>
        <v>6.5199607838530849E-3</v>
      </c>
      <c r="I75" s="2"/>
    </row>
    <row r="76" spans="2:9" x14ac:dyDescent="0.25">
      <c r="B76" s="10">
        <v>37653</v>
      </c>
      <c r="C76" s="2">
        <f>[2]Returns!C77</f>
        <v>5.3829066663633851E-2</v>
      </c>
      <c r="D76" s="2">
        <f>[2]Returns!D77</f>
        <v>-1.5006432491409871E-2</v>
      </c>
      <c r="E76" s="2">
        <v>-1.7121637327436989E-2</v>
      </c>
      <c r="F76" s="2">
        <f>[2]Returns!E77</f>
        <v>3.0268939607096534E-2</v>
      </c>
      <c r="G76" s="2">
        <v>1.4023118484816743E-2</v>
      </c>
      <c r="H76" s="2">
        <f>[2]Returns!F77</f>
        <v>2.1004945944014253E-4</v>
      </c>
      <c r="I76" s="2"/>
    </row>
    <row r="77" spans="2:9" x14ac:dyDescent="0.25">
      <c r="B77" s="10">
        <v>37681</v>
      </c>
      <c r="C77" s="2">
        <f>[2]Returns!C78</f>
        <v>-8.1866929451555492E-2</v>
      </c>
      <c r="D77" s="2">
        <f>[2]Returns!D78</f>
        <v>9.7130717279347856E-3</v>
      </c>
      <c r="E77" s="2">
        <v>-2.7446908737827069E-3</v>
      </c>
      <c r="F77" s="2">
        <f>[2]Returns!E78</f>
        <v>-1.2573986066294895E-2</v>
      </c>
      <c r="G77" s="2">
        <v>3.0620217269283767E-3</v>
      </c>
      <c r="H77" s="2">
        <f>[2]Returns!F78</f>
        <v>1.4199381204829109E-3</v>
      </c>
      <c r="I77" s="2"/>
    </row>
    <row r="78" spans="2:9" x14ac:dyDescent="0.25">
      <c r="B78" s="10">
        <v>37712</v>
      </c>
      <c r="C78" s="2">
        <f>[2]Returns!C79</f>
        <v>5.6688872864056883E-2</v>
      </c>
      <c r="D78" s="2">
        <f>[2]Returns!D79</f>
        <v>8.2368640806903093E-2</v>
      </c>
      <c r="E78" s="2">
        <v>8.9310589153937636E-2</v>
      </c>
      <c r="F78" s="2">
        <f>[2]Returns!E79</f>
        <v>1.0153250373791334E-2</v>
      </c>
      <c r="G78" s="2">
        <v>1.1991924028562861E-2</v>
      </c>
      <c r="H78" s="2">
        <f>[2]Returns!F79</f>
        <v>2.6360105258126376E-2</v>
      </c>
      <c r="I78" s="2"/>
    </row>
    <row r="79" spans="2:9" x14ac:dyDescent="0.25">
      <c r="B79" s="10">
        <v>37742</v>
      </c>
      <c r="C79" s="2">
        <f>[2]Returns!C80</f>
        <v>0.13096688732654704</v>
      </c>
      <c r="D79" s="2">
        <f>[2]Returns!D80</f>
        <v>5.2682535720498969E-2</v>
      </c>
      <c r="E79" s="2">
        <v>5.7638188286518233E-2</v>
      </c>
      <c r="F79" s="2">
        <f>[2]Returns!E80</f>
        <v>5.6230139440127891E-2</v>
      </c>
      <c r="G79" s="2">
        <v>4.3392549909085476E-2</v>
      </c>
      <c r="H79" s="2">
        <f>[2]Returns!F80</f>
        <v>3.5759958801813818E-2</v>
      </c>
      <c r="I79" s="2"/>
    </row>
    <row r="80" spans="2:9" x14ac:dyDescent="0.25">
      <c r="B80" s="10">
        <v>37773</v>
      </c>
      <c r="C80" s="2">
        <f>[2]Returns!C81</f>
        <v>-2.3388284180723362E-2</v>
      </c>
      <c r="D80" s="2">
        <f>[2]Returns!D81</f>
        <v>1.2761187595205836E-2</v>
      </c>
      <c r="E80" s="2">
        <v>1.7680380885441549E-2</v>
      </c>
      <c r="F80" s="2">
        <f>[2]Returns!E81</f>
        <v>-1.525612951640487E-2</v>
      </c>
      <c r="G80" s="2">
        <v>-1.6019585360215971E-2</v>
      </c>
      <c r="H80" s="2">
        <f>[2]Returns!F81</f>
        <v>1.3459951904798428E-2</v>
      </c>
      <c r="I80" s="2"/>
    </row>
    <row r="81" spans="2:9" x14ac:dyDescent="0.25">
      <c r="B81" s="10">
        <v>37803</v>
      </c>
      <c r="C81" s="2">
        <f>[2]Returns!C82</f>
        <v>5.7782483036084686E-2</v>
      </c>
      <c r="D81" s="2">
        <f>[2]Returns!D82</f>
        <v>1.7630615546158745E-2</v>
      </c>
      <c r="E81" s="2">
        <v>2.0493488127343307E-2</v>
      </c>
      <c r="F81" s="2">
        <f>[2]Returns!E82</f>
        <v>-8.9434650455927023E-2</v>
      </c>
      <c r="G81" s="2">
        <v>-2.9842111024082074E-2</v>
      </c>
      <c r="H81" s="2">
        <f>[2]Returns!F82</f>
        <v>1.304010484244289E-2</v>
      </c>
      <c r="I81" s="2"/>
    </row>
    <row r="82" spans="2:9" x14ac:dyDescent="0.25">
      <c r="B82" s="10">
        <v>37834</v>
      </c>
      <c r="C82" s="2">
        <f>[2]Returns!C83</f>
        <v>4.8882052972250456E-2</v>
      </c>
      <c r="D82" s="2">
        <f>[2]Returns!D83</f>
        <v>1.950039391214009E-2</v>
      </c>
      <c r="E82" s="2">
        <v>2.1842381955662793E-2</v>
      </c>
      <c r="F82" s="2">
        <f>[2]Returns!E83</f>
        <v>1.5944002079514075E-2</v>
      </c>
      <c r="G82" s="2">
        <v>-5.350554451731826E-3</v>
      </c>
      <c r="H82" s="2">
        <f>[2]Returns!F83</f>
        <v>1.8299943189426404E-2</v>
      </c>
      <c r="I82" s="2"/>
    </row>
    <row r="83" spans="2:9" x14ac:dyDescent="0.25">
      <c r="B83" s="10">
        <v>37865</v>
      </c>
      <c r="C83" s="2">
        <f>[2]Returns!C84</f>
        <v>-2.5947259855957583E-2</v>
      </c>
      <c r="D83" s="2">
        <f>[2]Returns!D84</f>
        <v>-1.0620255761471631E-2</v>
      </c>
      <c r="E83" s="2">
        <v>6.3432615166267858E-3</v>
      </c>
      <c r="F83" s="2">
        <f>[2]Returns!E84</f>
        <v>5.2061323400538484E-2</v>
      </c>
      <c r="G83" s="2">
        <v>5.6905919148822592E-2</v>
      </c>
      <c r="H83" s="2">
        <f>[2]Returns!F84</f>
        <v>1.1629955838479145E-2</v>
      </c>
      <c r="I83" s="2"/>
    </row>
    <row r="84" spans="2:9" x14ac:dyDescent="0.25">
      <c r="B84" s="10">
        <v>37895</v>
      </c>
      <c r="C84" s="2">
        <f>[2]Returns!C85</f>
        <v>-2.3832558079516342E-2</v>
      </c>
      <c r="D84" s="2">
        <f>[2]Returns!D85</f>
        <v>5.6574299992396826E-2</v>
      </c>
      <c r="E84" s="2">
        <v>5.9542277798671384E-2</v>
      </c>
      <c r="F84" s="2">
        <f>[2]Returns!E85</f>
        <v>-2.7820908659565546E-2</v>
      </c>
      <c r="G84" s="2">
        <v>-4.8199987873779326E-3</v>
      </c>
      <c r="H84" s="2">
        <f>[2]Returns!F85</f>
        <v>2.4480095502941168E-2</v>
      </c>
      <c r="I84" s="2"/>
    </row>
    <row r="85" spans="2:9" x14ac:dyDescent="0.25">
      <c r="B85" s="10">
        <v>37926</v>
      </c>
      <c r="C85" s="2">
        <f>[2]Returns!C86</f>
        <v>-9.2411919143701171E-3</v>
      </c>
      <c r="D85" s="2">
        <f>[2]Returns!D86</f>
        <v>8.7987858329736657E-3</v>
      </c>
      <c r="E85" s="2">
        <v>1.5466071144666804E-2</v>
      </c>
      <c r="F85" s="2">
        <f>[2]Returns!E86</f>
        <v>4.8374136706625936E-3</v>
      </c>
      <c r="G85" s="2">
        <v>1.6842020860429407E-2</v>
      </c>
      <c r="H85" s="2">
        <f>[2]Returns!F86</f>
        <v>1.0549970794101471E-2</v>
      </c>
      <c r="I85" s="2"/>
    </row>
    <row r="86" spans="2:9" x14ac:dyDescent="0.25">
      <c r="B86" s="10">
        <v>37956</v>
      </c>
      <c r="C86" s="2">
        <f>[2]Returns!C87</f>
        <v>5.070782819401054E-2</v>
      </c>
      <c r="D86" s="2">
        <f>[2]Returns!D87</f>
        <v>5.2442496125338023E-2</v>
      </c>
      <c r="E86" s="2">
        <v>6.2982894343991846E-2</v>
      </c>
      <c r="F86" s="2">
        <f>[2]Returns!E87</f>
        <v>1.1893239364376917E-2</v>
      </c>
      <c r="G86" s="2">
        <v>3.9707384295622372E-2</v>
      </c>
      <c r="H86" s="2">
        <f>[2]Returns!F87</f>
        <v>1.8739943160642758E-2</v>
      </c>
      <c r="I86" s="2"/>
    </row>
    <row r="87" spans="2:9" x14ac:dyDescent="0.25">
      <c r="B87" s="10">
        <v>37987</v>
      </c>
      <c r="C87" s="2">
        <f>[2]Returns!C88</f>
        <v>6.2723059807365811E-3</v>
      </c>
      <c r="D87" s="2">
        <f>[2]Returns!D88</f>
        <v>1.8355576915967342E-2</v>
      </c>
      <c r="E87" s="2">
        <v>1.6266818293919405E-2</v>
      </c>
      <c r="F87" s="2">
        <f>[2]Returns!E88</f>
        <v>1.7150992922931207E-2</v>
      </c>
      <c r="G87" s="2">
        <v>2.7942679254837621E-3</v>
      </c>
      <c r="H87" s="2">
        <f>[2]Returns!F88</f>
        <v>1.9760009859560501E-2</v>
      </c>
      <c r="I87" s="2"/>
    </row>
    <row r="88" spans="2:9" x14ac:dyDescent="0.25">
      <c r="B88" s="10">
        <v>38018</v>
      </c>
      <c r="C88" s="2">
        <f>[2]Returns!C89</f>
        <v>5.0196229367523104E-2</v>
      </c>
      <c r="D88" s="2">
        <f>[2]Returns!D89</f>
        <v>1.389821688963111E-2</v>
      </c>
      <c r="E88" s="2">
        <v>1.7105223244228807E-2</v>
      </c>
      <c r="F88" s="2">
        <f>[2]Returns!E89</f>
        <v>1.9928489423419737E-2</v>
      </c>
      <c r="G88" s="2">
        <v>1.5821548913288463E-3</v>
      </c>
      <c r="H88" s="2">
        <f>[2]Returns!F89</f>
        <v>1.1880054928021799E-2</v>
      </c>
      <c r="I88" s="2"/>
    </row>
    <row r="89" spans="2:9" x14ac:dyDescent="0.25">
      <c r="B89" s="10">
        <v>38047</v>
      </c>
      <c r="C89" s="2">
        <f>[2]Returns!C90</f>
        <v>-1.4798481833842247E-2</v>
      </c>
      <c r="D89" s="2">
        <f>[2]Returns!D90</f>
        <v>-1.5086232619203943E-2</v>
      </c>
      <c r="E89" s="2">
        <v>-6.2465205058189754E-3</v>
      </c>
      <c r="F89" s="2">
        <f>[2]Returns!E90</f>
        <v>1.5182279442991442E-2</v>
      </c>
      <c r="G89" s="2">
        <v>1.4327201238004239E-2</v>
      </c>
      <c r="H89" s="2">
        <f>[2]Returns!F90</f>
        <v>5.0599196590557227E-3</v>
      </c>
      <c r="I89" s="2"/>
    </row>
    <row r="90" spans="2:9" x14ac:dyDescent="0.25">
      <c r="B90" s="10">
        <v>38078</v>
      </c>
      <c r="C90" s="2">
        <f>[2]Returns!C91</f>
        <v>-8.4881085034897441E-2</v>
      </c>
      <c r="D90" s="2">
        <f>[2]Returns!D91</f>
        <v>-1.569903418523777E-2</v>
      </c>
      <c r="E90" s="2">
        <v>-1.9924437197173517E-2</v>
      </c>
      <c r="F90" s="2">
        <f>[2]Returns!E91</f>
        <v>-5.6099707958740752E-2</v>
      </c>
      <c r="G90" s="2">
        <v>-4.2800038490646508E-2</v>
      </c>
      <c r="H90" s="2">
        <f>[2]Returns!F91</f>
        <v>-1.4819969489896057E-2</v>
      </c>
      <c r="I90" s="2"/>
    </row>
    <row r="91" spans="2:9" x14ac:dyDescent="0.25">
      <c r="B91" s="10">
        <v>38108</v>
      </c>
      <c r="C91" s="2">
        <f>[2]Returns!C92</f>
        <v>-2.3270820715054819E-2</v>
      </c>
      <c r="D91" s="2">
        <f>[2]Returns!D92</f>
        <v>1.3721060504398253E-2</v>
      </c>
      <c r="E91" s="2">
        <v>9.798984716305803E-3</v>
      </c>
      <c r="F91" s="2">
        <f>[2]Returns!E92</f>
        <v>-4.9145923668816316E-3</v>
      </c>
      <c r="G91" s="2">
        <v>7.6385266212382064E-3</v>
      </c>
      <c r="H91" s="2">
        <f>[2]Returns!F92</f>
        <v>-3.059998107917461E-3</v>
      </c>
      <c r="I91" s="2"/>
    </row>
    <row r="92" spans="2:9" x14ac:dyDescent="0.25">
      <c r="B92" s="10">
        <v>38139</v>
      </c>
      <c r="C92" s="2">
        <f>[2]Returns!C93</f>
        <v>-2.3477675171922563E-2</v>
      </c>
      <c r="D92" s="2">
        <f>[2]Returns!D93</f>
        <v>1.9449842118047123E-2</v>
      </c>
      <c r="E92" s="2">
        <v>2.0961090071027089E-2</v>
      </c>
      <c r="F92" s="2">
        <f>[2]Returns!E93</f>
        <v>9.1496404091926387E-3</v>
      </c>
      <c r="G92" s="2">
        <v>2.0430367382597847E-3</v>
      </c>
      <c r="H92" s="2">
        <f>[2]Returns!F93</f>
        <v>7.5199285553595452E-3</v>
      </c>
      <c r="I92" s="2"/>
    </row>
    <row r="93" spans="2:9" x14ac:dyDescent="0.25">
      <c r="B93" s="10">
        <v>38169</v>
      </c>
      <c r="C93" s="2">
        <f>[2]Returns!C94</f>
        <v>-6.5351194013455682E-2</v>
      </c>
      <c r="D93" s="2">
        <f>[2]Returns!D94</f>
        <v>-3.3100433039676358E-2</v>
      </c>
      <c r="E93" s="2">
        <v>-3.2385176677920513E-2</v>
      </c>
      <c r="F93" s="2">
        <f>[2]Returns!E94</f>
        <v>1.6914317146234037E-2</v>
      </c>
      <c r="G93" s="2">
        <v>-5.1712623258537427E-3</v>
      </c>
      <c r="H93" s="2">
        <f>[2]Returns!F94</f>
        <v>-9.6199479962477685E-3</v>
      </c>
      <c r="I93" s="2"/>
    </row>
    <row r="94" spans="2:9" x14ac:dyDescent="0.25">
      <c r="B94" s="10">
        <v>38200</v>
      </c>
      <c r="C94" s="2">
        <f>[2]Returns!C95</f>
        <v>-3.0875692395095133E-2</v>
      </c>
      <c r="D94" s="2">
        <f>[2]Returns!D95</f>
        <v>4.0474107659893566E-3</v>
      </c>
      <c r="E94" s="2">
        <v>4.7954269498902136E-3</v>
      </c>
      <c r="F94" s="2">
        <f>[2]Returns!E95</f>
        <v>3.7109210819661342E-2</v>
      </c>
      <c r="G94" s="2">
        <v>2.3738886449781837E-2</v>
      </c>
      <c r="H94" s="2">
        <f>[2]Returns!F95</f>
        <v>1.1500267462958291E-3</v>
      </c>
      <c r="I94" s="2"/>
    </row>
    <row r="95" spans="2:9" x14ac:dyDescent="0.25">
      <c r="B95" s="10">
        <v>38231</v>
      </c>
      <c r="C95" s="2">
        <f>[2]Returns!C96</f>
        <v>3.7416025632510008E-2</v>
      </c>
      <c r="D95" s="2">
        <f>[2]Returns!D96</f>
        <v>1.0829350300338048E-2</v>
      </c>
      <c r="E95" s="2">
        <v>1.9239516364450981E-2</v>
      </c>
      <c r="F95" s="2">
        <f>[2]Returns!E96</f>
        <v>8.4497270533769875E-3</v>
      </c>
      <c r="G95" s="2">
        <v>1.3888281096088084E-2</v>
      </c>
      <c r="H95" s="2">
        <f>[2]Returns!F96</f>
        <v>1.648996146227244E-2</v>
      </c>
      <c r="I95" s="2"/>
    </row>
    <row r="96" spans="2:9" x14ac:dyDescent="0.25">
      <c r="B96" s="10">
        <v>38261</v>
      </c>
      <c r="C96" s="2">
        <f>[2]Returns!C97</f>
        <v>8.4455740458248441E-2</v>
      </c>
      <c r="D96" s="2">
        <f>[2]Returns!D97</f>
        <v>1.5277878942384859E-2</v>
      </c>
      <c r="E96" s="2">
        <v>2.4711093349319091E-2</v>
      </c>
      <c r="F96" s="2">
        <f>[2]Returns!E97</f>
        <v>1.4711609086475397E-2</v>
      </c>
      <c r="G96" s="2">
        <v>2.9505297562051336E-2</v>
      </c>
      <c r="H96" s="2">
        <f>[2]Returns!F97</f>
        <v>8.4200757021770656E-3</v>
      </c>
      <c r="I96" s="2"/>
    </row>
    <row r="97" spans="2:9" x14ac:dyDescent="0.25">
      <c r="B97" s="10">
        <v>38292</v>
      </c>
      <c r="C97" s="2">
        <f>[2]Returns!C98</f>
        <v>0.11399370679899579</v>
      </c>
      <c r="D97" s="2">
        <f>[2]Returns!D98</f>
        <v>4.0462738767823359E-2</v>
      </c>
      <c r="E97" s="2">
        <v>5.2975397315479844E-2</v>
      </c>
      <c r="F97" s="2">
        <f>[2]Returns!E98</f>
        <v>-2.2258128949106171E-2</v>
      </c>
      <c r="G97" s="2">
        <v>3.5811079654446187E-2</v>
      </c>
      <c r="H97" s="2">
        <f>[2]Returns!F98</f>
        <v>2.8399994957834851E-2</v>
      </c>
      <c r="I97" s="2"/>
    </row>
    <row r="98" spans="2:9" x14ac:dyDescent="0.25">
      <c r="B98" s="10">
        <v>38322</v>
      </c>
      <c r="C98" s="2">
        <f>[2]Returns!C99</f>
        <v>4.2701192519170483E-2</v>
      </c>
      <c r="D98" s="2">
        <f>[2]Returns!D99</f>
        <v>3.402802916688219E-2</v>
      </c>
      <c r="E98" s="2">
        <v>3.8476496188153853E-2</v>
      </c>
      <c r="F98" s="2">
        <f>[2]Returns!E99</f>
        <v>2.2498683016270338E-2</v>
      </c>
      <c r="G98" s="2">
        <v>1.6881052757948156E-2</v>
      </c>
      <c r="H98" s="2">
        <f>[2]Returns!F99</f>
        <v>1.6469912221530159E-2</v>
      </c>
      <c r="I98" s="2"/>
    </row>
    <row r="99" spans="2:9" x14ac:dyDescent="0.25">
      <c r="B99" s="10">
        <v>38353</v>
      </c>
      <c r="C99" s="2">
        <f>[2]Returns!C100</f>
        <v>-5.3147119150952493E-2</v>
      </c>
      <c r="D99" s="2">
        <f>[2]Returns!D100</f>
        <v>-2.437831680142255E-2</v>
      </c>
      <c r="E99" s="2">
        <v>-2.2326842142806114E-2</v>
      </c>
      <c r="F99" s="2">
        <f>[2]Returns!E100</f>
        <v>2.5213686162463222E-2</v>
      </c>
      <c r="G99" s="2">
        <v>-1.3927686637489556E-2</v>
      </c>
      <c r="H99" s="2">
        <f>[2]Returns!F100</f>
        <v>-2.0499789370296284E-3</v>
      </c>
      <c r="I99" s="2"/>
    </row>
    <row r="100" spans="2:9" x14ac:dyDescent="0.25">
      <c r="B100" s="10">
        <v>38384</v>
      </c>
      <c r="C100" s="2">
        <f>[2]Returns!C101</f>
        <v>1.0168449028402415E-2</v>
      </c>
      <c r="D100" s="2">
        <f>[2]Returns!D101</f>
        <v>2.1045976487742646E-2</v>
      </c>
      <c r="E100" s="2">
        <v>3.2130089012111451E-2</v>
      </c>
      <c r="F100" s="2">
        <f>[2]Returns!E101</f>
        <v>-1.2906637300181822E-2</v>
      </c>
      <c r="G100" s="2">
        <v>9.9329491658739499E-4</v>
      </c>
      <c r="H100" s="2">
        <f>[2]Returns!F101</f>
        <v>1.8340052495376069E-2</v>
      </c>
      <c r="I100" s="2"/>
    </row>
    <row r="101" spans="2:9" x14ac:dyDescent="0.25">
      <c r="B101" s="10">
        <v>38412</v>
      </c>
      <c r="C101" s="2">
        <f>[2]Returns!C102</f>
        <v>-3.9261223345133822E-2</v>
      </c>
      <c r="D101" s="2">
        <f>[2]Returns!D102</f>
        <v>-1.7705828865967832E-2</v>
      </c>
      <c r="E101" s="2">
        <v>-1.8994854394382643E-2</v>
      </c>
      <c r="F101" s="2">
        <f>[2]Returns!E102</f>
        <v>-6.6723668531672997E-3</v>
      </c>
      <c r="G101" s="2">
        <v>-1.3077756507607119E-2</v>
      </c>
      <c r="H101" s="2">
        <f>[2]Returns!F102</f>
        <v>-8.6599843240383612E-3</v>
      </c>
      <c r="I101" s="2"/>
    </row>
    <row r="102" spans="2:9" x14ac:dyDescent="0.25">
      <c r="B102" s="10">
        <v>38443</v>
      </c>
      <c r="C102" s="2">
        <f>[2]Returns!C103</f>
        <v>-7.4215716781619645E-2</v>
      </c>
      <c r="D102" s="2">
        <f>[2]Returns!D103</f>
        <v>-1.8967681115799495E-2</v>
      </c>
      <c r="E102" s="2">
        <v>-2.1092042370235098E-2</v>
      </c>
      <c r="F102" s="2">
        <f>[2]Returns!E103</f>
        <v>3.4207897593266923E-2</v>
      </c>
      <c r="G102" s="2">
        <v>1.5248398798630713E-2</v>
      </c>
      <c r="H102" s="2">
        <f>[2]Returns!F103</f>
        <v>-1.4950044412128216E-2</v>
      </c>
      <c r="I102" s="2"/>
    </row>
    <row r="103" spans="2:9" x14ac:dyDescent="0.25">
      <c r="B103" s="10">
        <v>38473</v>
      </c>
      <c r="C103" s="2">
        <f>[2]Returns!C104</f>
        <v>8.331903933541196E-2</v>
      </c>
      <c r="D103" s="2">
        <f>[2]Returns!D104</f>
        <v>3.1820734128706896E-2</v>
      </c>
      <c r="E103" s="2">
        <v>1.8534592487401857E-2</v>
      </c>
      <c r="F103" s="2">
        <f>[2]Returns!E104</f>
        <v>2.5962213698802694E-2</v>
      </c>
      <c r="G103" s="2">
        <v>-2.0348260625645542E-2</v>
      </c>
      <c r="H103" s="2">
        <f>[2]Returns!F104</f>
        <v>1.0429973696062911E-2</v>
      </c>
      <c r="I103" s="2"/>
    </row>
    <row r="104" spans="2:9" x14ac:dyDescent="0.25">
      <c r="B104" s="10">
        <v>38504</v>
      </c>
      <c r="C104" s="2">
        <f>[2]Returns!C105</f>
        <v>5.7541293569866481E-2</v>
      </c>
      <c r="D104" s="2">
        <f>[2]Returns!D105</f>
        <v>1.4193866903045027E-3</v>
      </c>
      <c r="E104" s="2">
        <v>9.0941393993049235E-3</v>
      </c>
      <c r="F104" s="2">
        <f>[2]Returns!E105</f>
        <v>1.4984397938456961E-2</v>
      </c>
      <c r="G104" s="2">
        <v>-8.8867378103842931E-3</v>
      </c>
      <c r="H104" s="2">
        <f>[2]Returns!F105</f>
        <v>1.591996302944465E-2</v>
      </c>
      <c r="I104" s="2"/>
    </row>
    <row r="105" spans="2:9" x14ac:dyDescent="0.25">
      <c r="B105" s="10">
        <v>38534</v>
      </c>
      <c r="C105" s="2">
        <f>[2]Returns!C106</f>
        <v>4.0914741748970807E-2</v>
      </c>
      <c r="D105" s="2">
        <f>[2]Returns!D106</f>
        <v>3.718788340550927E-2</v>
      </c>
      <c r="E105" s="2">
        <v>3.5153475658157962E-2</v>
      </c>
      <c r="F105" s="2">
        <f>[2]Returns!E106</f>
        <v>-2.6228286281806401E-2</v>
      </c>
      <c r="G105" s="2">
        <v>-9.7891708783116593E-3</v>
      </c>
      <c r="H105" s="2">
        <f>[2]Returns!F106</f>
        <v>2.2970064276479407E-2</v>
      </c>
      <c r="I105" s="2"/>
    </row>
    <row r="106" spans="2:9" x14ac:dyDescent="0.25">
      <c r="B106" s="10">
        <v>38565</v>
      </c>
      <c r="C106" s="2">
        <f>[2]Returns!C107</f>
        <v>-4.7740457403355752E-4</v>
      </c>
      <c r="D106" s="2">
        <f>[2]Returns!D107</f>
        <v>-9.1229737977821523E-3</v>
      </c>
      <c r="E106" s="2">
        <v>8.0027213865232483E-3</v>
      </c>
      <c r="F106" s="2">
        <f>[2]Returns!E107</f>
        <v>2.9113844944819833E-2</v>
      </c>
      <c r="G106" s="2">
        <v>1.7892608334466598E-2</v>
      </c>
      <c r="H106" s="2">
        <f>[2]Returns!F107</f>
        <v>8.1999909716936603E-3</v>
      </c>
      <c r="I106" s="2"/>
    </row>
    <row r="107" spans="2:9" x14ac:dyDescent="0.25">
      <c r="B107" s="10">
        <v>38596</v>
      </c>
      <c r="C107" s="2">
        <f>[2]Returns!C108</f>
        <v>3.4797652906298993E-2</v>
      </c>
      <c r="D107" s="2">
        <f>[2]Returns!D108</f>
        <v>8.0949369848675179E-3</v>
      </c>
      <c r="E107" s="2">
        <v>2.6262805369818398E-2</v>
      </c>
      <c r="F107" s="2">
        <f>[2]Returns!E108</f>
        <v>-2.8711517112920637E-2</v>
      </c>
      <c r="G107" s="2">
        <v>-1.9315244214892946E-2</v>
      </c>
      <c r="H107" s="2">
        <f>[2]Returns!F108</f>
        <v>1.9279974966706304E-2</v>
      </c>
      <c r="I107" s="2"/>
    </row>
    <row r="108" spans="2:9" x14ac:dyDescent="0.25">
      <c r="B108" s="10">
        <v>38626</v>
      </c>
      <c r="C108" s="2">
        <f>[2]Returns!C109</f>
        <v>-1.798158153540963E-2</v>
      </c>
      <c r="D108" s="2">
        <f>[2]Returns!D109</f>
        <v>-1.6670902434935853E-2</v>
      </c>
      <c r="E108" s="2">
        <v>-2.4063582478033418E-2</v>
      </c>
      <c r="F108" s="2">
        <f>[2]Returns!E109</f>
        <v>-1.8419088509492143E-2</v>
      </c>
      <c r="G108" s="2">
        <v>-1.810422461973904E-2</v>
      </c>
      <c r="H108" s="2">
        <f>[2]Returns!F109</f>
        <v>-1.4070027798040119E-2</v>
      </c>
      <c r="I108" s="2"/>
    </row>
    <row r="109" spans="2:9" x14ac:dyDescent="0.25">
      <c r="B109" s="10">
        <v>38657</v>
      </c>
      <c r="C109" s="2">
        <f>[2]Returns!C110</f>
        <v>9.2343084157623601E-2</v>
      </c>
      <c r="D109" s="2">
        <f>[2]Returns!D110</f>
        <v>3.7822381083310486E-2</v>
      </c>
      <c r="E109" s="2">
        <v>3.3865781854108601E-2</v>
      </c>
      <c r="F109" s="2">
        <f>[2]Returns!E110</f>
        <v>6.2461635363342261E-3</v>
      </c>
      <c r="G109" s="2">
        <v>-1.2289280855877327E-2</v>
      </c>
      <c r="H109" s="2">
        <f>[2]Returns!F110</f>
        <v>1.6630065169824793E-2</v>
      </c>
      <c r="I109" s="2"/>
    </row>
    <row r="110" spans="2:9" x14ac:dyDescent="0.25">
      <c r="B110" s="10">
        <v>38687</v>
      </c>
      <c r="C110" s="2">
        <f>[2]Returns!C111</f>
        <v>-5.7137779745848327E-3</v>
      </c>
      <c r="D110" s="2">
        <f>[2]Returns!D111</f>
        <v>3.497096350304485E-4</v>
      </c>
      <c r="E110" s="2">
        <v>2.2410278788950189E-2</v>
      </c>
      <c r="F110" s="2">
        <f>[2]Returns!E111</f>
        <v>2.3287025439588493E-2</v>
      </c>
      <c r="G110" s="2">
        <v>1.1174553489408767E-2</v>
      </c>
      <c r="H110" s="2">
        <f>[2]Returns!F111</f>
        <v>1.8229935349332038E-2</v>
      </c>
      <c r="I110" s="2"/>
    </row>
    <row r="111" spans="2:9" x14ac:dyDescent="0.25">
      <c r="B111" s="10">
        <v>38718</v>
      </c>
      <c r="C111" s="2">
        <f>[2]Returns!C112</f>
        <v>7.1382758755065723E-2</v>
      </c>
      <c r="D111" s="2">
        <f>[2]Returns!D112</f>
        <v>2.6478595718084197E-2</v>
      </c>
      <c r="E111" s="2">
        <v>4.4845750715867938E-2</v>
      </c>
      <c r="F111" s="2">
        <f>[2]Returns!E112</f>
        <v>-9.1568064442311137E-3</v>
      </c>
      <c r="G111" s="2">
        <v>1.2740042651299799E-2</v>
      </c>
      <c r="H111" s="2">
        <f>[2]Returns!F112</f>
        <v>3.4860088620583207E-2</v>
      </c>
      <c r="I111" s="2"/>
    </row>
    <row r="112" spans="2:9" x14ac:dyDescent="0.25">
      <c r="B112" s="10">
        <v>38749</v>
      </c>
      <c r="C112" s="2">
        <f>[2]Returns!C113</f>
        <v>-1.685858479229585E-2</v>
      </c>
      <c r="D112" s="2">
        <f>[2]Returns!D113</f>
        <v>2.7142363243253254E-3</v>
      </c>
      <c r="E112" s="2">
        <v>-1.0677877144947834E-3</v>
      </c>
      <c r="F112" s="2">
        <f>[2]Returns!E113</f>
        <v>7.0865844539902412E-3</v>
      </c>
      <c r="G112" s="2">
        <v>-5.2820304054135292E-3</v>
      </c>
      <c r="H112" s="2">
        <f>[2]Returns!F113</f>
        <v>4.5099898119571602E-3</v>
      </c>
      <c r="I112" s="2"/>
    </row>
    <row r="113" spans="2:9" x14ac:dyDescent="0.25">
      <c r="B113" s="10">
        <v>38777</v>
      </c>
      <c r="C113" s="2">
        <f>[2]Returns!C114</f>
        <v>2.8724746860108397E-2</v>
      </c>
      <c r="D113" s="2">
        <f>[2]Returns!D114</f>
        <v>1.2448602555591659E-2</v>
      </c>
      <c r="E113" s="2">
        <v>2.2439746562862517E-2</v>
      </c>
      <c r="F113" s="2">
        <f>[2]Returns!E114</f>
        <v>-3.4106052165105094E-2</v>
      </c>
      <c r="G113" s="2">
        <v>-1.1512351206160232E-2</v>
      </c>
      <c r="H113" s="2">
        <f>[2]Returns!F114</f>
        <v>1.9509934171846099E-2</v>
      </c>
      <c r="I113" s="2"/>
    </row>
    <row r="114" spans="2:9" x14ac:dyDescent="0.25">
      <c r="B114" s="10">
        <v>38808</v>
      </c>
      <c r="C114" s="2">
        <f>[2]Returns!C115</f>
        <v>4.0837561276216405E-2</v>
      </c>
      <c r="D114" s="2">
        <f>[2]Returns!D115</f>
        <v>1.3423944535371879E-2</v>
      </c>
      <c r="E114" s="2">
        <v>3.0895761926700738E-2</v>
      </c>
      <c r="F114" s="2">
        <f>[2]Returns!E115</f>
        <v>-1.9471489928257646E-2</v>
      </c>
      <c r="G114" s="2">
        <v>2.3655998659571686E-2</v>
      </c>
      <c r="H114" s="2">
        <f>[2]Returns!F115</f>
        <v>1.8670058088819719E-2</v>
      </c>
      <c r="I114" s="2"/>
    </row>
    <row r="115" spans="2:9" x14ac:dyDescent="0.25">
      <c r="B115" s="10">
        <v>38838</v>
      </c>
      <c r="C115" s="2">
        <f>[2]Returns!C116</f>
        <v>-7.7419458755353943E-2</v>
      </c>
      <c r="D115" s="2">
        <f>[2]Returns!D116</f>
        <v>-2.8779359912528335E-2</v>
      </c>
      <c r="E115" s="2">
        <v>-3.3265151273318305E-2</v>
      </c>
      <c r="F115" s="2">
        <f>[2]Returns!E116</f>
        <v>6.5881563771741369E-5</v>
      </c>
      <c r="G115" s="2">
        <v>1.8430155258378544E-2</v>
      </c>
      <c r="H115" s="2">
        <f>[2]Returns!F116</f>
        <v>-1.560003184917591E-2</v>
      </c>
      <c r="I115" s="2"/>
    </row>
    <row r="116" spans="2:9" x14ac:dyDescent="0.25">
      <c r="B116" s="10">
        <v>38869</v>
      </c>
      <c r="C116" s="2">
        <f>[2]Returns!C117</f>
        <v>-9.2491819038627021E-3</v>
      </c>
      <c r="D116" s="2">
        <f>[2]Returns!D117</f>
        <v>1.3530192469568547E-3</v>
      </c>
      <c r="E116" s="2">
        <v>1.1938145167844638E-4</v>
      </c>
      <c r="F116" s="2">
        <f>[2]Returns!E117</f>
        <v>7.6672105102404409E-3</v>
      </c>
      <c r="G116" s="2">
        <v>-1.0216406963906466E-2</v>
      </c>
      <c r="H116" s="2">
        <f>[2]Returns!F117</f>
        <v>-2.3499927386262387E-3</v>
      </c>
      <c r="I116" s="2"/>
    </row>
    <row r="117" spans="2:9" x14ac:dyDescent="0.25">
      <c r="B117" s="10">
        <v>38899</v>
      </c>
      <c r="C117" s="2">
        <f>[2]Returns!C118</f>
        <v>-7.3349236454091082E-2</v>
      </c>
      <c r="D117" s="2">
        <f>[2]Returns!D118</f>
        <v>6.1731896876273673E-3</v>
      </c>
      <c r="E117" s="2">
        <v>6.4585275166797462E-3</v>
      </c>
      <c r="F117" s="2">
        <f>[2]Returns!E118</f>
        <v>1.916810773281008E-2</v>
      </c>
      <c r="G117" s="2">
        <v>7.795415874601197E-3</v>
      </c>
      <c r="H117" s="2">
        <f>[2]Returns!F118</f>
        <v>-1.7699337675642912E-3</v>
      </c>
      <c r="I117" s="2"/>
    </row>
    <row r="118" spans="2:9" x14ac:dyDescent="0.25">
      <c r="B118" s="10">
        <v>38930</v>
      </c>
      <c r="C118" s="2">
        <f>[2]Returns!C119</f>
        <v>-2.5549670645421685E-3</v>
      </c>
      <c r="D118" s="2">
        <f>[2]Returns!D119</f>
        <v>2.3787801127626906E-2</v>
      </c>
      <c r="E118" s="2">
        <v>2.6468257773426318E-2</v>
      </c>
      <c r="F118" s="2">
        <f>[2]Returns!E119</f>
        <v>2.7471115372728283E-2</v>
      </c>
      <c r="G118" s="2">
        <v>9.2769986996463771E-3</v>
      </c>
      <c r="H118" s="2">
        <f>[2]Returns!F119</f>
        <v>1.0099911999360334E-2</v>
      </c>
      <c r="I118" s="2"/>
    </row>
    <row r="119" spans="2:9" x14ac:dyDescent="0.25">
      <c r="B119" s="10">
        <v>38961</v>
      </c>
      <c r="C119" s="2">
        <f>[2]Returns!C120</f>
        <v>1.8892762760971182E-2</v>
      </c>
      <c r="D119" s="2">
        <f>[2]Returns!D120</f>
        <v>2.5773376522596703E-2</v>
      </c>
      <c r="E119" s="2">
        <v>1.2213139942228501E-2</v>
      </c>
      <c r="F119" s="2">
        <f>[2]Returns!E120</f>
        <v>1.6345054008183757E-2</v>
      </c>
      <c r="G119" s="2">
        <v>-2.7966564870882671E-3</v>
      </c>
      <c r="H119" s="2">
        <f>[2]Returns!F120</f>
        <v>1.7599929414291449E-3</v>
      </c>
      <c r="I119" s="2"/>
    </row>
    <row r="120" spans="2:9" x14ac:dyDescent="0.25">
      <c r="B120" s="10">
        <v>38991</v>
      </c>
      <c r="C120" s="2">
        <f>[2]Returns!C121</f>
        <v>6.1769015444743669E-2</v>
      </c>
      <c r="D120" s="2">
        <f>[2]Returns!D121</f>
        <v>3.2583496429774206E-2</v>
      </c>
      <c r="E120" s="2">
        <v>3.6906516929249511E-2</v>
      </c>
      <c r="F120" s="2">
        <f>[2]Returns!E121</f>
        <v>7.346746825324546E-3</v>
      </c>
      <c r="G120" s="2">
        <v>9.2899633467340426E-3</v>
      </c>
      <c r="H120" s="2">
        <f>[2]Returns!F121</f>
        <v>1.7680066766532665E-2</v>
      </c>
      <c r="I120" s="2"/>
    </row>
    <row r="121" spans="2:9" x14ac:dyDescent="0.25">
      <c r="B121" s="10">
        <v>39022</v>
      </c>
      <c r="C121" s="2">
        <f>[2]Returns!C122</f>
        <v>1.4600527786084116E-2</v>
      </c>
      <c r="D121" s="2">
        <f>[2]Returns!D122</f>
        <v>1.9020159289107275E-2</v>
      </c>
      <c r="E121" s="2">
        <v>2.5005914193830803E-2</v>
      </c>
      <c r="F121" s="2">
        <f>[2]Returns!E122</f>
        <v>1.9629796156838131E-2</v>
      </c>
      <c r="G121" s="2">
        <v>2.7263917934734261E-2</v>
      </c>
      <c r="H121" s="2">
        <f>[2]Returns!F122</f>
        <v>2.0699964702632689E-2</v>
      </c>
      <c r="I121" s="2"/>
    </row>
    <row r="122" spans="2:9" x14ac:dyDescent="0.25">
      <c r="B122" s="10">
        <v>39052</v>
      </c>
      <c r="C122" s="2">
        <f>[2]Returns!C123</f>
        <v>5.9034733004282414E-2</v>
      </c>
      <c r="D122" s="2">
        <f>[2]Returns!D123</f>
        <v>1.4026689673406478E-2</v>
      </c>
      <c r="E122" s="2">
        <v>2.0600299349885276E-2</v>
      </c>
      <c r="F122" s="2">
        <f>[2]Returns!E123</f>
        <v>-2.1682157481853093E-2</v>
      </c>
      <c r="G122" s="2">
        <v>-1.8691015195680283E-2</v>
      </c>
      <c r="H122" s="2">
        <f>[2]Returns!F123</f>
        <v>1.4820033267149091E-2</v>
      </c>
      <c r="I122" s="2"/>
    </row>
    <row r="123" spans="2:9" x14ac:dyDescent="0.25">
      <c r="B123" s="10">
        <v>39083</v>
      </c>
      <c r="C123" s="2">
        <f>[2]Returns!C124</f>
        <v>3.5826600849695023E-2</v>
      </c>
      <c r="D123" s="2">
        <f>[2]Returns!D124</f>
        <v>1.5122613934212437E-2</v>
      </c>
      <c r="E123" s="2">
        <v>1.2005463135033478E-2</v>
      </c>
      <c r="F123" s="2">
        <f>[2]Returns!E124</f>
        <v>-7.6754875627607078E-3</v>
      </c>
      <c r="G123" s="2">
        <v>-1.344280041932755E-2</v>
      </c>
      <c r="H123" s="2">
        <f>[2]Returns!F124</f>
        <v>1.1019183155955847E-2</v>
      </c>
      <c r="I123" s="2"/>
    </row>
    <row r="124" spans="2:9" x14ac:dyDescent="0.25">
      <c r="B124" s="10">
        <v>39114</v>
      </c>
      <c r="C124" s="2">
        <f>[2]Returns!C125</f>
        <v>-2.6334842761448929E-2</v>
      </c>
      <c r="D124" s="2">
        <f>[2]Returns!D125</f>
        <v>-1.9561191245454301E-2</v>
      </c>
      <c r="E124" s="2">
        <v>-4.7921202145170261E-3</v>
      </c>
      <c r="F124" s="2">
        <f>[2]Returns!E125</f>
        <v>2.9696952120174869E-2</v>
      </c>
      <c r="G124" s="2">
        <v>2.3220096946939606E-2</v>
      </c>
      <c r="H124" s="2">
        <f>[2]Returns!F125</f>
        <v>6.809537537808108E-3</v>
      </c>
      <c r="I124" s="2"/>
    </row>
    <row r="125" spans="2:9" x14ac:dyDescent="0.25">
      <c r="B125" s="10">
        <v>39142</v>
      </c>
      <c r="C125" s="2">
        <f>[2]Returns!C126</f>
        <v>2.8178142706585252E-2</v>
      </c>
      <c r="D125" s="2">
        <f>[2]Returns!D126</f>
        <v>1.1186792782358346E-2</v>
      </c>
      <c r="E125" s="2">
        <v>1.8729464281744601E-2</v>
      </c>
      <c r="F125" s="2">
        <f>[2]Returns!E126</f>
        <v>-1.1019620328034274E-2</v>
      </c>
      <c r="G125" s="2">
        <v>2.0142687165918272E-3</v>
      </c>
      <c r="H125" s="2">
        <f>[2]Returns!F126</f>
        <v>9.552540396515985E-3</v>
      </c>
      <c r="I125" s="2"/>
    </row>
    <row r="126" spans="2:9" x14ac:dyDescent="0.25">
      <c r="B126" s="10">
        <v>39173</v>
      </c>
      <c r="C126" s="2">
        <f>[2]Returns!C127</f>
        <v>7.3001944170842048E-2</v>
      </c>
      <c r="D126" s="2">
        <f>[2]Returns!D127</f>
        <v>4.4293038561533216E-2</v>
      </c>
      <c r="E126" s="2">
        <v>4.4706940083054869E-2</v>
      </c>
      <c r="F126" s="2">
        <f>[2]Returns!E127</f>
        <v>7.8138840605328497E-3</v>
      </c>
      <c r="G126" s="2">
        <v>1.0698002944169893E-2</v>
      </c>
      <c r="H126" s="2">
        <f>[2]Returns!F127</f>
        <v>1.7749531360076398E-2</v>
      </c>
      <c r="I126" s="2"/>
    </row>
    <row r="127" spans="2:9" x14ac:dyDescent="0.25">
      <c r="B127" s="10">
        <v>39203</v>
      </c>
      <c r="C127" s="2">
        <f>[2]Returns!C128</f>
        <v>7.5106898695580515E-2</v>
      </c>
      <c r="D127" s="2">
        <f>[2]Returns!D128</f>
        <v>3.489773978594779E-2</v>
      </c>
      <c r="E127" s="2">
        <v>2.899498264186251E-2</v>
      </c>
      <c r="F127" s="2">
        <f>[2]Returns!E128</f>
        <v>-1.8672311572615841E-2</v>
      </c>
      <c r="G127" s="2">
        <v>-2.0324509220923215E-2</v>
      </c>
      <c r="H127" s="2">
        <f>[2]Returns!F128</f>
        <v>1.9931742983457568E-2</v>
      </c>
      <c r="I127" s="2"/>
    </row>
    <row r="128" spans="2:9" x14ac:dyDescent="0.25">
      <c r="B128" s="10">
        <v>39234</v>
      </c>
      <c r="C128" s="2">
        <f>[2]Returns!C129</f>
        <v>1.9680932580361077E-2</v>
      </c>
      <c r="D128" s="2">
        <f>[2]Returns!D129</f>
        <v>-1.6612343602144919E-2</v>
      </c>
      <c r="E128" s="2">
        <v>-7.3626880002597428E-3</v>
      </c>
      <c r="F128" s="2">
        <f>[2]Returns!E129</f>
        <v>-8.4290849902947107E-3</v>
      </c>
      <c r="G128" s="2">
        <v>-6.0740530952798633E-3</v>
      </c>
      <c r="H128" s="2">
        <f>[2]Returns!F129</f>
        <v>7.3047405254078601E-3</v>
      </c>
      <c r="I128" s="2"/>
    </row>
    <row r="129" spans="2:9" x14ac:dyDescent="0.25">
      <c r="B129" s="10">
        <v>39264</v>
      </c>
      <c r="C129" s="2">
        <f>[2]Returns!C130</f>
        <v>-6.7896511550236016E-2</v>
      </c>
      <c r="D129" s="2">
        <f>[2]Returns!D130</f>
        <v>-3.1006094301293752E-2</v>
      </c>
      <c r="E129" s="2">
        <v>-2.1943099273607825E-2</v>
      </c>
      <c r="F129" s="2">
        <f>[2]Returns!E130</f>
        <v>2.6753172154974525E-2</v>
      </c>
      <c r="G129" s="2">
        <v>2.9917795654749391E-2</v>
      </c>
      <c r="H129" s="2">
        <f>[2]Returns!F130</f>
        <v>7.9439120628510551E-4</v>
      </c>
      <c r="I129" s="2"/>
    </row>
    <row r="130" spans="2:9" x14ac:dyDescent="0.25">
      <c r="B130" s="10">
        <v>39295</v>
      </c>
      <c r="C130" s="2">
        <f>[2]Returns!C131</f>
        <v>-8.2347313280523249E-2</v>
      </c>
      <c r="D130" s="2">
        <f>[2]Returns!D131</f>
        <v>1.498841443230714E-2</v>
      </c>
      <c r="E130" s="2">
        <v>-3.219992389108528E-4</v>
      </c>
      <c r="F130" s="2">
        <f>[2]Returns!E131</f>
        <v>1.8626149797251523E-2</v>
      </c>
      <c r="G130" s="2">
        <v>1.6600923569790593E-2</v>
      </c>
      <c r="H130" s="2">
        <f>[2]Returns!F131</f>
        <v>-1.5321238370477608E-2</v>
      </c>
      <c r="I130" s="2"/>
    </row>
    <row r="131" spans="2:9" x14ac:dyDescent="0.25">
      <c r="B131" s="10">
        <v>39326</v>
      </c>
      <c r="C131" s="2">
        <f>[2]Returns!C132</f>
        <v>5.5705431749930812E-2</v>
      </c>
      <c r="D131" s="2">
        <f>[2]Returns!D132</f>
        <v>3.7400367872470808E-2</v>
      </c>
      <c r="E131" s="2">
        <v>4.7895036267956215E-2</v>
      </c>
      <c r="F131" s="2">
        <f>[2]Returns!E132</f>
        <v>2.8103937845029847E-3</v>
      </c>
      <c r="G131" s="2">
        <v>2.419602808043364E-2</v>
      </c>
      <c r="H131" s="2">
        <f>[2]Returns!F132</f>
        <v>2.6943062356682645E-2</v>
      </c>
      <c r="I131" s="2"/>
    </row>
    <row r="132" spans="2:9" x14ac:dyDescent="0.25">
      <c r="B132" s="10">
        <v>39356</v>
      </c>
      <c r="C132" s="2">
        <f>[2]Returns!C133</f>
        <v>8.7513071313049196E-2</v>
      </c>
      <c r="D132" s="2">
        <f>[2]Returns!D133</f>
        <v>1.5907147527790544E-2</v>
      </c>
      <c r="E132" s="2">
        <v>3.0889787967034454E-2</v>
      </c>
      <c r="F132" s="2">
        <f>[2]Returns!E133</f>
        <v>1.4120861913564209E-2</v>
      </c>
      <c r="G132" s="2">
        <v>1.5857948183189974E-2</v>
      </c>
      <c r="H132" s="2">
        <f>[2]Returns!F133</f>
        <v>2.8476106114456945E-2</v>
      </c>
      <c r="I132" s="2"/>
    </row>
    <row r="133" spans="2:9" x14ac:dyDescent="0.25">
      <c r="B133" s="10">
        <v>39387</v>
      </c>
      <c r="C133" s="2">
        <f>[2]Returns!C134</f>
        <v>-6.5330396397940249E-2</v>
      </c>
      <c r="D133" s="2">
        <f>[2]Returns!D134</f>
        <v>-4.1808497031361469E-2</v>
      </c>
      <c r="E133" s="2">
        <v>-4.042340212552975E-2</v>
      </c>
      <c r="F133" s="2">
        <f>[2]Returns!E134</f>
        <v>4.5978970249876294E-2</v>
      </c>
      <c r="G133" s="2">
        <v>2.8049800263733049E-2</v>
      </c>
      <c r="H133" s="2">
        <f>[2]Returns!F134</f>
        <v>-2.1991785597783475E-2</v>
      </c>
      <c r="I133" s="2"/>
    </row>
    <row r="134" spans="2:9" x14ac:dyDescent="0.25">
      <c r="B134" s="10">
        <v>39417</v>
      </c>
      <c r="C134" s="2">
        <f>[2]Returns!C135</f>
        <v>-9.4205098700339551E-4</v>
      </c>
      <c r="D134" s="2">
        <f>[2]Returns!D135</f>
        <v>-6.9369687470396402E-3</v>
      </c>
      <c r="E134" s="2">
        <v>-1.2612867101825076E-2</v>
      </c>
      <c r="F134" s="2">
        <f>[2]Returns!E135</f>
        <v>-4.0078518828425835E-3</v>
      </c>
      <c r="G134" s="2">
        <v>-5.199129569969263E-3</v>
      </c>
      <c r="H134" s="2">
        <f>[2]Returns!F135</f>
        <v>5.3292966687306098E-3</v>
      </c>
      <c r="I134" s="2"/>
    </row>
    <row r="135" spans="2:9" x14ac:dyDescent="0.25">
      <c r="B135" s="10">
        <v>39448</v>
      </c>
      <c r="C135" s="2">
        <f>[2]Returns!C136</f>
        <v>1.1687054841367672E-2</v>
      </c>
      <c r="D135" s="2">
        <f>[2]Returns!D136</f>
        <v>-5.998100796538075E-2</v>
      </c>
      <c r="E135" s="2">
        <v>-7.6196373177699561E-2</v>
      </c>
      <c r="F135" s="2">
        <f>[2]Returns!E136</f>
        <v>2.6392735545043067E-2</v>
      </c>
      <c r="G135" s="2">
        <v>3.7139961950865441E-2</v>
      </c>
      <c r="H135" s="2">
        <f>[2]Returns!F136</f>
        <v>-2.6916698172258946E-2</v>
      </c>
      <c r="I135" s="2"/>
    </row>
    <row r="136" spans="2:9" x14ac:dyDescent="0.25">
      <c r="B136" s="10">
        <v>39479</v>
      </c>
      <c r="C136" s="2">
        <f>[2]Returns!C137</f>
        <v>4.3025618535637467E-2</v>
      </c>
      <c r="D136" s="2">
        <f>[2]Returns!D137</f>
        <v>-3.2487660869966462E-2</v>
      </c>
      <c r="E136" s="2">
        <v>-5.3023113830472646E-3</v>
      </c>
      <c r="F136" s="2">
        <f>[2]Returns!E137</f>
        <v>4.2686555126321135E-3</v>
      </c>
      <c r="G136" s="2">
        <v>2.4345187923878742E-2</v>
      </c>
      <c r="H136" s="2">
        <f>[2]Returns!F137</f>
        <v>1.4974318312410695E-2</v>
      </c>
      <c r="I136" s="2"/>
    </row>
    <row r="137" spans="2:9" x14ac:dyDescent="0.25">
      <c r="B137" s="10">
        <v>39508</v>
      </c>
      <c r="C137" s="2">
        <f>[2]Returns!C138</f>
        <v>-1.3167750475487683E-2</v>
      </c>
      <c r="D137" s="2">
        <f>[2]Returns!D138</f>
        <v>-4.3147220222456983E-3</v>
      </c>
      <c r="E137" s="2">
        <v>-9.0933351124156125E-3</v>
      </c>
      <c r="F137" s="2">
        <f>[2]Returns!E138</f>
        <v>8.6821608099678649E-3</v>
      </c>
      <c r="G137" s="2">
        <v>3.2175092846298492E-2</v>
      </c>
      <c r="H137" s="2">
        <f>[2]Returns!F138</f>
        <v>-2.2369302841359406E-2</v>
      </c>
      <c r="I137" s="2"/>
    </row>
    <row r="138" spans="2:9" x14ac:dyDescent="0.25">
      <c r="B138" s="10">
        <v>39539</v>
      </c>
      <c r="C138" s="2">
        <f>[2]Returns!C139</f>
        <v>6.6148336252944695E-3</v>
      </c>
      <c r="D138" s="2">
        <f>[2]Returns!D139</f>
        <v>4.8701889466678194E-2</v>
      </c>
      <c r="E138" s="2">
        <v>5.3361790561087474E-2</v>
      </c>
      <c r="F138" s="2">
        <f>[2]Returns!E139</f>
        <v>-1.9191788547162303E-2</v>
      </c>
      <c r="G138" s="2">
        <v>-3.290128388570468E-2</v>
      </c>
      <c r="H138" s="2">
        <f>[2]Returns!F139</f>
        <v>1.6310434966174014E-2</v>
      </c>
      <c r="I138" s="2"/>
    </row>
    <row r="139" spans="2:9" x14ac:dyDescent="0.25">
      <c r="B139" s="10">
        <v>39569</v>
      </c>
      <c r="C139" s="2">
        <f>[2]Returns!C140</f>
        <v>1.8653877567965216E-2</v>
      </c>
      <c r="D139" s="2">
        <f>[2]Returns!D140</f>
        <v>1.2953568966225681E-2</v>
      </c>
      <c r="E139" s="2">
        <v>1.6494871718389925E-2</v>
      </c>
      <c r="F139" s="2">
        <f>[2]Returns!E140</f>
        <v>-1.9910995438108592E-2</v>
      </c>
      <c r="G139" s="2">
        <v>-1.4879769423932543E-2</v>
      </c>
      <c r="H139" s="2">
        <f>[2]Returns!F140</f>
        <v>1.8697675724024032E-2</v>
      </c>
      <c r="I139" s="2"/>
    </row>
    <row r="140" spans="2:9" x14ac:dyDescent="0.25">
      <c r="B140" s="10">
        <v>39600</v>
      </c>
      <c r="C140" s="2">
        <f>[2]Returns!C141</f>
        <v>3.1927108805205329E-2</v>
      </c>
      <c r="D140" s="2">
        <f>[2]Returns!D141</f>
        <v>-8.4304710389903059E-2</v>
      </c>
      <c r="E140" s="2">
        <v>-7.9402640955774428E-2</v>
      </c>
      <c r="F140" s="2">
        <f>[2]Returns!E141</f>
        <v>1.7148914907549662E-2</v>
      </c>
      <c r="G140" s="2">
        <v>4.5701148688575E-3</v>
      </c>
      <c r="H140" s="2">
        <f>[2]Returns!F141</f>
        <v>-1.3292462208457367E-2</v>
      </c>
      <c r="I140" s="2"/>
    </row>
    <row r="141" spans="2:9" x14ac:dyDescent="0.25">
      <c r="B141" s="10">
        <v>39630</v>
      </c>
      <c r="C141" s="2">
        <f>[2]Returns!C142</f>
        <v>-3.3418417283976098E-2</v>
      </c>
      <c r="D141" s="2">
        <f>[2]Returns!D142</f>
        <v>-8.4077047655145565E-3</v>
      </c>
      <c r="E141" s="2">
        <v>-2.4179391963425778E-2</v>
      </c>
      <c r="F141" s="2">
        <f>[2]Returns!E142</f>
        <v>-7.3340530484067301E-4</v>
      </c>
      <c r="G141" s="2">
        <v>1.5996372673776627E-3</v>
      </c>
      <c r="H141" s="2">
        <f>[2]Returns!F142</f>
        <v>-2.291192194048508E-2</v>
      </c>
      <c r="I141" s="2"/>
    </row>
    <row r="142" spans="2:9" x14ac:dyDescent="0.25">
      <c r="B142" s="10">
        <v>39661</v>
      </c>
      <c r="C142" s="2">
        <f>[2]Returns!C143</f>
        <v>-3.5472285028936845E-2</v>
      </c>
      <c r="D142" s="2">
        <f>[2]Returns!D143</f>
        <v>1.4465917721990129E-2</v>
      </c>
      <c r="E142" s="2">
        <v>-1.3595522133846072E-2</v>
      </c>
      <c r="F142" s="2">
        <f>[2]Returns!E143</f>
        <v>2.4831846852930051E-2</v>
      </c>
      <c r="G142" s="2">
        <v>-1.9451251063198782E-2</v>
      </c>
      <c r="H142" s="2">
        <f>[2]Returns!F143</f>
        <v>-1.4394037277151717E-2</v>
      </c>
      <c r="I142" s="2"/>
    </row>
    <row r="143" spans="2:9" x14ac:dyDescent="0.25">
      <c r="B143" s="10">
        <v>39692</v>
      </c>
      <c r="C143" s="2">
        <f>[2]Returns!C144</f>
        <v>-4.7942969415867287E-3</v>
      </c>
      <c r="D143" s="2">
        <f>[2]Returns!D144</f>
        <v>-8.9105616262056264E-2</v>
      </c>
      <c r="E143" s="2">
        <v>-0.11850651654563937</v>
      </c>
      <c r="F143" s="2">
        <f>[2]Returns!E144</f>
        <v>3.9766412043571453E-3</v>
      </c>
      <c r="G143" s="2">
        <v>-1.1581996453328136E-2</v>
      </c>
      <c r="H143" s="2">
        <f>[2]Returns!F144</f>
        <v>-6.1272669414302983E-2</v>
      </c>
      <c r="I143" s="2"/>
    </row>
    <row r="144" spans="2:9" x14ac:dyDescent="0.25">
      <c r="B144" s="10">
        <v>39722</v>
      </c>
      <c r="C144" s="2">
        <f>[2]Returns!C145</f>
        <v>1.8900818244279582E-2</v>
      </c>
      <c r="D144" s="2">
        <f>[2]Returns!D145</f>
        <v>-0.16795061887570917</v>
      </c>
      <c r="E144" s="2">
        <v>-0.18934228497674876</v>
      </c>
      <c r="F144" s="2">
        <f>[2]Returns!E145</f>
        <v>-3.2648075989604286E-2</v>
      </c>
      <c r="G144" s="2">
        <v>-1.9254046120119384E-2</v>
      </c>
      <c r="H144" s="2">
        <f>[2]Returns!F145</f>
        <v>-6.8420693491709428E-2</v>
      </c>
      <c r="I144" s="2"/>
    </row>
    <row r="145" spans="2:9" x14ac:dyDescent="0.25">
      <c r="B145" s="10">
        <v>39753</v>
      </c>
      <c r="C145" s="2">
        <f>[2]Returns!C146</f>
        <v>-1.2588173750991083E-2</v>
      </c>
      <c r="D145" s="2">
        <f>[2]Returns!D146</f>
        <v>-7.1751861106268633E-2</v>
      </c>
      <c r="E145" s="2">
        <v>-6.4036914073490547E-2</v>
      </c>
      <c r="F145" s="2">
        <f>[2]Returns!E146</f>
        <v>0.12302247732121274</v>
      </c>
      <c r="G145" s="2">
        <v>3.7543922434220667E-2</v>
      </c>
      <c r="H145" s="2">
        <f>[2]Returns!F146</f>
        <v>-2.6679184322282889E-2</v>
      </c>
      <c r="I145" s="2"/>
    </row>
    <row r="146" spans="2:9" x14ac:dyDescent="0.25">
      <c r="B146" s="10">
        <v>39783</v>
      </c>
      <c r="C146" s="2">
        <f>[2]Returns!C147</f>
        <v>2.4111453647553072E-2</v>
      </c>
      <c r="D146" s="2">
        <f>[2]Returns!D147</f>
        <v>1.0642145679149673E-2</v>
      </c>
      <c r="E146" s="2">
        <v>3.2596433030014804E-2</v>
      </c>
      <c r="F146" s="2">
        <f>[2]Returns!E147</f>
        <v>9.2270343691147838E-2</v>
      </c>
      <c r="G146" s="2">
        <v>7.1377547380560458E-2</v>
      </c>
      <c r="H146" s="2">
        <f>[2]Returns!F147</f>
        <v>1.5167172903474135E-3</v>
      </c>
      <c r="I146" s="2"/>
    </row>
    <row r="147" spans="2:9" x14ac:dyDescent="0.25">
      <c r="B147" s="10">
        <v>39814</v>
      </c>
      <c r="C147" s="2">
        <f>[2]Returns!C148</f>
        <v>-3.5667166914994608E-2</v>
      </c>
      <c r="D147" s="2">
        <f>[2]Returns!D148</f>
        <v>-8.4288840864981007E-2</v>
      </c>
      <c r="E147" s="2">
        <v>-8.7311372774661167E-2</v>
      </c>
      <c r="F147" s="2">
        <f>[2]Returns!E148</f>
        <v>-8.6499976682638979E-2</v>
      </c>
      <c r="G147" s="2">
        <v>-4.2835062709578042E-2</v>
      </c>
      <c r="H147" s="2">
        <f>[2]Returns!F148</f>
        <v>-9.0061936125362951E-4</v>
      </c>
      <c r="I147" s="2"/>
    </row>
    <row r="148" spans="2:9" x14ac:dyDescent="0.25">
      <c r="B148" s="10">
        <v>39845</v>
      </c>
      <c r="C148" s="2">
        <f>[2]Returns!C149</f>
        <v>6.7398008910033447E-3</v>
      </c>
      <c r="D148" s="2">
        <f>[2]Returns!D149</f>
        <v>-0.10647796709532442</v>
      </c>
      <c r="E148" s="2">
        <v>-0.10168677411486571</v>
      </c>
      <c r="F148" s="2">
        <f>[2]Returns!E149</f>
        <v>-1.0113601937114969E-2</v>
      </c>
      <c r="G148" s="2">
        <v>-2.9236014784570719E-2</v>
      </c>
      <c r="H148" s="2">
        <f>[2]Returns!F149</f>
        <v>-1.214330571133404E-2</v>
      </c>
      <c r="I148" s="2"/>
    </row>
    <row r="149" spans="2:9" x14ac:dyDescent="0.25">
      <c r="B149" s="10">
        <v>39873</v>
      </c>
      <c r="C149" s="2">
        <f>[2]Returns!C150</f>
        <v>-1.8238244762055489E-3</v>
      </c>
      <c r="D149" s="2">
        <f>[2]Returns!D150</f>
        <v>8.7597994683893621E-2</v>
      </c>
      <c r="E149" s="2">
        <v>7.6006633610012253E-2</v>
      </c>
      <c r="F149" s="2">
        <f>[2]Returns!E150</f>
        <v>4.8034165278515673E-2</v>
      </c>
      <c r="G149" s="2">
        <v>2.5317591711636833E-2</v>
      </c>
      <c r="H149" s="2">
        <f>[2]Returns!F150</f>
        <v>1.6567343748949748E-2</v>
      </c>
      <c r="I149" s="2"/>
    </row>
    <row r="150" spans="2:9" x14ac:dyDescent="0.25">
      <c r="B150" s="10">
        <v>39904</v>
      </c>
      <c r="C150" s="2">
        <f>[2]Returns!C151</f>
        <v>2.4965969608398586E-2</v>
      </c>
      <c r="D150" s="2">
        <f>[2]Returns!D151</f>
        <v>9.570913703228201E-2</v>
      </c>
      <c r="E150" s="2">
        <v>0.11318725687353925</v>
      </c>
      <c r="F150" s="2">
        <f>[2]Returns!E151</f>
        <v>-5.1670758916386061E-2</v>
      </c>
      <c r="G150" s="2">
        <v>-8.9603956993644651E-5</v>
      </c>
      <c r="H150" s="2">
        <f>[2]Returns!F151</f>
        <v>3.6015740386998729E-2</v>
      </c>
      <c r="I150" s="2"/>
    </row>
    <row r="151" spans="2:9" x14ac:dyDescent="0.25">
      <c r="B151" s="10">
        <v>39934</v>
      </c>
      <c r="C151" s="2">
        <f>[2]Returns!C152</f>
        <v>-1.0749934218676205E-2</v>
      </c>
      <c r="D151" s="2">
        <f>[2]Returns!D152</f>
        <v>5.5931617174761694E-2</v>
      </c>
      <c r="E151" s="2">
        <v>9.1868157928694183E-2</v>
      </c>
      <c r="F151" s="2">
        <f>[2]Returns!E152</f>
        <v>-2.7397582363091089E-2</v>
      </c>
      <c r="G151" s="2">
        <v>3.3245917337546116E-2</v>
      </c>
      <c r="H151" s="2">
        <f>[2]Returns!F152</f>
        <v>5.1466163537776E-2</v>
      </c>
      <c r="I151" s="2"/>
    </row>
    <row r="152" spans="2:9" x14ac:dyDescent="0.25">
      <c r="B152" s="10">
        <v>39965</v>
      </c>
      <c r="C152" s="2">
        <f>[2]Returns!C153</f>
        <v>-2.6593662573839882E-2</v>
      </c>
      <c r="D152" s="2">
        <f>[2]Returns!D153</f>
        <v>1.9853339304933826E-3</v>
      </c>
      <c r="E152" s="2">
        <v>-4.0916190482274128E-3</v>
      </c>
      <c r="F152" s="2">
        <f>[2]Returns!E153</f>
        <v>6.7366103076174078E-3</v>
      </c>
      <c r="G152" s="2">
        <v>1.1178075809594734E-3</v>
      </c>
      <c r="H152" s="2">
        <f>[2]Returns!F153</f>
        <v>2.491389774155861E-3</v>
      </c>
      <c r="I152" s="2"/>
    </row>
    <row r="153" spans="2:9" x14ac:dyDescent="0.25">
      <c r="B153" s="10">
        <v>39995</v>
      </c>
      <c r="C153" s="2">
        <f>[2]Returns!C154</f>
        <v>2.048305395493788E-2</v>
      </c>
      <c r="D153" s="2">
        <f>[2]Returns!D154</f>
        <v>7.563344763632962E-2</v>
      </c>
      <c r="E153" s="2">
        <v>8.5000545224793056E-2</v>
      </c>
      <c r="F153" s="2">
        <f>[2]Returns!E154</f>
        <v>6.0435103599012496E-3</v>
      </c>
      <c r="G153" s="2">
        <v>1.7254768132745513E-2</v>
      </c>
      <c r="H153" s="2">
        <f>[2]Returns!F154</f>
        <v>2.4998830384894255E-2</v>
      </c>
      <c r="I153" s="2"/>
    </row>
    <row r="154" spans="2:9" x14ac:dyDescent="0.25">
      <c r="B154" s="10">
        <v>40026</v>
      </c>
      <c r="C154" s="2">
        <f>[2]Returns!C155</f>
        <v>1.8618066246030684E-2</v>
      </c>
      <c r="D154" s="2">
        <f>[2]Returns!D155</f>
        <v>3.6103478859524474E-2</v>
      </c>
      <c r="E154" s="2">
        <v>4.1699551582762062E-2</v>
      </c>
      <c r="F154" s="2">
        <f>[2]Returns!E155</f>
        <v>1.8844186156380838E-2</v>
      </c>
      <c r="G154" s="2">
        <v>1.9822361998526716E-2</v>
      </c>
      <c r="H154" s="2">
        <f>[2]Returns!F155</f>
        <v>1.3002939767995159E-2</v>
      </c>
      <c r="I154" s="2"/>
    </row>
    <row r="155" spans="2:9" x14ac:dyDescent="0.25">
      <c r="B155" s="10">
        <v>40057</v>
      </c>
      <c r="C155" s="2">
        <f>[2]Returns!C156</f>
        <v>6.1103179266856822E-2</v>
      </c>
      <c r="D155" s="2">
        <f>[2]Returns!D156</f>
        <v>3.7317721428058226E-2</v>
      </c>
      <c r="E155" s="2">
        <v>4.020340060384564E-2</v>
      </c>
      <c r="F155" s="2">
        <f>[2]Returns!E156</f>
        <v>1.9814045003455183E-2</v>
      </c>
      <c r="G155" s="2">
        <v>2.3115974202979173E-2</v>
      </c>
      <c r="H155" s="2">
        <f>[2]Returns!F156</f>
        <v>2.7872578560196093E-2</v>
      </c>
      <c r="I155" s="2"/>
    </row>
    <row r="156" spans="2:9" x14ac:dyDescent="0.25">
      <c r="B156" s="10">
        <v>40087</v>
      </c>
      <c r="C156" s="2">
        <f>[2]Returns!C157</f>
        <v>-3.7316909602438386E-2</v>
      </c>
      <c r="D156" s="2">
        <f>[2]Returns!D157</f>
        <v>-1.8576226584951949E-2</v>
      </c>
      <c r="E156" s="2">
        <v>-1.757889223517084E-2</v>
      </c>
      <c r="F156" s="2">
        <f>[2]Returns!E157</f>
        <v>-1.404012019677503E-2</v>
      </c>
      <c r="G156" s="2">
        <v>8.4277961118273126E-4</v>
      </c>
      <c r="H156" s="2">
        <f>[2]Returns!F157</f>
        <v>-2.0293428013304915E-3</v>
      </c>
      <c r="I156" s="2"/>
    </row>
    <row r="157" spans="2:9" x14ac:dyDescent="0.25">
      <c r="B157" s="10">
        <v>40118</v>
      </c>
      <c r="C157" s="2">
        <f>[2]Returns!C158</f>
        <v>4.8643768138306509E-2</v>
      </c>
      <c r="D157" s="2">
        <f>[2]Returns!D158</f>
        <v>5.9982242292743404E-2</v>
      </c>
      <c r="E157" s="2">
        <v>4.1370941765797031E-2</v>
      </c>
      <c r="F157" s="2">
        <f>[2]Returns!E158</f>
        <v>1.7393653141180021E-2</v>
      </c>
      <c r="G157" s="2">
        <v>3.1618280199330329E-2</v>
      </c>
      <c r="H157" s="2">
        <f>[2]Returns!F158</f>
        <v>1.5163222222704498E-2</v>
      </c>
      <c r="I157" s="2"/>
    </row>
    <row r="158" spans="2:9" x14ac:dyDescent="0.25">
      <c r="B158" s="10">
        <v>40148</v>
      </c>
      <c r="C158" s="2">
        <f>[2]Returns!C159</f>
        <v>1.148936026671965E-2</v>
      </c>
      <c r="D158" s="2">
        <f>[2]Returns!D159</f>
        <v>1.9315685534870175E-2</v>
      </c>
      <c r="E158" s="2">
        <v>1.8278488978244578E-2</v>
      </c>
      <c r="F158" s="2">
        <f>[2]Returns!E159</f>
        <v>-5.6275426988621646E-2</v>
      </c>
      <c r="G158" s="2">
        <v>-5.0545956876013487E-2</v>
      </c>
      <c r="H158" s="2">
        <f>[2]Returns!F159</f>
        <v>1.2781737872869847E-2</v>
      </c>
      <c r="I158" s="2"/>
    </row>
    <row r="159" spans="2:9" x14ac:dyDescent="0.25">
      <c r="B159" s="10">
        <v>40179</v>
      </c>
      <c r="C159" s="2">
        <f>[2]Returns!C160</f>
        <v>-5.2841797882551389E-2</v>
      </c>
      <c r="D159" s="2">
        <f>[2]Returns!D160</f>
        <v>-3.5972789115646164E-2</v>
      </c>
      <c r="E159" s="2">
        <v>-4.1140549797583637E-2</v>
      </c>
      <c r="F159" s="2">
        <f>[2]Returns!E160</f>
        <v>2.6024489167480347E-2</v>
      </c>
      <c r="G159" s="2">
        <v>1.2501131126443354E-3</v>
      </c>
      <c r="H159" s="2">
        <f>[2]Returns!F160</f>
        <v>-7.6114003028396882E-3</v>
      </c>
      <c r="I159" s="2"/>
    </row>
    <row r="160" spans="2:9" x14ac:dyDescent="0.25">
      <c r="B160" s="10">
        <v>40210</v>
      </c>
      <c r="C160" s="2">
        <f>[2]Returns!C161</f>
        <v>4.2035696673123901E-2</v>
      </c>
      <c r="D160" s="2">
        <f>[2]Returns!D161</f>
        <v>3.0975499604832368E-2</v>
      </c>
      <c r="E160" s="2">
        <v>1.449580118795657E-2</v>
      </c>
      <c r="F160" s="2">
        <f>[2]Returns!E161</f>
        <v>2.6975276795080383E-3</v>
      </c>
      <c r="G160" s="2">
        <v>2.4600391064626415E-3</v>
      </c>
      <c r="H160" s="2">
        <f>[2]Returns!F161</f>
        <v>6.5958450278784664E-3</v>
      </c>
      <c r="I160" s="2"/>
    </row>
    <row r="161" spans="2:9" x14ac:dyDescent="0.25">
      <c r="B161" s="10">
        <v>40238</v>
      </c>
      <c r="C161" s="2">
        <f>[2]Returns!C162</f>
        <v>9.2082936223259804E-2</v>
      </c>
      <c r="D161" s="2">
        <f>[2]Returns!D162</f>
        <v>6.034704616513431E-2</v>
      </c>
      <c r="E161" s="2">
        <v>6.248738165676504E-2</v>
      </c>
      <c r="F161" s="2">
        <f>[2]Returns!E162</f>
        <v>-1.8985131285302881E-2</v>
      </c>
      <c r="G161" s="2">
        <v>-1.759121716442591E-2</v>
      </c>
      <c r="H161" s="2">
        <f>[2]Returns!F162</f>
        <v>2.4939120413628002E-2</v>
      </c>
      <c r="I161" s="2"/>
    </row>
    <row r="162" spans="2:9" x14ac:dyDescent="0.25">
      <c r="B162" s="10">
        <v>40269</v>
      </c>
      <c r="C162" s="2">
        <f>[2]Returns!C163</f>
        <v>3.274057976647593E-2</v>
      </c>
      <c r="D162" s="2">
        <f>[2]Returns!D163</f>
        <v>1.5786375278856513E-2</v>
      </c>
      <c r="E162" s="2">
        <v>6.9927235137923205E-4</v>
      </c>
      <c r="F162" s="2">
        <f>[2]Returns!E163</f>
        <v>2.7932409703863348E-2</v>
      </c>
      <c r="G162" s="2">
        <v>-3.5875716225148846E-3</v>
      </c>
      <c r="H162" s="2">
        <f>[2]Returns!F163</f>
        <v>1.1907533236164669E-2</v>
      </c>
      <c r="I162" s="2"/>
    </row>
    <row r="163" spans="2:9" x14ac:dyDescent="0.25">
      <c r="B163" s="10">
        <v>40299</v>
      </c>
      <c r="C163" s="2">
        <f>[2]Returns!C164</f>
        <v>-9.0068906115417735E-2</v>
      </c>
      <c r="D163" s="2">
        <f>[2]Returns!D164</f>
        <v>-7.985053760707661E-2</v>
      </c>
      <c r="E163" s="2">
        <v>-9.4837102376877369E-2</v>
      </c>
      <c r="F163" s="2">
        <f>[2]Returns!E164</f>
        <v>4.2868626129784593E-2</v>
      </c>
      <c r="G163" s="2">
        <v>-9.7068113975045112E-3</v>
      </c>
      <c r="H163" s="2">
        <f>[2]Returns!F164</f>
        <v>-2.8938195736528782E-2</v>
      </c>
      <c r="I163" s="2"/>
    </row>
    <row r="164" spans="2:9" x14ac:dyDescent="0.25">
      <c r="B164" s="10">
        <v>40330</v>
      </c>
      <c r="C164" s="2">
        <f>[2]Returns!C165</f>
        <v>-3.4378705311448821E-2</v>
      </c>
      <c r="D164" s="2">
        <f>[2]Returns!D165</f>
        <v>-5.234864473640588E-2</v>
      </c>
      <c r="E164" s="2">
        <v>-3.3914755785787398E-2</v>
      </c>
      <c r="F164" s="2">
        <f>[2]Returns!E165</f>
        <v>4.6325925295735093E-2</v>
      </c>
      <c r="G164" s="2">
        <v>1.7375065324915839E-2</v>
      </c>
      <c r="H164" s="2">
        <f>[2]Returns!F165</f>
        <v>-9.5234888310934407E-3</v>
      </c>
      <c r="I164" s="2"/>
    </row>
    <row r="165" spans="2:9" x14ac:dyDescent="0.25">
      <c r="B165" s="10">
        <v>40360</v>
      </c>
      <c r="C165" s="2">
        <f>[2]Returns!C166</f>
        <v>2.5587787521907268E-2</v>
      </c>
      <c r="D165" s="2">
        <f>[2]Returns!D166</f>
        <v>7.0060574966622546E-2</v>
      </c>
      <c r="E165" s="2">
        <v>8.1337274782925961E-2</v>
      </c>
      <c r="F165" s="2">
        <f>[2]Returns!E166</f>
        <v>7.9653310003036104E-4</v>
      </c>
      <c r="G165" s="2">
        <v>3.6077213753225035E-2</v>
      </c>
      <c r="H165" s="2">
        <f>[2]Returns!F166</f>
        <v>1.6127657363697478E-2</v>
      </c>
      <c r="I165" s="2"/>
    </row>
    <row r="166" spans="2:9" x14ac:dyDescent="0.25">
      <c r="B166" s="10">
        <v>40391</v>
      </c>
      <c r="C166" s="2">
        <f>[2]Returns!C167</f>
        <v>-4.1859018327581321E-3</v>
      </c>
      <c r="D166" s="2">
        <f>[2]Returns!D167</f>
        <v>-4.5140023972976007E-2</v>
      </c>
      <c r="E166" s="2">
        <v>-3.6928151825255329E-2</v>
      </c>
      <c r="F166" s="2">
        <f>[2]Returns!E167</f>
        <v>6.7988517072095744E-2</v>
      </c>
      <c r="G166" s="2">
        <v>1.9699331861635194E-2</v>
      </c>
      <c r="H166" s="2">
        <f>[2]Returns!F167</f>
        <v>-1.2878431754090869E-3</v>
      </c>
      <c r="I166" s="2"/>
    </row>
    <row r="167" spans="2:9" x14ac:dyDescent="0.25">
      <c r="B167" s="10">
        <v>40422</v>
      </c>
      <c r="C167" s="2">
        <f>[2]Returns!C168</f>
        <v>8.3175202266570825E-2</v>
      </c>
      <c r="D167" s="2">
        <f>[2]Returns!D168</f>
        <v>8.924139111580276E-2</v>
      </c>
      <c r="E167" s="2">
        <v>9.3630626372709802E-2</v>
      </c>
      <c r="F167" s="2">
        <f>[2]Returns!E168</f>
        <v>-1.5704227572917451E-2</v>
      </c>
      <c r="G167" s="2">
        <v>2.3422742509981997E-2</v>
      </c>
      <c r="H167" s="2">
        <f>[2]Returns!F168</f>
        <v>3.484264862023978E-2</v>
      </c>
      <c r="I167" s="2"/>
    </row>
    <row r="168" spans="2:9" x14ac:dyDescent="0.25">
      <c r="B168" s="10">
        <v>40452</v>
      </c>
      <c r="C168" s="2">
        <f>[2]Returns!C169</f>
        <v>3.4157829340884849E-2</v>
      </c>
      <c r="D168" s="2">
        <f>[2]Returns!D169</f>
        <v>3.8052332434060476E-2</v>
      </c>
      <c r="E168" s="2">
        <v>3.7499237355351767E-2</v>
      </c>
      <c r="F168" s="2">
        <f>[2]Returns!E169</f>
        <v>-3.3115513229047711E-2</v>
      </c>
      <c r="G168" s="2">
        <v>1.3913593645161093E-2</v>
      </c>
      <c r="H168" s="2">
        <f>[2]Returns!F169</f>
        <v>2.1418151005711872E-2</v>
      </c>
      <c r="I168" s="2"/>
    </row>
    <row r="169" spans="2:9" x14ac:dyDescent="0.25">
      <c r="B169" s="10">
        <v>40483</v>
      </c>
      <c r="C169" s="2">
        <f>[2]Returns!C170</f>
        <v>-6.6960797188716503E-3</v>
      </c>
      <c r="D169" s="2">
        <f>[2]Returns!D170</f>
        <v>1.2616131490372773E-4</v>
      </c>
      <c r="E169" s="2">
        <v>-2.1121290603966059E-2</v>
      </c>
      <c r="F169" s="2">
        <f>[2]Returns!E170</f>
        <v>-1.3272954335415754E-2</v>
      </c>
      <c r="G169" s="2">
        <v>-4.7765612179070827E-2</v>
      </c>
      <c r="H169" s="2">
        <f>[2]Returns!F170</f>
        <v>1.8829781111082688E-3</v>
      </c>
      <c r="I169" s="2"/>
    </row>
    <row r="170" spans="2:9" x14ac:dyDescent="0.25">
      <c r="B170" s="10">
        <v>40513</v>
      </c>
      <c r="C170" s="2">
        <f>[2]Returns!C171</f>
        <v>8.3349429845897216E-2</v>
      </c>
      <c r="D170" s="2">
        <f>[2]Returns!D171</f>
        <v>6.6831833044039834E-2</v>
      </c>
      <c r="E170" s="2">
        <v>7.3857506526925132E-2</v>
      </c>
      <c r="F170" s="2">
        <f>[2]Returns!E171</f>
        <v>-3.7395180833268538E-2</v>
      </c>
      <c r="G170" s="2">
        <v>1.7384632606039174E-2</v>
      </c>
      <c r="H170" s="2">
        <f>[2]Returns!F171</f>
        <v>2.9459284356273763E-2</v>
      </c>
      <c r="I170" s="2"/>
    </row>
    <row r="171" spans="2:9" x14ac:dyDescent="0.25">
      <c r="B171" s="10">
        <v>40544</v>
      </c>
      <c r="C171" s="2">
        <f>[2]Returns!C172</f>
        <v>-1.0568868411832577E-2</v>
      </c>
      <c r="D171" s="2">
        <f>[2]Returns!D172</f>
        <v>2.3700627633862936E-2</v>
      </c>
      <c r="E171" s="2">
        <v>2.2824908800596733E-2</v>
      </c>
      <c r="F171" s="2">
        <f>[2]Returns!E172</f>
        <v>-2.1650394864142108E-2</v>
      </c>
      <c r="G171" s="2">
        <v>-3.7970598172742953E-4</v>
      </c>
      <c r="H171" s="2">
        <f>[2]Returns!F172</f>
        <v>4.0578049829975704E-3</v>
      </c>
      <c r="I171" s="2"/>
    </row>
    <row r="172" spans="2:9" x14ac:dyDescent="0.25">
      <c r="B172" s="10">
        <v>40575</v>
      </c>
      <c r="C172" s="2">
        <f>[2]Returns!C173</f>
        <v>3.4282763076564526E-2</v>
      </c>
      <c r="D172" s="2">
        <f>[2]Returns!D173</f>
        <v>3.425891702088335E-2</v>
      </c>
      <c r="E172" s="2">
        <v>3.5456030920904213E-2</v>
      </c>
      <c r="F172" s="2">
        <f>[2]Returns!E173</f>
        <v>1.1682907306520773E-2</v>
      </c>
      <c r="G172" s="2">
        <v>3.8433320235973234E-3</v>
      </c>
      <c r="H172" s="2">
        <f>[2]Returns!F173</f>
        <v>1.2309387037115149E-2</v>
      </c>
      <c r="I172" s="2"/>
    </row>
    <row r="173" spans="2:9" x14ac:dyDescent="0.25">
      <c r="B173" s="10">
        <v>40603</v>
      </c>
      <c r="C173" s="2">
        <f>[2]Returns!C174</f>
        <v>-1.6728151344157283E-2</v>
      </c>
      <c r="D173" s="2">
        <f>[2]Returns!D174</f>
        <v>3.9757878984159056E-4</v>
      </c>
      <c r="E173" s="2">
        <v>-9.4023395802842469E-3</v>
      </c>
      <c r="F173" s="2">
        <f>[2]Returns!E174</f>
        <v>9.1053238627791799E-5</v>
      </c>
      <c r="G173" s="2">
        <v>2.7165011684244789E-3</v>
      </c>
      <c r="H173" s="2">
        <f>[2]Returns!F174</f>
        <v>6.032980893617701E-4</v>
      </c>
      <c r="I173" s="2"/>
    </row>
    <row r="174" spans="2:9" x14ac:dyDescent="0.25">
      <c r="B174" s="10">
        <v>40634</v>
      </c>
      <c r="C174" s="2">
        <f>[2]Returns!C175</f>
        <v>7.9224611285494184E-2</v>
      </c>
      <c r="D174" s="2">
        <f>[2]Returns!D175</f>
        <v>2.9614546493766269E-2</v>
      </c>
      <c r="E174" s="2">
        <v>4.311427003463808E-2</v>
      </c>
      <c r="F174" s="2">
        <f>[2]Returns!E175</f>
        <v>1.8698839385580923E-2</v>
      </c>
      <c r="G174" s="2">
        <v>3.1878092264821634E-2</v>
      </c>
      <c r="H174" s="2">
        <f>[2]Returns!F175</f>
        <v>1.4780005173131938E-2</v>
      </c>
      <c r="I174" s="2"/>
    </row>
    <row r="175" spans="2:9" x14ac:dyDescent="0.25">
      <c r="B175" s="10">
        <v>40664</v>
      </c>
      <c r="C175" s="2">
        <f>[2]Returns!C176</f>
        <v>-6.3878907151001529E-2</v>
      </c>
      <c r="D175" s="2">
        <f>[2]Returns!D176</f>
        <v>-1.1319478176393227E-2</v>
      </c>
      <c r="E175" s="2">
        <v>-1.9732133728657675E-2</v>
      </c>
      <c r="F175" s="2">
        <f>[2]Returns!E176</f>
        <v>3.4603882280946019E-2</v>
      </c>
      <c r="G175" s="2">
        <v>-1.1499027434181963E-3</v>
      </c>
      <c r="H175" s="2">
        <f>[2]Returns!F176</f>
        <v>-1.1996319698536206E-2</v>
      </c>
      <c r="I175" s="2"/>
    </row>
    <row r="176" spans="2:9" x14ac:dyDescent="0.25">
      <c r="B176" s="10">
        <v>40695</v>
      </c>
      <c r="C176" s="2">
        <f>[2]Returns!C177</f>
        <v>-2.8729726190656613E-2</v>
      </c>
      <c r="D176" s="2">
        <f>[2]Returns!D177</f>
        <v>-1.6669152417465805E-2</v>
      </c>
      <c r="E176" s="2">
        <v>-1.5433788763732359E-2</v>
      </c>
      <c r="F176" s="2">
        <f>[2]Returns!E177</f>
        <v>-1.9273428428662642E-2</v>
      </c>
      <c r="G176" s="2">
        <v>2.0855136866326784E-3</v>
      </c>
      <c r="H176" s="2">
        <f>[2]Returns!F177</f>
        <v>-1.1758266403501971E-2</v>
      </c>
      <c r="I176" s="2"/>
    </row>
    <row r="177" spans="2:9" x14ac:dyDescent="0.25">
      <c r="B177" s="10">
        <v>40725</v>
      </c>
      <c r="C177" s="2">
        <f>[2]Returns!C178</f>
        <v>3.3442655370153673E-2</v>
      </c>
      <c r="D177" s="2">
        <f>[2]Returns!D178</f>
        <v>-2.0333145972181277E-2</v>
      </c>
      <c r="E177" s="2">
        <v>-1.7867192206938109E-2</v>
      </c>
      <c r="F177" s="2">
        <f>[2]Returns!E178</f>
        <v>4.3111361283744598E-2</v>
      </c>
      <c r="G177" s="2">
        <v>2.3181300297182794E-2</v>
      </c>
      <c r="H177" s="2">
        <f>[2]Returns!F178</f>
        <v>2.2531153391458503E-3</v>
      </c>
      <c r="I177" s="2"/>
    </row>
    <row r="178" spans="2:9" x14ac:dyDescent="0.25">
      <c r="B178" s="10">
        <v>40756</v>
      </c>
      <c r="C178" s="2">
        <f>[2]Returns!C179</f>
        <v>-6.0992607254858555E-2</v>
      </c>
      <c r="D178" s="2">
        <f>[2]Returns!D179</f>
        <v>-5.432406833995107E-2</v>
      </c>
      <c r="E178" s="2">
        <v>-7.0038761867310728E-2</v>
      </c>
      <c r="F178" s="2">
        <f>[2]Returns!E179</f>
        <v>8.814387386435496E-2</v>
      </c>
      <c r="G178" s="2">
        <v>2.1251224848633843E-2</v>
      </c>
      <c r="H178" s="2">
        <f>[2]Returns!F179</f>
        <v>-3.2148562714958473E-2</v>
      </c>
      <c r="I178" s="2"/>
    </row>
    <row r="179" spans="2:9" x14ac:dyDescent="0.25">
      <c r="B179" s="10">
        <v>40787</v>
      </c>
      <c r="C179" s="2">
        <f>[2]Returns!C180</f>
        <v>-6.8044222710614832E-2</v>
      </c>
      <c r="D179" s="2">
        <f>[2]Returns!D180</f>
        <v>-7.0296324117143039E-2</v>
      </c>
      <c r="E179" s="2">
        <v>-8.5971932266295514E-2</v>
      </c>
      <c r="F179" s="2">
        <f>[2]Returns!E180</f>
        <v>9.8294555341181145E-2</v>
      </c>
      <c r="G179" s="2">
        <v>-1.8014026412480399E-2</v>
      </c>
      <c r="H179" s="2">
        <f>[2]Returns!F180</f>
        <v>-3.8903268312963757E-2</v>
      </c>
      <c r="I179" s="2"/>
    </row>
    <row r="180" spans="2:9" x14ac:dyDescent="0.25">
      <c r="B180" s="10">
        <v>40817</v>
      </c>
      <c r="C180" s="2">
        <f>[2]Returns!C181</f>
        <v>4.7943706432589606E-2</v>
      </c>
      <c r="D180" s="2">
        <f>[2]Returns!D181</f>
        <v>0.10929205144008414</v>
      </c>
      <c r="E180" s="2">
        <v>0.1037179202487073</v>
      </c>
      <c r="F180" s="2">
        <f>[2]Returns!E181</f>
        <v>-3.8192661703836728E-2</v>
      </c>
      <c r="G180" s="2">
        <v>4.608154267355058E-3</v>
      </c>
      <c r="H180" s="2">
        <f>[2]Returns!F181</f>
        <v>2.6858248596130174E-2</v>
      </c>
      <c r="I180" s="2"/>
    </row>
    <row r="181" spans="2:9" x14ac:dyDescent="0.25">
      <c r="B181" s="10">
        <v>40848</v>
      </c>
      <c r="C181" s="2">
        <f>[2]Returns!C182</f>
        <v>-9.8952097802232908E-3</v>
      </c>
      <c r="D181" s="2">
        <f>[2]Returns!D182</f>
        <v>-2.2084125109136377E-3</v>
      </c>
      <c r="E181" s="2">
        <v>-2.384134511748226E-2</v>
      </c>
      <c r="F181" s="2">
        <f>[2]Returns!E182</f>
        <v>2.719673882594642E-2</v>
      </c>
      <c r="G181" s="2">
        <v>-1.4673317760478866E-2</v>
      </c>
      <c r="H181" s="2">
        <f>[2]Returns!F182</f>
        <v>-1.3453306014743149E-2</v>
      </c>
      <c r="I181" s="2"/>
    </row>
    <row r="182" spans="2:9" x14ac:dyDescent="0.25">
      <c r="B182" s="10">
        <v>40878</v>
      </c>
      <c r="C182" s="2">
        <f>[2]Returns!C183</f>
        <v>1.6004167136864922E-3</v>
      </c>
      <c r="D182" s="2">
        <f>[2]Returns!D183</f>
        <v>1.0228910475976516E-2</v>
      </c>
      <c r="E182" s="2">
        <v>-1.791164895130759E-4</v>
      </c>
      <c r="F182" s="2">
        <f>[2]Returns!E183</f>
        <v>3.1040039670792607E-2</v>
      </c>
      <c r="G182" s="2">
        <v>9.0343177035276945E-3</v>
      </c>
      <c r="H182" s="2">
        <f>[2]Returns!F183</f>
        <v>-4.4787463380904224E-3</v>
      </c>
      <c r="I182" s="2"/>
    </row>
    <row r="183" spans="2:9" x14ac:dyDescent="0.25">
      <c r="B183" s="10">
        <v>40909</v>
      </c>
      <c r="C183" s="2">
        <f>[2]Returns!C184</f>
        <v>2.5251439957529653E-2</v>
      </c>
      <c r="D183" s="2">
        <f>[2]Returns!D184</f>
        <v>4.4813658554661018E-2</v>
      </c>
      <c r="E183" s="2">
        <v>5.0478179457793537E-2</v>
      </c>
      <c r="F183" s="2">
        <f>[2]Returns!E184</f>
        <v>-4.7494995242847171E-4</v>
      </c>
      <c r="G183" s="2">
        <v>1.3748929715174274E-2</v>
      </c>
      <c r="H183" s="2">
        <f>[2]Returns!F184</f>
        <v>2.7791679001329284E-2</v>
      </c>
      <c r="I183" s="2"/>
    </row>
    <row r="184" spans="2:9" x14ac:dyDescent="0.25">
      <c r="B184" s="10">
        <v>40940</v>
      </c>
      <c r="C184" s="2">
        <f>[2]Returns!C185</f>
        <v>9.0391833186476145E-3</v>
      </c>
      <c r="D184" s="2">
        <f>[2]Returns!D185</f>
        <v>4.3241757511005563E-2</v>
      </c>
      <c r="E184" s="2">
        <v>4.9400540121293357E-2</v>
      </c>
      <c r="F184" s="2">
        <f>[2]Returns!E185</f>
        <v>-2.0702717962228112E-2</v>
      </c>
      <c r="G184" s="2">
        <v>-9.9861403267239579E-3</v>
      </c>
      <c r="H184" s="2">
        <f>[2]Returns!F185</f>
        <v>2.0578958905474343E-2</v>
      </c>
      <c r="I184" s="2"/>
    </row>
    <row r="185" spans="2:9" x14ac:dyDescent="0.25">
      <c r="B185" s="10">
        <v>40969</v>
      </c>
      <c r="C185" s="2">
        <f>[2]Returns!C186</f>
        <v>-3.8718169483275E-3</v>
      </c>
      <c r="D185" s="2">
        <f>[2]Returns!D186</f>
        <v>3.2907960547842841E-2</v>
      </c>
      <c r="E185" s="2">
        <v>1.340611489810728E-2</v>
      </c>
      <c r="F185" s="2">
        <f>[2]Returns!E186</f>
        <v>-3.7599516631783958E-2</v>
      </c>
      <c r="G185" s="2">
        <v>-1.0179184046282264E-2</v>
      </c>
      <c r="H185" s="2">
        <f>[2]Returns!F186</f>
        <v>-1.7762571124830817E-3</v>
      </c>
      <c r="I185" s="2"/>
    </row>
    <row r="186" spans="2:9" x14ac:dyDescent="0.25">
      <c r="B186" s="10">
        <v>41000</v>
      </c>
      <c r="C186" s="2">
        <f>[2]Returns!C187</f>
        <v>6.234227085083921E-3</v>
      </c>
      <c r="D186" s="2">
        <f>[2]Returns!D187</f>
        <v>-6.2739902989710217E-3</v>
      </c>
      <c r="E186" s="2">
        <v>-1.0658582663327532E-2</v>
      </c>
      <c r="F186" s="2">
        <f>[2]Returns!E187</f>
        <v>4.3318793058422012E-2</v>
      </c>
      <c r="G186" s="2">
        <v>1.5033839407962102E-2</v>
      </c>
      <c r="H186" s="2">
        <f>[2]Returns!F187</f>
        <v>-5.121249033659292E-3</v>
      </c>
      <c r="I186" s="2"/>
    </row>
    <row r="187" spans="2:9" x14ac:dyDescent="0.25">
      <c r="B187" s="10">
        <v>41030</v>
      </c>
      <c r="C187" s="2">
        <f>[2]Returns!C188</f>
        <v>-8.6930195182788328E-3</v>
      </c>
      <c r="D187" s="2">
        <f>[2]Returns!D188</f>
        <v>-6.0101348833743184E-2</v>
      </c>
      <c r="E187" s="2">
        <v>-8.5367965752451425E-2</v>
      </c>
      <c r="F187" s="2">
        <f>[2]Returns!E188</f>
        <v>7.4371216228765302E-2</v>
      </c>
      <c r="G187" s="2">
        <v>-4.9109825059787671E-3</v>
      </c>
      <c r="H187" s="2">
        <f>[2]Returns!F188</f>
        <v>-2.610565689391342E-2</v>
      </c>
      <c r="I187" s="2"/>
    </row>
    <row r="188" spans="2:9" x14ac:dyDescent="0.25">
      <c r="B188" s="10">
        <v>41061</v>
      </c>
      <c r="C188" s="2">
        <f>[2]Returns!C189</f>
        <v>-3.42567686134716E-2</v>
      </c>
      <c r="D188" s="2">
        <f>[2]Returns!D189</f>
        <v>4.1202510736702891E-2</v>
      </c>
      <c r="E188" s="2">
        <v>5.145404094474415E-2</v>
      </c>
      <c r="F188" s="2">
        <f>[2]Returns!E189</f>
        <v>-1.3614565476063767E-2</v>
      </c>
      <c r="G188" s="2">
        <v>-4.1578141972897775E-4</v>
      </c>
      <c r="H188" s="2">
        <f>[2]Returns!F189</f>
        <v>2.8783864416170868E-3</v>
      </c>
      <c r="I188" s="2"/>
    </row>
    <row r="189" spans="2:9" x14ac:dyDescent="0.25">
      <c r="B189" s="10">
        <v>41091</v>
      </c>
      <c r="C189" s="2">
        <f>[2]Returns!C190</f>
        <v>2.9632967376151287E-2</v>
      </c>
      <c r="D189" s="2">
        <f>[2]Returns!D190</f>
        <v>1.3888712618295163E-2</v>
      </c>
      <c r="E189" s="2">
        <v>1.3132740420580102E-2</v>
      </c>
      <c r="F189" s="2">
        <f>[2]Returns!E190</f>
        <v>3.3005173965546142E-2</v>
      </c>
      <c r="G189" s="2">
        <v>9.366644300760063E-3</v>
      </c>
      <c r="H189" s="2">
        <f>[2]Returns!F190</f>
        <v>8.6563457687764966E-3</v>
      </c>
      <c r="I189" s="2"/>
    </row>
    <row r="190" spans="2:9" x14ac:dyDescent="0.25">
      <c r="B190" s="10">
        <v>41122</v>
      </c>
      <c r="C190" s="2">
        <f>[2]Returns!C191</f>
        <v>1.1271738803130482E-2</v>
      </c>
      <c r="D190" s="2">
        <f>[2]Returns!D191</f>
        <v>2.2523387103504211E-2</v>
      </c>
      <c r="E190" s="2">
        <v>2.585664670331167E-2</v>
      </c>
      <c r="F190" s="2">
        <f>[2]Returns!E191</f>
        <v>-1.0666922645081622E-2</v>
      </c>
      <c r="G190" s="2">
        <v>7.5505647404909837E-3</v>
      </c>
      <c r="H190" s="2">
        <f>[2]Returns!F191</f>
        <v>8.2289838785063463E-3</v>
      </c>
      <c r="I190" s="2"/>
    </row>
    <row r="191" spans="2:9" x14ac:dyDescent="0.25">
      <c r="B191" s="10">
        <v>41153</v>
      </c>
      <c r="C191" s="2">
        <f>[2]Returns!C192</f>
        <v>-3.3060780404048362E-4</v>
      </c>
      <c r="D191" s="2">
        <f>[2]Returns!D192</f>
        <v>2.5842650779400955E-2</v>
      </c>
      <c r="E191" s="2">
        <v>2.7919582361435102E-2</v>
      </c>
      <c r="F191" s="2">
        <f>[2]Returns!E192</f>
        <v>-1.9580401321778407E-2</v>
      </c>
      <c r="G191" s="2">
        <v>1.2175661884272548E-2</v>
      </c>
      <c r="H191" s="2">
        <f>[2]Returns!F192</f>
        <v>1.3095001357048108E-2</v>
      </c>
      <c r="I191" s="2"/>
    </row>
    <row r="192" spans="2:9" x14ac:dyDescent="0.25">
      <c r="B192" s="10">
        <v>41183</v>
      </c>
      <c r="C192" s="2">
        <f>[2]Returns!C193</f>
        <v>-1.0360544867322297E-2</v>
      </c>
      <c r="D192" s="2">
        <f>[2]Returns!D193</f>
        <v>-1.8465112393741934E-2</v>
      </c>
      <c r="E192" s="2">
        <v>-6.4726247952318072E-3</v>
      </c>
      <c r="F192" s="2">
        <f>[2]Returns!E193</f>
        <v>-1.1574463283210434E-3</v>
      </c>
      <c r="G192" s="2">
        <v>-6.1857391452257993E-3</v>
      </c>
      <c r="H192" s="2">
        <f>[2]Returns!F193</f>
        <v>-3.8111227016068838E-3</v>
      </c>
      <c r="I192" s="2"/>
    </row>
    <row r="193" spans="2:9" x14ac:dyDescent="0.25">
      <c r="B193" s="10">
        <v>41214</v>
      </c>
      <c r="C193" s="2">
        <f>[2]Returns!C194</f>
        <v>3.1212941791307625E-2</v>
      </c>
      <c r="D193" s="2">
        <f>[2]Returns!D194</f>
        <v>5.7993685942507867E-3</v>
      </c>
      <c r="E193" s="2">
        <v>1.3344992528109501E-2</v>
      </c>
      <c r="F193" s="2">
        <f>[2]Returns!E194</f>
        <v>1.3339783469297206E-2</v>
      </c>
      <c r="G193" s="2">
        <v>-1.830702205809609E-3</v>
      </c>
      <c r="H193" s="2">
        <f>[2]Returns!F194</f>
        <v>4.0542626621402622E-3</v>
      </c>
      <c r="I193" s="2"/>
    </row>
    <row r="194" spans="2:9" x14ac:dyDescent="0.25">
      <c r="B194" s="10">
        <v>41244</v>
      </c>
      <c r="C194" s="2">
        <f>[2]Returns!C195</f>
        <v>2.3449740032056132E-2</v>
      </c>
      <c r="D194" s="2">
        <f>[2]Returns!D195</f>
        <v>9.1142790371581128E-3</v>
      </c>
      <c r="E194" s="2">
        <v>1.9344950607266487E-2</v>
      </c>
      <c r="F194" s="2">
        <f>[2]Returns!E195</f>
        <v>-1.9634497528867034E-2</v>
      </c>
      <c r="G194" s="2">
        <v>-1.0050555371512115E-2</v>
      </c>
      <c r="H194" s="2">
        <f>[2]Returns!F195</f>
        <v>1.4407025313399879E-2</v>
      </c>
      <c r="I194" s="2"/>
    </row>
    <row r="195" spans="2:9" x14ac:dyDescent="0.25">
      <c r="B195" s="10">
        <v>41275</v>
      </c>
      <c r="C195" s="2">
        <f>[2]Returns!C196</f>
        <v>2.6378716169328076E-2</v>
      </c>
      <c r="D195" s="2">
        <f>[2]Returns!D196</f>
        <v>5.1796010285732441E-2</v>
      </c>
      <c r="E195" s="2">
        <v>5.124770989955163E-2</v>
      </c>
      <c r="F195" s="2">
        <f>[2]Returns!E196</f>
        <v>-3.5012964753225018E-2</v>
      </c>
      <c r="G195" s="2">
        <v>-1.2885977271340332E-2</v>
      </c>
      <c r="H195" s="2">
        <f>[2]Returns!F196</f>
        <v>2.5133683162038345E-2</v>
      </c>
      <c r="I195" s="2"/>
    </row>
    <row r="196" spans="2:9" x14ac:dyDescent="0.25">
      <c r="B196" s="10">
        <v>41306</v>
      </c>
      <c r="C196" s="2">
        <f>[2]Returns!C197</f>
        <v>-1.2614037758420515E-2</v>
      </c>
      <c r="D196" s="2">
        <f>[2]Returns!D197</f>
        <v>1.3575485164151191E-2</v>
      </c>
      <c r="E196" s="2">
        <v>2.151416449321486E-3</v>
      </c>
      <c r="F196" s="2">
        <f>[2]Returns!E197</f>
        <v>1.2590547814572917E-2</v>
      </c>
      <c r="G196" s="2">
        <v>-1.2349508575402401E-2</v>
      </c>
      <c r="H196" s="2">
        <f>[2]Returns!F197</f>
        <v>1.0945984246644169E-3</v>
      </c>
      <c r="I196" s="2"/>
    </row>
    <row r="197" spans="2:9" x14ac:dyDescent="0.25">
      <c r="B197" s="10">
        <v>41334</v>
      </c>
      <c r="C197" s="2">
        <f>[2]Returns!C198</f>
        <v>2.2296326906373176E-2</v>
      </c>
      <c r="D197" s="2">
        <f>[2]Returns!D198</f>
        <v>3.7502996344459749E-2</v>
      </c>
      <c r="E197" s="2">
        <v>2.3938594387143297E-2</v>
      </c>
      <c r="F197" s="2">
        <f>[2]Returns!E198</f>
        <v>-9.6433945773066743E-4</v>
      </c>
      <c r="G197" s="2">
        <v>-3.4052726204868433E-3</v>
      </c>
      <c r="H197" s="2">
        <f>[2]Returns!F198</f>
        <v>9.4813197703689234E-3</v>
      </c>
      <c r="I197" s="2"/>
    </row>
    <row r="198" spans="2:9" x14ac:dyDescent="0.25">
      <c r="B198" s="10">
        <v>41365</v>
      </c>
      <c r="C198" s="2">
        <f>[2]Returns!C199</f>
        <v>3.9234354613142619E-2</v>
      </c>
      <c r="D198" s="2">
        <f>[2]Returns!D199</f>
        <v>1.9266800238262771E-2</v>
      </c>
      <c r="E198" s="2">
        <v>3.2202648675662138E-2</v>
      </c>
      <c r="F198" s="2">
        <f>[2]Returns!E199</f>
        <v>3.9978802729317309E-2</v>
      </c>
      <c r="G198" s="2">
        <v>9.7437591997355799E-3</v>
      </c>
      <c r="H198" s="2">
        <f>[2]Returns!F199</f>
        <v>6.3340647961203089E-3</v>
      </c>
      <c r="I198" s="2"/>
    </row>
    <row r="199" spans="2:9" x14ac:dyDescent="0.25">
      <c r="B199" s="10">
        <v>41395</v>
      </c>
      <c r="C199" s="2">
        <f>[2]Returns!C200</f>
        <v>-5.4202096834521485E-2</v>
      </c>
      <c r="D199" s="2">
        <f>[2]Returns!D200</f>
        <v>2.3390073031996694E-2</v>
      </c>
      <c r="E199" s="2">
        <v>1.2652434411595248E-3</v>
      </c>
      <c r="F199" s="2">
        <f>[2]Returns!E200</f>
        <v>-6.2375473365036016E-2</v>
      </c>
      <c r="G199" s="2">
        <v>-3.3222937113532969E-2</v>
      </c>
      <c r="H199" s="2">
        <f>[2]Returns!F200</f>
        <v>4.791557235705346E-3</v>
      </c>
      <c r="I199" s="2"/>
    </row>
    <row r="200" spans="2:9" x14ac:dyDescent="0.25">
      <c r="B200" s="10">
        <v>41426</v>
      </c>
      <c r="C200" s="2">
        <f>[2]Returns!C201</f>
        <v>-4.0558449246946293E-2</v>
      </c>
      <c r="D200" s="2">
        <f>[2]Returns!D201</f>
        <v>-1.3428114595806839E-2</v>
      </c>
      <c r="E200" s="2">
        <v>-2.4239688263215875E-2</v>
      </c>
      <c r="F200" s="2">
        <f>[2]Returns!E201</f>
        <v>-3.1717006779315104E-2</v>
      </c>
      <c r="G200" s="2">
        <v>-5.3105374185985488E-3</v>
      </c>
      <c r="H200" s="2">
        <f>[2]Returns!F201</f>
        <v>-1.4683770681539032E-2</v>
      </c>
      <c r="I200" s="2"/>
    </row>
    <row r="201" spans="2:9" x14ac:dyDescent="0.25">
      <c r="B201" s="10">
        <v>41456</v>
      </c>
      <c r="C201" s="2">
        <f>[2]Returns!C202</f>
        <v>1.7390015256199431E-2</v>
      </c>
      <c r="D201" s="2">
        <f>[2]Returns!D202</f>
        <v>5.0886461380873271E-2</v>
      </c>
      <c r="E201" s="2">
        <v>5.2937737616824299E-2</v>
      </c>
      <c r="F201" s="2">
        <f>[2]Returns!E202</f>
        <v>-1.8556254824196872E-2</v>
      </c>
      <c r="G201" s="2">
        <v>1.3483571028563679E-2</v>
      </c>
      <c r="H201" s="2">
        <f>[2]Returns!F202</f>
        <v>1.2952643382474704E-2</v>
      </c>
      <c r="I201" s="2"/>
    </row>
    <row r="202" spans="2:9" x14ac:dyDescent="0.25">
      <c r="B202" s="10">
        <v>41487</v>
      </c>
      <c r="C202" s="2">
        <f>[2]Returns!C203</f>
        <v>-3.9532011866976191E-2</v>
      </c>
      <c r="D202" s="2">
        <f>[2]Returns!D203</f>
        <v>-2.8961318147223247E-2</v>
      </c>
      <c r="E202" s="2">
        <v>-2.0859110003952686E-2</v>
      </c>
      <c r="F202" s="2">
        <f>[2]Returns!E203</f>
        <v>-7.4839922369231981E-3</v>
      </c>
      <c r="G202" s="2">
        <v>-3.8088700696229383E-3</v>
      </c>
      <c r="H202" s="2">
        <f>[2]Returns!F203</f>
        <v>-6.9610706926920285E-3</v>
      </c>
      <c r="I202" s="2"/>
    </row>
    <row r="203" spans="2:9" x14ac:dyDescent="0.25">
      <c r="B203" s="10">
        <v>41518</v>
      </c>
      <c r="C203" s="2">
        <f>[2]Returns!C204</f>
        <v>3.2613807978443488E-2</v>
      </c>
      <c r="D203" s="2">
        <f>[2]Returns!D204</f>
        <v>3.135828612287539E-2</v>
      </c>
      <c r="E203" s="2">
        <v>5.040472108886962E-2</v>
      </c>
      <c r="F203" s="2">
        <f>[2]Returns!E204</f>
        <v>3.7015617135101042E-3</v>
      </c>
      <c r="G203" s="2">
        <v>1.9322409758946835E-2</v>
      </c>
      <c r="H203" s="2">
        <f>[2]Returns!F204</f>
        <v>1.5771742914899578E-2</v>
      </c>
      <c r="I203" s="2"/>
    </row>
    <row r="204" spans="2:9" x14ac:dyDescent="0.25">
      <c r="B204" s="10">
        <v>41548</v>
      </c>
      <c r="C204" s="2">
        <f>[2]Returns!C205</f>
        <v>2.6653943172757488E-2</v>
      </c>
      <c r="D204" s="2">
        <f>[2]Returns!D205</f>
        <v>4.5967241965482186E-2</v>
      </c>
      <c r="E204" s="2">
        <v>3.938087424075043E-2</v>
      </c>
      <c r="F204" s="2">
        <f>[2]Returns!E205</f>
        <v>1.3312645833622572E-2</v>
      </c>
      <c r="G204" s="2">
        <v>9.3886480305296338E-3</v>
      </c>
      <c r="H204" s="2">
        <f>[2]Returns!F205</f>
        <v>1.5060628607395321E-2</v>
      </c>
      <c r="I204" s="2"/>
    </row>
    <row r="205" spans="2:9" x14ac:dyDescent="0.25">
      <c r="B205" s="10">
        <v>41579</v>
      </c>
      <c r="C205" s="2">
        <f>[2]Returns!C206</f>
        <v>2.2885065783912362E-2</v>
      </c>
      <c r="D205" s="2">
        <f>[2]Returns!D206</f>
        <v>3.0473950715243836E-2</v>
      </c>
      <c r="E205" s="2">
        <v>1.8234975449941127E-2</v>
      </c>
      <c r="F205" s="2">
        <f>[2]Returns!E206</f>
        <v>-2.4656144894936505E-2</v>
      </c>
      <c r="G205" s="2">
        <v>-1.1037196729419607E-2</v>
      </c>
      <c r="H205" s="2">
        <f>[2]Returns!F206</f>
        <v>8.8510804759018846E-3</v>
      </c>
      <c r="I205" s="2"/>
    </row>
    <row r="206" spans="2:9" x14ac:dyDescent="0.25">
      <c r="B206" s="10">
        <v>41609</v>
      </c>
      <c r="C206" s="2">
        <f>[2]Returns!C207</f>
        <v>-1.404424226802059E-2</v>
      </c>
      <c r="D206" s="2">
        <f>[2]Returns!D207</f>
        <v>2.5317590886038577E-2</v>
      </c>
      <c r="E206" s="2">
        <v>2.1534688583068062E-2</v>
      </c>
      <c r="F206" s="2">
        <f>[2]Returns!E207</f>
        <v>-1.9364946410649897E-2</v>
      </c>
      <c r="G206" s="2">
        <v>-9.5298531324873315E-3</v>
      </c>
      <c r="H206" s="2">
        <f>[2]Returns!F207</f>
        <v>1.0492922191443599E-2</v>
      </c>
      <c r="I206" s="2"/>
    </row>
    <row r="207" spans="2:9" x14ac:dyDescent="0.25">
      <c r="B207" s="10">
        <v>41640</v>
      </c>
      <c r="C207" s="2">
        <f>[2]Returns!C208</f>
        <v>-5.2765550634596092E-2</v>
      </c>
      <c r="D207" s="2">
        <f>[2]Returns!D208</f>
        <v>-3.4576048305128282E-2</v>
      </c>
      <c r="E207" s="2">
        <v>-3.6812727134443834E-2</v>
      </c>
      <c r="F207" s="2">
        <f>[2]Returns!E208</f>
        <v>5.5294202510951074E-2</v>
      </c>
      <c r="G207" s="2">
        <v>1.4390913534342076E-2</v>
      </c>
      <c r="H207" s="2">
        <f>[2]Returns!F208</f>
        <v>-5.3757191117738135E-3</v>
      </c>
      <c r="I207" s="2"/>
    </row>
    <row r="208" spans="2:9" x14ac:dyDescent="0.25">
      <c r="B208" s="10">
        <v>41671</v>
      </c>
      <c r="C208" s="2">
        <f>[2]Returns!C209</f>
        <v>7.4132388637407454E-2</v>
      </c>
      <c r="D208" s="2">
        <f>[2]Returns!D209</f>
        <v>4.5745794217341818E-2</v>
      </c>
      <c r="E208" s="2">
        <v>5.0591105015337812E-2</v>
      </c>
      <c r="F208" s="2">
        <f>[2]Returns!E209</f>
        <v>8.2654886299253771E-3</v>
      </c>
      <c r="G208" s="2">
        <v>1.3628071997287439E-2</v>
      </c>
      <c r="H208" s="2">
        <f>[2]Returns!F209</f>
        <v>1.9652335548288713E-2</v>
      </c>
      <c r="I208" s="2"/>
    </row>
    <row r="209" spans="2:9" x14ac:dyDescent="0.25">
      <c r="B209" s="10">
        <v>41699</v>
      </c>
      <c r="C209" s="2">
        <f>[2]Returns!C210</f>
        <v>1.1197906568782834E-2</v>
      </c>
      <c r="D209" s="2">
        <f>[2]Returns!D210</f>
        <v>8.4035872831886849E-3</v>
      </c>
      <c r="E209" s="2">
        <v>2.0162575058209065E-3</v>
      </c>
      <c r="F209" s="2">
        <f>[2]Returns!E210</f>
        <v>6.5831482857945378E-3</v>
      </c>
      <c r="G209" s="2">
        <v>-1.3702903125184518E-3</v>
      </c>
      <c r="H209" s="2">
        <f>[2]Returns!F210</f>
        <v>-2.949403938512063E-3</v>
      </c>
      <c r="I209" s="2"/>
    </row>
    <row r="210" spans="2:9" x14ac:dyDescent="0.25">
      <c r="B210" s="10">
        <v>41730</v>
      </c>
      <c r="C210" s="2">
        <f>[2]Returns!C211</f>
        <v>1.61101271226749E-2</v>
      </c>
      <c r="D210" s="2">
        <f>[2]Returns!D211</f>
        <v>7.3914756584929631E-3</v>
      </c>
      <c r="E210" s="2">
        <v>1.0796417174472772E-2</v>
      </c>
      <c r="F210" s="2">
        <f>[2]Returns!E211</f>
        <v>1.9974299653397809E-2</v>
      </c>
      <c r="G210" s="2">
        <v>1.1140595264051978E-2</v>
      </c>
      <c r="H210" s="2">
        <f>[2]Returns!F211</f>
        <v>-2.1519328200750865E-3</v>
      </c>
      <c r="I210" s="2"/>
    </row>
    <row r="211" spans="2:9" x14ac:dyDescent="0.25">
      <c r="B211" s="10">
        <v>41760</v>
      </c>
      <c r="C211" s="2">
        <f>[2]Returns!C212</f>
        <v>2.8638015855353638E-2</v>
      </c>
      <c r="D211" s="2">
        <f>[2]Returns!D212</f>
        <v>2.3476235568129056E-2</v>
      </c>
      <c r="E211" s="2">
        <v>2.0616893592308116E-2</v>
      </c>
      <c r="F211" s="2">
        <f>[2]Returns!E212</f>
        <v>2.8760993912897437E-2</v>
      </c>
      <c r="G211" s="2">
        <v>3.1164069465654531E-3</v>
      </c>
      <c r="H211" s="2">
        <f>[2]Returns!F212</f>
        <v>9.2296979350667829E-3</v>
      </c>
      <c r="I211" s="2"/>
    </row>
    <row r="212" spans="2:9" x14ac:dyDescent="0.25">
      <c r="B212" s="10">
        <v>41791</v>
      </c>
      <c r="C212" s="2">
        <f>[2]Returns!C213</f>
        <v>1.6585263236789771E-2</v>
      </c>
      <c r="D212" s="2">
        <f>[2]Returns!D213</f>
        <v>2.0656324616626698E-2</v>
      </c>
      <c r="E212" s="2">
        <v>1.8319476496064135E-2</v>
      </c>
      <c r="F212" s="2">
        <f>[2]Returns!E213</f>
        <v>-2.1959940314008053E-3</v>
      </c>
      <c r="G212" s="2">
        <v>8.0150026395380269E-3</v>
      </c>
      <c r="H212" s="2">
        <f>[2]Returns!F213</f>
        <v>1.3016276431869089E-2</v>
      </c>
      <c r="I212" s="2"/>
    </row>
    <row r="213" spans="2:9" x14ac:dyDescent="0.25">
      <c r="B213" s="10">
        <v>41821</v>
      </c>
      <c r="C213" s="2">
        <f>[2]Returns!C214</f>
        <v>-1.6442773701598967E-2</v>
      </c>
      <c r="D213" s="2">
        <f>[2]Returns!D214</f>
        <v>-1.3791530834586063E-2</v>
      </c>
      <c r="E213" s="2">
        <v>-1.5719053162592256E-2</v>
      </c>
      <c r="F213" s="2">
        <f>[2]Returns!E214</f>
        <v>5.5106600309768883E-3</v>
      </c>
      <c r="G213" s="2">
        <v>-9.3618045703154351E-3</v>
      </c>
      <c r="H213" s="2">
        <f>[2]Returns!F214</f>
        <v>-6.2634811088452258E-3</v>
      </c>
      <c r="I213" s="2"/>
    </row>
    <row r="214" spans="2:9" x14ac:dyDescent="0.25">
      <c r="B214" s="10">
        <v>41852</v>
      </c>
      <c r="C214" s="2">
        <f>[2]Returns!C215</f>
        <v>4.7199456004454854E-2</v>
      </c>
      <c r="D214" s="2">
        <f>[2]Returns!D215</f>
        <v>4.0006394172168891E-2</v>
      </c>
      <c r="E214" s="2">
        <v>2.2446749289964263E-2</v>
      </c>
      <c r="F214" s="2">
        <f>[2]Returns!E215</f>
        <v>4.0569647178485768E-2</v>
      </c>
      <c r="G214" s="2">
        <v>4.2717965645118205E-3</v>
      </c>
      <c r="H214" s="2">
        <f>[2]Returns!F215</f>
        <v>1.2454829949018587E-2</v>
      </c>
      <c r="I214" s="2"/>
    </row>
    <row r="215" spans="2:9" x14ac:dyDescent="0.25">
      <c r="B215" s="10">
        <v>41883</v>
      </c>
      <c r="C215" s="2">
        <f>[2]Returns!C216</f>
        <v>2.97168128045322E-3</v>
      </c>
      <c r="D215" s="2">
        <f>[2]Returns!D216</f>
        <v>-1.4022847167708741E-2</v>
      </c>
      <c r="E215" s="2">
        <v>-2.6729101405552735E-2</v>
      </c>
      <c r="F215" s="2">
        <f>[2]Returns!E216</f>
        <v>-1.8575638031578356E-2</v>
      </c>
      <c r="G215" s="2">
        <v>-3.2822592656143956E-2</v>
      </c>
      <c r="H215" s="2">
        <f>[2]Returns!F216</f>
        <v>-9.2053208844578016E-3</v>
      </c>
      <c r="I215" s="2"/>
    </row>
    <row r="216" spans="2:9" x14ac:dyDescent="0.25">
      <c r="B216" s="10">
        <v>41913</v>
      </c>
      <c r="C216" s="2">
        <f>[2]Returns!C217</f>
        <v>3.17719444182889E-2</v>
      </c>
      <c r="D216" s="2">
        <f>[2]Returns!D217</f>
        <v>2.4424803396200012E-2</v>
      </c>
      <c r="E216" s="2">
        <v>6.7081123311680813E-3</v>
      </c>
      <c r="F216" s="2">
        <f>[2]Returns!E217</f>
        <v>2.7503697301928032E-2</v>
      </c>
      <c r="G216" s="2">
        <v>-2.8920017283716737E-3</v>
      </c>
      <c r="H216" s="2">
        <f>[2]Returns!F217</f>
        <v>-3.9978020232512845E-3</v>
      </c>
      <c r="I216" s="2"/>
    </row>
    <row r="217" spans="2:9" x14ac:dyDescent="0.25">
      <c r="B217" s="10">
        <v>41944</v>
      </c>
      <c r="C217" s="2">
        <f>[2]Returns!C218</f>
        <v>4.7173148162680034E-2</v>
      </c>
      <c r="D217" s="2">
        <f>[2]Returns!D218</f>
        <v>2.6894094820909986E-2</v>
      </c>
      <c r="E217" s="2">
        <v>2.0511286717249444E-2</v>
      </c>
      <c r="F217" s="2">
        <f>[2]Returns!E218</f>
        <v>2.7671876800336559E-2</v>
      </c>
      <c r="G217" s="2">
        <v>-5.9017617035288517E-3</v>
      </c>
      <c r="H217" s="2">
        <f>[2]Returns!F218</f>
        <v>7.8287938385781519E-3</v>
      </c>
      <c r="I217" s="2"/>
    </row>
    <row r="218" spans="2:9" x14ac:dyDescent="0.25">
      <c r="B218" s="10">
        <v>41974</v>
      </c>
      <c r="C218" s="2">
        <f>[2]Returns!C219</f>
        <v>-1.7624067537647115E-4</v>
      </c>
      <c r="D218" s="2">
        <f>[2]Returns!D219</f>
        <v>-2.5192116349471716E-3</v>
      </c>
      <c r="E218" s="2">
        <v>-1.5709019111817102E-2</v>
      </c>
      <c r="F218" s="2">
        <f>[2]Returns!E219</f>
        <v>2.8643778900490746E-2</v>
      </c>
      <c r="G218" s="2">
        <v>-5.4925993172812992E-3</v>
      </c>
      <c r="H218" s="2">
        <f>[2]Returns!F219</f>
        <v>-2.3321530928298584E-3</v>
      </c>
      <c r="I218" s="2"/>
    </row>
    <row r="219" spans="2:9" x14ac:dyDescent="0.25">
      <c r="B219" s="10">
        <v>42005</v>
      </c>
      <c r="C219" s="2">
        <f>[2]Returns!C220</f>
        <v>-6.9675916769207369E-5</v>
      </c>
      <c r="D219" s="2">
        <f>[2]Returns!D220</f>
        <v>-3.0020374379218118E-2</v>
      </c>
      <c r="E219" s="2">
        <v>-1.7885743121048847E-2</v>
      </c>
      <c r="F219" s="2">
        <f>[2]Returns!E220</f>
        <v>8.5587974819736123E-2</v>
      </c>
      <c r="G219" s="2">
        <v>-3.2057335044449742E-3</v>
      </c>
      <c r="H219" s="2">
        <f>[2]Returns!F220</f>
        <v>-4.3637864978007812E-4</v>
      </c>
      <c r="I219" s="2"/>
    </row>
    <row r="220" spans="2:9" x14ac:dyDescent="0.25">
      <c r="B220" s="10">
        <v>42036</v>
      </c>
      <c r="C220" s="2">
        <f>[2]Returns!C221</f>
        <v>2.9917897450724817E-2</v>
      </c>
      <c r="D220" s="2">
        <f>[2]Returns!D221</f>
        <v>5.747371645497612E-2</v>
      </c>
      <c r="E220" s="2">
        <v>5.9086346903507669E-2</v>
      </c>
      <c r="F220" s="2">
        <f>[2]Returns!E221</f>
        <v>-5.34765527455342E-2</v>
      </c>
      <c r="G220" s="2">
        <v>-1.1355838359352277E-2</v>
      </c>
      <c r="H220" s="2">
        <f>[2]Returns!F221</f>
        <v>1.8778676029115093E-2</v>
      </c>
      <c r="I220" s="2"/>
    </row>
    <row r="221" spans="2:9" x14ac:dyDescent="0.25">
      <c r="B221" s="10">
        <v>42064</v>
      </c>
      <c r="C221" s="2">
        <f>[2]Returns!C222</f>
        <v>3.9156340719855853E-2</v>
      </c>
      <c r="D221" s="2">
        <f>[2]Returns!D222</f>
        <v>-1.581566410271007E-2</v>
      </c>
      <c r="E221" s="2">
        <v>-1.5006282750910871E-2</v>
      </c>
      <c r="F221" s="2">
        <f>[2]Returns!E222</f>
        <v>1.1734333022602073E-2</v>
      </c>
      <c r="G221" s="2">
        <v>-1.0696631279363045E-2</v>
      </c>
      <c r="H221" s="2">
        <f>[2]Returns!F222</f>
        <v>3.6945402887054168E-3</v>
      </c>
      <c r="I221" s="2"/>
    </row>
    <row r="222" spans="2:9" x14ac:dyDescent="0.25">
      <c r="B222" s="10">
        <v>42095</v>
      </c>
      <c r="C222" s="2">
        <f>[2]Returns!C223</f>
        <v>-4.2170702171482888E-2</v>
      </c>
      <c r="D222" s="2">
        <f>[2]Returns!D223</f>
        <v>9.5945885574479917E-3</v>
      </c>
      <c r="E222" s="2">
        <v>2.3967437691392313E-2</v>
      </c>
      <c r="F222" s="2">
        <f>[2]Returns!E223</f>
        <v>-3.10775350667849E-2</v>
      </c>
      <c r="G222" s="2">
        <v>1.0834378936670941E-2</v>
      </c>
      <c r="H222" s="2">
        <f>[2]Returns!F223</f>
        <v>9.5108631435798507E-3</v>
      </c>
      <c r="I222" s="2"/>
    </row>
    <row r="223" spans="2:9" x14ac:dyDescent="0.25">
      <c r="B223" s="10">
        <v>42125</v>
      </c>
      <c r="C223" s="2">
        <f>[2]Returns!C224</f>
        <v>-1.1254939269095154E-2</v>
      </c>
      <c r="D223" s="2">
        <f>[2]Returns!D224</f>
        <v>1.2858622825877575E-2</v>
      </c>
      <c r="E223" s="2">
        <v>4.2946920593758264E-3</v>
      </c>
      <c r="F223" s="2">
        <f>[2]Returns!E224</f>
        <v>-1.5881361073488365E-2</v>
      </c>
      <c r="G223" s="2">
        <v>-2.3462113325146139E-2</v>
      </c>
      <c r="H223" s="2">
        <f>[2]Returns!F224</f>
        <v>5.8772943050382498E-3</v>
      </c>
      <c r="I223" s="2"/>
    </row>
    <row r="224" spans="2:9" x14ac:dyDescent="0.25">
      <c r="B224" s="10">
        <v>42156</v>
      </c>
      <c r="C224" s="2">
        <f>[2]Returns!C225</f>
        <v>-3.3109187215372371E-2</v>
      </c>
      <c r="D224" s="2">
        <f>[2]Returns!D225</f>
        <v>-1.9359166114135018E-2</v>
      </c>
      <c r="E224" s="2">
        <v>-2.2845252013220185E-2</v>
      </c>
      <c r="F224" s="2">
        <f>[2]Returns!E225</f>
        <v>-3.8331326944183619E-2</v>
      </c>
      <c r="G224" s="2">
        <v>-2.5178542690176275E-3</v>
      </c>
      <c r="H224" s="2">
        <f>[2]Returns!F225</f>
        <v>-1.2297035306733983E-2</v>
      </c>
      <c r="I224" s="2"/>
    </row>
    <row r="225" spans="2:9" x14ac:dyDescent="0.25">
      <c r="B225" s="10">
        <v>42186</v>
      </c>
      <c r="C225" s="2">
        <f>[2]Returns!C226</f>
        <v>5.46549191282657E-2</v>
      </c>
      <c r="D225" s="2">
        <f>[2]Returns!D226</f>
        <v>2.0952081449742588E-2</v>
      </c>
      <c r="E225" s="2">
        <v>1.8283057841804506E-2</v>
      </c>
      <c r="F225" s="2">
        <f>[2]Returns!E226</f>
        <v>3.5018887556708789E-2</v>
      </c>
      <c r="G225" s="2">
        <v>5.0604480313476419E-3</v>
      </c>
      <c r="H225" s="2">
        <f>[2]Returns!F226</f>
        <v>-5.1047752849582295E-3</v>
      </c>
      <c r="I225" s="2"/>
    </row>
    <row r="226" spans="2:9" x14ac:dyDescent="0.25">
      <c r="B226" s="10">
        <v>42217</v>
      </c>
      <c r="C226" s="2">
        <f>[2]Returns!C227</f>
        <v>-6.3250945415492033E-2</v>
      </c>
      <c r="D226" s="2">
        <f>[2]Returns!D227</f>
        <v>-6.0334206068073382E-2</v>
      </c>
      <c r="E226" s="2">
        <v>-6.5763470950343739E-2</v>
      </c>
      <c r="F226" s="2">
        <f>[2]Returns!E227</f>
        <v>-1.9329465892681252E-4</v>
      </c>
      <c r="G226" s="2">
        <v>5.7837584798385855E-3</v>
      </c>
      <c r="H226" s="2">
        <f>[2]Returns!F227</f>
        <v>-2.3870336097490008E-2</v>
      </c>
      <c r="I226" s="2"/>
    </row>
    <row r="227" spans="2:9" x14ac:dyDescent="0.25">
      <c r="B227" s="10">
        <v>42248</v>
      </c>
      <c r="C227" s="2">
        <f>[2]Returns!C228</f>
        <v>1.5702161566850004E-2</v>
      </c>
      <c r="D227" s="2">
        <f>[2]Returns!D228</f>
        <v>-2.4743563477429453E-2</v>
      </c>
      <c r="E227" s="2">
        <v>-3.6434040306257076E-2</v>
      </c>
      <c r="F227" s="2">
        <f>[2]Returns!E228</f>
        <v>1.5401238886838087E-2</v>
      </c>
      <c r="G227" s="2">
        <v>8.0729632958194131E-3</v>
      </c>
      <c r="H227" s="2">
        <f>[2]Returns!F228</f>
        <v>-1.3836854785770347E-2</v>
      </c>
      <c r="I227" s="2"/>
    </row>
    <row r="228" spans="2:9" x14ac:dyDescent="0.25">
      <c r="B228" s="10">
        <v>42278</v>
      </c>
      <c r="C228" s="2">
        <f>[2]Returns!C229</f>
        <v>1.8340253366952997E-2</v>
      </c>
      <c r="D228" s="2">
        <f>[2]Returns!D229</f>
        <v>8.4354526535150853E-2</v>
      </c>
      <c r="E228" s="2">
        <v>7.9535698569400237E-2</v>
      </c>
      <c r="F228" s="2">
        <f>[2]Returns!E229</f>
        <v>-5.4556979430290253E-3</v>
      </c>
      <c r="G228" s="2">
        <v>-8.4566236269068007E-4</v>
      </c>
      <c r="H228" s="2">
        <f>[2]Returns!F229</f>
        <v>1.7299921731537271E-2</v>
      </c>
      <c r="I228" s="2"/>
    </row>
    <row r="229" spans="2:9" x14ac:dyDescent="0.25">
      <c r="B229" s="10">
        <v>42309</v>
      </c>
      <c r="C229" s="2">
        <f>[2]Returns!C230</f>
        <v>2.89986527468995E-2</v>
      </c>
      <c r="D229" s="2">
        <f>[2]Returns!D230</f>
        <v>2.9731384304618746E-3</v>
      </c>
      <c r="E229" s="2">
        <v>-4.4901406110836595E-3</v>
      </c>
      <c r="F229" s="2">
        <f>[2]Returns!E230</f>
        <v>-8.202000277343191E-3</v>
      </c>
      <c r="G229" s="2">
        <v>-2.0814472236503345E-2</v>
      </c>
      <c r="H229" s="2">
        <f>[2]Returns!F230</f>
        <v>1.5649483808068965E-3</v>
      </c>
      <c r="I229" s="2"/>
    </row>
    <row r="230" spans="2:9" x14ac:dyDescent="0.25">
      <c r="B230" s="10">
        <v>42339</v>
      </c>
      <c r="C230" s="2">
        <f>[2]Returns!C231</f>
        <v>-1.2477276082531352E-2</v>
      </c>
      <c r="D230" s="2">
        <f>[2]Returns!D231</f>
        <v>-1.5771960729775159E-2</v>
      </c>
      <c r="E230" s="2">
        <v>-1.7174723257495805E-2</v>
      </c>
      <c r="F230" s="2">
        <f>[2]Returns!E231</f>
        <v>-1.6816134638653057E-4</v>
      </c>
      <c r="G230" s="2">
        <v>1.00890285512234E-2</v>
      </c>
      <c r="H230" s="2">
        <f>[2]Returns!F231</f>
        <v>-1.1529909745381928E-2</v>
      </c>
      <c r="I230" s="2"/>
    </row>
    <row r="231" spans="2:9" x14ac:dyDescent="0.25">
      <c r="B231" s="10">
        <v>42370</v>
      </c>
      <c r="C231" s="2">
        <f>[2]Returns!C232</f>
        <v>8.0579534285074583E-3</v>
      </c>
      <c r="D231" s="2">
        <f>[2]Returns!D232</f>
        <v>-4.9623194473518928E-2</v>
      </c>
      <c r="E231" s="2">
        <v>-5.9570132865450653E-2</v>
      </c>
      <c r="F231" s="2">
        <f>[2]Returns!E232</f>
        <v>5.0242225734720369E-2</v>
      </c>
      <c r="G231" s="2">
        <v>1.4044015676816457E-2</v>
      </c>
      <c r="H231" s="2">
        <f>[2]Returns!F232</f>
        <v>-2.5952842445642221E-2</v>
      </c>
      <c r="I231" s="2"/>
    </row>
    <row r="232" spans="2:9" x14ac:dyDescent="0.25">
      <c r="B232" s="10">
        <v>42401</v>
      </c>
      <c r="C232" s="2">
        <f>[2]Returns!C233</f>
        <v>2.7977599409824139E-2</v>
      </c>
      <c r="D232" s="2">
        <f>[2]Returns!D233</f>
        <v>-1.3491338010330756E-3</v>
      </c>
      <c r="E232" s="2">
        <v>-6.8325400766006128E-3</v>
      </c>
      <c r="F232" s="2">
        <f>[2]Returns!E233</f>
        <v>2.9796854361185288E-2</v>
      </c>
      <c r="G232" s="2">
        <v>2.9598360388374934E-2</v>
      </c>
      <c r="H232" s="2">
        <f>[2]Returns!F233</f>
        <v>-3.3388183358473711E-4</v>
      </c>
      <c r="I232" s="2"/>
    </row>
    <row r="233" spans="2:9" x14ac:dyDescent="0.25">
      <c r="B233" s="10">
        <v>42430</v>
      </c>
      <c r="C233" s="2">
        <f>[2]Returns!C234</f>
        <v>4.3934761991574423E-2</v>
      </c>
      <c r="D233" s="2">
        <f>[2]Returns!D234</f>
        <v>6.7837311762143582E-2</v>
      </c>
      <c r="E233" s="2">
        <v>6.8591772151898711E-2</v>
      </c>
      <c r="F233" s="2">
        <f>[2]Returns!E234</f>
        <v>-2.2410581534959562E-6</v>
      </c>
      <c r="G233" s="2">
        <v>2.5565894276640133E-2</v>
      </c>
      <c r="H233" s="2">
        <f>[2]Returns!F234</f>
        <v>2.0784605064155137E-2</v>
      </c>
      <c r="I233" s="2"/>
    </row>
    <row r="234" spans="2:9" x14ac:dyDescent="0.25">
      <c r="B234" s="10">
        <v>42461</v>
      </c>
      <c r="C234" s="2">
        <f>[2]Returns!C235</f>
        <v>-1.7504736547587219E-2</v>
      </c>
      <c r="D234" s="2">
        <f>[2]Returns!D235</f>
        <v>3.8780205054853578E-3</v>
      </c>
      <c r="E234" s="2">
        <v>1.645955052462944E-2</v>
      </c>
      <c r="F234" s="2">
        <f>[2]Returns!E235</f>
        <v>-5.0061453849786774E-3</v>
      </c>
      <c r="G234" s="2">
        <v>1.2660089280916331E-2</v>
      </c>
      <c r="H234" s="2">
        <f>[2]Returns!F235</f>
        <v>1.0267496068402826E-2</v>
      </c>
      <c r="I234" s="2"/>
    </row>
    <row r="235" spans="2:9" x14ac:dyDescent="0.25">
      <c r="B235" s="10">
        <v>42491</v>
      </c>
      <c r="C235" s="2">
        <f>[2]Returns!C236</f>
        <v>1.6679299193768538E-2</v>
      </c>
      <c r="D235" s="2">
        <f>[2]Returns!D236</f>
        <v>1.7957218508640294E-2</v>
      </c>
      <c r="E235" s="2">
        <v>6.533618068491398E-3</v>
      </c>
      <c r="F235" s="2">
        <f>[2]Returns!E236</f>
        <v>7.9314638791461167E-3</v>
      </c>
      <c r="G235" s="2">
        <v>-1.3993576444661926E-2</v>
      </c>
      <c r="H235" s="2">
        <f>[2]Returns!F236</f>
        <v>3.6764714825936462E-3</v>
      </c>
      <c r="I235" s="2"/>
    </row>
    <row r="236" spans="2:9" x14ac:dyDescent="0.25">
      <c r="B236" s="10">
        <v>42522</v>
      </c>
      <c r="C236" s="2">
        <f>[2]Returns!C237</f>
        <v>6.3385601147182058E-2</v>
      </c>
      <c r="D236" s="2">
        <f>[2]Returns!D237</f>
        <v>2.5922510390481435E-3</v>
      </c>
      <c r="E236" s="2">
        <v>-1.0725272288889531E-2</v>
      </c>
      <c r="F236" s="2">
        <f>[2]Returns!E237</f>
        <v>6.1384581020871298E-2</v>
      </c>
      <c r="G236" s="2">
        <v>3.6992297729322887E-2</v>
      </c>
      <c r="H236" s="2">
        <f>[2]Returns!F237</f>
        <v>4.0971779215650539E-3</v>
      </c>
      <c r="I236" s="2"/>
    </row>
    <row r="237" spans="2:9" x14ac:dyDescent="0.25">
      <c r="B237" s="10">
        <v>42552</v>
      </c>
      <c r="C237" s="2">
        <f>[2]Returns!C238</f>
        <v>3.5764388196713348E-2</v>
      </c>
      <c r="D237" s="2">
        <f>[2]Returns!D238</f>
        <v>3.6868008497534133E-2</v>
      </c>
      <c r="E237" s="2">
        <v>4.2517991433836499E-2</v>
      </c>
      <c r="F237" s="2">
        <f>[2]Returns!E238</f>
        <v>2.2426844548464331E-2</v>
      </c>
      <c r="G237" s="2">
        <v>5.0715615588521334E-3</v>
      </c>
      <c r="H237" s="2">
        <f>[2]Returns!F238</f>
        <v>1.8793544420589336E-2</v>
      </c>
      <c r="I237" s="2"/>
    </row>
    <row r="238" spans="2:9" x14ac:dyDescent="0.25">
      <c r="B238" s="10">
        <v>42583</v>
      </c>
      <c r="C238" s="2">
        <f>[2]Returns!C239</f>
        <v>-1.1509897429896832E-2</v>
      </c>
      <c r="D238" s="2">
        <f>[2]Returns!D239</f>
        <v>1.4047845308431395E-3</v>
      </c>
      <c r="E238" s="2">
        <v>1.3361260108650796E-3</v>
      </c>
      <c r="F238" s="2">
        <f>[2]Returns!E239</f>
        <v>-9.4911028409027098E-3</v>
      </c>
      <c r="G238" s="2">
        <v>-8.6587899173349303E-3</v>
      </c>
      <c r="H238" s="2">
        <f>[2]Returns!F239</f>
        <v>4.2744223030040107E-3</v>
      </c>
      <c r="I238" s="2"/>
    </row>
    <row r="239" spans="2:9" x14ac:dyDescent="0.25">
      <c r="B239" s="10">
        <v>42614</v>
      </c>
      <c r="C239" s="2">
        <f>[2]Returns!C240</f>
        <v>1.1301425689778322E-2</v>
      </c>
      <c r="D239" s="2">
        <f>[2]Returns!D240</f>
        <v>1.8688004970535133E-4</v>
      </c>
      <c r="E239" s="2">
        <v>5.7637660978437921E-3</v>
      </c>
      <c r="F239" s="2">
        <f>[2]Returns!E240</f>
        <v>-1.6099122529985688E-2</v>
      </c>
      <c r="G239" s="2">
        <v>6.4585693397145594E-3</v>
      </c>
      <c r="H239" s="2">
        <f>[2]Returns!F240</f>
        <v>6.4678612294006843E-3</v>
      </c>
      <c r="I239" s="2"/>
    </row>
    <row r="240" spans="2:9" x14ac:dyDescent="0.25">
      <c r="B240" s="10">
        <v>42644</v>
      </c>
      <c r="C240" s="2">
        <f>[2]Returns!C241</f>
        <v>-4.2329870600067987E-2</v>
      </c>
      <c r="D240" s="2">
        <f>[2]Returns!D241</f>
        <v>-1.8240452699062937E-2</v>
      </c>
      <c r="E240" s="2">
        <v>-1.9095533999003877E-2</v>
      </c>
      <c r="F240" s="2">
        <f>[2]Returns!E241</f>
        <v>-4.0787900217973294E-2</v>
      </c>
      <c r="G240" s="2">
        <v>-3.4960779422148036E-2</v>
      </c>
      <c r="H240" s="2">
        <f>[2]Returns!F241</f>
        <v>-5.9473230404756272E-3</v>
      </c>
      <c r="I240" s="2"/>
    </row>
    <row r="241" spans="2:9" x14ac:dyDescent="0.25">
      <c r="B241" s="10">
        <v>42675</v>
      </c>
      <c r="C241" s="2">
        <f>[2]Returns!C242</f>
        <v>1.4144279528342851E-2</v>
      </c>
      <c r="D241" s="2">
        <f>[2]Returns!D242</f>
        <v>3.7035114647209877E-2</v>
      </c>
      <c r="E241" s="2">
        <v>1.4924606256970341E-2</v>
      </c>
      <c r="F241" s="2">
        <f>[2]Returns!E242</f>
        <v>-7.419009837760604E-2</v>
      </c>
      <c r="G241" s="2">
        <v>-4.5486935600012268E-2</v>
      </c>
      <c r="H241" s="2">
        <f>[2]Returns!F242</f>
        <v>7.6595965439614222E-3</v>
      </c>
      <c r="I241" s="2"/>
    </row>
    <row r="242" spans="2:9" x14ac:dyDescent="0.25">
      <c r="B242" s="10">
        <v>42705</v>
      </c>
      <c r="C242" s="2">
        <f>[2]Returns!C243</f>
        <v>2.1128093961084726E-2</v>
      </c>
      <c r="D242" s="2">
        <f>[2]Returns!D243</f>
        <v>1.9765332850302686E-2</v>
      </c>
      <c r="E242" s="2">
        <v>2.4291172450350063E-2</v>
      </c>
      <c r="F242" s="2">
        <f>[2]Returns!E243</f>
        <v>-5.3264530513027486E-3</v>
      </c>
      <c r="G242" s="2">
        <v>-7.0170598707542942E-3</v>
      </c>
      <c r="H242" s="2">
        <f>[2]Returns!F243</f>
        <v>1.0063476605921329E-2</v>
      </c>
      <c r="I242" s="2"/>
    </row>
    <row r="243" spans="2:9" x14ac:dyDescent="0.25">
      <c r="B243" s="10">
        <v>42736</v>
      </c>
      <c r="C243" s="2">
        <f>[2]Returns!C244</f>
        <v>8.3508209498117658E-3</v>
      </c>
      <c r="D243" s="2">
        <f>[2]Returns!D244</f>
        <v>1.8966218395479073E-2</v>
      </c>
      <c r="E243" s="2">
        <v>2.4369254385709915E-2</v>
      </c>
      <c r="F243" s="2">
        <f>[2]Returns!E244</f>
        <v>3.933160197184371E-3</v>
      </c>
      <c r="G243" s="2">
        <v>9.8985233924286931E-3</v>
      </c>
      <c r="H243" s="2">
        <f>[2]Returns!F244</f>
        <v>1.2022055004678123E-2</v>
      </c>
      <c r="I243" s="2"/>
    </row>
    <row r="244" spans="2:9" x14ac:dyDescent="0.25">
      <c r="B244" s="10">
        <v>42767</v>
      </c>
      <c r="C244" s="2">
        <f>[2]Returns!C245</f>
        <v>4.2442974579385062E-2</v>
      </c>
      <c r="D244" s="2">
        <f>[2]Returns!D245</f>
        <v>3.970815241948622E-2</v>
      </c>
      <c r="E244" s="2">
        <v>2.8234092070159589E-2</v>
      </c>
      <c r="F244" s="2">
        <f>[2]Returns!E245</f>
        <v>1.5582119814312456E-2</v>
      </c>
      <c r="G244" s="2">
        <v>3.5382791706739525E-3</v>
      </c>
      <c r="H244" s="2">
        <f>[2]Returns!F245</f>
        <v>8.9937556675518948E-3</v>
      </c>
      <c r="I244" s="2"/>
    </row>
    <row r="245" spans="2:9" x14ac:dyDescent="0.25">
      <c r="B245" s="10">
        <v>42795</v>
      </c>
      <c r="C245" s="2">
        <f>[2]Returns!C246</f>
        <v>7.6134461544552501E-3</v>
      </c>
      <c r="D245" s="2">
        <f>[2]Returns!D246</f>
        <v>1.1648095161407301E-3</v>
      </c>
      <c r="E245" s="2">
        <v>1.1369407763988981E-2</v>
      </c>
      <c r="F245" s="2">
        <f>[2]Returns!E246</f>
        <v>-5.516044890951588E-3</v>
      </c>
      <c r="G245" s="2">
        <v>8.2829647063009659E-4</v>
      </c>
      <c r="H245" s="2">
        <f>[2]Returns!F246</f>
        <v>3.9209475619492729E-3</v>
      </c>
      <c r="I245" s="2"/>
    </row>
    <row r="246" spans="2:9" x14ac:dyDescent="0.25">
      <c r="B246" s="10">
        <v>42826</v>
      </c>
      <c r="C246" s="2">
        <f>[2]Returns!C247</f>
        <v>1.9053844494835603E-2</v>
      </c>
      <c r="D246" s="2">
        <f>[2]Returns!D247</f>
        <v>1.0270569233243876E-2</v>
      </c>
      <c r="E246" s="2">
        <v>1.529992603853092E-2</v>
      </c>
      <c r="F246" s="2">
        <f>[2]Returns!E247</f>
        <v>1.5433273585607088E-2</v>
      </c>
      <c r="G246" s="2">
        <v>1.2985686995596435E-2</v>
      </c>
      <c r="H246" s="2">
        <f>[2]Returns!F247</f>
        <v>5.3441708398931365E-3</v>
      </c>
      <c r="I246" s="2"/>
    </row>
    <row r="247" spans="2:9" x14ac:dyDescent="0.25">
      <c r="B247" s="10">
        <v>42856</v>
      </c>
      <c r="C247" s="2">
        <f>[2]Returns!C248</f>
        <v>-6.1251018967058979E-3</v>
      </c>
      <c r="D247" s="2">
        <f>[2]Returns!D248</f>
        <v>1.40725262932897E-2</v>
      </c>
      <c r="E247" s="2">
        <v>2.2122882802482646E-2</v>
      </c>
      <c r="F247" s="2">
        <f>[2]Returns!E248</f>
        <v>1.9776078055804946E-2</v>
      </c>
      <c r="G247" s="2">
        <v>1.6891478594897702E-2</v>
      </c>
      <c r="H247" s="2">
        <f>[2]Returns!F248</f>
        <v>1.9381273960572543E-3</v>
      </c>
      <c r="I247" s="2"/>
    </row>
    <row r="248" spans="2:9" x14ac:dyDescent="0.25">
      <c r="B248" s="10">
        <v>42887</v>
      </c>
      <c r="C248" s="2">
        <f>[2]Returns!C249</f>
        <v>-3.0165398401396315E-2</v>
      </c>
      <c r="D248" s="2">
        <f>[2]Returns!D249</f>
        <v>6.2417461403123653E-3</v>
      </c>
      <c r="E248" s="2">
        <v>4.2288746932883647E-3</v>
      </c>
      <c r="F248" s="2">
        <f>[2]Returns!E249</f>
        <v>3.9793699571930574E-3</v>
      </c>
      <c r="G248" s="2">
        <v>-1.876869005482118E-3</v>
      </c>
      <c r="H248" s="2">
        <f>[2]Returns!F249</f>
        <v>2.9962521046011936E-3</v>
      </c>
      <c r="I248" s="2"/>
    </row>
    <row r="249" spans="2:9" x14ac:dyDescent="0.25">
      <c r="B249" s="10">
        <v>42917</v>
      </c>
      <c r="C249" s="2">
        <f>[2]Returns!C250</f>
        <v>1.3377885170754222E-2</v>
      </c>
      <c r="D249" s="2">
        <f>[2]Returns!D250</f>
        <v>2.0562761309518951E-2</v>
      </c>
      <c r="E249" s="2">
        <v>2.4241130702813196E-2</v>
      </c>
      <c r="F249" s="2">
        <f>[2]Returns!E250</f>
        <v>-6.178334057832191E-3</v>
      </c>
      <c r="G249" s="2">
        <v>1.8597034896527198E-2</v>
      </c>
      <c r="H249" s="2">
        <f>[2]Returns!F250</f>
        <v>1.0681791032667309E-2</v>
      </c>
      <c r="I249" s="2"/>
    </row>
    <row r="250" spans="2:9" x14ac:dyDescent="0.25">
      <c r="B250" s="10">
        <v>42948</v>
      </c>
      <c r="C250" s="2">
        <f>[2]Returns!C251</f>
        <v>3.6303711786107362E-2</v>
      </c>
      <c r="D250" s="2">
        <f>[2]Returns!D251</f>
        <v>3.0620622633290573E-3</v>
      </c>
      <c r="E250" s="2">
        <v>1.9125176581886727E-3</v>
      </c>
      <c r="F250" s="2">
        <f>[2]Returns!E251</f>
        <v>3.4345863049382919E-2</v>
      </c>
      <c r="G250" s="2">
        <v>1.1710149636245948E-2</v>
      </c>
      <c r="H250" s="2">
        <f>[2]Returns!F251</f>
        <v>4.9202387749698318E-3</v>
      </c>
      <c r="I250" s="2"/>
    </row>
    <row r="251" spans="2:9" x14ac:dyDescent="0.25">
      <c r="B251" s="10">
        <v>42979</v>
      </c>
      <c r="C251" s="2">
        <f>[2]Returns!C252</f>
        <v>1.2738284698281532E-3</v>
      </c>
      <c r="D251" s="2">
        <f>[2]Returns!D252</f>
        <v>2.0627748382813005E-2</v>
      </c>
      <c r="E251" s="2">
        <v>2.2837500047849346E-2</v>
      </c>
      <c r="F251" s="2">
        <f>[2]Returns!E252</f>
        <v>-2.1599391117650524E-2</v>
      </c>
      <c r="G251" s="2">
        <v>-1.2000099200427772E-2</v>
      </c>
      <c r="H251" s="2">
        <f>[2]Returns!F252</f>
        <v>6.4639821166392331E-3</v>
      </c>
      <c r="I251" s="2"/>
    </row>
    <row r="252" spans="2:9" x14ac:dyDescent="0.25">
      <c r="B252" s="10">
        <v>43009</v>
      </c>
      <c r="C252" s="2">
        <f>[2]Returns!C253</f>
        <v>3.4351198278445683E-2</v>
      </c>
      <c r="D252" s="2">
        <f>[2]Returns!D253</f>
        <v>2.3334840434781512E-2</v>
      </c>
      <c r="E252" s="2">
        <v>1.9150234091683149E-2</v>
      </c>
      <c r="F252" s="2">
        <f>[2]Returns!E253</f>
        <v>-7.5475444288841675E-4</v>
      </c>
      <c r="G252" s="2">
        <v>-4.6929905825358054E-3</v>
      </c>
      <c r="H252" s="2">
        <f>[2]Returns!F253</f>
        <v>1.0269791191757083E-2</v>
      </c>
      <c r="I252" s="2"/>
    </row>
    <row r="253" spans="2:9" x14ac:dyDescent="0.25">
      <c r="B253" s="10">
        <v>43040</v>
      </c>
      <c r="C253" s="2">
        <f>[2]Returns!C254</f>
        <v>3.6899743199527713E-3</v>
      </c>
      <c r="D253" s="2">
        <f>[2]Returns!D254</f>
        <v>3.0669548163445581E-2</v>
      </c>
      <c r="E253" s="2">
        <v>2.2179788484136154E-2</v>
      </c>
      <c r="F253" s="2">
        <f>[2]Returns!E254</f>
        <v>7.1689074104070993E-3</v>
      </c>
      <c r="G253" s="2">
        <v>1.3799974374239188E-2</v>
      </c>
      <c r="H253" s="2">
        <f>[2]Returns!F254</f>
        <v>4.5744492811887749E-3</v>
      </c>
      <c r="I253" s="2"/>
    </row>
    <row r="254" spans="2:9" x14ac:dyDescent="0.25">
      <c r="B254" s="10">
        <v>43070</v>
      </c>
      <c r="C254" s="2">
        <f>[2]Returns!C255</f>
        <v>3.5014334918999079E-3</v>
      </c>
      <c r="D254" s="2">
        <f>[2]Returns!D255</f>
        <v>1.1118352652732089E-2</v>
      </c>
      <c r="E254" s="2">
        <v>1.383580016285868E-2</v>
      </c>
      <c r="F254" s="2">
        <f>[2]Returns!E255</f>
        <v>1.716615290892487E-2</v>
      </c>
      <c r="G254" s="2">
        <v>1.221999833876275E-3</v>
      </c>
      <c r="H254" s="2">
        <f>[2]Returns!F255</f>
        <v>1.0636826712494774E-2</v>
      </c>
      <c r="I254" s="2"/>
    </row>
    <row r="255" spans="2:9" x14ac:dyDescent="0.25">
      <c r="B255" s="10">
        <v>43101</v>
      </c>
      <c r="C255" s="2">
        <f>[2]Returns!C256</f>
        <v>-1.2614289100720821E-3</v>
      </c>
      <c r="D255" s="2">
        <f>[2]Returns!D256</f>
        <v>5.7253738902232287E-2</v>
      </c>
      <c r="E255" s="2">
        <v>5.3026455351427026E-2</v>
      </c>
      <c r="F255" s="2">
        <f>[2]Returns!E256</f>
        <v>-3.2292209785281689E-2</v>
      </c>
      <c r="G255" s="2">
        <v>1.5634677513851836E-2</v>
      </c>
      <c r="H255" s="2">
        <f>[2]Returns!F256</f>
        <v>2.3147983849373777E-2</v>
      </c>
      <c r="I255" s="2"/>
    </row>
    <row r="256" spans="2:9" x14ac:dyDescent="0.25">
      <c r="B256" s="10">
        <v>43132</v>
      </c>
      <c r="C256" s="2">
        <f>[2]Returns!C257</f>
        <v>-6.1256674512313092E-2</v>
      </c>
      <c r="D256" s="2">
        <f>[2]Returns!D257</f>
        <v>-3.6855790289246793E-2</v>
      </c>
      <c r="E256" s="2">
        <v>-4.1006003176568773E-2</v>
      </c>
      <c r="F256" s="2">
        <f>[2]Returns!E257</f>
        <v>-3.0029596463000963E-2</v>
      </c>
      <c r="G256" s="2">
        <v>-6.9990619888634642E-3</v>
      </c>
      <c r="H256" s="2">
        <f>[2]Returns!F257</f>
        <v>-1.8000175165921117E-2</v>
      </c>
      <c r="I256" s="2"/>
    </row>
    <row r="257" spans="2:9" x14ac:dyDescent="0.25">
      <c r="B257" s="10">
        <v>43160</v>
      </c>
      <c r="C257" s="2">
        <f>[2]Returns!C258</f>
        <v>2.2872467375045336E-2</v>
      </c>
      <c r="D257" s="2">
        <f>[2]Returns!D258</f>
        <v>-2.5414037817746205E-2</v>
      </c>
      <c r="E257" s="2">
        <v>-2.1149280091699252E-2</v>
      </c>
      <c r="F257" s="2">
        <f>[2]Returns!E258</f>
        <v>3.0272632143130584E-2</v>
      </c>
      <c r="G257" s="2">
        <v>1.5070326834829562E-2</v>
      </c>
      <c r="H257" s="2">
        <f>[2]Returns!F258</f>
        <v>-5.1492124914962467E-3</v>
      </c>
      <c r="I257" s="2"/>
    </row>
    <row r="258" spans="2:9" x14ac:dyDescent="0.25">
      <c r="B258" s="10">
        <v>43191</v>
      </c>
      <c r="C258" s="2">
        <f>[2]Returns!C259</f>
        <v>5.9190924100613884E-3</v>
      </c>
      <c r="D258" s="2">
        <f>[2]Returns!D259</f>
        <v>3.8370908472336041E-3</v>
      </c>
      <c r="E258" s="2">
        <v>1.2107952318589854E-2</v>
      </c>
      <c r="F258" s="2">
        <f>[2]Returns!E259</f>
        <v>-1.9438893721205552E-2</v>
      </c>
      <c r="G258" s="2">
        <v>-1.8553345057766735E-2</v>
      </c>
      <c r="H258" s="2">
        <f>[2]Returns!F259</f>
        <v>3.829193140096443E-3</v>
      </c>
      <c r="I258" s="2"/>
    </row>
    <row r="259" spans="2:9" x14ac:dyDescent="0.25">
      <c r="B259" s="10">
        <v>43221</v>
      </c>
      <c r="C259" s="2">
        <f>[2]Returns!C260</f>
        <v>1.6345279908883459E-2</v>
      </c>
      <c r="D259" s="2">
        <f>[2]Returns!D260</f>
        <v>2.4082233142822096E-2</v>
      </c>
      <c r="E259" s="2">
        <v>7.2158777645419114E-3</v>
      </c>
      <c r="F259" s="2">
        <f>[2]Returns!E260</f>
        <v>2.1155957619569454E-2</v>
      </c>
      <c r="G259" s="2">
        <v>-1.1355440588894372E-2</v>
      </c>
      <c r="H259" s="2">
        <f>[2]Returns!F260</f>
        <v>8.7949967097791237E-3</v>
      </c>
      <c r="I259" s="2"/>
    </row>
    <row r="260" spans="2:9" x14ac:dyDescent="0.25">
      <c r="B260" s="10">
        <v>43252</v>
      </c>
      <c r="C260" s="2">
        <f>[2]Returns!C261</f>
        <v>6.4329219939409654E-3</v>
      </c>
      <c r="D260" s="2">
        <f>[2]Returns!D261</f>
        <v>6.154453658261394E-3</v>
      </c>
      <c r="E260" s="2">
        <v>-1.1487071769578083E-4</v>
      </c>
      <c r="F260" s="2">
        <f>[2]Returns!E261</f>
        <v>1.7787311493489E-3</v>
      </c>
      <c r="G260" s="2">
        <v>-2.6128043736386442E-3</v>
      </c>
      <c r="H260" s="2">
        <f>[2]Returns!F261</f>
        <v>-3.9938703929580655E-3</v>
      </c>
      <c r="I260" s="2"/>
    </row>
    <row r="261" spans="2:9" x14ac:dyDescent="0.25">
      <c r="B261" s="10">
        <v>43282</v>
      </c>
      <c r="C261" s="2">
        <f>[2]Returns!C262</f>
        <v>-6.3918040172972201E-3</v>
      </c>
      <c r="D261" s="2">
        <f>[2]Returns!D262</f>
        <v>3.7214787238615266E-2</v>
      </c>
      <c r="E261" s="2">
        <v>3.1486398565123475E-2</v>
      </c>
      <c r="F261" s="2">
        <f>[2]Returns!E262</f>
        <v>-1.4716588971770084E-2</v>
      </c>
      <c r="G261" s="2">
        <v>-5.0340999621589777E-3</v>
      </c>
      <c r="H261" s="2">
        <f>[2]Returns!F262</f>
        <v>4.5470010441095443E-3</v>
      </c>
      <c r="I261" s="2"/>
    </row>
    <row r="262" spans="2:9" x14ac:dyDescent="0.25">
      <c r="B262" s="10">
        <v>43313</v>
      </c>
      <c r="C262" s="2">
        <f>[2]Returns!C263</f>
        <v>3.7954239764251607E-2</v>
      </c>
      <c r="D262" s="2">
        <f>[2]Returns!D263</f>
        <v>3.2584018623557753E-2</v>
      </c>
      <c r="E262" s="2">
        <v>1.284131952257872E-2</v>
      </c>
      <c r="F262" s="2">
        <f>[2]Returns!E263</f>
        <v>1.5767265843890543E-2</v>
      </c>
      <c r="G262" s="2">
        <v>-1.1903175119897247E-3</v>
      </c>
      <c r="H262" s="2">
        <f>[2]Returns!F263</f>
        <v>3.33380757847479E-3</v>
      </c>
      <c r="I262" s="2"/>
    </row>
    <row r="263" spans="2:9" x14ac:dyDescent="0.25">
      <c r="B263" s="10">
        <v>43344</v>
      </c>
      <c r="C263" s="2">
        <f>[2]Returns!C264</f>
        <v>8.366985571774066E-3</v>
      </c>
      <c r="D263" s="2">
        <f>[2]Returns!D264</f>
        <v>5.6920499755706011E-3</v>
      </c>
      <c r="E263" s="2">
        <v>5.9874797041719052E-3</v>
      </c>
      <c r="F263" s="2">
        <f>[2]Returns!E264</f>
        <v>-2.9621614066701052E-2</v>
      </c>
      <c r="G263" s="2">
        <v>-1.0744230345417383E-2</v>
      </c>
      <c r="H263" s="2">
        <f>[2]Returns!F264</f>
        <v>-2.6490714216922395E-3</v>
      </c>
      <c r="I263" s="2"/>
    </row>
    <row r="264" spans="2:9" x14ac:dyDescent="0.25">
      <c r="B264" s="10">
        <v>43374</v>
      </c>
      <c r="C264" s="2">
        <f>[2]Returns!C265</f>
        <v>-3.7185017380652052E-2</v>
      </c>
      <c r="D264" s="2">
        <f>[2]Returns!D265</f>
        <v>-6.8350042162466096E-2</v>
      </c>
      <c r="E264" s="2">
        <v>-7.3191162806780397E-2</v>
      </c>
      <c r="F264" s="2">
        <f>[2]Returns!E265</f>
        <v>-3.0463587341170162E-2</v>
      </c>
      <c r="G264" s="2">
        <v>-9.897287163576074E-3</v>
      </c>
      <c r="H264" s="2">
        <f>[2]Returns!F265</f>
        <v>-3.2020030598326366E-2</v>
      </c>
      <c r="I264" s="2"/>
    </row>
    <row r="265" spans="2:9" x14ac:dyDescent="0.25">
      <c r="B265" s="10">
        <v>43405</v>
      </c>
      <c r="C265" s="2">
        <f>[2]Returns!C266</f>
        <v>2.3300298474855374E-2</v>
      </c>
      <c r="D265" s="2">
        <f>[2]Returns!D266</f>
        <v>2.0378099223576251E-2</v>
      </c>
      <c r="E265" s="2">
        <v>1.1882139001649916E-2</v>
      </c>
      <c r="F265" s="2">
        <f>[2]Returns!E266</f>
        <v>1.892426924564683E-2</v>
      </c>
      <c r="G265" s="2">
        <v>4.4140412626394454E-3</v>
      </c>
      <c r="H265" s="2">
        <f>[2]Returns!F266</f>
        <v>-3.6965908629559285E-3</v>
      </c>
      <c r="I265" s="2"/>
    </row>
    <row r="266" spans="2:9" x14ac:dyDescent="0.25">
      <c r="B266" s="10">
        <v>43435</v>
      </c>
      <c r="C266" s="2">
        <f>[2]Returns!C267</f>
        <v>-3.2283197872761349E-2</v>
      </c>
      <c r="D266" s="2">
        <f>[2]Returns!D267</f>
        <v>-9.028985692409619E-2</v>
      </c>
      <c r="E266" s="2">
        <v>-7.5659146701174129E-2</v>
      </c>
      <c r="F266" s="2">
        <f>[2]Returns!E267</f>
        <v>5.4713538979913601E-2</v>
      </c>
      <c r="G266" s="2">
        <v>2.3955761404094611E-2</v>
      </c>
      <c r="H266" s="2">
        <f>[2]Returns!F267</f>
        <v>-2.5387244896882599E-2</v>
      </c>
      <c r="I266" s="2"/>
    </row>
    <row r="267" spans="2:9" x14ac:dyDescent="0.25">
      <c r="B267" s="10">
        <v>43466</v>
      </c>
      <c r="C267" s="2">
        <f>[2]Returns!C268</f>
        <v>3.3966037073122957E-2</v>
      </c>
      <c r="D267" s="2">
        <f>[2]Returns!D268</f>
        <v>8.0134905762586639E-2</v>
      </c>
      <c r="E267" s="2">
        <v>7.8144964235670189E-2</v>
      </c>
      <c r="F267" s="2">
        <f>[2]Returns!E268</f>
        <v>6.7136042985811439E-3</v>
      </c>
      <c r="G267" s="2">
        <v>1.3270150430562788E-2</v>
      </c>
      <c r="H267" s="2">
        <f>[2]Returns!F268</f>
        <v>3.5001821012739853E-2</v>
      </c>
      <c r="I267" s="2"/>
    </row>
    <row r="268" spans="2:9" x14ac:dyDescent="0.25">
      <c r="B268" s="10">
        <v>43497</v>
      </c>
      <c r="C268" s="2">
        <f>[2]Returns!C269</f>
        <v>2.0611892529268205E-2</v>
      </c>
      <c r="D268" s="2">
        <f>[2]Returns!D269</f>
        <v>3.2108447274422636E-2</v>
      </c>
      <c r="E268" s="2">
        <v>3.0572751261184195E-2</v>
      </c>
      <c r="F268" s="2">
        <f>[2]Returns!E269</f>
        <v>-1.2221408726599048E-2</v>
      </c>
      <c r="G268" s="2">
        <v>-9.037571448356041E-3</v>
      </c>
      <c r="H268" s="2">
        <f>[2]Returns!F269</f>
        <v>1.3051374475850031E-2</v>
      </c>
      <c r="I268" s="2"/>
    </row>
    <row r="269" spans="2:9" x14ac:dyDescent="0.25">
      <c r="B269" s="10">
        <v>43525</v>
      </c>
      <c r="C269" s="2">
        <f>[2]Returns!C270</f>
        <v>1.2937855988016E-2</v>
      </c>
      <c r="D269" s="2">
        <f>[2]Returns!D270</f>
        <v>1.9431331650016537E-2</v>
      </c>
      <c r="E269" s="2">
        <v>1.3814387622753221E-2</v>
      </c>
      <c r="F269" s="2">
        <f>[2]Returns!E270</f>
        <v>5.2552782359447603E-2</v>
      </c>
      <c r="G269" s="2">
        <v>1.2912926309771589E-2</v>
      </c>
      <c r="H269" s="2">
        <f>[2]Returns!F270</f>
        <v>5.8528678155076452E-3</v>
      </c>
      <c r="I269" s="2"/>
    </row>
    <row r="270" spans="2:9" x14ac:dyDescent="0.25">
      <c r="B270" s="10">
        <v>43556</v>
      </c>
      <c r="C270" s="2">
        <f>[2]Returns!C271</f>
        <v>2.0872245621052166E-2</v>
      </c>
      <c r="D270" s="2">
        <f>[2]Returns!D271</f>
        <v>4.0489296420135323E-2</v>
      </c>
      <c r="E270" s="2">
        <v>3.6034080797396673E-2</v>
      </c>
      <c r="F270" s="2">
        <f>[2]Returns!E271</f>
        <v>-1.7904328060715957E-2</v>
      </c>
      <c r="G270" s="2">
        <v>-5.2367118801326384E-3</v>
      </c>
      <c r="H270" s="2">
        <f>[2]Returns!F271</f>
        <v>1.3257805032378833E-2</v>
      </c>
      <c r="I270" s="2"/>
    </row>
    <row r="271" spans="2:9" x14ac:dyDescent="0.25">
      <c r="B271" s="10">
        <v>43586</v>
      </c>
      <c r="C271" s="2">
        <f>[2]Returns!C272</f>
        <v>-5.7674737290427824E-2</v>
      </c>
      <c r="D271" s="2">
        <f>[2]Returns!D272</f>
        <v>-6.3548027506824978E-2</v>
      </c>
      <c r="E271" s="2">
        <v>-5.6800754138666698E-2</v>
      </c>
      <c r="F271" s="2">
        <f>[2]Returns!E272</f>
        <v>6.5435392284701965E-2</v>
      </c>
      <c r="G271" s="2">
        <v>1.7699481787005533E-2</v>
      </c>
      <c r="H271" s="2">
        <f>[2]Returns!F272</f>
        <v>-1.8943689721956036E-2</v>
      </c>
      <c r="I271" s="2"/>
    </row>
    <row r="272" spans="2:9" x14ac:dyDescent="0.25">
      <c r="B272" s="10">
        <v>43617</v>
      </c>
      <c r="C272" s="2">
        <f>[2]Returns!C273</f>
        <v>4.3717658991109243E-2</v>
      </c>
      <c r="D272" s="2">
        <f>[2]Returns!D273</f>
        <v>7.0476711594105623E-2</v>
      </c>
      <c r="E272" s="2">
        <v>6.6316218904774793E-2</v>
      </c>
      <c r="F272" s="2">
        <f>[2]Returns!E273</f>
        <v>1.335030534466819E-2</v>
      </c>
      <c r="G272" s="2">
        <v>2.283530805320777E-2</v>
      </c>
      <c r="H272" s="2">
        <f>[2]Returns!F273</f>
        <v>2.2856559696253553E-2</v>
      </c>
      <c r="I272" s="2"/>
    </row>
    <row r="273" spans="2:9" x14ac:dyDescent="0.25">
      <c r="B273" s="10">
        <v>43647</v>
      </c>
      <c r="C273" s="2">
        <f>[2]Returns!C274</f>
        <v>1.3962160045392524E-2</v>
      </c>
      <c r="D273" s="2">
        <f>[2]Returns!D274</f>
        <v>1.4373122328946719E-2</v>
      </c>
      <c r="E273" s="2">
        <v>5.2323535505569563E-3</v>
      </c>
      <c r="F273" s="2">
        <f>[2]Returns!E274</f>
        <v>1.6018310661984891E-3</v>
      </c>
      <c r="G273" s="2">
        <v>-4.7773472363118463E-3</v>
      </c>
      <c r="H273" s="2">
        <f>[2]Returns!F274</f>
        <v>4.3730100725860588E-3</v>
      </c>
      <c r="I273" s="2"/>
    </row>
    <row r="274" spans="2:9" x14ac:dyDescent="0.25">
      <c r="B274" s="10">
        <v>43678</v>
      </c>
      <c r="C274" s="2">
        <f>[2]Returns!C275</f>
        <v>-4.2533690252121503E-2</v>
      </c>
      <c r="D274" s="2">
        <f>[2]Returns!D275</f>
        <v>-1.5841366088397368E-2</v>
      </c>
      <c r="E274" s="2">
        <v>-1.9976400845381992E-2</v>
      </c>
      <c r="F274" s="2">
        <f>[2]Returns!E275</f>
        <v>0.10499585033087588</v>
      </c>
      <c r="G274" s="2">
        <v>2.7688375461910164E-2</v>
      </c>
      <c r="H274" s="2">
        <f>[2]Returns!F275</f>
        <v>-7.8095976868666206E-3</v>
      </c>
      <c r="I274" s="2"/>
    </row>
    <row r="275" spans="2:9" x14ac:dyDescent="0.25">
      <c r="B275" s="10">
        <v>43709</v>
      </c>
      <c r="C275" s="2">
        <f>[2]Returns!C276</f>
        <v>2.7165265330521882E-2</v>
      </c>
      <c r="D275" s="2">
        <f>[2]Returns!D276</f>
        <v>1.8710697955149458E-2</v>
      </c>
      <c r="E275" s="2">
        <v>2.1757853880872036E-2</v>
      </c>
      <c r="F275" s="2">
        <f>[2]Returns!E276</f>
        <v>-2.4944404616761395E-2</v>
      </c>
      <c r="G275" s="2">
        <v>-1.3452123784332803E-2</v>
      </c>
      <c r="H275" s="2">
        <f>[2]Returns!F276</f>
        <v>-2.0369881556353553E-3</v>
      </c>
      <c r="I275" s="2"/>
    </row>
    <row r="276" spans="2:9" x14ac:dyDescent="0.25">
      <c r="B276" s="10">
        <v>43739</v>
      </c>
      <c r="C276" s="2">
        <f>[2]Returns!C277</f>
        <v>7.155567480963132E-3</v>
      </c>
      <c r="D276" s="2">
        <f>[2]Returns!D277</f>
        <v>2.1658991543773043E-2</v>
      </c>
      <c r="E276" s="2">
        <v>2.5724855889185161E-2</v>
      </c>
      <c r="F276" s="2">
        <f>[2]Returns!E277</f>
        <v>-8.5905512902131331E-3</v>
      </c>
      <c r="G276" s="2">
        <v>4.9016542621147519E-3</v>
      </c>
      <c r="H276" s="2">
        <f>[2]Returns!F277</f>
        <v>5.8987052532746276E-3</v>
      </c>
      <c r="I276" s="2"/>
    </row>
    <row r="277" spans="2:9" x14ac:dyDescent="0.25">
      <c r="B277" s="10">
        <v>43770</v>
      </c>
      <c r="C277" s="2">
        <f>[2]Returns!C278</f>
        <v>3.9856501207044204E-2</v>
      </c>
      <c r="D277" s="2">
        <f>[2]Returns!D278</f>
        <v>3.6299039052051674E-2</v>
      </c>
      <c r="E277" s="2">
        <v>2.8327589245709106E-2</v>
      </c>
      <c r="F277" s="2">
        <f>[2]Returns!E278</f>
        <v>-5.1665989735864004E-3</v>
      </c>
      <c r="G277" s="2">
        <v>-1.1664501861348153E-2</v>
      </c>
      <c r="H277" s="2">
        <f>[2]Returns!F278</f>
        <v>1.0512880868168706E-2</v>
      </c>
      <c r="I277" s="2"/>
    </row>
    <row r="278" spans="2:9" x14ac:dyDescent="0.25">
      <c r="B278" s="10">
        <f>EOMONTH(B277,1)</f>
        <v>43830</v>
      </c>
      <c r="C278" s="2">
        <f>[2]Returns!C279</f>
        <v>1.5631214332621157E-2</v>
      </c>
      <c r="D278" s="2">
        <f>[2]Returns!D279</f>
        <v>3.0182848232194415E-2</v>
      </c>
      <c r="E278" s="2">
        <v>3.0340169206974021E-2</v>
      </c>
      <c r="F278" s="2">
        <f>[2]Returns!E279</f>
        <v>-2.7909321564640988E-2</v>
      </c>
      <c r="G278" s="2">
        <v>1.9071021400940413E-3</v>
      </c>
      <c r="H278" s="2">
        <f>[2]Returns!F279</f>
        <v>1.8886632679810278E-2</v>
      </c>
      <c r="I278" s="2"/>
    </row>
    <row r="279" spans="2:9" x14ac:dyDescent="0.25">
      <c r="B279" s="10">
        <f t="shared" ref="B279:B290" si="0">EOMONTH(B278,1)</f>
        <v>43861</v>
      </c>
      <c r="C279" s="2">
        <f>[2]Returns!C280</f>
        <v>-1.0163286493575119E-2</v>
      </c>
      <c r="D279" s="2">
        <f>[2]Returns!D280</f>
        <v>-3.9215267403869269E-4</v>
      </c>
      <c r="E279" s="2">
        <v>-5.8041713473153678E-3</v>
      </c>
      <c r="F279" s="2">
        <f>[2]Returns!E280</f>
        <v>6.8452330346363777E-2</v>
      </c>
      <c r="G279" s="2">
        <v>1.6747482080540443E-2</v>
      </c>
      <c r="H279" s="2">
        <f>[2]Returns!F280</f>
        <v>-4.4553699142035885E-3</v>
      </c>
      <c r="I279" s="2"/>
    </row>
    <row r="280" spans="2:9" x14ac:dyDescent="0.25">
      <c r="B280" s="10">
        <f t="shared" si="0"/>
        <v>43890</v>
      </c>
      <c r="C280" s="2">
        <f>[2]Returns!C281</f>
        <v>-7.9022182149396047E-2</v>
      </c>
      <c r="D280" s="2">
        <f>[2]Returns!D281</f>
        <v>-8.2318729964890869E-2</v>
      </c>
      <c r="E280" s="2">
        <v>-8.4095428838103725E-2</v>
      </c>
      <c r="F280" s="2">
        <f>[2]Returns!E281</f>
        <v>6.7005375039288495E-2</v>
      </c>
      <c r="G280" s="2">
        <v>1.0776481046648856E-2</v>
      </c>
      <c r="H280" s="2">
        <f>[2]Returns!F281</f>
        <v>-2.2800860798800837E-2</v>
      </c>
      <c r="I280" s="2"/>
    </row>
    <row r="281" spans="2:9" x14ac:dyDescent="0.25">
      <c r="B281" s="10">
        <f t="shared" si="0"/>
        <v>43921</v>
      </c>
      <c r="C281" s="2">
        <f>[2]Returns!C282</f>
        <v>-0.16351321651915052</v>
      </c>
      <c r="D281" s="2">
        <f>[2]Returns!D282</f>
        <v>-0.12351353104680352</v>
      </c>
      <c r="E281" s="2">
        <v>-0.13168676727425199</v>
      </c>
      <c r="F281" s="2">
        <f>[2]Returns!E282</f>
        <v>6.052382539750023E-2</v>
      </c>
      <c r="G281" s="2">
        <v>-3.7031458571787912E-3</v>
      </c>
      <c r="H281" s="2">
        <f>[2]Returns!F282</f>
        <v>-9.0783719813775643E-2</v>
      </c>
      <c r="I281" s="2"/>
    </row>
    <row r="282" spans="2:9" x14ac:dyDescent="0.25">
      <c r="B282" s="10">
        <f t="shared" si="0"/>
        <v>43951</v>
      </c>
      <c r="C282" s="2">
        <f>[2]Returns!C283</f>
        <v>8.0361621324670951E-2</v>
      </c>
      <c r="D282" s="2">
        <f>[2]Returns!D283</f>
        <v>0.12819403324982925</v>
      </c>
      <c r="E282" s="2">
        <v>0.10979217204170233</v>
      </c>
      <c r="F282" s="2">
        <f>[2]Returns!E283</f>
        <v>2.023131955373092E-2</v>
      </c>
      <c r="G282" s="2">
        <v>1.1736816253540505E-2</v>
      </c>
      <c r="H282" s="2">
        <f>[2]Returns!F283</f>
        <v>4.5216002785490872E-2</v>
      </c>
      <c r="I282" s="2"/>
    </row>
    <row r="283" spans="2:9" x14ac:dyDescent="0.25">
      <c r="B283" s="10">
        <f t="shared" si="0"/>
        <v>43982</v>
      </c>
      <c r="C283" s="2">
        <f>[2]Returns!C284</f>
        <v>2.1312580834153216E-2</v>
      </c>
      <c r="D283" s="2">
        <f>[2]Returns!D284</f>
        <v>4.7627458500709929E-2</v>
      </c>
      <c r="E283" s="2">
        <v>4.8968418744561371E-2</v>
      </c>
      <c r="F283" s="2">
        <f>[2]Returns!E284</f>
        <v>-1.8667381638503233E-2</v>
      </c>
      <c r="G283" s="2">
        <v>1.1779544601797642E-3</v>
      </c>
      <c r="H283" s="2">
        <f>[2]Returns!F284</f>
        <v>2.3783695884560752E-2</v>
      </c>
      <c r="I283" s="2"/>
    </row>
    <row r="284" spans="2:9" x14ac:dyDescent="0.25">
      <c r="B284" s="10">
        <f t="shared" si="0"/>
        <v>44012</v>
      </c>
      <c r="C284" s="2">
        <f>[2]Returns!C285</f>
        <v>1.6841467242480368E-2</v>
      </c>
      <c r="D284" s="2">
        <f>[2]Returns!D285</f>
        <v>1.9888211104706066E-2</v>
      </c>
      <c r="E284" s="2">
        <v>2.6875697449715741E-2</v>
      </c>
      <c r="F284" s="2">
        <f>[2]Returns!E285</f>
        <v>1.2958380771308509E-3</v>
      </c>
      <c r="G284" s="2">
        <v>6.5767237657936573E-3</v>
      </c>
      <c r="H284" s="2">
        <f>[2]Returns!F285</f>
        <v>2.018343827641389E-2</v>
      </c>
      <c r="I284" s="2"/>
    </row>
    <row r="285" spans="2:9" x14ac:dyDescent="0.25">
      <c r="B285" s="10">
        <f t="shared" si="0"/>
        <v>44043</v>
      </c>
      <c r="C285" s="2">
        <f>[2]Returns!C286</f>
        <v>4.4993453755840962E-2</v>
      </c>
      <c r="D285" s="2">
        <f>[2]Returns!D286</f>
        <v>5.6385171143966906E-2</v>
      </c>
      <c r="E285" s="2">
        <v>4.8173738431803503E-2</v>
      </c>
      <c r="F285" s="2">
        <f>[2]Returns!E286</f>
        <v>4.2257690262718084E-2</v>
      </c>
      <c r="G285" s="2">
        <v>3.6047327953749431E-2</v>
      </c>
      <c r="H285" s="2">
        <f>[2]Returns!F286</f>
        <v>2.9706292464787953E-2</v>
      </c>
      <c r="I285" s="2"/>
    </row>
    <row r="286" spans="2:9" x14ac:dyDescent="0.25">
      <c r="B286" s="10">
        <f t="shared" si="0"/>
        <v>44074</v>
      </c>
      <c r="C286" s="2">
        <f>[2]Returns!C287</f>
        <v>9.2998146148675076E-3</v>
      </c>
      <c r="D286" s="2">
        <f>[2]Returns!D287</f>
        <v>7.1879829682211405E-2</v>
      </c>
      <c r="E286" s="2">
        <v>6.7210911051343691E-2</v>
      </c>
      <c r="F286" s="2">
        <f>[2]Returns!E287</f>
        <v>-4.311390302568574E-2</v>
      </c>
      <c r="G286" s="2">
        <v>-4.7675220449632238E-3</v>
      </c>
      <c r="H286" s="2">
        <f>[2]Returns!F287</f>
        <v>2.3659068255708515E-2</v>
      </c>
      <c r="I286" s="2"/>
    </row>
    <row r="287" spans="2:9" x14ac:dyDescent="0.25">
      <c r="B287" s="10">
        <f t="shared" si="0"/>
        <v>44104</v>
      </c>
      <c r="C287" s="2">
        <f>[2]Returns!C288</f>
        <v>1.3624390686972632E-3</v>
      </c>
      <c r="D287" s="2">
        <f>[2]Returns!D288</f>
        <v>-3.7997194147475488E-2</v>
      </c>
      <c r="E287" s="2">
        <v>-3.4109660059691183E-2</v>
      </c>
      <c r="F287" s="2">
        <f>[2]Returns!E288</f>
        <v>3.8471926043877058E-3</v>
      </c>
      <c r="G287" s="2">
        <v>-1.9448481899344561E-3</v>
      </c>
      <c r="H287" s="2">
        <f>[2]Returns!F288</f>
        <v>-9.2946597348788629E-3</v>
      </c>
      <c r="I287" s="2"/>
    </row>
    <row r="288" spans="2:9" x14ac:dyDescent="0.25">
      <c r="B288" s="10">
        <f t="shared" si="0"/>
        <v>44135</v>
      </c>
      <c r="C288" s="2">
        <f>[2]Returns!C289</f>
        <v>-3.9537602547822015E-2</v>
      </c>
      <c r="D288" s="2">
        <f>[2]Returns!D289</f>
        <v>-2.6592646444557833E-2</v>
      </c>
      <c r="E288" s="2">
        <v>-3.0418758365158505E-2</v>
      </c>
      <c r="F288" s="2">
        <f>[2]Returns!E289</f>
        <v>-3.0094879372459249E-2</v>
      </c>
      <c r="G288" s="2">
        <v>-1.9764823547582244E-3</v>
      </c>
      <c r="H288" s="2">
        <f>[2]Returns!F289</f>
        <v>1.4114891394776397E-3</v>
      </c>
      <c r="I288" s="2"/>
    </row>
    <row r="289" spans="1:9" x14ac:dyDescent="0.25">
      <c r="B289" s="10">
        <f t="shared" si="0"/>
        <v>44165</v>
      </c>
      <c r="C289" s="2">
        <f>[2]Returns!C290</f>
        <v>8.8007219383204438E-2</v>
      </c>
      <c r="D289" s="2">
        <f>[2]Returns!D290</f>
        <v>0.10946362497104611</v>
      </c>
      <c r="E289" s="2">
        <v>0.12827747574151815</v>
      </c>
      <c r="F289" s="2">
        <f>[2]Returns!E290</f>
        <v>1.2004345778324765E-2</v>
      </c>
      <c r="G289" s="2">
        <v>1.5142876348842593E-2</v>
      </c>
      <c r="H289" s="2">
        <f>[2]Returns!F290</f>
        <v>5.7998483725149264E-2</v>
      </c>
      <c r="I289" s="2"/>
    </row>
    <row r="290" spans="1:9" x14ac:dyDescent="0.25">
      <c r="B290" s="10">
        <f t="shared" si="0"/>
        <v>44196</v>
      </c>
      <c r="C290" s="2">
        <f>[2]Returns!C291</f>
        <v>5.3806685569893764E-2</v>
      </c>
      <c r="D290" s="2">
        <f>[2]Returns!D291</f>
        <v>3.8448567061827754E-2</v>
      </c>
      <c r="E290" s="2">
        <v>4.2749762301993011E-2</v>
      </c>
      <c r="F290" s="2">
        <f>[2]Returns!E291</f>
        <v>-1.1781291266640626E-2</v>
      </c>
      <c r="G290" s="2">
        <v>1.3436579642897684E-2</v>
      </c>
      <c r="H290" s="2">
        <f>[2]Returns!F291</f>
        <v>4.4693527116857146E-2</v>
      </c>
      <c r="I290" s="2"/>
    </row>
    <row r="291" spans="1:9" x14ac:dyDescent="0.25">
      <c r="B291" s="10"/>
      <c r="C291" s="2"/>
      <c r="D291" s="2"/>
      <c r="E291" s="2"/>
      <c r="F291" s="2"/>
      <c r="G291" s="2"/>
      <c r="H291" s="2"/>
      <c r="I291" s="2"/>
    </row>
    <row r="292" spans="1:9" x14ac:dyDescent="0.25">
      <c r="B292" s="10"/>
      <c r="C292" s="2"/>
      <c r="D292" s="2"/>
      <c r="E292" s="2"/>
      <c r="F292" s="2"/>
      <c r="G292" s="2"/>
      <c r="H292" s="2"/>
      <c r="I292" s="29"/>
    </row>
    <row r="293" spans="1:9" x14ac:dyDescent="0.25">
      <c r="B293" s="10"/>
      <c r="C293" s="2"/>
      <c r="D293" s="2"/>
      <c r="E293" s="2"/>
      <c r="F293" s="2"/>
      <c r="G293" s="2"/>
      <c r="H293" s="2"/>
      <c r="I293" s="2"/>
    </row>
    <row r="294" spans="1:9" x14ac:dyDescent="0.25">
      <c r="B294" s="10"/>
      <c r="C294" s="2"/>
      <c r="D294" s="2"/>
      <c r="E294" s="2"/>
      <c r="F294" s="2"/>
      <c r="G294" s="2"/>
      <c r="H294" s="2"/>
    </row>
    <row r="295" spans="1:9" x14ac:dyDescent="0.25">
      <c r="A295" t="s">
        <v>25</v>
      </c>
      <c r="C295" s="29">
        <f t="shared" ref="C295:H295" si="1">CORREL($C$3:$C$294,C3:C294)</f>
        <v>1.0000000000000002</v>
      </c>
      <c r="D295" s="29">
        <f t="shared" si="1"/>
        <v>0.50407932334860062</v>
      </c>
      <c r="E295" s="29">
        <f t="shared" si="1"/>
        <v>0.51325812942035276</v>
      </c>
      <c r="F295" s="29">
        <f t="shared" si="1"/>
        <v>-4.2134156425946624E-2</v>
      </c>
      <c r="G295" s="29">
        <f t="shared" si="1"/>
        <v>0.13475543917746985</v>
      </c>
      <c r="H295" s="29">
        <f t="shared" si="1"/>
        <v>0.60055236394371181</v>
      </c>
    </row>
    <row r="296" spans="1:9" x14ac:dyDescent="0.25">
      <c r="A296" t="s">
        <v>0</v>
      </c>
      <c r="C296" s="2"/>
      <c r="D296" s="29">
        <f>CORREL($D$3:$D$294,D3:D294)</f>
        <v>1.0000000000000002</v>
      </c>
      <c r="E296" s="29">
        <f>CORREL($D$3:$D$294,E3:E294)</f>
        <v>0.96417337657528113</v>
      </c>
      <c r="F296" s="29">
        <f>CORREL($D$3:$D$294,F3:F294)</f>
        <v>-0.26442726613767559</v>
      </c>
      <c r="G296" s="29">
        <f>CORREL($D$3:$D$294,G3:G294)</f>
        <v>4.0023914564240197E-2</v>
      </c>
      <c r="H296" s="29">
        <f>CORREL($D$3:$D$294,H3:H294)</f>
        <v>0.78778501005312229</v>
      </c>
    </row>
    <row r="297" spans="1:9" x14ac:dyDescent="0.25">
      <c r="A297" t="s">
        <v>41</v>
      </c>
      <c r="E297" s="29">
        <f>CORREL($E$3:$E$294,E3:E294)</f>
        <v>1</v>
      </c>
      <c r="F297" s="29">
        <f>CORREL($E$3:$E$294,F3:F294)</f>
        <v>-0.27352466289712868</v>
      </c>
      <c r="G297" s="29">
        <f>CORREL($E$3:$E$294,G3:G294)</f>
        <v>0.13128560018434982</v>
      </c>
      <c r="H297" s="29">
        <f>CORREL($E$3:$E$294,H3:H294)</f>
        <v>0.83679963087945464</v>
      </c>
    </row>
    <row r="298" spans="1:9" x14ac:dyDescent="0.25">
      <c r="A298" t="s">
        <v>7</v>
      </c>
      <c r="F298" s="29">
        <f>CORREL($F$3:$F$294,F3:F294)</f>
        <v>1</v>
      </c>
      <c r="G298" s="29">
        <f>CORREL($F$3:$F$294,G3:G294)</f>
        <v>0.51780518653413354</v>
      </c>
      <c r="H298" s="29">
        <f>CORREL($F$3:$F$294,H3:H294)</f>
        <v>-0.25420427127251072</v>
      </c>
    </row>
    <row r="299" spans="1:9" x14ac:dyDescent="0.25">
      <c r="A299" t="s">
        <v>42</v>
      </c>
      <c r="G299" s="29">
        <f>CORREL($G$3:$G$294,G3:G294)</f>
        <v>1</v>
      </c>
      <c r="H299" s="29">
        <f>CORREL($G$3:$G$294,H3:H294)</f>
        <v>6.514471262015549E-2</v>
      </c>
    </row>
    <row r="300" spans="1:9" x14ac:dyDescent="0.25">
      <c r="A300" s="31" t="s">
        <v>8</v>
      </c>
      <c r="B300" s="26"/>
      <c r="C300" s="26"/>
      <c r="D300" s="26"/>
      <c r="E300" s="26"/>
      <c r="F300" s="26"/>
      <c r="G300" s="26"/>
      <c r="H300" s="32">
        <f>CORREL(H3:H294,H3:H294)</f>
        <v>1.0000000000000002</v>
      </c>
    </row>
    <row r="301" spans="1:9" x14ac:dyDescent="0.25">
      <c r="A301" s="26"/>
      <c r="B301" s="26"/>
      <c r="C301" s="26"/>
      <c r="D301" s="26"/>
      <c r="E301" s="26"/>
      <c r="F301" s="26"/>
      <c r="G301" s="26"/>
      <c r="H301" s="26"/>
    </row>
    <row r="302" spans="1:9" x14ac:dyDescent="0.25">
      <c r="A302" s="26"/>
      <c r="B302" s="26"/>
      <c r="C302" s="28"/>
      <c r="D302" s="28"/>
      <c r="E302" s="28"/>
      <c r="F302" s="28"/>
      <c r="G302" s="28"/>
      <c r="H302" s="28"/>
    </row>
    <row r="303" spans="1:9" x14ac:dyDescent="0.25">
      <c r="A303" s="26"/>
      <c r="B303" s="26"/>
      <c r="C303" s="30"/>
      <c r="D303" s="30"/>
      <c r="E303" s="30"/>
      <c r="F303" s="30"/>
      <c r="G303" s="30"/>
      <c r="H303" s="30"/>
    </row>
    <row r="304" spans="1:9" x14ac:dyDescent="0.25">
      <c r="A304" s="26"/>
      <c r="B304" s="26"/>
      <c r="C304" s="30"/>
      <c r="D304" s="30"/>
      <c r="E304" s="30"/>
      <c r="F304" s="30"/>
      <c r="G304" s="30"/>
      <c r="H304" s="3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59999389629810485"/>
  </sheetPr>
  <dimension ref="A1:Z237"/>
  <sheetViews>
    <sheetView topLeftCell="D1" workbookViewId="0">
      <selection activeCell="D1" sqref="A1:XFD1048576"/>
    </sheetView>
  </sheetViews>
  <sheetFormatPr defaultRowHeight="13.5" x14ac:dyDescent="0.25"/>
  <cols>
    <col min="1" max="1" width="9.125" bestFit="1" customWidth="1"/>
    <col min="2" max="2" width="14.5" customWidth="1"/>
    <col min="4" max="4" width="10.125" bestFit="1" customWidth="1"/>
    <col min="6" max="6" width="25.75" bestFit="1" customWidth="1"/>
    <col min="10" max="10" width="10.75" bestFit="1" customWidth="1"/>
  </cols>
  <sheetData>
    <row r="1" spans="1:26" ht="19.5" x14ac:dyDescent="0.35">
      <c r="A1" s="49" t="s">
        <v>67</v>
      </c>
    </row>
    <row r="2" spans="1:26" x14ac:dyDescent="0.25">
      <c r="A2" s="10"/>
      <c r="B2" s="48"/>
      <c r="C2" s="47"/>
      <c r="D2" t="s">
        <v>68</v>
      </c>
      <c r="F2" t="s">
        <v>69</v>
      </c>
    </row>
    <row r="3" spans="1:26" x14ac:dyDescent="0.25">
      <c r="D3" s="52"/>
      <c r="F3" s="53"/>
    </row>
    <row r="4" spans="1:26" x14ac:dyDescent="0.25">
      <c r="A4" t="s">
        <v>70</v>
      </c>
      <c r="D4" s="52">
        <v>1000</v>
      </c>
      <c r="F4" s="53"/>
    </row>
    <row r="5" spans="1:26" x14ac:dyDescent="0.25">
      <c r="A5" s="10">
        <v>35431</v>
      </c>
      <c r="D5" s="52">
        <v>1094.48</v>
      </c>
      <c r="F5" s="54">
        <f>+(D5-D4)/D4</f>
        <v>9.4480000000000022E-2</v>
      </c>
      <c r="M5" t="s">
        <v>71</v>
      </c>
      <c r="N5" t="s">
        <v>72</v>
      </c>
      <c r="O5" t="s">
        <v>73</v>
      </c>
      <c r="P5" t="s">
        <v>74</v>
      </c>
      <c r="Q5" t="s">
        <v>75</v>
      </c>
      <c r="R5" t="s">
        <v>76</v>
      </c>
      <c r="S5" t="s">
        <v>77</v>
      </c>
      <c r="T5" t="s">
        <v>78</v>
      </c>
      <c r="U5" t="s">
        <v>79</v>
      </c>
      <c r="V5" t="s">
        <v>80</v>
      </c>
      <c r="W5" t="s">
        <v>81</v>
      </c>
      <c r="X5" t="s">
        <v>82</v>
      </c>
      <c r="Y5" t="s">
        <v>83</v>
      </c>
      <c r="Z5" t="s">
        <v>132</v>
      </c>
    </row>
    <row r="6" spans="1:26" x14ac:dyDescent="0.25">
      <c r="A6" s="10"/>
      <c r="D6" s="52"/>
      <c r="F6" s="54"/>
    </row>
    <row r="7" spans="1:26" x14ac:dyDescent="0.25">
      <c r="A7" s="10"/>
      <c r="D7" s="52"/>
      <c r="F7" s="54"/>
      <c r="L7">
        <v>2020</v>
      </c>
      <c r="M7" s="2">
        <v>-1.0163286493575119E-2</v>
      </c>
      <c r="N7" s="2">
        <v>-7.9022182149396047E-2</v>
      </c>
      <c r="O7" s="2">
        <v>-0.16351321651915052</v>
      </c>
      <c r="P7" s="2">
        <v>8.0361621324670951E-2</v>
      </c>
      <c r="Q7" s="2">
        <v>2.1312580834153216E-2</v>
      </c>
      <c r="R7" s="2">
        <v>1.6841467242480368E-2</v>
      </c>
      <c r="S7" s="2">
        <v>4.4993453755840962E-2</v>
      </c>
      <c r="T7" s="2">
        <v>9.2998146148675076E-3</v>
      </c>
      <c r="U7" s="2">
        <v>1.3624390686972632E-3</v>
      </c>
      <c r="V7" s="2">
        <v>-3.95E-2</v>
      </c>
      <c r="W7" s="2">
        <v>8.8000000000000009E-2</v>
      </c>
      <c r="X7" s="2">
        <v>5.3800000000000001E-2</v>
      </c>
      <c r="Y7" s="111">
        <v>-4.8999999999999998E-3</v>
      </c>
      <c r="Z7" s="111">
        <v>0.184</v>
      </c>
    </row>
    <row r="8" spans="1:26" x14ac:dyDescent="0.25">
      <c r="A8" s="10"/>
      <c r="D8" s="52"/>
      <c r="F8" s="54"/>
      <c r="L8">
        <v>2019</v>
      </c>
      <c r="M8" s="2">
        <v>3.3966037073122957E-2</v>
      </c>
      <c r="N8" s="2">
        <v>2.0611892529268205E-2</v>
      </c>
      <c r="O8" s="2">
        <v>1.2937855988016E-2</v>
      </c>
      <c r="P8" s="2">
        <v>2.0872245621052166E-2</v>
      </c>
      <c r="Q8" s="2">
        <v>-5.7674737290427824E-2</v>
      </c>
      <c r="R8" s="2">
        <v>4.3717658991109243E-2</v>
      </c>
      <c r="S8" s="2">
        <v>1.3962160045392524E-2</v>
      </c>
      <c r="T8" s="2">
        <v>-4.2533690252121503E-2</v>
      </c>
      <c r="U8" s="2">
        <v>2.7165265330521882E-2</v>
      </c>
      <c r="V8" s="2">
        <v>7.155567480963132E-3</v>
      </c>
      <c r="W8" s="2">
        <v>3.9856501207044204E-2</v>
      </c>
      <c r="X8" s="2">
        <v>1.5631214332621157E-2</v>
      </c>
      <c r="Y8" s="2">
        <v>0.13840434913236929</v>
      </c>
      <c r="Z8" s="2">
        <v>0.31486370986834428</v>
      </c>
    </row>
    <row r="9" spans="1:26" x14ac:dyDescent="0.25">
      <c r="A9" s="10"/>
      <c r="D9" s="52"/>
      <c r="F9" s="54"/>
      <c r="L9">
        <v>2018</v>
      </c>
      <c r="M9" s="2">
        <v>-1.2614289100720821E-3</v>
      </c>
      <c r="N9" s="2">
        <v>-6.1256674512313092E-2</v>
      </c>
      <c r="O9" s="2">
        <v>2.2872467375045336E-2</v>
      </c>
      <c r="P9" s="2">
        <v>5.9190924100613884E-3</v>
      </c>
      <c r="Q9" s="2">
        <v>1.6345279908883459E-2</v>
      </c>
      <c r="R9" s="2">
        <v>6.4329219939409654E-3</v>
      </c>
      <c r="S9" s="2">
        <v>-6.3918040172972201E-3</v>
      </c>
      <c r="T9" s="2">
        <v>3.7954239764251607E-2</v>
      </c>
      <c r="U9" s="2">
        <v>8.366985571774066E-3</v>
      </c>
      <c r="V9" s="2">
        <v>-3.7185017380652052E-2</v>
      </c>
      <c r="W9" s="2">
        <v>2.3300298474855374E-2</v>
      </c>
      <c r="X9" s="2">
        <v>-3.2283197872761349E-2</v>
      </c>
      <c r="Y9" s="2">
        <v>-2.1602020801810694E-2</v>
      </c>
      <c r="Z9" s="2">
        <v>-4.3842417452558465E-2</v>
      </c>
    </row>
    <row r="10" spans="1:26" x14ac:dyDescent="0.25">
      <c r="A10" s="10"/>
      <c r="D10" s="52"/>
      <c r="F10" s="54"/>
      <c r="L10">
        <v>2017</v>
      </c>
      <c r="M10" s="2">
        <v>8.3508209498117658E-3</v>
      </c>
      <c r="N10" s="2">
        <v>4.2442974579385062E-2</v>
      </c>
      <c r="O10" s="2">
        <v>7.6134461544552501E-3</v>
      </c>
      <c r="P10" s="2">
        <v>1.9053844494835603E-2</v>
      </c>
      <c r="Q10" s="2">
        <v>-6.1251018967058979E-3</v>
      </c>
      <c r="R10" s="2">
        <v>-3.0165398401396315E-2</v>
      </c>
      <c r="S10" s="2">
        <v>1.3377885170754222E-2</v>
      </c>
      <c r="T10" s="2">
        <v>3.6303711786107362E-2</v>
      </c>
      <c r="U10" s="2">
        <v>1.2738284698281532E-3</v>
      </c>
      <c r="V10" s="2">
        <v>3.4351198278445683E-2</v>
      </c>
      <c r="W10" s="2">
        <v>3.6899743199527713E-3</v>
      </c>
      <c r="X10" s="2">
        <v>3.5014334918999079E-3</v>
      </c>
      <c r="Y10" s="2">
        <v>0.13967597131556922</v>
      </c>
      <c r="Z10" s="2">
        <v>0.21831601482707239</v>
      </c>
    </row>
    <row r="11" spans="1:26" x14ac:dyDescent="0.25">
      <c r="A11" s="10">
        <v>35462</v>
      </c>
      <c r="D11" s="52">
        <v>1153.53</v>
      </c>
      <c r="F11" s="54">
        <f>+(D11-D5)/D5</f>
        <v>5.3952561947226037E-2</v>
      </c>
      <c r="L11">
        <v>2016</v>
      </c>
      <c r="M11" s="2">
        <v>8.0579534285074583E-3</v>
      </c>
      <c r="N11" s="2">
        <v>2.7977599409824139E-2</v>
      </c>
      <c r="O11" s="2">
        <v>4.3934761991574423E-2</v>
      </c>
      <c r="P11" s="2">
        <v>-1.7504736547587219E-2</v>
      </c>
      <c r="Q11" s="2">
        <v>1.6679299193768538E-2</v>
      </c>
      <c r="R11" s="2">
        <v>6.3385601147182058E-2</v>
      </c>
      <c r="S11" s="2">
        <v>3.5764388196713348E-2</v>
      </c>
      <c r="T11" s="2">
        <v>-1.1509897429896832E-2</v>
      </c>
      <c r="U11" s="2">
        <v>1.1301425689778322E-2</v>
      </c>
      <c r="V11" s="2">
        <v>-4.2329870600067987E-2</v>
      </c>
      <c r="W11" s="2">
        <v>1.4144279528342851E-2</v>
      </c>
      <c r="X11" s="2">
        <v>2.1128093961084726E-2</v>
      </c>
      <c r="Y11" s="2">
        <v>0.17993358855073602</v>
      </c>
      <c r="Z11" s="2">
        <v>0.11959912078710502</v>
      </c>
    </row>
    <row r="12" spans="1:26" x14ac:dyDescent="0.25">
      <c r="A12" s="10">
        <v>35490</v>
      </c>
      <c r="D12" s="52">
        <v>1093.43</v>
      </c>
      <c r="F12" s="54">
        <f t="shared" ref="F12:F21" si="0">+(D12-D11)/D11</f>
        <v>-5.2100942324863599E-2</v>
      </c>
      <c r="L12">
        <v>2015</v>
      </c>
      <c r="M12" s="2">
        <v>-6.9675916769207369E-5</v>
      </c>
      <c r="N12" s="2">
        <v>2.9917897450724817E-2</v>
      </c>
      <c r="O12" s="2">
        <v>3.9156340719855853E-2</v>
      </c>
      <c r="P12" s="2">
        <v>-4.2170702171482888E-2</v>
      </c>
      <c r="Q12" s="2">
        <v>-1.1254939269095154E-2</v>
      </c>
      <c r="R12" s="2">
        <v>-3.3109187215372371E-2</v>
      </c>
      <c r="S12" s="2">
        <v>5.46549191282657E-2</v>
      </c>
      <c r="T12" s="2">
        <v>-6.3250945415492033E-2</v>
      </c>
      <c r="U12" s="2">
        <v>1.5702161566850004E-2</v>
      </c>
      <c r="V12" s="2">
        <v>1.8340253366952997E-2</v>
      </c>
      <c r="W12" s="2">
        <v>2.89986527468995E-2</v>
      </c>
      <c r="X12" s="2">
        <v>-1.2477276082531352E-2</v>
      </c>
      <c r="Y12" s="2">
        <v>1.7555138702959182E-2</v>
      </c>
      <c r="Z12" s="2">
        <v>1.383759921898205E-2</v>
      </c>
    </row>
    <row r="13" spans="1:26" x14ac:dyDescent="0.25">
      <c r="A13" s="10">
        <v>35521</v>
      </c>
      <c r="D13" s="52">
        <v>1067.8900000000001</v>
      </c>
      <c r="F13" s="54">
        <f t="shared" si="0"/>
        <v>-2.3357690935862343E-2</v>
      </c>
      <c r="L13">
        <v>2014</v>
      </c>
      <c r="M13" s="2">
        <v>-5.2765550634596092E-2</v>
      </c>
      <c r="N13" s="2">
        <v>7.4132388637407454E-2</v>
      </c>
      <c r="O13" s="2">
        <v>1.1197906568782834E-2</v>
      </c>
      <c r="P13" s="2">
        <v>1.61101271226749E-2</v>
      </c>
      <c r="Q13" s="2">
        <v>2.8638015855353638E-2</v>
      </c>
      <c r="R13" s="2">
        <v>1.6585263236789771E-2</v>
      </c>
      <c r="S13" s="2">
        <v>-1.6442773701598967E-2</v>
      </c>
      <c r="T13" s="2">
        <v>4.7199456004454854E-2</v>
      </c>
      <c r="U13" s="2">
        <v>2.97168128045322E-3</v>
      </c>
      <c r="V13" s="2">
        <v>3.17719444182889E-2</v>
      </c>
      <c r="W13" s="2">
        <v>4.7173148162680034E-2</v>
      </c>
      <c r="X13" s="2">
        <v>-1.7624067537647115E-4</v>
      </c>
      <c r="Y13" s="2">
        <v>0.21994990013214127</v>
      </c>
      <c r="Z13" s="2">
        <v>0.13688363157085173</v>
      </c>
    </row>
    <row r="14" spans="1:26" x14ac:dyDescent="0.25">
      <c r="A14" s="10">
        <v>35551</v>
      </c>
      <c r="D14" s="52">
        <v>1132.3</v>
      </c>
      <c r="F14" s="54">
        <f t="shared" si="0"/>
        <v>6.0315201003848566E-2</v>
      </c>
      <c r="L14">
        <v>2013</v>
      </c>
      <c r="M14" s="2">
        <v>2.6378716169328076E-2</v>
      </c>
      <c r="N14" s="2">
        <v>-1.2614037758420515E-2</v>
      </c>
      <c r="O14" s="2">
        <v>2.2296326906373176E-2</v>
      </c>
      <c r="P14" s="2">
        <v>3.9234354613142619E-2</v>
      </c>
      <c r="Q14" s="2">
        <v>-5.4202096834521485E-2</v>
      </c>
      <c r="R14" s="2">
        <v>-4.0558449246946293E-2</v>
      </c>
      <c r="S14" s="2">
        <v>1.7390015256199431E-2</v>
      </c>
      <c r="T14" s="2">
        <v>-3.9532011866976191E-2</v>
      </c>
      <c r="U14" s="2">
        <v>3.2613807978443488E-2</v>
      </c>
      <c r="V14" s="2">
        <v>2.6653943172757488E-2</v>
      </c>
      <c r="W14" s="2">
        <v>2.2885065783912362E-2</v>
      </c>
      <c r="X14" s="2">
        <v>-1.404424226802059E-2</v>
      </c>
      <c r="Y14" s="2">
        <v>2.0747652470382964E-2</v>
      </c>
      <c r="Z14" s="2">
        <v>0.32388478062960196</v>
      </c>
    </row>
    <row r="15" spans="1:26" x14ac:dyDescent="0.25">
      <c r="A15" s="10">
        <v>35582</v>
      </c>
      <c r="D15" s="52">
        <v>1173.5999999999999</v>
      </c>
      <c r="F15" s="54">
        <f t="shared" si="0"/>
        <v>3.6474432570873405E-2</v>
      </c>
      <c r="L15">
        <v>2012</v>
      </c>
      <c r="M15" s="2">
        <v>2.5251439957529653E-2</v>
      </c>
      <c r="N15" s="2">
        <v>9.0391833186476145E-3</v>
      </c>
      <c r="O15" s="2">
        <v>-3.8718169483275E-3</v>
      </c>
      <c r="P15" s="2">
        <v>6.234227085083921E-3</v>
      </c>
      <c r="Q15" s="2">
        <v>-8.6930195182788328E-3</v>
      </c>
      <c r="R15" s="2">
        <v>-3.42567686134716E-2</v>
      </c>
      <c r="S15" s="2">
        <v>2.9632967376151287E-2</v>
      </c>
      <c r="T15" s="2">
        <v>1.1271738803130482E-2</v>
      </c>
      <c r="U15" s="2">
        <v>-3.3060780404048362E-4</v>
      </c>
      <c r="V15" s="2">
        <v>-1.0360544867322297E-2</v>
      </c>
      <c r="W15" s="2">
        <v>3.1212941791307625E-2</v>
      </c>
      <c r="X15" s="2">
        <v>2.3449740032056132E-2</v>
      </c>
      <c r="Y15" s="2">
        <v>7.9247748801418785E-2</v>
      </c>
      <c r="Z15" s="2">
        <v>0.16003223804274322</v>
      </c>
    </row>
    <row r="16" spans="1:26" x14ac:dyDescent="0.25">
      <c r="A16" s="10">
        <v>35612</v>
      </c>
      <c r="D16" s="52">
        <v>1306.54</v>
      </c>
      <c r="F16" s="54">
        <f t="shared" si="0"/>
        <v>0.11327539195637361</v>
      </c>
      <c r="L16">
        <v>2011</v>
      </c>
      <c r="M16" s="2">
        <v>-1.0568868411832577E-2</v>
      </c>
      <c r="N16" s="2">
        <v>3.4282763076564526E-2</v>
      </c>
      <c r="O16" s="2">
        <v>-1.6728151344157283E-2</v>
      </c>
      <c r="P16" s="2">
        <v>7.9224611285494184E-2</v>
      </c>
      <c r="Q16" s="2">
        <v>-6.3878907151001529E-2</v>
      </c>
      <c r="R16" s="2">
        <v>-2.8729726190656613E-2</v>
      </c>
      <c r="S16" s="2">
        <v>3.3442655370153673E-2</v>
      </c>
      <c r="T16" s="2">
        <v>-6.0992607254858555E-2</v>
      </c>
      <c r="U16" s="2">
        <v>-6.8044222710614832E-2</v>
      </c>
      <c r="V16" s="2">
        <v>4.7943706432589606E-2</v>
      </c>
      <c r="W16" s="2">
        <v>-9.8952097802232908E-3</v>
      </c>
      <c r="X16" s="2">
        <v>1.6004167136864922E-3</v>
      </c>
      <c r="Y16" s="2">
        <v>-7.2002633951384065E-2</v>
      </c>
      <c r="Z16" s="2">
        <v>2.1118200436080179E-2</v>
      </c>
    </row>
    <row r="17" spans="1:26" x14ac:dyDescent="0.25">
      <c r="A17" s="10">
        <v>35643</v>
      </c>
      <c r="D17" s="52">
        <v>1214.46</v>
      </c>
      <c r="F17" s="54">
        <f t="shared" si="0"/>
        <v>-7.0476219633535855E-2</v>
      </c>
      <c r="L17">
        <v>2010</v>
      </c>
      <c r="M17" s="2">
        <v>-5.2841797882551389E-2</v>
      </c>
      <c r="N17" s="2">
        <v>4.2035696673123901E-2</v>
      </c>
      <c r="O17" s="2">
        <v>9.2082936223259804E-2</v>
      </c>
      <c r="P17" s="2">
        <v>3.274057976647593E-2</v>
      </c>
      <c r="Q17" s="2">
        <v>-9.0068906115417735E-2</v>
      </c>
      <c r="R17" s="2">
        <v>-3.4378705311448821E-2</v>
      </c>
      <c r="S17" s="2">
        <v>2.5587787521907268E-2</v>
      </c>
      <c r="T17" s="2">
        <v>-4.1859018327581321E-3</v>
      </c>
      <c r="U17" s="2">
        <v>8.3175202266570825E-2</v>
      </c>
      <c r="V17" s="2">
        <v>3.4157829340884849E-2</v>
      </c>
      <c r="W17" s="2">
        <v>-6.6960797188716503E-3</v>
      </c>
      <c r="X17" s="2">
        <v>8.3349429845897216E-2</v>
      </c>
      <c r="Y17" s="2">
        <v>0.20407815738819504</v>
      </c>
      <c r="Z17" s="2">
        <v>0.1506340136054421</v>
      </c>
    </row>
    <row r="18" spans="1:26" x14ac:dyDescent="0.25">
      <c r="A18" s="10">
        <v>35674</v>
      </c>
      <c r="D18" s="52">
        <v>1291.45</v>
      </c>
      <c r="F18" s="54">
        <f t="shared" si="0"/>
        <v>6.339443044645357E-2</v>
      </c>
      <c r="L18">
        <v>2009</v>
      </c>
      <c r="M18" s="2">
        <v>-3.5667166914994608E-2</v>
      </c>
      <c r="N18" s="2">
        <v>6.7398008910033447E-3</v>
      </c>
      <c r="O18" s="2">
        <v>-1.8238244762055489E-3</v>
      </c>
      <c r="P18" s="2">
        <v>2.4965969608398586E-2</v>
      </c>
      <c r="Q18" s="2">
        <v>-1.0749934218676205E-2</v>
      </c>
      <c r="R18" s="2">
        <v>-2.6593662573839882E-2</v>
      </c>
      <c r="S18" s="2">
        <v>2.048305395493788E-2</v>
      </c>
      <c r="T18" s="2">
        <v>1.8618066246030684E-2</v>
      </c>
      <c r="U18" s="2">
        <v>6.1103179266856822E-2</v>
      </c>
      <c r="V18" s="2">
        <v>-3.7316909602438386E-2</v>
      </c>
      <c r="W18" s="2">
        <v>4.8643768138306509E-2</v>
      </c>
      <c r="X18" s="2">
        <v>1.148936026671965E-2</v>
      </c>
      <c r="Y18" s="2">
        <v>7.7230213921273438E-2</v>
      </c>
      <c r="Z18" s="2">
        <v>0.26464232129829696</v>
      </c>
    </row>
    <row r="19" spans="1:26" x14ac:dyDescent="0.25">
      <c r="A19" s="10">
        <v>35704</v>
      </c>
      <c r="D19" s="52">
        <v>1227.28</v>
      </c>
      <c r="F19" s="54">
        <f t="shared" si="0"/>
        <v>-4.9688334817453307E-2</v>
      </c>
      <c r="L19">
        <v>2008</v>
      </c>
      <c r="M19" s="2">
        <v>1.1687054841367672E-2</v>
      </c>
      <c r="N19" s="2">
        <v>4.3025618535637467E-2</v>
      </c>
      <c r="O19" s="2">
        <v>-1.3167750475487683E-2</v>
      </c>
      <c r="P19" s="2">
        <v>6.6148336252944695E-3</v>
      </c>
      <c r="Q19" s="2">
        <v>1.8653877567965216E-2</v>
      </c>
      <c r="R19" s="2">
        <v>3.1927108805205329E-2</v>
      </c>
      <c r="S19" s="2">
        <v>-3.3418417283976098E-2</v>
      </c>
      <c r="T19" s="2">
        <v>-3.5472285028936845E-2</v>
      </c>
      <c r="U19" s="2">
        <v>-4.7942969415867287E-3</v>
      </c>
      <c r="V19" s="2">
        <v>1.8900818244279582E-2</v>
      </c>
      <c r="W19" s="2">
        <v>-1.2588173750991083E-2</v>
      </c>
      <c r="X19" s="2">
        <v>2.4111453647553072E-2</v>
      </c>
      <c r="Y19" s="2">
        <v>5.3336259669443782E-2</v>
      </c>
      <c r="Z19" s="2">
        <v>-0.36997610819389215</v>
      </c>
    </row>
    <row r="20" spans="1:26" x14ac:dyDescent="0.25">
      <c r="A20" s="10">
        <v>35735</v>
      </c>
      <c r="D20" s="52">
        <v>1233.67</v>
      </c>
      <c r="F20" s="54">
        <f t="shared" si="0"/>
        <v>5.2066358125286002E-3</v>
      </c>
      <c r="L20">
        <v>2007</v>
      </c>
      <c r="M20" s="2">
        <v>3.5826600849695023E-2</v>
      </c>
      <c r="N20" s="2">
        <v>-2.6334842761448929E-2</v>
      </c>
      <c r="O20" s="2">
        <v>2.8178142706585252E-2</v>
      </c>
      <c r="P20" s="2">
        <v>7.3001944170842048E-2</v>
      </c>
      <c r="Q20" s="2">
        <v>7.5106898695580515E-2</v>
      </c>
      <c r="R20" s="2">
        <v>1.9680932580361077E-2</v>
      </c>
      <c r="S20" s="2">
        <v>-6.7896511550236016E-2</v>
      </c>
      <c r="T20" s="2">
        <v>-8.2347313280523249E-2</v>
      </c>
      <c r="U20" s="2">
        <v>5.5705431749930812E-2</v>
      </c>
      <c r="V20" s="2">
        <v>8.7513071313049196E-2</v>
      </c>
      <c r="W20" s="2">
        <v>-6.5330396397940249E-2</v>
      </c>
      <c r="X20" s="2">
        <v>-9.4205098700339551E-4</v>
      </c>
      <c r="Y20" s="2">
        <v>0.11853615436301967</v>
      </c>
      <c r="Z20" s="2">
        <v>5.4937263566210662E-2</v>
      </c>
    </row>
    <row r="21" spans="1:26" x14ac:dyDescent="0.25">
      <c r="A21" s="50">
        <v>35765</v>
      </c>
      <c r="B21" s="31"/>
      <c r="C21" s="31"/>
      <c r="D21" s="55">
        <v>1283.8800000000001</v>
      </c>
      <c r="E21" s="31"/>
      <c r="F21" s="51">
        <f t="shared" si="0"/>
        <v>4.0699700892459112E-2</v>
      </c>
      <c r="L21">
        <v>2006</v>
      </c>
      <c r="M21" s="2">
        <v>7.1382758755065723E-2</v>
      </c>
      <c r="N21" s="2">
        <v>-1.685858479229585E-2</v>
      </c>
      <c r="O21" s="2">
        <v>2.8724746860108397E-2</v>
      </c>
      <c r="P21" s="2">
        <v>4.0837561276216405E-2</v>
      </c>
      <c r="Q21" s="2">
        <v>-7.7419458755353943E-2</v>
      </c>
      <c r="R21" s="2">
        <v>-9.2491819038627021E-3</v>
      </c>
      <c r="S21" s="2">
        <v>-7.3349236454091082E-2</v>
      </c>
      <c r="T21" s="2">
        <v>-2.5549670645421685E-3</v>
      </c>
      <c r="U21" s="2">
        <v>1.8892762760971182E-2</v>
      </c>
      <c r="V21" s="2">
        <v>6.1769015444743669E-2</v>
      </c>
      <c r="W21" s="2">
        <v>1.4600527786084116E-2</v>
      </c>
      <c r="X21" s="2">
        <v>5.9034733004282414E-2</v>
      </c>
      <c r="Y21" s="2">
        <v>0.10759348098003892</v>
      </c>
      <c r="Z21" s="2">
        <v>0.1579446380711251</v>
      </c>
    </row>
    <row r="22" spans="1:26" x14ac:dyDescent="0.25">
      <c r="A22" s="10">
        <v>35796</v>
      </c>
      <c r="D22" s="52">
        <f>1412.16/1.07582484</f>
        <v>1312.6300374324878</v>
      </c>
      <c r="F22" s="54">
        <f>+(D22-D21)/D21</f>
        <v>2.2393087697049344E-2</v>
      </c>
      <c r="L22">
        <v>2005</v>
      </c>
      <c r="M22" s="2">
        <v>-5.3147119150952493E-2</v>
      </c>
      <c r="N22" s="2">
        <v>1.0168449028402415E-2</v>
      </c>
      <c r="O22" s="2">
        <v>-3.9261223345133822E-2</v>
      </c>
      <c r="P22" s="2">
        <v>-7.4215716781619645E-2</v>
      </c>
      <c r="Q22" s="2">
        <v>8.331903933541196E-2</v>
      </c>
      <c r="R22" s="2">
        <v>5.7541293569866481E-2</v>
      </c>
      <c r="S22" s="2">
        <v>4.0914741748970807E-2</v>
      </c>
      <c r="T22" s="2">
        <v>-4.7740457403355752E-4</v>
      </c>
      <c r="U22" s="2">
        <v>3.4797652906298993E-2</v>
      </c>
      <c r="V22" s="2">
        <v>-1.798158153540963E-2</v>
      </c>
      <c r="W22" s="2">
        <v>9.2343084157623601E-2</v>
      </c>
      <c r="X22" s="2">
        <v>-5.7137779745848327E-3</v>
      </c>
      <c r="Y22" s="2">
        <v>0.11917620227346136</v>
      </c>
      <c r="Z22" s="2">
        <v>4.9117835014309275E-2</v>
      </c>
    </row>
    <row r="23" spans="1:26" x14ac:dyDescent="0.25">
      <c r="A23" s="10">
        <v>35827</v>
      </c>
      <c r="D23" s="52">
        <f>1433.11/1.07582484</f>
        <v>1332.103467698329</v>
      </c>
      <c r="F23" s="54">
        <f t="shared" ref="F23:F33" si="1">+(D23-D22)/D22</f>
        <v>1.483542941309751E-2</v>
      </c>
      <c r="L23">
        <v>2004</v>
      </c>
      <c r="M23" s="2">
        <v>6.2723059807365811E-3</v>
      </c>
      <c r="N23" s="2">
        <v>5.0196229367523104E-2</v>
      </c>
      <c r="O23" s="2">
        <v>-1.4798481833842247E-2</v>
      </c>
      <c r="P23" s="2">
        <v>-8.4881085034897441E-2</v>
      </c>
      <c r="Q23" s="2">
        <v>-2.3270820715054819E-2</v>
      </c>
      <c r="R23" s="2">
        <v>-2.3477675171922563E-2</v>
      </c>
      <c r="S23" s="2">
        <v>-6.5351194013455682E-2</v>
      </c>
      <c r="T23" s="2">
        <v>-3.0875692395095133E-2</v>
      </c>
      <c r="U23" s="2">
        <v>3.7416025632510008E-2</v>
      </c>
      <c r="V23" s="2">
        <v>8.4455740458248441E-2</v>
      </c>
      <c r="W23" s="2">
        <v>0.11399370679899579</v>
      </c>
      <c r="X23" s="2">
        <v>4.2701192519170483E-2</v>
      </c>
      <c r="Y23" s="2">
        <v>7.5672962488209816E-2</v>
      </c>
      <c r="Z23" s="2">
        <v>0.10882102850382602</v>
      </c>
    </row>
    <row r="24" spans="1:26" x14ac:dyDescent="0.25">
      <c r="A24" s="10">
        <v>35855</v>
      </c>
      <c r="D24" s="52">
        <f>1506.29/1.07582484</f>
        <v>1400.1256933238315</v>
      </c>
      <c r="F24" s="54">
        <f t="shared" si="1"/>
        <v>5.1063770401434665E-2</v>
      </c>
      <c r="L24">
        <v>2003</v>
      </c>
      <c r="M24" s="2">
        <v>2.142020326405647E-2</v>
      </c>
      <c r="N24" s="2">
        <v>5.3829066663633851E-2</v>
      </c>
      <c r="O24" s="2">
        <v>-8.1866929451555492E-2</v>
      </c>
      <c r="P24" s="2">
        <v>5.6688872864056883E-2</v>
      </c>
      <c r="Q24" s="2">
        <v>0.13096688732654704</v>
      </c>
      <c r="R24" s="2">
        <v>-2.3388284180723362E-2</v>
      </c>
      <c r="S24" s="2">
        <v>5.7782483036084686E-2</v>
      </c>
      <c r="T24" s="2">
        <v>4.8882052972250456E-2</v>
      </c>
      <c r="U24" s="2">
        <v>-2.5947259855957583E-2</v>
      </c>
      <c r="V24" s="2">
        <v>-2.3832558079516342E-2</v>
      </c>
      <c r="W24" s="2">
        <v>-9.2411919143701171E-3</v>
      </c>
      <c r="X24" s="2">
        <v>5.070782819401054E-2</v>
      </c>
      <c r="Y24" s="2">
        <v>0.26671504159379888</v>
      </c>
      <c r="Z24" s="2">
        <v>0.28684248085126607</v>
      </c>
    </row>
    <row r="25" spans="1:26" x14ac:dyDescent="0.25">
      <c r="A25" s="10">
        <v>35886</v>
      </c>
      <c r="D25" s="52">
        <f>1443.37/1.07582484</f>
        <v>1341.6403361721971</v>
      </c>
      <c r="F25" s="54">
        <f t="shared" si="1"/>
        <v>-4.1771504823108381E-2</v>
      </c>
      <c r="L25">
        <v>2002</v>
      </c>
      <c r="M25" s="2">
        <v>2.7945449912079257E-2</v>
      </c>
      <c r="N25" s="2">
        <v>-8.6059122782623509E-2</v>
      </c>
      <c r="O25" s="2">
        <v>3.6974112003551607E-2</v>
      </c>
      <c r="P25" s="2">
        <v>-3.1877745673492108E-2</v>
      </c>
      <c r="Q25" s="2">
        <v>6.496224041125398E-2</v>
      </c>
      <c r="R25" s="2">
        <v>0.10114722036820023</v>
      </c>
      <c r="S25" s="2">
        <v>-3.0021798916494147E-3</v>
      </c>
      <c r="T25" s="2">
        <v>1.6200530284719017E-2</v>
      </c>
      <c r="U25" s="2">
        <v>1.6102946283113262E-2</v>
      </c>
      <c r="V25" s="2">
        <v>-4.527341669912921E-2</v>
      </c>
      <c r="W25" s="2">
        <v>1.9694976098943329E-2</v>
      </c>
      <c r="X25" s="2">
        <v>2.6999841687564752E-2</v>
      </c>
      <c r="Y25" s="2">
        <v>0.13840525785450777</v>
      </c>
      <c r="Z25" s="2">
        <v>-0.22100334778687794</v>
      </c>
    </row>
    <row r="26" spans="1:26" x14ac:dyDescent="0.25">
      <c r="A26" s="10">
        <v>35916</v>
      </c>
      <c r="D26" s="52">
        <f>1465.98/1.07582484</f>
        <v>1362.6567685497948</v>
      </c>
      <c r="F26" s="54">
        <f t="shared" si="1"/>
        <v>1.5664729071547791E-2</v>
      </c>
      <c r="L26">
        <v>2001</v>
      </c>
      <c r="M26" s="2">
        <v>7.3618848678058235E-2</v>
      </c>
      <c r="N26" s="2">
        <v>-4.4360298482191918E-2</v>
      </c>
      <c r="O26" s="2">
        <v>5.9230257562265631E-2</v>
      </c>
      <c r="P26" s="2">
        <v>-1.9434320639943659E-2</v>
      </c>
      <c r="Q26" s="2">
        <v>1.0688952038005128E-2</v>
      </c>
      <c r="R26" s="2">
        <v>-1.1786128738164203E-2</v>
      </c>
      <c r="S26" s="2">
        <v>-5.6746344172271312E-2</v>
      </c>
      <c r="T26" s="2">
        <v>4.3900458105388118E-3</v>
      </c>
      <c r="U26" s="2">
        <v>-0.11637766418329987</v>
      </c>
      <c r="V26" s="2">
        <v>0.11064843723742412</v>
      </c>
      <c r="W26" s="2">
        <v>-7.0726569235799452E-3</v>
      </c>
      <c r="X26" s="2">
        <v>5.1170686585359171E-2</v>
      </c>
      <c r="Y26" s="2">
        <v>3.2867818422916355E-2</v>
      </c>
      <c r="Z26" s="2">
        <v>-0.11886010983089933</v>
      </c>
    </row>
    <row r="27" spans="1:26" x14ac:dyDescent="0.25">
      <c r="A27" s="10">
        <v>35947</v>
      </c>
      <c r="D27" s="52">
        <f>1517.16/1.07582484</f>
        <v>1410.2295685978029</v>
      </c>
      <c r="F27" s="54">
        <f t="shared" si="1"/>
        <v>3.4911799615274595E-2</v>
      </c>
      <c r="L27">
        <v>2000</v>
      </c>
      <c r="M27" s="2">
        <v>-2.7784806645029247E-3</v>
      </c>
      <c r="N27" s="2">
        <v>6.6475475894571812E-3</v>
      </c>
      <c r="O27" s="2">
        <v>4.6551043892816057E-2</v>
      </c>
      <c r="P27" s="2">
        <v>-5.7703454353245309E-2</v>
      </c>
      <c r="Q27" s="2">
        <v>-7.1528511718415677E-2</v>
      </c>
      <c r="R27" s="2">
        <v>-1.7058865774543408E-2</v>
      </c>
      <c r="S27" s="2">
        <v>-1.6311945329319677E-2</v>
      </c>
      <c r="T27" s="2">
        <v>7.9437988394583936E-2</v>
      </c>
      <c r="U27" s="2">
        <v>-7.2422815339969082E-2</v>
      </c>
      <c r="V27" s="2">
        <v>-5.2588176531096487E-3</v>
      </c>
      <c r="W27" s="2">
        <v>1.1692457603577511E-2</v>
      </c>
      <c r="X27" s="2">
        <v>0.16919209912701194</v>
      </c>
      <c r="Y27" s="2">
        <v>4.7038891028109299E-2</v>
      </c>
      <c r="Z27" s="2">
        <v>-9.1040862768377959E-2</v>
      </c>
    </row>
    <row r="28" spans="1:26" x14ac:dyDescent="0.25">
      <c r="A28" s="10">
        <v>35977</v>
      </c>
      <c r="D28" s="52">
        <f>1441.21/1.07582484</f>
        <v>1339.6325743882248</v>
      </c>
      <c r="F28" s="54">
        <f t="shared" si="1"/>
        <v>-5.0060639616125002E-2</v>
      </c>
      <c r="L28">
        <v>1999</v>
      </c>
      <c r="M28" s="2">
        <v>-7.3001532369290079E-3</v>
      </c>
      <c r="N28" s="2">
        <v>8.8663563398727607E-3</v>
      </c>
      <c r="O28" s="2">
        <v>3.4546466375689588E-2</v>
      </c>
      <c r="P28" s="2">
        <v>6.5024116479646121E-2</v>
      </c>
      <c r="Q28" s="2">
        <v>-3.853778512134487E-2</v>
      </c>
      <c r="R28" s="2">
        <v>0.115355708003817</v>
      </c>
      <c r="S28" s="2">
        <v>-5.1744608180391727E-2</v>
      </c>
      <c r="T28" s="2">
        <v>-1.4247581335272708E-2</v>
      </c>
      <c r="U28" s="2">
        <v>1.1462846842611452E-2</v>
      </c>
      <c r="V28" s="2">
        <v>-7.9825861259652631E-2</v>
      </c>
      <c r="W28" s="2">
        <v>5.6061579779147053E-2</v>
      </c>
      <c r="X28" s="2">
        <v>7.6130665313832502E-2</v>
      </c>
      <c r="Y28" s="2">
        <v>0.16996813624378376</v>
      </c>
      <c r="Z28" s="2">
        <v>0.2104119137011155</v>
      </c>
    </row>
    <row r="29" spans="1:26" x14ac:dyDescent="0.25">
      <c r="A29" s="10">
        <v>36008</v>
      </c>
      <c r="D29" s="52">
        <f>1370.33/1.07582484</f>
        <v>1273.748243254915</v>
      </c>
      <c r="F29" s="54">
        <f t="shared" si="1"/>
        <v>-4.9180896607711626E-2</v>
      </c>
      <c r="L29">
        <v>1998</v>
      </c>
      <c r="M29" s="2">
        <v>2.2385147602553834E-2</v>
      </c>
      <c r="N29" s="2">
        <v>1.4829803135239406E-2</v>
      </c>
      <c r="O29" s="2">
        <v>5.1066254383139942E-2</v>
      </c>
      <c r="P29" s="2">
        <v>-4.177147926103375E-2</v>
      </c>
      <c r="Q29" s="2">
        <v>1.5675672855393286E-2</v>
      </c>
      <c r="R29" s="2">
        <v>3.4921301215853795E-2</v>
      </c>
      <c r="S29" s="2">
        <v>-5.0059209360042489E-2</v>
      </c>
      <c r="T29" s="2">
        <v>-4.9190313319708023E-2</v>
      </c>
      <c r="U29" s="2">
        <v>7.4577077556455151E-2</v>
      </c>
      <c r="V29" s="2">
        <v>2.3370975978795228E-2</v>
      </c>
      <c r="W29" s="2">
        <v>2.8931891617133276E-2</v>
      </c>
      <c r="X29" s="2">
        <v>7.8083543334184435E-2</v>
      </c>
      <c r="Y29" s="2">
        <v>0.21023345512494476</v>
      </c>
      <c r="Z29" s="2">
        <v>0.28579017877766028</v>
      </c>
    </row>
    <row r="30" spans="1:26" x14ac:dyDescent="0.25">
      <c r="A30" s="10">
        <v>36039</v>
      </c>
      <c r="D30" s="52">
        <f>1472.54/1.07582484</f>
        <v>1368.7544154492659</v>
      </c>
      <c r="F30" s="54">
        <f t="shared" si="1"/>
        <v>7.4587872994096346E-2</v>
      </c>
      <c r="L30">
        <v>1997</v>
      </c>
      <c r="M30" s="2">
        <v>9.4490999999999881E-2</v>
      </c>
      <c r="N30" s="2">
        <v>5.3948365039091284E-2</v>
      </c>
      <c r="O30" s="2">
        <v>-5.2108428251542827E-2</v>
      </c>
      <c r="P30" s="2">
        <v>-2.3366879209239189E-2</v>
      </c>
      <c r="Q30" s="2">
        <v>6.0327116018870974E-2</v>
      </c>
      <c r="R30" s="2">
        <v>3.6468250463657981E-2</v>
      </c>
      <c r="S30" s="2">
        <v>0.1132845884390925</v>
      </c>
      <c r="T30" s="2">
        <v>-7.0468404024972786E-2</v>
      </c>
      <c r="U30" s="2">
        <v>6.3406102894012495E-2</v>
      </c>
      <c r="V30" s="2">
        <v>-4.9698872144937845E-2</v>
      </c>
      <c r="W30" s="2">
        <v>5.1984326481124832E-3</v>
      </c>
      <c r="X30" s="2">
        <v>4.0702844270726679E-2</v>
      </c>
      <c r="Y30" s="2">
        <v>0.28388700000000006</v>
      </c>
      <c r="Z30" s="2">
        <v>0.3336276825136047</v>
      </c>
    </row>
    <row r="31" spans="1:26" x14ac:dyDescent="0.25">
      <c r="A31" s="10">
        <v>36069</v>
      </c>
      <c r="D31" s="52">
        <f>1506.97/1.07582484</f>
        <v>1400.7577664780451</v>
      </c>
      <c r="F31" s="54">
        <f t="shared" si="1"/>
        <v>2.3381368248061325E-2</v>
      </c>
    </row>
    <row r="32" spans="1:26" x14ac:dyDescent="0.25">
      <c r="A32" s="10">
        <v>36100</v>
      </c>
      <c r="D32" s="52">
        <f>1550.57/1.07582484</f>
        <v>1441.2848098952616</v>
      </c>
      <c r="F32" s="54">
        <f t="shared" si="1"/>
        <v>2.8932228246083134E-2</v>
      </c>
    </row>
    <row r="33" spans="1:6" x14ac:dyDescent="0.25">
      <c r="A33" s="50">
        <v>36130</v>
      </c>
      <c r="B33" s="31"/>
      <c r="C33" s="31"/>
      <c r="D33" s="55">
        <f>1671.65/1.07582484</f>
        <v>1553.8310121190364</v>
      </c>
      <c r="E33" s="31"/>
      <c r="F33" s="51">
        <f t="shared" si="1"/>
        <v>7.8087413015858781E-2</v>
      </c>
    </row>
    <row r="34" spans="1:6" x14ac:dyDescent="0.25">
      <c r="A34" s="10">
        <v>36161</v>
      </c>
      <c r="D34" s="52">
        <f>1762.78/1.1428145</f>
        <v>1542.4900541601457</v>
      </c>
      <c r="F34" s="54">
        <f>+(D34-D33)/D33</f>
        <v>-7.2987074337153212E-3</v>
      </c>
    </row>
    <row r="35" spans="1:6" x14ac:dyDescent="0.25">
      <c r="A35" s="10">
        <v>36192</v>
      </c>
      <c r="D35" s="52">
        <f>1778.4/1.1428145</f>
        <v>1556.1580641477685</v>
      </c>
      <c r="F35" s="54">
        <f t="shared" ref="F35:F45" si="2">+(D35-D34)/D34</f>
        <v>8.8610036419746862E-3</v>
      </c>
    </row>
    <row r="36" spans="1:6" x14ac:dyDescent="0.25">
      <c r="A36" s="10">
        <v>36220</v>
      </c>
      <c r="D36" s="52">
        <f>1839.84/1.1428145</f>
        <v>1609.9200701426171</v>
      </c>
      <c r="F36" s="54">
        <f t="shared" si="2"/>
        <v>3.4547908232118674E-2</v>
      </c>
    </row>
    <row r="37" spans="1:6" x14ac:dyDescent="0.25">
      <c r="A37" s="50">
        <v>36251</v>
      </c>
      <c r="B37" s="31"/>
      <c r="C37" s="31"/>
      <c r="D37" s="55">
        <f>(1959.46/1.1428145)</f>
        <v>1714.5914756944367</v>
      </c>
      <c r="E37" s="31"/>
      <c r="F37" s="51">
        <f t="shared" si="2"/>
        <v>6.5016523175928306E-2</v>
      </c>
    </row>
    <row r="38" spans="1:6" x14ac:dyDescent="0.25">
      <c r="A38" s="50">
        <v>36281</v>
      </c>
      <c r="B38" s="31"/>
      <c r="C38" s="31"/>
      <c r="D38" s="55">
        <f>(1883.93/1.1428145)</f>
        <v>1648.5002596659388</v>
      </c>
      <c r="E38" s="31"/>
      <c r="F38" s="51">
        <f t="shared" si="2"/>
        <v>-3.8546334194114622E-2</v>
      </c>
    </row>
    <row r="39" spans="1:6" x14ac:dyDescent="0.25">
      <c r="A39" s="50">
        <v>36312</v>
      </c>
      <c r="B39" s="31"/>
      <c r="C39" s="31"/>
      <c r="D39" s="55">
        <f>(2101.2448/1.1428145)</f>
        <v>1838.6578049193458</v>
      </c>
      <c r="E39" s="31"/>
      <c r="F39" s="51">
        <f t="shared" si="2"/>
        <v>0.11535184428296157</v>
      </c>
    </row>
    <row r="40" spans="1:6" x14ac:dyDescent="0.25">
      <c r="A40" s="50">
        <v>36342</v>
      </c>
      <c r="B40" s="31"/>
      <c r="C40" s="31"/>
      <c r="D40" s="55">
        <f>+(1992.5/1.1428145)</f>
        <v>1743.5025544390624</v>
      </c>
      <c r="E40" s="31"/>
      <c r="F40" s="51">
        <f t="shared" si="2"/>
        <v>-5.1752561148515369E-2</v>
      </c>
    </row>
    <row r="41" spans="1:6" x14ac:dyDescent="0.25">
      <c r="A41" s="50">
        <v>36373</v>
      </c>
      <c r="B41" s="31"/>
      <c r="C41" s="31"/>
      <c r="D41" s="55">
        <f>+(1964.12/1.1428145)</f>
        <v>1718.6691278418325</v>
      </c>
      <c r="E41" s="31"/>
      <c r="F41" s="51">
        <f t="shared" si="2"/>
        <v>-1.4243412797992436E-2</v>
      </c>
    </row>
    <row r="42" spans="1:6" x14ac:dyDescent="0.25">
      <c r="A42" s="50">
        <v>36404</v>
      </c>
      <c r="B42" s="31"/>
      <c r="C42" s="31"/>
      <c r="D42" s="55">
        <f>+(1986.625/1.1428145)</f>
        <v>1738.3617376223349</v>
      </c>
      <c r="E42" s="31"/>
      <c r="F42" s="51">
        <f t="shared" si="2"/>
        <v>1.1458057552491669E-2</v>
      </c>
    </row>
    <row r="43" spans="1:6" x14ac:dyDescent="0.25">
      <c r="A43" s="50">
        <v>36434</v>
      </c>
      <c r="B43" s="31"/>
      <c r="C43" s="31"/>
      <c r="D43" s="55">
        <f>+(1828.0524/1.1428145)</f>
        <v>1599.6055352815351</v>
      </c>
      <c r="E43" s="31"/>
      <c r="F43" s="51">
        <f t="shared" si="2"/>
        <v>-7.9820096898005358E-2</v>
      </c>
    </row>
    <row r="44" spans="1:6" x14ac:dyDescent="0.25">
      <c r="A44" s="50">
        <v>36465</v>
      </c>
      <c r="B44" s="31"/>
      <c r="C44" s="31"/>
      <c r="D44" s="55">
        <f>+(1930.53/1.1428145)</f>
        <v>1689.2767811398962</v>
      </c>
      <c r="E44" s="31"/>
      <c r="F44" s="51">
        <f t="shared" si="2"/>
        <v>5.6058349312087558E-2</v>
      </c>
    </row>
    <row r="45" spans="1:6" x14ac:dyDescent="0.25">
      <c r="A45" s="50">
        <v>36495</v>
      </c>
      <c r="B45" s="31"/>
      <c r="C45" s="31"/>
      <c r="D45" s="55">
        <f>+(2077.5/1.1428145)</f>
        <v>1817.8803296598003</v>
      </c>
      <c r="E45" s="31"/>
      <c r="F45" s="51">
        <f t="shared" si="2"/>
        <v>7.612935307920618E-2</v>
      </c>
    </row>
    <row r="46" spans="1:6" x14ac:dyDescent="0.25">
      <c r="A46" s="10">
        <v>36526</v>
      </c>
      <c r="D46" s="55">
        <v>1812.82</v>
      </c>
      <c r="F46" s="54">
        <f>+(D46-D45)/D45</f>
        <v>-2.7836428929000731E-3</v>
      </c>
    </row>
    <row r="47" spans="1:6" x14ac:dyDescent="0.25">
      <c r="A47" s="10">
        <v>36557</v>
      </c>
      <c r="D47" s="55">
        <v>1824.8818653002065</v>
      </c>
      <c r="F47" s="54">
        <f t="shared" ref="F47:F55" si="3">+(D47-D46)/D46</f>
        <v>6.6536475216549861E-3</v>
      </c>
    </row>
    <row r="48" spans="1:6" x14ac:dyDescent="0.25">
      <c r="A48" s="10">
        <v>36586</v>
      </c>
      <c r="D48" s="52">
        <v>1909.8298027121102</v>
      </c>
      <c r="F48" s="54">
        <f t="shared" si="3"/>
        <v>4.6549828253090307E-2</v>
      </c>
    </row>
    <row r="49" spans="1:6" x14ac:dyDescent="0.25">
      <c r="A49" s="10">
        <v>36617</v>
      </c>
      <c r="D49" s="52">
        <v>1799.64</v>
      </c>
      <c r="F49" s="54">
        <f t="shared" si="3"/>
        <v>-5.769613740220822E-2</v>
      </c>
    </row>
    <row r="50" spans="1:6" x14ac:dyDescent="0.25">
      <c r="A50" s="10">
        <v>36647</v>
      </c>
      <c r="D50" s="52">
        <v>1670.9280000000001</v>
      </c>
      <c r="F50" s="54">
        <f t="shared" si="3"/>
        <v>-7.152097086083882E-2</v>
      </c>
    </row>
    <row r="51" spans="1:6" x14ac:dyDescent="0.25">
      <c r="A51" s="10">
        <v>36678</v>
      </c>
      <c r="D51" s="52">
        <v>1642.4199585715639</v>
      </c>
      <c r="F51" s="54">
        <f t="shared" si="3"/>
        <v>-1.7061202773809625E-2</v>
      </c>
    </row>
    <row r="52" spans="1:6" x14ac:dyDescent="0.25">
      <c r="A52" s="10">
        <v>36708</v>
      </c>
      <c r="D52" s="52">
        <v>1615.62</v>
      </c>
      <c r="F52" s="54">
        <f t="shared" si="3"/>
        <v>-1.6317360509228319E-2</v>
      </c>
    </row>
    <row r="53" spans="1:6" x14ac:dyDescent="0.25">
      <c r="A53" s="10">
        <v>36739</v>
      </c>
      <c r="D53" s="52">
        <v>1743.9649999999999</v>
      </c>
      <c r="F53" s="54">
        <f t="shared" si="3"/>
        <v>7.9440091110533434E-2</v>
      </c>
    </row>
    <row r="54" spans="1:6" x14ac:dyDescent="0.25">
      <c r="A54" s="10">
        <v>36770</v>
      </c>
      <c r="D54" s="52">
        <v>1617.662</v>
      </c>
      <c r="F54" s="54">
        <f t="shared" si="3"/>
        <v>-7.2422898395323232E-2</v>
      </c>
    </row>
    <row r="55" spans="1:6" x14ac:dyDescent="0.25">
      <c r="A55" s="10">
        <v>36800</v>
      </c>
      <c r="D55" s="52">
        <v>1609.1559999999999</v>
      </c>
      <c r="F55" s="54">
        <f t="shared" si="3"/>
        <v>-5.2582059787521038E-3</v>
      </c>
    </row>
    <row r="56" spans="1:6" x14ac:dyDescent="0.25">
      <c r="A56" s="10">
        <v>36831</v>
      </c>
      <c r="D56" s="52">
        <v>1627.9770000000001</v>
      </c>
      <c r="F56" s="54">
        <f>+(D56-D55)/D55</f>
        <v>1.1696193532510299E-2</v>
      </c>
    </row>
    <row r="57" spans="1:6" x14ac:dyDescent="0.25">
      <c r="A57" s="50">
        <v>36861</v>
      </c>
      <c r="B57" s="31"/>
      <c r="C57" s="31"/>
      <c r="D57" s="55">
        <v>1903.422</v>
      </c>
      <c r="E57" s="31"/>
      <c r="F57" s="51">
        <f>+(D57-D56)/D56</f>
        <v>0.16919465078437834</v>
      </c>
    </row>
    <row r="58" spans="1:6" x14ac:dyDescent="0.25">
      <c r="A58" s="10">
        <v>36892</v>
      </c>
      <c r="D58" s="52">
        <v>2043.539</v>
      </c>
      <c r="F58" s="54">
        <f>+(D58-D57)/D57</f>
        <v>7.3613208211316228E-2</v>
      </c>
    </row>
    <row r="59" spans="1:6" x14ac:dyDescent="0.25">
      <c r="A59" s="10">
        <v>36923</v>
      </c>
      <c r="D59" s="52">
        <v>1952.8810000000001</v>
      </c>
      <c r="F59" s="54">
        <f t="shared" ref="F59:F122" si="4">+(D59-D58)/D58</f>
        <v>-4.436323456513426E-2</v>
      </c>
    </row>
    <row r="60" spans="1:6" x14ac:dyDescent="0.25">
      <c r="A60" s="10">
        <v>36951</v>
      </c>
      <c r="D60" s="52">
        <v>2068.5419999999999</v>
      </c>
      <c r="F60" s="54">
        <f t="shared" si="4"/>
        <v>5.9225830964610655E-2</v>
      </c>
    </row>
    <row r="61" spans="1:6" x14ac:dyDescent="0.25">
      <c r="A61" s="10">
        <v>36982</v>
      </c>
      <c r="D61" s="52">
        <v>2028.34</v>
      </c>
      <c r="F61" s="54">
        <f t="shared" si="4"/>
        <v>-1.9434944999908148E-2</v>
      </c>
    </row>
    <row r="62" spans="1:6" x14ac:dyDescent="0.25">
      <c r="A62" s="10">
        <v>37012</v>
      </c>
      <c r="D62" s="52">
        <v>2050.018</v>
      </c>
      <c r="F62" s="54">
        <f t="shared" si="4"/>
        <v>1.0687557312876595E-2</v>
      </c>
    </row>
    <row r="63" spans="1:6" x14ac:dyDescent="0.25">
      <c r="A63" s="10">
        <v>37043</v>
      </c>
      <c r="D63" s="52">
        <v>2025.8610000000001</v>
      </c>
      <c r="F63" s="54">
        <f t="shared" si="4"/>
        <v>-1.178379897152119E-2</v>
      </c>
    </row>
    <row r="64" spans="1:6" x14ac:dyDescent="0.25">
      <c r="A64" s="10">
        <v>37073</v>
      </c>
      <c r="D64" s="52">
        <v>1910.89</v>
      </c>
      <c r="F64" s="54">
        <f t="shared" si="4"/>
        <v>-5.6751672498754846E-2</v>
      </c>
    </row>
    <row r="65" spans="1:6" x14ac:dyDescent="0.25">
      <c r="A65" s="10">
        <v>37104</v>
      </c>
      <c r="D65" s="52">
        <v>1919.29</v>
      </c>
      <c r="F65" s="54">
        <f t="shared" si="4"/>
        <v>4.3958574276906906E-3</v>
      </c>
    </row>
    <row r="66" spans="1:6" x14ac:dyDescent="0.25">
      <c r="A66" s="10">
        <v>37135</v>
      </c>
      <c r="D66" s="52">
        <v>1695.92</v>
      </c>
      <c r="F66" s="54">
        <f t="shared" si="4"/>
        <v>-0.1163815786045881</v>
      </c>
    </row>
    <row r="67" spans="1:6" x14ac:dyDescent="0.25">
      <c r="A67" s="10">
        <v>37165</v>
      </c>
      <c r="D67" s="52">
        <v>1883.58</v>
      </c>
      <c r="F67" s="54">
        <f t="shared" si="4"/>
        <v>0.11065380442473692</v>
      </c>
    </row>
    <row r="68" spans="1:6" x14ac:dyDescent="0.25">
      <c r="A68" s="10">
        <v>37196</v>
      </c>
      <c r="D68" s="52">
        <v>1870.252</v>
      </c>
      <c r="F68" s="54">
        <f t="shared" si="4"/>
        <v>-7.0758874058972675E-3</v>
      </c>
    </row>
    <row r="69" spans="1:6" x14ac:dyDescent="0.25">
      <c r="A69" s="50">
        <v>37226</v>
      </c>
      <c r="B69" s="31"/>
      <c r="C69" s="31"/>
      <c r="D69" s="55">
        <v>1965.95</v>
      </c>
      <c r="E69" s="31"/>
      <c r="F69" s="51">
        <f t="shared" si="4"/>
        <v>5.1168505634534865E-2</v>
      </c>
    </row>
    <row r="70" spans="1:6" x14ac:dyDescent="0.25">
      <c r="A70" s="10">
        <v>37258</v>
      </c>
      <c r="D70" s="52">
        <v>2020.89</v>
      </c>
      <c r="F70" s="54">
        <f t="shared" si="4"/>
        <v>2.7945776850886367E-2</v>
      </c>
    </row>
    <row r="71" spans="1:6" x14ac:dyDescent="0.25">
      <c r="A71" s="10">
        <v>37289</v>
      </c>
      <c r="D71" s="52">
        <v>1846.97</v>
      </c>
      <c r="F71" s="54">
        <f t="shared" si="4"/>
        <v>-8.6061091895155137E-2</v>
      </c>
    </row>
    <row r="72" spans="1:6" x14ac:dyDescent="0.25">
      <c r="A72" s="10">
        <v>37317</v>
      </c>
      <c r="D72" s="52">
        <v>1915.25</v>
      </c>
      <c r="F72" s="54">
        <f t="shared" si="4"/>
        <v>3.6968656772984929E-2</v>
      </c>
    </row>
    <row r="73" spans="1:6" x14ac:dyDescent="0.25">
      <c r="A73" s="10">
        <v>37348</v>
      </c>
      <c r="D73" s="52">
        <v>1854.21</v>
      </c>
      <c r="F73" s="54">
        <f t="shared" si="4"/>
        <v>-3.1870512987860575E-2</v>
      </c>
    </row>
    <row r="74" spans="1:6" x14ac:dyDescent="0.25">
      <c r="A74" s="10">
        <v>37378</v>
      </c>
      <c r="D74" s="52">
        <v>1974.66</v>
      </c>
      <c r="F74" s="54">
        <f t="shared" si="4"/>
        <v>6.4960279579982877E-2</v>
      </c>
    </row>
    <row r="75" spans="1:6" x14ac:dyDescent="0.25">
      <c r="A75" s="10">
        <v>37409</v>
      </c>
      <c r="D75" s="52">
        <v>2174.4</v>
      </c>
      <c r="F75" s="54">
        <f t="shared" si="4"/>
        <v>0.10115159065358087</v>
      </c>
    </row>
    <row r="76" spans="1:6" x14ac:dyDescent="0.25">
      <c r="A76" s="10">
        <v>37439</v>
      </c>
      <c r="D76" s="52">
        <v>2167.88</v>
      </c>
      <c r="F76" s="54">
        <f t="shared" si="4"/>
        <v>-2.9985283296541489E-3</v>
      </c>
    </row>
    <row r="77" spans="1:6" x14ac:dyDescent="0.25">
      <c r="A77" s="10">
        <v>37470</v>
      </c>
      <c r="D77" s="52">
        <v>2203.09</v>
      </c>
      <c r="F77" s="54">
        <f t="shared" si="4"/>
        <v>1.6241673893388948E-2</v>
      </c>
    </row>
    <row r="78" spans="1:6" x14ac:dyDescent="0.25">
      <c r="A78" s="10">
        <v>37501</v>
      </c>
      <c r="D78" s="52">
        <v>2238.4499999999998</v>
      </c>
      <c r="F78" s="54">
        <f t="shared" si="4"/>
        <v>1.6050184059661507E-2</v>
      </c>
    </row>
    <row r="79" spans="1:6" x14ac:dyDescent="0.25">
      <c r="A79" s="10">
        <v>37531</v>
      </c>
      <c r="D79" s="52">
        <v>2137.1</v>
      </c>
      <c r="F79" s="54">
        <f t="shared" si="4"/>
        <v>-4.5276865688311074E-2</v>
      </c>
    </row>
    <row r="80" spans="1:6" x14ac:dyDescent="0.25">
      <c r="A80" s="10">
        <v>37562</v>
      </c>
      <c r="D80" s="52">
        <v>2179.2600000000002</v>
      </c>
      <c r="F80" s="54">
        <f t="shared" si="4"/>
        <v>1.9727668335595111E-2</v>
      </c>
    </row>
    <row r="81" spans="1:6" x14ac:dyDescent="0.25">
      <c r="A81" s="50">
        <v>37592</v>
      </c>
      <c r="B81" s="31"/>
      <c r="C81" s="31"/>
      <c r="D81" s="55">
        <v>2238.02</v>
      </c>
      <c r="E81" s="31"/>
      <c r="F81" s="51">
        <f t="shared" si="4"/>
        <v>2.6963281113772455E-2</v>
      </c>
    </row>
    <row r="82" spans="1:6" x14ac:dyDescent="0.25">
      <c r="A82" s="10">
        <v>37624</v>
      </c>
      <c r="D82" s="52">
        <v>2285.96</v>
      </c>
      <c r="F82" s="54">
        <f t="shared" si="4"/>
        <v>2.1420720100803415E-2</v>
      </c>
    </row>
    <row r="83" spans="1:6" x14ac:dyDescent="0.25">
      <c r="A83" s="10">
        <v>37655</v>
      </c>
      <c r="D83" s="52">
        <v>2409.0100000000002</v>
      </c>
      <c r="F83" s="54">
        <f t="shared" si="4"/>
        <v>5.3828588426744206E-2</v>
      </c>
    </row>
    <row r="84" spans="1:6" x14ac:dyDescent="0.25">
      <c r="A84" s="10">
        <v>37683</v>
      </c>
      <c r="D84" s="52">
        <v>2211.79</v>
      </c>
      <c r="F84" s="54">
        <f t="shared" si="4"/>
        <v>-8.1867655177853244E-2</v>
      </c>
    </row>
    <row r="85" spans="1:6" x14ac:dyDescent="0.25">
      <c r="A85" s="10">
        <v>37741</v>
      </c>
      <c r="D85" s="52">
        <v>2337.17</v>
      </c>
      <c r="F85" s="54">
        <f t="shared" si="4"/>
        <v>5.6687117673920269E-2</v>
      </c>
    </row>
    <row r="86" spans="1:6" x14ac:dyDescent="0.25">
      <c r="A86" s="10">
        <v>37744</v>
      </c>
      <c r="D86" s="52">
        <v>2643.26</v>
      </c>
      <c r="F86" s="54">
        <f t="shared" si="4"/>
        <v>0.13096608291224007</v>
      </c>
    </row>
    <row r="87" spans="1:6" x14ac:dyDescent="0.25">
      <c r="A87" s="10">
        <v>37775</v>
      </c>
      <c r="D87" s="52">
        <v>2581.4499999999998</v>
      </c>
      <c r="F87" s="54">
        <f t="shared" si="4"/>
        <v>-2.3384003087097142E-2</v>
      </c>
    </row>
    <row r="88" spans="1:6" x14ac:dyDescent="0.25">
      <c r="A88" s="10">
        <v>37805</v>
      </c>
      <c r="D88" s="52">
        <v>2730.62</v>
      </c>
      <c r="F88" s="54">
        <f t="shared" si="4"/>
        <v>5.7785353192972976E-2</v>
      </c>
    </row>
    <row r="89" spans="1:6" x14ac:dyDescent="0.25">
      <c r="A89" s="10">
        <v>37836</v>
      </c>
      <c r="D89" s="52">
        <v>2864.11</v>
      </c>
      <c r="F89" s="54">
        <f t="shared" si="4"/>
        <v>4.8886333506676226E-2</v>
      </c>
    </row>
    <row r="90" spans="1:6" x14ac:dyDescent="0.25">
      <c r="A90" s="10">
        <v>37867</v>
      </c>
      <c r="D90" s="52">
        <v>2789.78</v>
      </c>
      <c r="F90" s="54">
        <f t="shared" si="4"/>
        <v>-2.5952215522448484E-2</v>
      </c>
    </row>
    <row r="91" spans="1:6" x14ac:dyDescent="0.25">
      <c r="A91" s="10">
        <v>37897</v>
      </c>
      <c r="D91" s="52">
        <v>2723.28</v>
      </c>
      <c r="F91" s="54">
        <f t="shared" si="4"/>
        <v>-2.3837005068500023E-2</v>
      </c>
    </row>
    <row r="92" spans="1:6" x14ac:dyDescent="0.25">
      <c r="A92" s="10">
        <v>37928</v>
      </c>
      <c r="D92" s="52">
        <v>2698.1</v>
      </c>
      <c r="F92" s="54">
        <f t="shared" si="4"/>
        <v>-9.2462031080169094E-3</v>
      </c>
    </row>
    <row r="93" spans="1:6" x14ac:dyDescent="0.25">
      <c r="A93" s="50">
        <v>37958</v>
      </c>
      <c r="B93" s="31"/>
      <c r="C93" s="31"/>
      <c r="D93" s="55">
        <v>2834.9</v>
      </c>
      <c r="E93" s="31"/>
      <c r="F93" s="51">
        <f t="shared" si="4"/>
        <v>5.0702346095400537E-2</v>
      </c>
    </row>
    <row r="94" spans="1:6" x14ac:dyDescent="0.25">
      <c r="A94" s="10">
        <v>37990</v>
      </c>
      <c r="D94" s="52">
        <v>2852.68</v>
      </c>
      <c r="F94" s="51">
        <f t="shared" si="4"/>
        <v>6.2718261667077304E-3</v>
      </c>
    </row>
    <row r="95" spans="1:6" x14ac:dyDescent="0.25">
      <c r="A95" s="10">
        <v>38021</v>
      </c>
      <c r="D95" s="52">
        <v>2995.89</v>
      </c>
      <c r="F95" s="51">
        <f t="shared" si="4"/>
        <v>5.0201915391842072E-2</v>
      </c>
    </row>
    <row r="96" spans="1:6" x14ac:dyDescent="0.25">
      <c r="A96" s="10">
        <v>38050</v>
      </c>
      <c r="D96" s="52">
        <v>2951.55</v>
      </c>
      <c r="F96" s="51">
        <f t="shared" si="4"/>
        <v>-1.4800276378638632E-2</v>
      </c>
    </row>
    <row r="97" spans="1:6" x14ac:dyDescent="0.25">
      <c r="A97" s="10">
        <v>38081</v>
      </c>
      <c r="D97" s="52">
        <v>2701.03</v>
      </c>
      <c r="F97" s="51">
        <f t="shared" si="4"/>
        <v>-8.4877437278717952E-2</v>
      </c>
    </row>
    <row r="98" spans="1:6" x14ac:dyDescent="0.25">
      <c r="A98" s="10">
        <v>38111</v>
      </c>
      <c r="D98" s="52">
        <v>2638.18</v>
      </c>
      <c r="F98" s="51">
        <f t="shared" si="4"/>
        <v>-2.3268901122905097E-2</v>
      </c>
    </row>
    <row r="99" spans="1:6" x14ac:dyDescent="0.25">
      <c r="A99" s="10">
        <v>38142</v>
      </c>
      <c r="D99" s="52">
        <v>2576.25</v>
      </c>
      <c r="F99" s="51">
        <f t="shared" si="4"/>
        <v>-2.3474516522754261E-2</v>
      </c>
    </row>
    <row r="100" spans="1:6" x14ac:dyDescent="0.25">
      <c r="A100" s="10">
        <v>38172</v>
      </c>
      <c r="D100" s="52">
        <v>2407.88</v>
      </c>
      <c r="F100" s="51">
        <f t="shared" si="4"/>
        <v>-6.5354682193110095E-2</v>
      </c>
    </row>
    <row r="101" spans="1:6" x14ac:dyDescent="0.25">
      <c r="A101" s="10">
        <v>38203</v>
      </c>
      <c r="D101" s="52">
        <v>2333.54</v>
      </c>
      <c r="F101" s="51">
        <f t="shared" si="4"/>
        <v>-3.0873631576324459E-2</v>
      </c>
    </row>
    <row r="102" spans="1:6" x14ac:dyDescent="0.25">
      <c r="A102" s="10">
        <v>38234</v>
      </c>
      <c r="D102" s="52">
        <v>2420.86</v>
      </c>
      <c r="F102" s="51">
        <f t="shared" si="4"/>
        <v>3.7419542840491343E-2</v>
      </c>
    </row>
    <row r="103" spans="1:6" x14ac:dyDescent="0.25">
      <c r="A103" s="10">
        <v>38264</v>
      </c>
      <c r="D103" s="52">
        <v>2625.32</v>
      </c>
      <c r="F103" s="51">
        <f t="shared" si="4"/>
        <v>8.4457589451682469E-2</v>
      </c>
    </row>
    <row r="104" spans="1:6" x14ac:dyDescent="0.25">
      <c r="A104" s="10">
        <v>38295</v>
      </c>
      <c r="D104" s="52">
        <v>2924.59</v>
      </c>
      <c r="F104" s="51">
        <f t="shared" si="4"/>
        <v>0.11399372266999831</v>
      </c>
    </row>
    <row r="105" spans="1:6" x14ac:dyDescent="0.25">
      <c r="A105" s="50">
        <v>38325</v>
      </c>
      <c r="B105" s="31"/>
      <c r="C105" s="31"/>
      <c r="D105" s="55">
        <v>3049.48</v>
      </c>
      <c r="E105" s="31"/>
      <c r="F105" s="51">
        <f t="shared" si="4"/>
        <v>4.2703421676200719E-2</v>
      </c>
    </row>
    <row r="106" spans="1:6" x14ac:dyDescent="0.25">
      <c r="A106" s="10">
        <v>38357</v>
      </c>
      <c r="D106" s="52">
        <v>2887.4</v>
      </c>
      <c r="F106" s="51">
        <f t="shared" si="4"/>
        <v>-5.3150045253616988E-2</v>
      </c>
    </row>
    <row r="107" spans="1:6" x14ac:dyDescent="0.25">
      <c r="A107" s="10">
        <v>38388</v>
      </c>
      <c r="D107" s="52">
        <v>2916.76</v>
      </c>
      <c r="F107" s="51">
        <f t="shared" si="4"/>
        <v>1.0168317517489827E-2</v>
      </c>
    </row>
    <row r="108" spans="1:6" x14ac:dyDescent="0.25">
      <c r="A108" s="10">
        <v>38416</v>
      </c>
      <c r="D108" s="52">
        <v>2802.23</v>
      </c>
      <c r="F108" s="51">
        <f t="shared" si="4"/>
        <v>-3.926617205392291E-2</v>
      </c>
    </row>
    <row r="109" spans="1:6" x14ac:dyDescent="0.25">
      <c r="A109" s="10">
        <v>38447</v>
      </c>
      <c r="D109" s="52">
        <v>2594.25</v>
      </c>
      <c r="F109" s="51">
        <f t="shared" si="4"/>
        <v>-7.4219460929331293E-2</v>
      </c>
    </row>
    <row r="110" spans="1:6" x14ac:dyDescent="0.25">
      <c r="A110" s="10">
        <v>38477</v>
      </c>
      <c r="D110" s="52">
        <v>2810.4015316585765</v>
      </c>
      <c r="F110" s="51">
        <f t="shared" si="4"/>
        <v>8.3319468693678886E-2</v>
      </c>
    </row>
    <row r="111" spans="1:6" x14ac:dyDescent="0.25">
      <c r="A111" s="10">
        <v>38508</v>
      </c>
      <c r="D111" s="52">
        <v>2972.12</v>
      </c>
      <c r="F111" s="51">
        <f t="shared" si="4"/>
        <v>5.754283383342175E-2</v>
      </c>
    </row>
    <row r="112" spans="1:6" x14ac:dyDescent="0.25">
      <c r="A112" s="10">
        <v>38538</v>
      </c>
      <c r="D112" s="52">
        <v>3093.72</v>
      </c>
      <c r="F112" s="51">
        <f t="shared" si="4"/>
        <v>4.0913556653163367E-2</v>
      </c>
    </row>
    <row r="113" spans="1:6" x14ac:dyDescent="0.25">
      <c r="A113" s="10">
        <v>38569</v>
      </c>
      <c r="D113" s="52">
        <v>3092.23</v>
      </c>
      <c r="F113" s="51">
        <f t="shared" si="4"/>
        <v>-4.8162083187870322E-4</v>
      </c>
    </row>
    <row r="114" spans="1:6" x14ac:dyDescent="0.25">
      <c r="A114" s="10">
        <v>38600</v>
      </c>
      <c r="D114" s="52">
        <v>3199.84</v>
      </c>
      <c r="F114" s="51">
        <f t="shared" si="4"/>
        <v>3.4800128062919038E-2</v>
      </c>
    </row>
    <row r="115" spans="1:6" x14ac:dyDescent="0.25">
      <c r="A115" s="10">
        <v>38630</v>
      </c>
      <c r="D115" s="52">
        <v>3142.29</v>
      </c>
      <c r="F115" s="51">
        <f t="shared" si="4"/>
        <v>-1.7985274263713241E-2</v>
      </c>
    </row>
    <row r="116" spans="1:6" x14ac:dyDescent="0.25">
      <c r="A116" s="10">
        <v>38686</v>
      </c>
      <c r="D116" s="52">
        <v>3432.47</v>
      </c>
      <c r="F116" s="51">
        <f t="shared" si="4"/>
        <v>9.2346664375344042E-2</v>
      </c>
    </row>
    <row r="117" spans="1:6" x14ac:dyDescent="0.25">
      <c r="A117" s="50">
        <v>38717</v>
      </c>
      <c r="B117" s="31"/>
      <c r="C117" s="31"/>
      <c r="D117" s="55">
        <v>3412.8688087501082</v>
      </c>
      <c r="E117" s="31"/>
      <c r="F117" s="51">
        <f t="shared" si="4"/>
        <v>-5.7105207765520459E-3</v>
      </c>
    </row>
    <row r="118" spans="1:6" x14ac:dyDescent="0.25">
      <c r="A118" s="10">
        <v>38748</v>
      </c>
      <c r="D118" s="52">
        <v>3656.4904943749498</v>
      </c>
      <c r="F118" s="51">
        <f t="shared" si="4"/>
        <v>7.1383255342317986E-2</v>
      </c>
    </row>
    <row r="119" spans="1:6" x14ac:dyDescent="0.25">
      <c r="A119" s="10">
        <v>38776</v>
      </c>
      <c r="D119" s="52">
        <v>3594.8372163525355</v>
      </c>
      <c r="F119" s="51">
        <f t="shared" si="4"/>
        <v>-1.6861325940067416E-2</v>
      </c>
    </row>
    <row r="120" spans="1:6" x14ac:dyDescent="0.25">
      <c r="A120" s="10">
        <v>38807</v>
      </c>
      <c r="D120" s="52">
        <v>3698.0882662529216</v>
      </c>
      <c r="F120" s="51">
        <f t="shared" si="4"/>
        <v>2.8722037657423802E-2</v>
      </c>
    </row>
    <row r="121" spans="1:6" x14ac:dyDescent="0.25">
      <c r="A121" s="10">
        <v>38837</v>
      </c>
      <c r="D121" s="52">
        <v>3849.1010310761749</v>
      </c>
      <c r="F121" s="51">
        <f t="shared" si="4"/>
        <v>4.083535977259585E-2</v>
      </c>
    </row>
    <row r="122" spans="1:6" x14ac:dyDescent="0.25">
      <c r="A122" s="10">
        <v>38868</v>
      </c>
      <c r="D122" s="52">
        <v>3551.1179172121188</v>
      </c>
      <c r="F122" s="51">
        <f t="shared" si="4"/>
        <v>-7.7416287974322845E-2</v>
      </c>
    </row>
    <row r="123" spans="1:6" x14ac:dyDescent="0.25">
      <c r="A123" s="10">
        <v>38898</v>
      </c>
      <c r="D123" s="52">
        <v>3518.2823181915096</v>
      </c>
      <c r="F123" s="51">
        <f t="shared" ref="F123:F186" si="5">+(D123-D122)/D122</f>
        <v>-9.2465527155424464E-3</v>
      </c>
    </row>
    <row r="124" spans="1:6" x14ac:dyDescent="0.25">
      <c r="A124" s="10">
        <v>38929</v>
      </c>
      <c r="D124" s="52">
        <v>3260.2223566812709</v>
      </c>
      <c r="F124" s="51">
        <f t="shared" si="5"/>
        <v>-7.3348281397408829E-2</v>
      </c>
    </row>
    <row r="125" spans="1:6" x14ac:dyDescent="0.25">
      <c r="A125" s="10">
        <v>38960</v>
      </c>
      <c r="D125" s="52">
        <v>3251.8986456763419</v>
      </c>
      <c r="F125" s="51">
        <f t="shared" si="5"/>
        <v>-2.5531114428041942E-3</v>
      </c>
    </row>
    <row r="126" spans="1:6" x14ac:dyDescent="0.25">
      <c r="A126" s="10">
        <v>38990</v>
      </c>
      <c r="D126" s="52">
        <v>3313.3212497367967</v>
      </c>
      <c r="F126" s="51">
        <f t="shared" si="5"/>
        <v>1.8888228309981655E-2</v>
      </c>
    </row>
    <row r="127" spans="1:6" x14ac:dyDescent="0.25">
      <c r="A127" s="10">
        <v>39021</v>
      </c>
      <c r="D127" s="52">
        <v>3517.9943001391598</v>
      </c>
      <c r="F127" s="51">
        <f t="shared" si="5"/>
        <v>6.1772775706135305E-2</v>
      </c>
    </row>
    <row r="128" spans="1:6" x14ac:dyDescent="0.25">
      <c r="A128" s="10">
        <v>39051</v>
      </c>
      <c r="D128" s="52">
        <v>3569.3500236977106</v>
      </c>
      <c r="F128" s="51">
        <f t="shared" si="5"/>
        <v>1.4598012156108207E-2</v>
      </c>
    </row>
    <row r="129" spans="1:6" x14ac:dyDescent="0.25">
      <c r="A129" s="10">
        <v>39082</v>
      </c>
      <c r="D129" s="52">
        <v>3780.0647638122909</v>
      </c>
      <c r="F129" s="51">
        <f t="shared" si="5"/>
        <v>5.9034484910585446E-2</v>
      </c>
    </row>
    <row r="130" spans="1:6" x14ac:dyDescent="0.25">
      <c r="A130" s="10">
        <v>39113</v>
      </c>
      <c r="D130" s="52">
        <v>3915.4994779255526</v>
      </c>
      <c r="F130" s="51">
        <f t="shared" si="5"/>
        <v>3.5828675585090321E-2</v>
      </c>
    </row>
    <row r="131" spans="1:6" x14ac:dyDescent="0.25">
      <c r="A131" s="10">
        <v>39141</v>
      </c>
      <c r="D131" s="52">
        <v>3812.3889534856125</v>
      </c>
      <c r="F131" s="51">
        <f t="shared" si="5"/>
        <v>-2.6333939008611081E-2</v>
      </c>
    </row>
    <row r="132" spans="1:6" x14ac:dyDescent="0.25">
      <c r="A132" s="10">
        <v>39172</v>
      </c>
      <c r="D132" s="52">
        <v>3919.8261065285433</v>
      </c>
      <c r="F132" s="51">
        <f t="shared" si="5"/>
        <v>2.8181057692107329E-2</v>
      </c>
    </row>
    <row r="133" spans="1:6" x14ac:dyDescent="0.25">
      <c r="A133" s="10">
        <v>39202</v>
      </c>
      <c r="D133" s="52">
        <v>4205.9934476880453</v>
      </c>
      <c r="F133" s="51">
        <f t="shared" si="5"/>
        <v>7.3005111293810973E-2</v>
      </c>
    </row>
    <row r="134" spans="1:6" x14ac:dyDescent="0.25">
      <c r="A134" s="10">
        <v>39233</v>
      </c>
      <c r="D134" s="52">
        <v>4521.8913914830182</v>
      </c>
      <c r="F134" s="51">
        <f t="shared" si="5"/>
        <v>7.5106618144784795E-2</v>
      </c>
    </row>
    <row r="135" spans="1:6" x14ac:dyDescent="0.25">
      <c r="A135" s="10">
        <v>39263</v>
      </c>
      <c r="D135" s="52">
        <v>4610.8764439250635</v>
      </c>
      <c r="F135" s="51">
        <f t="shared" si="5"/>
        <v>1.9678723953797005E-2</v>
      </c>
    </row>
    <row r="136" spans="1:6" x14ac:dyDescent="0.25">
      <c r="A136" s="10">
        <v>39294</v>
      </c>
      <c r="D136" s="52">
        <v>4297.8208548444836</v>
      </c>
      <c r="F136" s="51">
        <f t="shared" si="5"/>
        <v>-6.7895028827553577E-2</v>
      </c>
    </row>
    <row r="137" spans="1:6" x14ac:dyDescent="0.25">
      <c r="A137" s="10">
        <v>39325</v>
      </c>
      <c r="D137" s="52">
        <v>3943.9031869462106</v>
      </c>
      <c r="F137" s="51">
        <f t="shared" si="5"/>
        <v>-8.2348166629453323E-2</v>
      </c>
    </row>
    <row r="138" spans="1:6" x14ac:dyDescent="0.25">
      <c r="A138" s="10">
        <v>39355</v>
      </c>
      <c r="D138" s="52">
        <v>4163.6059328559186</v>
      </c>
      <c r="F138" s="51">
        <f t="shared" si="5"/>
        <v>5.5706931812346351E-2</v>
      </c>
    </row>
    <row r="139" spans="1:6" x14ac:dyDescent="0.25">
      <c r="A139" s="10">
        <v>39386</v>
      </c>
      <c r="D139" s="52">
        <v>4527.9685525433079</v>
      </c>
      <c r="F139" s="51">
        <f t="shared" si="5"/>
        <v>8.7511312444850914E-2</v>
      </c>
    </row>
    <row r="140" spans="1:6" x14ac:dyDescent="0.25">
      <c r="A140" s="10">
        <v>39416</v>
      </c>
      <c r="D140" s="52">
        <v>4232.163515449789</v>
      </c>
      <c r="F140" s="51">
        <f t="shared" si="5"/>
        <v>-6.5328421269040968E-2</v>
      </c>
    </row>
    <row r="141" spans="1:6" x14ac:dyDescent="0.25">
      <c r="A141" s="10">
        <v>39447</v>
      </c>
      <c r="D141" s="52">
        <v>4228.1710868562277</v>
      </c>
      <c r="F141" s="51">
        <f t="shared" si="5"/>
        <v>-9.4335405023616189E-4</v>
      </c>
    </row>
    <row r="142" spans="1:6" x14ac:dyDescent="0.25">
      <c r="A142" s="10">
        <v>39478</v>
      </c>
      <c r="D142" s="52">
        <v>4277.588664188097</v>
      </c>
      <c r="F142" s="51">
        <f t="shared" si="5"/>
        <v>1.168769577122594E-2</v>
      </c>
    </row>
    <row r="143" spans="1:6" x14ac:dyDescent="0.25">
      <c r="A143" s="10">
        <v>39507</v>
      </c>
      <c r="D143" s="52">
        <v>4461.64045277273</v>
      </c>
      <c r="F143" s="51">
        <f t="shared" si="5"/>
        <v>4.3026995588779156E-2</v>
      </c>
    </row>
    <row r="144" spans="1:6" x14ac:dyDescent="0.25">
      <c r="A144" s="10">
        <v>39538</v>
      </c>
      <c r="D144" s="52">
        <v>4402.899476886425</v>
      </c>
      <c r="F144" s="51">
        <f t="shared" si="5"/>
        <v>-1.316577983100361E-2</v>
      </c>
    </row>
    <row r="145" spans="1:6" x14ac:dyDescent="0.25">
      <c r="A145" s="10">
        <v>39568</v>
      </c>
      <c r="D145" s="52">
        <v>4432.0137255406271</v>
      </c>
      <c r="F145" s="51">
        <f t="shared" si="5"/>
        <v>6.6125172303026772E-3</v>
      </c>
    </row>
    <row r="146" spans="1:6" x14ac:dyDescent="0.25">
      <c r="A146" s="10">
        <v>39599</v>
      </c>
      <c r="D146" s="52">
        <v>4514.680884615128</v>
      </c>
      <c r="F146" s="51">
        <f t="shared" si="5"/>
        <v>1.8652279571723791E-2</v>
      </c>
    </row>
    <row r="147" spans="1:6" x14ac:dyDescent="0.25">
      <c r="A147" s="10">
        <v>39629</v>
      </c>
      <c r="D147" s="52">
        <v>4658.8265148254477</v>
      </c>
      <c r="F147" s="51">
        <f t="shared" si="5"/>
        <v>3.1928199111820058E-2</v>
      </c>
    </row>
    <row r="148" spans="1:6" x14ac:dyDescent="0.25">
      <c r="A148" s="10">
        <v>39660</v>
      </c>
      <c r="D148" s="52">
        <v>4503.123368974997</v>
      </c>
      <c r="F148" s="51">
        <f t="shared" si="5"/>
        <v>-3.3421108374602021E-2</v>
      </c>
    </row>
    <row r="149" spans="1:6" x14ac:dyDescent="0.25">
      <c r="A149" s="10">
        <v>39691</v>
      </c>
      <c r="D149" s="52">
        <v>4343.3895035562618</v>
      </c>
      <c r="F149" s="51">
        <f t="shared" si="5"/>
        <v>-3.5471794203829204E-2</v>
      </c>
    </row>
    <row r="150" spans="1:6" x14ac:dyDescent="0.25">
      <c r="A150" s="10">
        <v>39721</v>
      </c>
      <c r="D150" s="52">
        <v>4322.5756183492977</v>
      </c>
      <c r="F150" s="51">
        <f t="shared" si="5"/>
        <v>-4.7920835075745067E-3</v>
      </c>
    </row>
    <row r="151" spans="1:6" x14ac:dyDescent="0.25">
      <c r="A151" s="10">
        <v>39752</v>
      </c>
      <c r="D151" s="52">
        <v>4404.2822871819635</v>
      </c>
      <c r="F151" s="51">
        <f t="shared" si="5"/>
        <v>1.8902311040163582E-2</v>
      </c>
    </row>
    <row r="152" spans="1:6" x14ac:dyDescent="0.25">
      <c r="A152" s="10">
        <v>39782</v>
      </c>
      <c r="D152" s="52">
        <v>4348.8292004321083</v>
      </c>
      <c r="F152" s="51">
        <f t="shared" si="5"/>
        <v>-1.2590720379400632E-2</v>
      </c>
    </row>
    <row r="153" spans="1:6" x14ac:dyDescent="0.25">
      <c r="A153" s="10">
        <v>39813</v>
      </c>
      <c r="D153" s="52">
        <v>4453.695899157291</v>
      </c>
      <c r="F153" s="51">
        <f t="shared" si="5"/>
        <v>2.4113777270158811E-2</v>
      </c>
    </row>
    <row r="154" spans="1:6" x14ac:dyDescent="0.25">
      <c r="A154" s="10">
        <v>39844</v>
      </c>
      <c r="D154" s="52">
        <v>4294.8434551607834</v>
      </c>
      <c r="F154" s="51">
        <f t="shared" si="5"/>
        <v>-3.5667555125747361E-2</v>
      </c>
    </row>
    <row r="155" spans="1:6" x14ac:dyDescent="0.25">
      <c r="A155" s="10">
        <v>39872</v>
      </c>
      <c r="D155" s="52">
        <v>4323.7901856759936</v>
      </c>
      <c r="F155" s="51">
        <f t="shared" si="5"/>
        <v>6.7398802348493415E-3</v>
      </c>
    </row>
    <row r="156" spans="1:6" x14ac:dyDescent="0.25">
      <c r="A156" s="10">
        <v>39903</v>
      </c>
      <c r="D156" s="52">
        <v>4315.9133808183678</v>
      </c>
      <c r="F156" s="51">
        <f t="shared" si="5"/>
        <v>-1.8217361433772428E-3</v>
      </c>
    </row>
    <row r="157" spans="1:6" x14ac:dyDescent="0.25">
      <c r="A157" s="10">
        <v>39933</v>
      </c>
      <c r="D157" s="52">
        <v>4423.6627834996079</v>
      </c>
      <c r="F157" s="51">
        <f t="shared" si="5"/>
        <v>2.4965608244160137E-2</v>
      </c>
    </row>
    <row r="158" spans="1:6" x14ac:dyDescent="0.25">
      <c r="A158" s="10">
        <v>39964</v>
      </c>
      <c r="D158" s="52">
        <v>4376.1186364675477</v>
      </c>
      <c r="F158" s="51">
        <f t="shared" si="5"/>
        <v>-1.0747687913599851E-2</v>
      </c>
    </row>
    <row r="159" spans="1:6" x14ac:dyDescent="0.25">
      <c r="A159" s="10">
        <v>39994</v>
      </c>
      <c r="D159" s="52">
        <v>4259.7365339721437</v>
      </c>
      <c r="F159" s="51">
        <f t="shared" si="5"/>
        <v>-2.6594823441383895E-2</v>
      </c>
    </row>
    <row r="160" spans="1:6" x14ac:dyDescent="0.25">
      <c r="A160" s="10">
        <v>40025</v>
      </c>
      <c r="D160" s="52">
        <v>4346.9793553297204</v>
      </c>
      <c r="F160" s="51">
        <f t="shared" si="5"/>
        <v>2.0480802195581817E-2</v>
      </c>
    </row>
    <row r="161" spans="1:6" x14ac:dyDescent="0.25">
      <c r="A161" s="10">
        <v>40056</v>
      </c>
      <c r="D161" s="52">
        <v>4427.9070951220237</v>
      </c>
      <c r="F161" s="51">
        <f t="shared" si="5"/>
        <v>1.8617005781975914E-2</v>
      </c>
    </row>
    <row r="162" spans="1:6" x14ac:dyDescent="0.25">
      <c r="A162" s="10">
        <v>40086</v>
      </c>
      <c r="D162" s="52">
        <v>4698.4768555180417</v>
      </c>
      <c r="F162" s="51">
        <f t="shared" si="5"/>
        <v>6.1105564002029183E-2</v>
      </c>
    </row>
    <row r="163" spans="1:6" x14ac:dyDescent="0.25">
      <c r="A163" s="10">
        <v>40117</v>
      </c>
      <c r="D163" s="52">
        <v>4523.1315756995446</v>
      </c>
      <c r="F163" s="51">
        <f t="shared" si="5"/>
        <v>-3.7319600630269366E-2</v>
      </c>
    </row>
    <row r="164" spans="1:6" x14ac:dyDescent="0.25">
      <c r="A164" s="10">
        <v>40147</v>
      </c>
      <c r="D164" s="52">
        <v>4743.1474217945997</v>
      </c>
      <c r="F164" s="51">
        <f t="shared" si="5"/>
        <v>4.8642371421845639E-2</v>
      </c>
    </row>
    <row r="165" spans="1:6" x14ac:dyDescent="0.25">
      <c r="A165" s="10">
        <v>40178</v>
      </c>
      <c r="D165" s="52">
        <v>4797.6530738671217</v>
      </c>
      <c r="F165" s="51">
        <f t="shared" si="5"/>
        <v>1.1491452241621338E-2</v>
      </c>
    </row>
    <row r="166" spans="1:6" x14ac:dyDescent="0.25">
      <c r="A166" s="10">
        <v>40209</v>
      </c>
      <c r="D166" s="52">
        <v>4544.1445284230695</v>
      </c>
      <c r="F166" s="51">
        <f t="shared" si="5"/>
        <v>-5.2840116102791303E-2</v>
      </c>
    </row>
    <row r="167" spans="1:6" x14ac:dyDescent="0.25">
      <c r="A167" s="10">
        <v>40237</v>
      </c>
      <c r="D167" s="52">
        <v>4735.1542892453872</v>
      </c>
      <c r="F167" s="51">
        <f t="shared" si="5"/>
        <v>4.2034261812663523E-2</v>
      </c>
    </row>
    <row r="168" spans="1:6" x14ac:dyDescent="0.25">
      <c r="A168" s="10">
        <v>40268</v>
      </c>
      <c r="D168" s="52">
        <v>5171.1798906065151</v>
      </c>
      <c r="F168" s="51">
        <f t="shared" si="5"/>
        <v>9.2082659767062133E-2</v>
      </c>
    </row>
    <row r="169" spans="1:6" x14ac:dyDescent="0.25">
      <c r="A169" s="10">
        <v>40298</v>
      </c>
      <c r="D169" s="52">
        <v>5340.4743182140974</v>
      </c>
      <c r="F169" s="51">
        <f t="shared" si="5"/>
        <v>3.2738065816489352E-2</v>
      </c>
    </row>
    <row r="170" spans="1:6" x14ac:dyDescent="0.25">
      <c r="A170" s="10">
        <v>40329</v>
      </c>
      <c r="D170" s="52">
        <v>4859.4582968323875</v>
      </c>
      <c r="F170" s="51">
        <f t="shared" si="5"/>
        <v>-9.0069906289253709E-2</v>
      </c>
    </row>
    <row r="171" spans="1:6" x14ac:dyDescent="0.25">
      <c r="A171" s="10">
        <v>40359</v>
      </c>
      <c r="D171" s="52">
        <v>4692.3979643739667</v>
      </c>
      <c r="F171" s="51">
        <f t="shared" si="5"/>
        <v>-3.4378385872210947E-2</v>
      </c>
    </row>
    <row r="172" spans="1:6" x14ac:dyDescent="0.25">
      <c r="A172" s="10">
        <v>40390</v>
      </c>
      <c r="D172" s="52">
        <v>4812.4701070002184</v>
      </c>
      <c r="F172" s="51">
        <f t="shared" si="5"/>
        <v>2.5588652867440883E-2</v>
      </c>
    </row>
    <row r="173" spans="1:6" x14ac:dyDescent="0.25">
      <c r="A173" s="10">
        <v>40421</v>
      </c>
      <c r="D173" s="52">
        <v>4792.315454836611</v>
      </c>
      <c r="F173" s="51">
        <f t="shared" si="5"/>
        <v>-4.1880056842930613E-3</v>
      </c>
    </row>
    <row r="174" spans="1:6" x14ac:dyDescent="0.25">
      <c r="A174" s="10">
        <v>40451</v>
      </c>
      <c r="D174" s="52">
        <v>5190.9311025980005</v>
      </c>
      <c r="F174" s="51">
        <f t="shared" si="5"/>
        <v>8.3178090323559439E-2</v>
      </c>
    </row>
    <row r="175" spans="1:6" x14ac:dyDescent="0.25">
      <c r="A175" s="10">
        <v>40482</v>
      </c>
      <c r="D175" s="52">
        <v>5368.2401007864883</v>
      </c>
      <c r="F175" s="51">
        <f t="shared" si="5"/>
        <v>3.4157455509233527E-2</v>
      </c>
    </row>
    <row r="176" spans="1:6" x14ac:dyDescent="0.25">
      <c r="A176" s="10">
        <v>40512</v>
      </c>
      <c r="D176" s="52">
        <v>5332.29</v>
      </c>
      <c r="F176" s="51">
        <f t="shared" si="5"/>
        <v>-6.696813128984549E-3</v>
      </c>
    </row>
    <row r="177" spans="1:6" x14ac:dyDescent="0.25">
      <c r="A177" s="10">
        <v>40543</v>
      </c>
      <c r="D177" s="52">
        <v>5776.7375373596014</v>
      </c>
      <c r="F177" s="51">
        <f t="shared" si="5"/>
        <v>8.335021864144701E-2</v>
      </c>
    </row>
    <row r="178" spans="1:6" x14ac:dyDescent="0.25">
      <c r="A178" s="10">
        <v>40574</v>
      </c>
      <c r="D178" s="52">
        <v>5715.677116987642</v>
      </c>
      <c r="F178" s="51">
        <f t="shared" si="5"/>
        <v>-1.0570052729082206E-2</v>
      </c>
    </row>
    <row r="179" spans="1:6" x14ac:dyDescent="0.25">
      <c r="A179" s="10">
        <v>40602</v>
      </c>
      <c r="D179" s="52">
        <v>5911.6339891300404</v>
      </c>
      <c r="F179" s="51">
        <f t="shared" si="5"/>
        <v>3.4284104600659185E-2</v>
      </c>
    </row>
    <row r="180" spans="1:6" x14ac:dyDescent="0.25">
      <c r="A180" s="10">
        <v>40633</v>
      </c>
      <c r="D180" s="52">
        <v>5812.7367591151533</v>
      </c>
      <c r="F180" s="51">
        <f t="shared" si="5"/>
        <v>-1.6729254584558758E-2</v>
      </c>
    </row>
    <row r="181" spans="1:6" x14ac:dyDescent="0.25">
      <c r="A181" s="10">
        <v>40663</v>
      </c>
      <c r="D181" s="52">
        <v>6273.2537845286643</v>
      </c>
      <c r="F181" s="51">
        <f t="shared" si="5"/>
        <v>7.922550848210326E-2</v>
      </c>
    </row>
    <row r="182" spans="1:6" x14ac:dyDescent="0.25">
      <c r="A182" s="10">
        <v>40694</v>
      </c>
      <c r="D182" s="52">
        <v>5872.519618384461</v>
      </c>
      <c r="F182" s="51">
        <f t="shared" si="5"/>
        <v>-6.387979506464557E-2</v>
      </c>
    </row>
    <row r="183" spans="1:6" x14ac:dyDescent="0.25">
      <c r="A183" s="10">
        <v>40724</v>
      </c>
      <c r="D183" s="52">
        <v>5703.8027990677874</v>
      </c>
      <c r="F183" s="51">
        <f t="shared" si="5"/>
        <v>-2.8729886025155211E-2</v>
      </c>
    </row>
    <row r="184" spans="1:6" x14ac:dyDescent="0.25">
      <c r="A184" s="10">
        <v>40755</v>
      </c>
      <c r="D184" s="52">
        <v>5894.5619226144654</v>
      </c>
      <c r="F184" s="51">
        <f t="shared" si="5"/>
        <v>3.3444200346101564E-2</v>
      </c>
    </row>
    <row r="185" spans="1:6" x14ac:dyDescent="0.25">
      <c r="A185" s="10">
        <v>40786</v>
      </c>
      <c r="D185" s="52">
        <v>5535.050978077069</v>
      </c>
      <c r="F185" s="51">
        <f t="shared" si="5"/>
        <v>-6.0990273621205675E-2</v>
      </c>
    </row>
    <row r="186" spans="1:6" x14ac:dyDescent="0.25">
      <c r="A186" s="10">
        <v>40816</v>
      </c>
      <c r="D186" s="52">
        <v>5158.4242149315387</v>
      </c>
      <c r="F186" s="51">
        <f t="shared" si="5"/>
        <v>-6.8043955627012875E-2</v>
      </c>
    </row>
    <row r="187" spans="1:6" x14ac:dyDescent="0.25">
      <c r="A187" s="10">
        <v>40847</v>
      </c>
      <c r="D187" s="52">
        <v>5405.7460437353584</v>
      </c>
      <c r="F187" s="51">
        <f t="shared" ref="F187:F232" si="6">+(D187-D186)/D186</f>
        <v>4.7945228716925539E-2</v>
      </c>
    </row>
    <row r="188" spans="1:6" x14ac:dyDescent="0.25">
      <c r="A188" s="10">
        <v>40877</v>
      </c>
      <c r="D188" s="52">
        <v>5352.245984957176</v>
      </c>
      <c r="F188" s="51">
        <f t="shared" si="6"/>
        <v>-9.8968871910257127E-3</v>
      </c>
    </row>
    <row r="189" spans="1:6" x14ac:dyDescent="0.25">
      <c r="A189" s="10">
        <v>40908</v>
      </c>
      <c r="D189" s="52">
        <v>5360.803894261242</v>
      </c>
      <c r="F189" s="51">
        <f t="shared" si="6"/>
        <v>1.5989379651306307E-3</v>
      </c>
    </row>
    <row r="190" spans="1:6" x14ac:dyDescent="0.25">
      <c r="A190" s="10">
        <v>40939</v>
      </c>
      <c r="D190" s="52">
        <v>5496.1728686312927</v>
      </c>
      <c r="F190" s="51">
        <f t="shared" si="6"/>
        <v>2.5251618421439286E-2</v>
      </c>
    </row>
    <row r="191" spans="1:6" x14ac:dyDescent="0.25">
      <c r="A191" s="10">
        <v>40968</v>
      </c>
      <c r="D191" s="52">
        <v>5545.8577449385421</v>
      </c>
      <c r="F191" s="51">
        <f t="shared" si="6"/>
        <v>9.0399042196833927E-3</v>
      </c>
    </row>
    <row r="192" spans="1:6" x14ac:dyDescent="0.25">
      <c r="A192" s="10">
        <v>40999</v>
      </c>
      <c r="D192" s="52">
        <v>5524.3842179117737</v>
      </c>
      <c r="F192" s="51">
        <f t="shared" si="6"/>
        <v>-3.8719938401532723E-3</v>
      </c>
    </row>
    <row r="193" spans="1:6" x14ac:dyDescent="0.25">
      <c r="A193" s="10">
        <v>41029</v>
      </c>
      <c r="D193" s="52">
        <v>5558.8171147538005</v>
      </c>
      <c r="F193" s="51">
        <f t="shared" si="6"/>
        <v>6.2328932028993655E-3</v>
      </c>
    </row>
    <row r="194" spans="1:6" x14ac:dyDescent="0.25">
      <c r="A194" s="10">
        <v>41060</v>
      </c>
      <c r="D194" s="52">
        <v>5510.4885533158049</v>
      </c>
      <c r="F194" s="51">
        <f t="shared" si="6"/>
        <v>-8.6940369579214145E-3</v>
      </c>
    </row>
    <row r="195" spans="1:6" x14ac:dyDescent="0.25">
      <c r="A195" s="10">
        <v>41090</v>
      </c>
      <c r="D195" s="52">
        <v>5321.7157747711963</v>
      </c>
      <c r="F195" s="51">
        <f t="shared" si="6"/>
        <v>-3.4256994950296944E-2</v>
      </c>
    </row>
    <row r="196" spans="1:6" x14ac:dyDescent="0.25">
      <c r="A196" s="10">
        <v>41121</v>
      </c>
      <c r="D196" s="52">
        <v>5479.4245676006349</v>
      </c>
      <c r="F196" s="51">
        <f t="shared" si="6"/>
        <v>2.963495224173621E-2</v>
      </c>
    </row>
    <row r="197" spans="1:6" x14ac:dyDescent="0.25">
      <c r="A197" s="10">
        <v>41152</v>
      </c>
      <c r="D197" s="52">
        <v>5541.1850214535007</v>
      </c>
      <c r="F197" s="51">
        <f t="shared" si="6"/>
        <v>1.1271339369840044E-2</v>
      </c>
    </row>
    <row r="198" spans="1:6" x14ac:dyDescent="0.25">
      <c r="A198" s="10">
        <v>41182</v>
      </c>
      <c r="D198" s="52">
        <v>5539.3561839846361</v>
      </c>
      <c r="F198" s="51">
        <f t="shared" si="6"/>
        <v>-3.3004446914945804E-4</v>
      </c>
    </row>
    <row r="199" spans="1:6" x14ac:dyDescent="0.25">
      <c r="A199" s="10">
        <v>41213</v>
      </c>
      <c r="D199" s="52">
        <v>5481.9796898059403</v>
      </c>
      <c r="F199" s="51">
        <f t="shared" si="6"/>
        <v>-1.0357971625760857E-2</v>
      </c>
    </row>
    <row r="200" spans="1:6" x14ac:dyDescent="0.25">
      <c r="A200" s="10">
        <v>41243</v>
      </c>
      <c r="D200" s="52">
        <v>5653.1028742132266</v>
      </c>
      <c r="F200" s="51">
        <f t="shared" si="6"/>
        <v>3.1215581612879708E-2</v>
      </c>
    </row>
    <row r="201" spans="1:6" x14ac:dyDescent="0.25">
      <c r="A201" s="10">
        <v>41274</v>
      </c>
      <c r="D201" s="52">
        <v>5785.6629642411444</v>
      </c>
      <c r="F201" s="51">
        <f t="shared" si="6"/>
        <v>2.3449085038341339E-2</v>
      </c>
    </row>
    <row r="202" spans="1:6" x14ac:dyDescent="0.25">
      <c r="A202" s="10">
        <v>41305</v>
      </c>
      <c r="D202" s="52">
        <v>5938.270263078487</v>
      </c>
      <c r="F202" s="51">
        <f t="shared" si="6"/>
        <v>2.6376804141642347E-2</v>
      </c>
    </row>
    <row r="203" spans="1:6" x14ac:dyDescent="0.25">
      <c r="A203" s="10">
        <v>41333</v>
      </c>
      <c r="D203" s="52">
        <v>5863.3579302031148</v>
      </c>
      <c r="F203" s="51">
        <f t="shared" si="6"/>
        <v>-1.2615177409681671E-2</v>
      </c>
    </row>
    <row r="204" spans="1:6" x14ac:dyDescent="0.25">
      <c r="A204" s="10">
        <v>41364</v>
      </c>
      <c r="D204" s="52">
        <v>5994.0804323436569</v>
      </c>
      <c r="F204" s="51">
        <f t="shared" si="6"/>
        <v>2.229481871935006E-2</v>
      </c>
    </row>
    <row r="205" spans="1:6" x14ac:dyDescent="0.25">
      <c r="A205" s="10">
        <v>41394</v>
      </c>
      <c r="D205" s="52">
        <v>6229.2566802537713</v>
      </c>
      <c r="F205" s="51">
        <f t="shared" si="6"/>
        <v>3.9234750111313006E-2</v>
      </c>
    </row>
    <row r="206" spans="1:6" x14ac:dyDescent="0.25">
      <c r="A206" s="10">
        <v>41425</v>
      </c>
      <c r="D206" s="52">
        <v>5891.6305324131736</v>
      </c>
      <c r="F206" s="51">
        <f t="shared" si="6"/>
        <v>-5.4200069955512457E-2</v>
      </c>
    </row>
    <row r="207" spans="1:6" x14ac:dyDescent="0.25">
      <c r="A207" s="10">
        <v>41455</v>
      </c>
      <c r="D207" s="52">
        <v>5652.6653532876599</v>
      </c>
      <c r="F207" s="51">
        <f t="shared" si="6"/>
        <v>-4.0560109431647458E-2</v>
      </c>
    </row>
    <row r="208" spans="1:6" x14ac:dyDescent="0.25">
      <c r="A208" s="10">
        <v>41486</v>
      </c>
      <c r="D208" s="52">
        <v>5750.9763052622884</v>
      </c>
      <c r="F208" s="51">
        <f t="shared" si="6"/>
        <v>1.7391963937410462E-2</v>
      </c>
    </row>
    <row r="209" spans="1:6" x14ac:dyDescent="0.25">
      <c r="A209" s="10">
        <v>41517</v>
      </c>
      <c r="D209" s="52">
        <v>5523.6229315012897</v>
      </c>
      <c r="F209" s="51">
        <f t="shared" si="6"/>
        <v>-3.9533004779199771E-2</v>
      </c>
    </row>
    <row r="210" spans="1:6" x14ac:dyDescent="0.25">
      <c r="A210" s="10">
        <v>41547</v>
      </c>
      <c r="D210" s="52">
        <v>5703.7590469752313</v>
      </c>
      <c r="F210" s="51">
        <f t="shared" si="6"/>
        <v>3.2611950110972107E-2</v>
      </c>
    </row>
    <row r="211" spans="1:6" x14ac:dyDescent="0.25">
      <c r="A211" s="10">
        <v>41578</v>
      </c>
      <c r="D211" s="52">
        <v>5855.7888181908265</v>
      </c>
      <c r="F211" s="51">
        <f t="shared" si="6"/>
        <v>2.6654311650177155E-2</v>
      </c>
    </row>
    <row r="212" spans="1:6" x14ac:dyDescent="0.25">
      <c r="A212" s="10">
        <v>41608</v>
      </c>
      <c r="D212" s="52">
        <v>5989.7839768546</v>
      </c>
      <c r="F212" s="51">
        <f t="shared" si="6"/>
        <v>2.2882512130137225E-2</v>
      </c>
    </row>
    <row r="213" spans="1:6" x14ac:dyDescent="0.25">
      <c r="A213" s="10">
        <v>41639</v>
      </c>
      <c r="D213" s="52">
        <v>5905.6487028683014</v>
      </c>
      <c r="F213" s="51">
        <f t="shared" si="6"/>
        <v>-1.4046462161475214E-2</v>
      </c>
    </row>
    <row r="214" spans="1:6" x14ac:dyDescent="0.25">
      <c r="A214" s="10">
        <v>41670</v>
      </c>
      <c r="D214" s="52">
        <v>5594.0287988433347</v>
      </c>
      <c r="F214" s="51">
        <f t="shared" si="6"/>
        <v>-5.276641393749288E-2</v>
      </c>
    </row>
    <row r="215" spans="1:6" x14ac:dyDescent="0.25">
      <c r="A215" s="10">
        <v>41698</v>
      </c>
      <c r="D215" s="52">
        <v>6008.7198825130863</v>
      </c>
      <c r="F215" s="51">
        <f t="shared" si="6"/>
        <v>7.413102409402976E-2</v>
      </c>
    </row>
    <row r="216" spans="1:6" x14ac:dyDescent="0.25">
      <c r="A216" s="10">
        <v>41729</v>
      </c>
      <c r="D216" s="52">
        <v>6076.0193512836131</v>
      </c>
      <c r="F216" s="51">
        <f t="shared" si="6"/>
        <v>1.12003005775632E-2</v>
      </c>
    </row>
    <row r="217" spans="1:6" x14ac:dyDescent="0.25">
      <c r="A217" s="10">
        <v>41759</v>
      </c>
      <c r="D217" s="52">
        <v>6173.9104241481591</v>
      </c>
      <c r="F217" s="51">
        <f t="shared" si="6"/>
        <v>1.6111053504769639E-2</v>
      </c>
    </row>
    <row r="218" spans="1:6" x14ac:dyDescent="0.25">
      <c r="A218" s="10">
        <v>41790</v>
      </c>
      <c r="D218" s="52">
        <v>6350.7216352236064</v>
      </c>
      <c r="F218" s="51">
        <f t="shared" si="6"/>
        <v>2.863844774680914E-2</v>
      </c>
    </row>
    <row r="219" spans="1:6" x14ac:dyDescent="0.25">
      <c r="A219" s="10">
        <v>41820</v>
      </c>
      <c r="D219" s="52">
        <v>6456.0505745344626</v>
      </c>
      <c r="F219" s="51">
        <f t="shared" si="6"/>
        <v>1.6585349722567016E-2</v>
      </c>
    </row>
    <row r="220" spans="1:6" x14ac:dyDescent="0.25">
      <c r="A220" s="10">
        <v>41851</v>
      </c>
      <c r="D220" s="52">
        <v>6349.8815938367288</v>
      </c>
      <c r="F220" s="51">
        <f t="shared" si="6"/>
        <v>-1.644488057706851E-2</v>
      </c>
    </row>
    <row r="221" spans="1:6" x14ac:dyDescent="0.25">
      <c r="A221" s="10">
        <v>41882</v>
      </c>
      <c r="D221" s="52">
        <v>6649.6013603296642</v>
      </c>
      <c r="F221" s="51">
        <f t="shared" si="6"/>
        <v>4.7200843364362415E-2</v>
      </c>
    </row>
    <row r="222" spans="1:6" x14ac:dyDescent="0.25">
      <c r="A222" s="10">
        <v>41912</v>
      </c>
      <c r="D222" s="52">
        <v>6669.3510833523933</v>
      </c>
      <c r="F222" s="51">
        <f t="shared" si="6"/>
        <v>2.970061204052383E-3</v>
      </c>
    </row>
    <row r="223" spans="1:6" x14ac:dyDescent="0.25">
      <c r="A223" s="10">
        <v>41943</v>
      </c>
      <c r="D223" s="52">
        <v>6881.2602736233084</v>
      </c>
      <c r="F223" s="51">
        <f t="shared" si="6"/>
        <v>3.1773584509573842E-2</v>
      </c>
    </row>
    <row r="224" spans="1:6" x14ac:dyDescent="0.25">
      <c r="A224" s="10">
        <v>41973</v>
      </c>
      <c r="D224" s="52">
        <v>7205.8575157713713</v>
      </c>
      <c r="F224" s="51">
        <f t="shared" si="6"/>
        <v>4.7171190921564583E-2</v>
      </c>
    </row>
    <row r="225" spans="1:6" x14ac:dyDescent="0.25">
      <c r="A225" s="10">
        <v>42004</v>
      </c>
      <c r="D225" s="52">
        <v>7204.5887032599412</v>
      </c>
      <c r="F225" s="51">
        <f t="shared" si="6"/>
        <v>-1.7608071054041905E-4</v>
      </c>
    </row>
    <row r="226" spans="1:6" x14ac:dyDescent="0.25">
      <c r="A226" s="10">
        <v>42035</v>
      </c>
      <c r="D226" s="52">
        <v>7204.0986791175965</v>
      </c>
      <c r="F226" s="51">
        <f t="shared" si="6"/>
        <v>-6.8015560988652997E-5</v>
      </c>
    </row>
    <row r="227" spans="1:6" x14ac:dyDescent="0.25">
      <c r="A227" s="10">
        <v>42043</v>
      </c>
      <c r="D227" s="52">
        <v>7419.6392983005344</v>
      </c>
      <c r="F227" s="51">
        <f t="shared" si="6"/>
        <v>2.9919165295128732E-2</v>
      </c>
    </row>
    <row r="228" spans="1:6" x14ac:dyDescent="0.25">
      <c r="A228" s="10">
        <v>42094</v>
      </c>
      <c r="D228" s="52">
        <v>7710.1711121244989</v>
      </c>
      <c r="F228" s="51">
        <f t="shared" si="6"/>
        <v>3.9157134483681806E-2</v>
      </c>
    </row>
    <row r="229" spans="1:6" x14ac:dyDescent="0.25">
      <c r="A229" s="10">
        <v>42124</v>
      </c>
      <c r="D229" s="52">
        <v>7385.0400936785245</v>
      </c>
      <c r="F229" s="51">
        <f t="shared" si="6"/>
        <v>-4.216910542162873E-2</v>
      </c>
    </row>
    <row r="230" spans="1:6" x14ac:dyDescent="0.25">
      <c r="A230" s="10">
        <v>42155</v>
      </c>
      <c r="D230" s="52">
        <v>7301.919748533237</v>
      </c>
      <c r="F230" s="51">
        <f t="shared" si="6"/>
        <v>-1.1255232753094622E-2</v>
      </c>
    </row>
    <row r="231" spans="1:6" x14ac:dyDescent="0.25">
      <c r="A231" s="10">
        <v>42185</v>
      </c>
      <c r="D231" s="52">
        <v>7060.1453368726106</v>
      </c>
      <c r="F231" s="51">
        <f t="shared" si="6"/>
        <v>-3.3111074893584315E-2</v>
      </c>
    </row>
    <row r="232" spans="1:6" x14ac:dyDescent="0.25">
      <c r="A232" s="10">
        <v>42216</v>
      </c>
      <c r="D232" s="52">
        <v>7446.0305985382629</v>
      </c>
      <c r="F232" s="51">
        <f t="shared" si="6"/>
        <v>5.4656843910891144E-2</v>
      </c>
    </row>
    <row r="233" spans="1:6" x14ac:dyDescent="0.25">
      <c r="A233" s="10">
        <v>42247</v>
      </c>
      <c r="D233" s="52">
        <v>6975.0648951579424</v>
      </c>
      <c r="F233" s="51">
        <f>+(D233-D232)/D232</f>
        <v>-6.3250573194364293E-2</v>
      </c>
    </row>
    <row r="234" spans="1:6" x14ac:dyDescent="0.25">
      <c r="A234" s="10">
        <v>42277</v>
      </c>
      <c r="D234" s="52">
        <v>7084.574200083307</v>
      </c>
      <c r="F234" s="51">
        <f>+(D234-D233)/D233</f>
        <v>1.570011269735791E-2</v>
      </c>
    </row>
    <row r="235" spans="1:6" x14ac:dyDescent="0.25">
      <c r="A235" s="10">
        <v>42308</v>
      </c>
      <c r="D235" s="52">
        <v>7214.5355600441253</v>
      </c>
      <c r="F235" s="51">
        <f>+(D235-D234)/D234</f>
        <v>1.834427254065461E-2</v>
      </c>
    </row>
    <row r="236" spans="1:6" x14ac:dyDescent="0.25">
      <c r="A236" s="10">
        <v>42338</v>
      </c>
      <c r="D236" s="52">
        <v>7423.6357928493835</v>
      </c>
      <c r="F236" s="51">
        <f>+(D236-D235)/D235</f>
        <v>2.898318693767438E-2</v>
      </c>
    </row>
    <row r="237" spans="1:6" x14ac:dyDescent="0.25">
      <c r="A237" s="10">
        <v>42369</v>
      </c>
      <c r="D237" s="52">
        <f>D236*0.0124171+D236</f>
        <v>7515.8158208527739</v>
      </c>
      <c r="F237" s="51">
        <f>+(D237-D236)/D236</f>
        <v>1.2417100000000039E-2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D43"/>
  <sheetViews>
    <sheetView zoomScale="170" zoomScaleNormal="170" workbookViewId="0">
      <selection sqref="A1:XFD1048576"/>
    </sheetView>
  </sheetViews>
  <sheetFormatPr defaultRowHeight="13.5" x14ac:dyDescent="0.25"/>
  <cols>
    <col min="4" max="4" width="22.125" bestFit="1" customWidth="1"/>
  </cols>
  <sheetData>
    <row r="1" spans="1:4" x14ac:dyDescent="0.25">
      <c r="B1" s="1" t="s">
        <v>0</v>
      </c>
      <c r="C1" s="1" t="s">
        <v>20</v>
      </c>
      <c r="D1" t="s">
        <v>6</v>
      </c>
    </row>
    <row r="2" spans="1:4" x14ac:dyDescent="0.25">
      <c r="A2" s="1" t="s">
        <v>3</v>
      </c>
      <c r="B2" s="3">
        <v>-0.1537</v>
      </c>
      <c r="C2" s="3">
        <v>-9.6799999999999997E-2</v>
      </c>
      <c r="D2" s="2">
        <f>C2-B2</f>
        <v>5.6900000000000006E-2</v>
      </c>
    </row>
    <row r="3" spans="1:4" x14ac:dyDescent="0.25">
      <c r="A3" s="1" t="s">
        <v>5</v>
      </c>
      <c r="B3" s="3">
        <v>-6.8199999999999997E-2</v>
      </c>
      <c r="C3" s="4">
        <v>3.8999999999999998E-3</v>
      </c>
      <c r="D3" s="2">
        <f t="shared" ref="D3:D6" si="0">C3-B3</f>
        <v>7.2099999999999997E-2</v>
      </c>
    </row>
    <row r="4" spans="1:4" x14ac:dyDescent="0.25">
      <c r="A4" s="1" t="s">
        <v>2</v>
      </c>
      <c r="B4" s="3">
        <v>-0.44729999999999998</v>
      </c>
      <c r="C4" s="4">
        <v>0.28349999999999997</v>
      </c>
      <c r="D4" s="2">
        <f t="shared" si="0"/>
        <v>0.73079999999999989</v>
      </c>
    </row>
    <row r="5" spans="1:4" x14ac:dyDescent="0.25">
      <c r="A5" s="1" t="s">
        <v>1</v>
      </c>
      <c r="B5" s="3">
        <v>-0.50949999999999995</v>
      </c>
      <c r="C5" s="3">
        <v>-4.5100000000000001E-2</v>
      </c>
      <c r="D5" s="2">
        <f t="shared" si="0"/>
        <v>0.46439999999999992</v>
      </c>
    </row>
    <row r="6" spans="1:4" x14ac:dyDescent="0.25">
      <c r="A6" s="1" t="s">
        <v>4</v>
      </c>
      <c r="B6" s="3">
        <v>-8.3599999999999994E-2</v>
      </c>
      <c r="C6" s="3">
        <v>-4.8500000000000001E-2</v>
      </c>
      <c r="D6" s="2">
        <f t="shared" si="0"/>
        <v>3.5099999999999992E-2</v>
      </c>
    </row>
    <row r="33" spans="1:4" x14ac:dyDescent="0.25">
      <c r="B33" s="1"/>
      <c r="C33" s="1"/>
    </row>
    <row r="34" spans="1:4" x14ac:dyDescent="0.25">
      <c r="A34" s="1"/>
      <c r="B34" s="3"/>
      <c r="D34" s="2"/>
    </row>
    <row r="35" spans="1:4" x14ac:dyDescent="0.25">
      <c r="A35" s="1"/>
      <c r="B35" s="3"/>
      <c r="D35" s="2"/>
    </row>
    <row r="36" spans="1:4" x14ac:dyDescent="0.25">
      <c r="A36" s="1"/>
      <c r="B36" s="3"/>
      <c r="D36" s="2"/>
    </row>
    <row r="37" spans="1:4" x14ac:dyDescent="0.25">
      <c r="A37" s="1"/>
      <c r="B37" s="3"/>
      <c r="D37" s="2"/>
    </row>
    <row r="38" spans="1:4" x14ac:dyDescent="0.25">
      <c r="A38" s="1"/>
      <c r="B38" s="3"/>
      <c r="D38" s="2"/>
    </row>
    <row r="39" spans="1:4" x14ac:dyDescent="0.25">
      <c r="A39" s="1"/>
      <c r="B39" s="3"/>
    </row>
    <row r="40" spans="1:4" x14ac:dyDescent="0.25">
      <c r="A40" s="1"/>
      <c r="B40" s="4"/>
    </row>
    <row r="41" spans="1:4" x14ac:dyDescent="0.25">
      <c r="A41" s="1"/>
      <c r="B41" s="4"/>
    </row>
    <row r="42" spans="1:4" x14ac:dyDescent="0.25">
      <c r="A42" s="1"/>
      <c r="B42" s="3"/>
    </row>
    <row r="43" spans="1:4" x14ac:dyDescent="0.25">
      <c r="A43" s="1"/>
      <c r="B43" s="3"/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E290"/>
  <sheetViews>
    <sheetView tabSelected="1" topLeftCell="A259" workbookViewId="0">
      <selection activeCell="C22" sqref="C22"/>
    </sheetView>
  </sheetViews>
  <sheetFormatPr defaultRowHeight="13.5" x14ac:dyDescent="0.25"/>
  <cols>
    <col min="1" max="1" width="10.375" style="77" bestFit="1" customWidth="1"/>
    <col min="2" max="2" width="12.75" style="29" bestFit="1" customWidth="1"/>
    <col min="3" max="3" width="13.5" style="29" bestFit="1" customWidth="1"/>
    <col min="4" max="4" width="8.25" style="29" bestFit="1" customWidth="1"/>
    <col min="5" max="5" width="9.875" style="29" bestFit="1" customWidth="1"/>
  </cols>
  <sheetData>
    <row r="1" spans="1:5" x14ac:dyDescent="0.25">
      <c r="A1" s="77" t="s">
        <v>84</v>
      </c>
      <c r="B1" s="29" t="s">
        <v>20</v>
      </c>
      <c r="C1" s="29" t="s">
        <v>118</v>
      </c>
      <c r="D1" s="29" t="s">
        <v>146</v>
      </c>
      <c r="E1" s="29" t="s">
        <v>109</v>
      </c>
    </row>
    <row r="2" spans="1:5" x14ac:dyDescent="0.25">
      <c r="A2" s="77">
        <f>VAMI!A2</f>
        <v>35431</v>
      </c>
      <c r="B2" s="29">
        <f>VAMI!B2</f>
        <v>10000</v>
      </c>
      <c r="C2" s="29">
        <f>VAMI!C2</f>
        <v>10000</v>
      </c>
      <c r="D2" s="29">
        <f>VAMI!D2</f>
        <v>10000</v>
      </c>
      <c r="E2" s="29">
        <f>VAMI!E2</f>
        <v>10000</v>
      </c>
    </row>
    <row r="3" spans="1:5" x14ac:dyDescent="0.25">
      <c r="A3" s="77">
        <f>VAMI!A3</f>
        <v>35461</v>
      </c>
      <c r="B3" s="29">
        <f>VAMI!B3</f>
        <v>10944.909999999998</v>
      </c>
      <c r="C3" s="29">
        <f>VAMI!C3</f>
        <v>10624.704795153508</v>
      </c>
      <c r="D3" s="29">
        <f>VAMI!D3</f>
        <v>9928.9104341137026</v>
      </c>
      <c r="E3" s="29">
        <f>VAMI!E3</f>
        <v>10316.999448077511</v>
      </c>
    </row>
    <row r="4" spans="1:5" x14ac:dyDescent="0.25">
      <c r="A4" s="77">
        <f>VAMI!A4</f>
        <v>35489</v>
      </c>
      <c r="B4" s="29">
        <f>VAMI!B4</f>
        <v>11535.369999999999</v>
      </c>
      <c r="C4" s="29">
        <f>VAMI!C4</f>
        <v>10707.978231851319</v>
      </c>
      <c r="D4" s="29">
        <f>VAMI!D4</f>
        <v>9933.1941371738758</v>
      </c>
      <c r="E4" s="29">
        <f>VAMI!E4</f>
        <v>10423.265121675964</v>
      </c>
    </row>
    <row r="5" spans="1:5" x14ac:dyDescent="0.25">
      <c r="A5" s="77">
        <f>VAMI!A5</f>
        <v>35520</v>
      </c>
      <c r="B5" s="29">
        <f>VAMI!B5</f>
        <v>10934.279999999999</v>
      </c>
      <c r="C5" s="29">
        <f>VAMI!C5</f>
        <v>10267.994660642777</v>
      </c>
      <c r="D5" s="29">
        <f>VAMI!D5</f>
        <v>9679.0042567484907</v>
      </c>
      <c r="E5" s="29">
        <f>VAMI!E5</f>
        <v>10252.322134445498</v>
      </c>
    </row>
    <row r="6" spans="1:5" x14ac:dyDescent="0.25">
      <c r="A6" s="77">
        <f>VAMI!A6</f>
        <v>35550</v>
      </c>
      <c r="B6" s="29">
        <f>VAMI!B6</f>
        <v>10678.779999999999</v>
      </c>
      <c r="C6" s="29">
        <f>VAMI!C6</f>
        <v>10880.993941883151</v>
      </c>
      <c r="D6" s="29">
        <f>VAMI!D6</f>
        <v>9912.6423149413313</v>
      </c>
      <c r="E6" s="29">
        <f>VAMI!E6</f>
        <v>10241.045381208984</v>
      </c>
    </row>
    <row r="7" spans="1:5" x14ac:dyDescent="0.25">
      <c r="A7" s="77">
        <f>VAMI!A7</f>
        <v>35581</v>
      </c>
      <c r="B7" s="29">
        <f>VAMI!B7</f>
        <v>11322.999999999998</v>
      </c>
      <c r="C7" s="29">
        <f>VAMI!C7</f>
        <v>11543.484957387822</v>
      </c>
      <c r="D7" s="29">
        <f>VAMI!D7</f>
        <v>10023.873454518309</v>
      </c>
      <c r="E7" s="29">
        <f>VAMI!E7</f>
        <v>10689.603027689094</v>
      </c>
    </row>
    <row r="8" spans="1:5" x14ac:dyDescent="0.25">
      <c r="A8" s="77">
        <f>VAMI!A8</f>
        <v>35611</v>
      </c>
      <c r="B8" s="29">
        <f>VAMI!B8</f>
        <v>11735.929999999997</v>
      </c>
      <c r="C8" s="29">
        <f>VAMI!C8</f>
        <v>12060.683848444398</v>
      </c>
      <c r="D8" s="29">
        <f>VAMI!D8</f>
        <v>10217.228945889736</v>
      </c>
      <c r="E8" s="29">
        <f>VAMI!E8</f>
        <v>10978.220832543895</v>
      </c>
    </row>
    <row r="9" spans="1:5" x14ac:dyDescent="0.25">
      <c r="A9" s="77">
        <f>VAMI!A9</f>
        <v>35642</v>
      </c>
      <c r="B9" s="29">
        <f>VAMI!B9</f>
        <v>13065.429999999995</v>
      </c>
      <c r="C9" s="29">
        <f>VAMI!C9</f>
        <v>13020.33062942807</v>
      </c>
      <c r="D9" s="29">
        <f>VAMI!D9</f>
        <v>10817.386941133293</v>
      </c>
      <c r="E9" s="29">
        <f>VAMI!E9</f>
        <v>11403.080527727341</v>
      </c>
    </row>
    <row r="10" spans="1:5" x14ac:dyDescent="0.25">
      <c r="A10" s="77">
        <f>VAMI!A10</f>
        <v>35673</v>
      </c>
      <c r="B10" s="29">
        <f>VAMI!B10</f>
        <v>12144.729999999996</v>
      </c>
      <c r="C10" s="29">
        <f>VAMI!C10</f>
        <v>12290.892288736008</v>
      </c>
      <c r="D10" s="29">
        <f>VAMI!D10</f>
        <v>10516.254641887812</v>
      </c>
      <c r="E10" s="29">
        <f>VAMI!E10</f>
        <v>11441.850434889036</v>
      </c>
    </row>
    <row r="11" spans="1:5" x14ac:dyDescent="0.25">
      <c r="A11" s="77">
        <f>VAMI!A11</f>
        <v>35703</v>
      </c>
      <c r="B11" s="29">
        <f>VAMI!B11</f>
        <v>12914.779999999995</v>
      </c>
      <c r="C11" s="29">
        <f>VAMI!C11</f>
        <v>12963.959338741141</v>
      </c>
      <c r="D11" s="29">
        <f>VAMI!D11</f>
        <v>10805.871119837939</v>
      </c>
      <c r="E11" s="29">
        <f>VAMI!E11</f>
        <v>11867.486822703433</v>
      </c>
    </row>
    <row r="12" spans="1:5" x14ac:dyDescent="0.25">
      <c r="A12" s="77">
        <f>VAMI!A12</f>
        <v>35734</v>
      </c>
      <c r="B12" s="29">
        <f>VAMI!B12</f>
        <v>12272.929999999995</v>
      </c>
      <c r="C12" s="29">
        <f>VAMI!C12</f>
        <v>12531.060683848442</v>
      </c>
      <c r="D12" s="29">
        <f>VAMI!D12</f>
        <v>11169.894649103344</v>
      </c>
      <c r="E12" s="29">
        <f>VAMI!E12</f>
        <v>11685.914326095579</v>
      </c>
    </row>
    <row r="13" spans="1:5" x14ac:dyDescent="0.25">
      <c r="A13" s="77">
        <f>VAMI!A13</f>
        <v>35764</v>
      </c>
      <c r="B13" s="29">
        <f>VAMI!B13</f>
        <v>12336.729999999994</v>
      </c>
      <c r="C13" s="29">
        <f>VAMI!C13</f>
        <v>13111.099702228152</v>
      </c>
      <c r="D13" s="29">
        <f>VAMI!D13</f>
        <v>11318.182100922055</v>
      </c>
      <c r="E13" s="29">
        <f>VAMI!E13</f>
        <v>11577.236198113109</v>
      </c>
    </row>
    <row r="14" spans="1:5" x14ac:dyDescent="0.25">
      <c r="A14" s="77">
        <f>VAMI!A14</f>
        <v>35795</v>
      </c>
      <c r="B14" s="29">
        <f>VAMI!B14</f>
        <v>12838.869999999995</v>
      </c>
      <c r="C14" s="29">
        <f>VAMI!C14</f>
        <v>13336.276825136047</v>
      </c>
      <c r="D14" s="29">
        <f>VAMI!D14</f>
        <v>11507.979589170898</v>
      </c>
      <c r="E14" s="29">
        <f>VAMI!E14</f>
        <v>11679.115323557206</v>
      </c>
    </row>
    <row r="15" spans="1:5" x14ac:dyDescent="0.25">
      <c r="A15" s="77">
        <f>VAMI!A15</f>
        <v>35826</v>
      </c>
      <c r="B15" s="29">
        <f>VAMI!B15</f>
        <v>13126.269999999995</v>
      </c>
      <c r="C15" s="29">
        <f>VAMI!C15</f>
        <v>13483.827908409485</v>
      </c>
      <c r="D15" s="29">
        <f>VAMI!D15</f>
        <v>11742.13600446202</v>
      </c>
      <c r="E15" s="29">
        <f>VAMI!E15</f>
        <v>11596.191617132898</v>
      </c>
    </row>
    <row r="16" spans="1:5" x14ac:dyDescent="0.25">
      <c r="A16" s="77">
        <f>VAMI!A16</f>
        <v>35854</v>
      </c>
      <c r="B16" s="29">
        <f>VAMI!B16</f>
        <v>13320.929999999993</v>
      </c>
      <c r="C16" s="29">
        <f>VAMI!C16</f>
        <v>14456.309682718964</v>
      </c>
      <c r="D16" s="29">
        <f>VAMI!D16</f>
        <v>11657.826259141226</v>
      </c>
      <c r="E16" s="29">
        <f>VAMI!E16</f>
        <v>11975.388258054947</v>
      </c>
    </row>
    <row r="17" spans="1:5" x14ac:dyDescent="0.25">
      <c r="A17" s="77">
        <f>VAMI!A17</f>
        <v>35885</v>
      </c>
      <c r="B17" s="29">
        <f>VAMI!B17</f>
        <v>14001.179999999993</v>
      </c>
      <c r="C17" s="29">
        <f>VAMI!C17</f>
        <v>15196.632097751306</v>
      </c>
      <c r="D17" s="29">
        <f>VAMI!D17</f>
        <v>11681.965112493857</v>
      </c>
      <c r="E17" s="29">
        <f>VAMI!E17</f>
        <v>12334.649788115896</v>
      </c>
    </row>
    <row r="18" spans="1:5" x14ac:dyDescent="0.25">
      <c r="A18" s="77">
        <f>VAMI!A18</f>
        <v>35915</v>
      </c>
      <c r="B18" s="29">
        <f>VAMI!B18</f>
        <v>13416.329999999993</v>
      </c>
      <c r="C18" s="29">
        <f>VAMI!C18</f>
        <v>15349.522538248279</v>
      </c>
      <c r="D18" s="29">
        <f>VAMI!D18</f>
        <v>11725.66883616391</v>
      </c>
      <c r="E18" s="29">
        <f>VAMI!E18</f>
        <v>12453.063052143139</v>
      </c>
    </row>
    <row r="19" spans="1:5" x14ac:dyDescent="0.25">
      <c r="A19" s="77">
        <f>VAMI!A19</f>
        <v>35946</v>
      </c>
      <c r="B19" s="29">
        <f>VAMI!B19</f>
        <v>13626.63999999999</v>
      </c>
      <c r="C19" s="29">
        <f>VAMI!C19</f>
        <v>15085.63507546976</v>
      </c>
      <c r="D19" s="29">
        <f>VAMI!D19</f>
        <v>11949.574221479477</v>
      </c>
      <c r="E19" s="29">
        <f>VAMI!E19</f>
        <v>12194.03900173814</v>
      </c>
    </row>
    <row r="20" spans="1:5" x14ac:dyDescent="0.25">
      <c r="A20" s="77">
        <f>VAMI!A20</f>
        <v>35976</v>
      </c>
      <c r="B20" s="29">
        <f>VAMI!B20</f>
        <v>14102.499999999993</v>
      </c>
      <c r="C20" s="29">
        <f>VAMI!C20</f>
        <v>15698.42899681692</v>
      </c>
      <c r="D20" s="29">
        <f>VAMI!D20</f>
        <v>12227.27677988277</v>
      </c>
      <c r="E20" s="29">
        <f>VAMI!E20</f>
        <v>12178.187411224617</v>
      </c>
    </row>
    <row r="21" spans="1:5" x14ac:dyDescent="0.25">
      <c r="A21" s="77">
        <f>VAMI!A21</f>
        <v>36007</v>
      </c>
      <c r="B21" s="29">
        <f>VAMI!B21</f>
        <v>13396.539999999994</v>
      </c>
      <c r="C21" s="29">
        <f>VAMI!C21</f>
        <v>15531.266043741656</v>
      </c>
      <c r="D21" s="29">
        <f>VAMI!D21</f>
        <v>12176.021630005</v>
      </c>
      <c r="E21" s="29">
        <f>VAMI!E21</f>
        <v>12081.977553582965</v>
      </c>
    </row>
    <row r="22" spans="1:5" x14ac:dyDescent="0.25">
      <c r="A22" s="77">
        <f>VAMI!A22</f>
        <v>36038</v>
      </c>
      <c r="B22" s="29">
        <f>VAMI!B22</f>
        <v>12737.559999999992</v>
      </c>
      <c r="C22" s="29">
        <f>VAMI!C22</f>
        <v>13285.758291405689</v>
      </c>
      <c r="D22" s="29">
        <f>VAMI!D22</f>
        <v>12725.58797245658</v>
      </c>
      <c r="E22" s="29">
        <f>VAMI!E22</f>
        <v>11030.847642325982</v>
      </c>
    </row>
    <row r="23" spans="1:5" x14ac:dyDescent="0.25">
      <c r="A23" s="77">
        <f>VAMI!A23</f>
        <v>36068</v>
      </c>
      <c r="B23" s="29">
        <f>VAMI!B23</f>
        <v>13687.489999999993</v>
      </c>
      <c r="C23" s="29">
        <f>VAMI!C23</f>
        <v>14136.872368826369</v>
      </c>
      <c r="D23" s="29">
        <f>VAMI!D23</f>
        <v>13191.408542110295</v>
      </c>
      <c r="E23" s="29">
        <f>VAMI!E23</f>
        <v>11106.960578141749</v>
      </c>
    </row>
    <row r="24" spans="1:5" x14ac:dyDescent="0.25">
      <c r="A24" s="77">
        <f>VAMI!A24</f>
        <v>36099</v>
      </c>
      <c r="B24" s="29">
        <f>VAMI!B24</f>
        <v>14007.379999999992</v>
      </c>
      <c r="C24" s="29">
        <f>VAMI!C24</f>
        <v>15286.785090871754</v>
      </c>
      <c r="D24" s="29">
        <f>VAMI!D24</f>
        <v>12991.969611833472</v>
      </c>
      <c r="E24" s="29">
        <f>VAMI!E24</f>
        <v>11242.464022067483</v>
      </c>
    </row>
    <row r="25" spans="1:5" x14ac:dyDescent="0.25">
      <c r="A25" s="77">
        <f>VAMI!A25</f>
        <v>36129</v>
      </c>
      <c r="B25" s="29">
        <f>VAMI!B25</f>
        <v>14412.639999999992</v>
      </c>
      <c r="C25" s="29">
        <f>VAMI!C25</f>
        <v>16213.368929048158</v>
      </c>
      <c r="D25" s="29">
        <f>VAMI!D25</f>
        <v>13091.701517542242</v>
      </c>
      <c r="E25" s="29">
        <f>VAMI!E25</f>
        <v>11659.559732958949</v>
      </c>
    </row>
    <row r="26" spans="1:5" x14ac:dyDescent="0.25">
      <c r="A26" s="77">
        <f>VAMI!A26</f>
        <v>36160</v>
      </c>
      <c r="B26" s="29">
        <f>VAMI!B26</f>
        <v>15538.029999999992</v>
      </c>
      <c r="C26" s="29">
        <f>VAMI!C26</f>
        <v>17147.653763220045</v>
      </c>
      <c r="D26" s="29">
        <f>VAMI!D26</f>
        <v>13064.253472474202</v>
      </c>
      <c r="E26" s="29">
        <f>VAMI!E26</f>
        <v>11984.861554538529</v>
      </c>
    </row>
    <row r="27" spans="1:5" x14ac:dyDescent="0.25">
      <c r="A27" s="77">
        <f>VAMI!A27</f>
        <v>36191</v>
      </c>
      <c r="B27" s="29">
        <f>VAMI!B27</f>
        <v>15424.599999999991</v>
      </c>
      <c r="C27" s="29">
        <f>VAMI!C27</f>
        <v>17864.667830372731</v>
      </c>
      <c r="D27" s="29">
        <f>VAMI!D27</f>
        <v>13182.011764632702</v>
      </c>
      <c r="E27" s="29">
        <f>VAMI!E27</f>
        <v>12253.323597216613</v>
      </c>
    </row>
    <row r="28" spans="1:5" x14ac:dyDescent="0.25">
      <c r="A28" s="77">
        <f>VAMI!A28</f>
        <v>36219</v>
      </c>
      <c r="B28" s="29">
        <f>VAMI!B28</f>
        <v>15561.359999999993</v>
      </c>
      <c r="C28" s="29">
        <f>VAMI!C28</f>
        <v>17309.477359071778</v>
      </c>
      <c r="D28" s="29">
        <f>VAMI!D28</f>
        <v>12533.775111809626</v>
      </c>
      <c r="E28" s="29">
        <f>VAMI!E28</f>
        <v>12091.57735682083</v>
      </c>
    </row>
    <row r="29" spans="1:5" x14ac:dyDescent="0.25">
      <c r="A29" s="77">
        <f>VAMI!A29</f>
        <v>36250</v>
      </c>
      <c r="B29" s="29">
        <f>VAMI!B29</f>
        <v>16098.949999999993</v>
      </c>
      <c r="C29" s="29">
        <f>VAMI!C29</f>
        <v>18001.950918985527</v>
      </c>
      <c r="D29" s="29">
        <f>VAMI!D29</f>
        <v>12504.166554355961</v>
      </c>
      <c r="E29" s="29">
        <f>VAMI!E29</f>
        <v>12471.253546602144</v>
      </c>
    </row>
    <row r="30" spans="1:5" x14ac:dyDescent="0.25">
      <c r="A30" s="77">
        <f>VAMI!A30</f>
        <v>36280</v>
      </c>
      <c r="B30" s="29">
        <f>VAMI!B30</f>
        <v>17145.769999999993</v>
      </c>
      <c r="C30" s="29">
        <f>VAMI!C30</f>
        <v>18699.14775644317</v>
      </c>
      <c r="D30" s="29">
        <f>VAMI!D30</f>
        <v>12522.383696217858</v>
      </c>
      <c r="E30" s="29">
        <f>VAMI!E30</f>
        <v>13032.461044745731</v>
      </c>
    </row>
    <row r="31" spans="1:5" x14ac:dyDescent="0.25">
      <c r="A31" s="77">
        <f>VAMI!A31</f>
        <v>36311</v>
      </c>
      <c r="B31" s="29">
        <f>VAMI!B31</f>
        <v>16485.009999999991</v>
      </c>
      <c r="C31" s="29">
        <f>VAMI!C31</f>
        <v>18257.521306088922</v>
      </c>
      <c r="D31" s="29">
        <f>VAMI!D31</f>
        <v>12325.262858884536</v>
      </c>
      <c r="E31" s="29">
        <f>VAMI!E31</f>
        <v>13126.293752213865</v>
      </c>
    </row>
    <row r="32" spans="1:5" x14ac:dyDescent="0.25">
      <c r="A32" s="77">
        <f>VAMI!A32</f>
        <v>36341</v>
      </c>
      <c r="B32" s="29">
        <f>VAMI!B32</f>
        <v>18386.649999999994</v>
      </c>
      <c r="C32" s="29">
        <f>VAMI!C32</f>
        <v>19270.767019201154</v>
      </c>
      <c r="D32" s="29">
        <f>VAMI!D32</f>
        <v>12194.479289560495</v>
      </c>
      <c r="E32" s="29">
        <f>VAMI!E32</f>
        <v>13602.779971215297</v>
      </c>
    </row>
    <row r="33" spans="1:5" x14ac:dyDescent="0.25">
      <c r="A33" s="77">
        <f>VAMI!A33</f>
        <v>36372</v>
      </c>
      <c r="B33" s="29">
        <f>VAMI!B33</f>
        <v>17435.239999999994</v>
      </c>
      <c r="C33" s="29">
        <f>VAMI!C33</f>
        <v>18669.06253208749</v>
      </c>
      <c r="D33" s="29">
        <f>VAMI!D33</f>
        <v>12135.942259166108</v>
      </c>
      <c r="E33" s="29">
        <f>VAMI!E33</f>
        <v>13673.514898965232</v>
      </c>
    </row>
    <row r="34" spans="1:5" x14ac:dyDescent="0.25">
      <c r="A34" s="77">
        <f>VAMI!A34</f>
        <v>36403</v>
      </c>
      <c r="B34" s="29">
        <f>VAMI!B34</f>
        <v>17186.829999999994</v>
      </c>
      <c r="C34" s="29">
        <f>VAMI!C34</f>
        <v>18576.75326008831</v>
      </c>
      <c r="D34" s="29">
        <f>VAMI!D34</f>
        <v>12088.464895820589</v>
      </c>
      <c r="E34" s="29">
        <f>VAMI!E34</f>
        <v>13672.14686080844</v>
      </c>
    </row>
    <row r="35" spans="1:5" x14ac:dyDescent="0.25">
      <c r="A35" s="77">
        <f>VAMI!A35</f>
        <v>36433</v>
      </c>
      <c r="B35" s="29">
        <f>VAMI!B35</f>
        <v>17383.839999999993</v>
      </c>
      <c r="C35" s="29">
        <f>VAMI!C35</f>
        <v>18067.460724920424</v>
      </c>
      <c r="D35" s="29">
        <f>VAMI!D35</f>
        <v>12177.792337852716</v>
      </c>
      <c r="E35" s="29">
        <f>VAMI!E35</f>
        <v>13694.020761229383</v>
      </c>
    </row>
    <row r="36" spans="1:5" x14ac:dyDescent="0.25">
      <c r="A36" s="77">
        <f>VAMI!A36</f>
        <v>36464</v>
      </c>
      <c r="B36" s="29">
        <f>VAMI!B36</f>
        <v>15996.159999999994</v>
      </c>
      <c r="C36" s="29">
        <f>VAMI!C36</f>
        <v>19210.801930383001</v>
      </c>
      <c r="D36" s="29">
        <f>VAMI!D36</f>
        <v>12185.592575467608</v>
      </c>
      <c r="E36" s="29">
        <f>VAMI!E36</f>
        <v>13913.124575613963</v>
      </c>
    </row>
    <row r="37" spans="1:5" x14ac:dyDescent="0.25">
      <c r="A37" s="77">
        <f>VAMI!A37</f>
        <v>36494</v>
      </c>
      <c r="B37" s="29">
        <f>VAMI!B37</f>
        <v>16892.929999999997</v>
      </c>
      <c r="C37" s="29">
        <f>VAMI!C37</f>
        <v>19601.293767327243</v>
      </c>
      <c r="D37" s="29">
        <f>VAMI!D37</f>
        <v>12102.742523735571</v>
      </c>
      <c r="E37" s="29">
        <f>VAMI!E37</f>
        <v>14617.128779168628</v>
      </c>
    </row>
    <row r="38" spans="1:5" x14ac:dyDescent="0.25">
      <c r="A38" s="77">
        <f>VAMI!A38</f>
        <v>36525</v>
      </c>
      <c r="B38" s="29">
        <f>VAMI!B38</f>
        <v>18178.999999999996</v>
      </c>
      <c r="C38" s="29">
        <f>VAMI!C38</f>
        <v>20755.72440702331</v>
      </c>
      <c r="D38" s="29">
        <f>VAMI!D38</f>
        <v>11921.885658717832</v>
      </c>
      <c r="E38" s="29">
        <f>VAMI!E38</f>
        <v>15735.339632389016</v>
      </c>
    </row>
    <row r="39" spans="1:5" x14ac:dyDescent="0.25">
      <c r="A39" s="77">
        <f>VAMI!A39</f>
        <v>36556</v>
      </c>
      <c r="B39" s="29">
        <f>VAMI!B39</f>
        <v>18128.489999999998</v>
      </c>
      <c r="C39" s="29">
        <f>VAMI!C39</f>
        <v>19712.906869288428</v>
      </c>
      <c r="D39" s="29">
        <f>VAMI!D39</f>
        <v>12091.790674963144</v>
      </c>
      <c r="E39" s="29">
        <f>VAMI!E39</f>
        <v>15836.047834851601</v>
      </c>
    </row>
    <row r="40" spans="1:5" x14ac:dyDescent="0.25">
      <c r="A40" s="77">
        <f>VAMI!A40</f>
        <v>36585</v>
      </c>
      <c r="B40" s="29">
        <f>VAMI!B40</f>
        <v>18248.999999999996</v>
      </c>
      <c r="C40" s="29">
        <f>VAMI!C40</f>
        <v>19339.767943320672</v>
      </c>
      <c r="D40" s="29">
        <f>VAMI!D40</f>
        <v>12456.651869299369</v>
      </c>
      <c r="E40" s="29">
        <f>VAMI!E40</f>
        <v>16811.547301169619</v>
      </c>
    </row>
    <row r="41" spans="1:5" x14ac:dyDescent="0.25">
      <c r="A41" s="77">
        <f>VAMI!A41</f>
        <v>36616</v>
      </c>
      <c r="B41" s="29">
        <f>VAMI!B41</f>
        <v>19098.509999999995</v>
      </c>
      <c r="C41" s="29">
        <f>VAMI!C41</f>
        <v>21231.748639490714</v>
      </c>
      <c r="D41" s="29">
        <f>VAMI!D41</f>
        <v>12882.853369217468</v>
      </c>
      <c r="E41" s="29">
        <f>VAMI!E41</f>
        <v>16967.894939376776</v>
      </c>
    </row>
    <row r="42" spans="1:5" x14ac:dyDescent="0.25">
      <c r="A42" s="77">
        <f>VAMI!A42</f>
        <v>36646</v>
      </c>
      <c r="B42" s="29">
        <f>VAMI!B42</f>
        <v>17996.459999999995</v>
      </c>
      <c r="C42" s="29">
        <f>VAMI!C42</f>
        <v>20592.976691652126</v>
      </c>
      <c r="D42" s="29">
        <f>VAMI!D42</f>
        <v>12779.629810094695</v>
      </c>
      <c r="E42" s="29">
        <f>VAMI!E42</f>
        <v>16484.309632047742</v>
      </c>
    </row>
    <row r="43" spans="1:5" x14ac:dyDescent="0.25">
      <c r="A43" s="77">
        <f>VAMI!A43</f>
        <v>36677</v>
      </c>
      <c r="B43" s="29">
        <f>VAMI!B43</f>
        <v>16709.199999999997</v>
      </c>
      <c r="C43" s="29">
        <f>VAMI!C43</f>
        <v>20170.448711366676</v>
      </c>
      <c r="D43" s="29">
        <f>VAMI!D43</f>
        <v>12733.392356928258</v>
      </c>
      <c r="E43" s="29">
        <f>VAMI!E43</f>
        <v>16161.217265641817</v>
      </c>
    </row>
    <row r="44" spans="1:5" x14ac:dyDescent="0.25">
      <c r="A44" s="77">
        <f>VAMI!A44</f>
        <v>36707</v>
      </c>
      <c r="B44" s="29">
        <f>VAMI!B44</f>
        <v>16424.159999999996</v>
      </c>
      <c r="C44" s="29">
        <f>VAMI!C44</f>
        <v>20667.727692781606</v>
      </c>
      <c r="D44" s="29">
        <f>VAMI!D44</f>
        <v>13009.091983503804</v>
      </c>
      <c r="E44" s="29">
        <f>VAMI!E44</f>
        <v>16755.949053670629</v>
      </c>
    </row>
    <row r="45" spans="1:5" x14ac:dyDescent="0.25">
      <c r="A45" s="77">
        <f>VAMI!A45</f>
        <v>36738</v>
      </c>
      <c r="B45" s="29">
        <f>VAMI!B45</f>
        <v>16156.249999999996</v>
      </c>
      <c r="C45" s="29">
        <f>VAMI!C45</f>
        <v>20344.593900811178</v>
      </c>
      <c r="D45" s="29">
        <f>VAMI!D45</f>
        <v>13232.976634535438</v>
      </c>
      <c r="E45" s="29">
        <f>VAMI!E45</f>
        <v>16655.414430242989</v>
      </c>
    </row>
    <row r="46" spans="1:5" x14ac:dyDescent="0.25">
      <c r="A46" s="77">
        <f>VAMI!A46</f>
        <v>36769</v>
      </c>
      <c r="B46" s="29">
        <f>VAMI!B46</f>
        <v>17439.669999999991</v>
      </c>
      <c r="C46" s="29">
        <f>VAMI!C46</f>
        <v>21608.276003696486</v>
      </c>
      <c r="D46" s="29">
        <f>VAMI!D46</f>
        <v>13534.677053160629</v>
      </c>
      <c r="E46" s="29">
        <f>VAMI!E46</f>
        <v>17289.984077801055</v>
      </c>
    </row>
    <row r="47" spans="1:5" x14ac:dyDescent="0.25">
      <c r="A47" s="77">
        <f>VAMI!A47</f>
        <v>36799</v>
      </c>
      <c r="B47" s="29">
        <f>VAMI!B47</f>
        <v>16176.639999999992</v>
      </c>
      <c r="C47" s="29">
        <f>VAMI!C47</f>
        <v>20467.501796899076</v>
      </c>
      <c r="D47" s="29">
        <f>VAMI!D47</f>
        <v>13370.556902132104</v>
      </c>
      <c r="E47" s="29">
        <f>VAMI!E47</f>
        <v>17075.590433500391</v>
      </c>
    </row>
    <row r="48" spans="1:5" x14ac:dyDescent="0.25">
      <c r="A48" s="77">
        <f>VAMI!A48</f>
        <v>36830</v>
      </c>
      <c r="B48" s="29">
        <f>VAMI!B48</f>
        <v>16091.569999999992</v>
      </c>
      <c r="C48" s="29">
        <f>VAMI!C48</f>
        <v>20380.942601909861</v>
      </c>
      <c r="D48" s="29">
        <f>VAMI!D48</f>
        <v>13579.769973854067</v>
      </c>
      <c r="E48" s="29">
        <f>VAMI!E48</f>
        <v>16769.93540506285</v>
      </c>
    </row>
    <row r="49" spans="1:5" x14ac:dyDescent="0.25">
      <c r="A49" s="77">
        <f>VAMI!A49</f>
        <v>36860</v>
      </c>
      <c r="B49" s="29">
        <f>VAMI!B49</f>
        <v>16279.719999999992</v>
      </c>
      <c r="C49" s="29">
        <f>VAMI!C49</f>
        <v>18774.206797412477</v>
      </c>
      <c r="D49" s="29">
        <f>VAMI!D49</f>
        <v>14008.380797564965</v>
      </c>
      <c r="E49" s="29">
        <f>VAMI!E49</f>
        <v>16184.665145447452</v>
      </c>
    </row>
    <row r="50" spans="1:5" x14ac:dyDescent="0.25">
      <c r="A50" s="77">
        <f>VAMI!A50</f>
        <v>36891</v>
      </c>
      <c r="B50" s="29">
        <f>VAMI!B50</f>
        <v>19034.119999999988</v>
      </c>
      <c r="C50" s="29">
        <f>VAMI!C50</f>
        <v>18866.105349625228</v>
      </c>
      <c r="D50" s="29">
        <f>VAMI!D50</f>
        <v>14338.159583489703</v>
      </c>
      <c r="E50" s="29">
        <f>VAMI!E50</f>
        <v>16519.687392984099</v>
      </c>
    </row>
    <row r="51" spans="1:5" x14ac:dyDescent="0.25">
      <c r="A51" s="77">
        <f>VAMI!A51</f>
        <v>36922</v>
      </c>
      <c r="B51" s="29">
        <f>VAMI!B51</f>
        <v>20435.389999999989</v>
      </c>
      <c r="C51" s="29">
        <f>VAMI!C51</f>
        <v>19535.373241605925</v>
      </c>
      <c r="D51" s="29">
        <f>VAMI!D51</f>
        <v>14362.509926538432</v>
      </c>
      <c r="E51" s="29">
        <f>VAMI!E51</f>
        <v>17079.706316040927</v>
      </c>
    </row>
    <row r="52" spans="1:5" x14ac:dyDescent="0.25">
      <c r="A52" s="77">
        <f>VAMI!A52</f>
        <v>36950</v>
      </c>
      <c r="B52" s="29">
        <f>VAMI!B52</f>
        <v>19528.869999999988</v>
      </c>
      <c r="C52" s="29">
        <f>VAMI!C52</f>
        <v>17754.184207824223</v>
      </c>
      <c r="D52" s="29">
        <f>VAMI!D52</f>
        <v>14608.124107129899</v>
      </c>
      <c r="E52" s="29">
        <f>VAMI!E52</f>
        <v>16702.245465468353</v>
      </c>
    </row>
    <row r="53" spans="1:5" x14ac:dyDescent="0.25">
      <c r="A53" s="77">
        <f>VAMI!A53</f>
        <v>36981</v>
      </c>
      <c r="B53" s="29">
        <f>VAMI!B53</f>
        <v>20685.569999999989</v>
      </c>
      <c r="C53" s="29">
        <f>VAMI!C53</f>
        <v>16629.428072697414</v>
      </c>
      <c r="D53" s="29">
        <f>VAMI!D53</f>
        <v>14534.691567159385</v>
      </c>
      <c r="E53" s="29">
        <f>VAMI!E53</f>
        <v>16436.678368051089</v>
      </c>
    </row>
    <row r="54" spans="1:5" x14ac:dyDescent="0.25">
      <c r="A54" s="77">
        <f>VAMI!A54</f>
        <v>37011</v>
      </c>
      <c r="B54" s="29">
        <f>VAMI!B54</f>
        <v>20283.55999999999</v>
      </c>
      <c r="C54" s="29">
        <f>VAMI!C54</f>
        <v>17921.655200739311</v>
      </c>
      <c r="D54" s="29">
        <f>VAMI!D54</f>
        <v>14139.259744595092</v>
      </c>
      <c r="E54" s="29">
        <f>VAMI!E54</f>
        <v>16757.193527090672</v>
      </c>
    </row>
    <row r="55" spans="1:5" x14ac:dyDescent="0.25">
      <c r="A55" s="77">
        <f>VAMI!A55</f>
        <v>37042</v>
      </c>
      <c r="B55" s="29">
        <f>VAMI!B55</f>
        <v>20500.369999999988</v>
      </c>
      <c r="C55" s="29">
        <f>VAMI!C55</f>
        <v>18041.790738268832</v>
      </c>
      <c r="D55" s="29">
        <f>VAMI!D55</f>
        <v>14157.302718471967</v>
      </c>
      <c r="E55" s="29">
        <f>VAMI!E55</f>
        <v>16956.603476052551</v>
      </c>
    </row>
    <row r="56" spans="1:5" x14ac:dyDescent="0.25">
      <c r="A56" s="77">
        <f>VAMI!A56</f>
        <v>37072</v>
      </c>
      <c r="B56" s="29">
        <f>VAMI!B56</f>
        <v>20258.749999999989</v>
      </c>
      <c r="C56" s="29">
        <f>VAMI!C56</f>
        <v>17602.628606633141</v>
      </c>
      <c r="D56" s="29">
        <f>VAMI!D56</f>
        <v>14279.02955257489</v>
      </c>
      <c r="E56" s="29">
        <f>VAMI!E56</f>
        <v>17005.779299258476</v>
      </c>
    </row>
    <row r="57" spans="1:5" x14ac:dyDescent="0.25">
      <c r="A57" s="77">
        <f>VAMI!A57</f>
        <v>37103</v>
      </c>
      <c r="B57" s="29">
        <f>VAMI!B57</f>
        <v>19109.139999999989</v>
      </c>
      <c r="C57" s="29">
        <f>VAMI!C57</f>
        <v>17429.304856761493</v>
      </c>
      <c r="D57" s="29">
        <f>VAMI!D57</f>
        <v>14810.640005142104</v>
      </c>
      <c r="E57" s="29">
        <f>VAMI!E57</f>
        <v>16864.630123670631</v>
      </c>
    </row>
    <row r="58" spans="1:5" x14ac:dyDescent="0.25">
      <c r="A58" s="77">
        <f>VAMI!A58</f>
        <v>37134</v>
      </c>
      <c r="B58" s="29">
        <f>VAMI!B58</f>
        <v>19193.029999999988</v>
      </c>
      <c r="C58" s="29">
        <f>VAMI!C58</f>
        <v>16338.227744121592</v>
      </c>
      <c r="D58" s="29">
        <f>VAMI!D58</f>
        <v>15127.235933343427</v>
      </c>
      <c r="E58" s="29">
        <f>VAMI!E58</f>
        <v>16795.486827410641</v>
      </c>
    </row>
    <row r="59" spans="1:5" x14ac:dyDescent="0.25">
      <c r="A59" s="77">
        <f>VAMI!A59</f>
        <v>37164</v>
      </c>
      <c r="B59" s="29">
        <f>VAMI!B59</f>
        <v>16959.389999999989</v>
      </c>
      <c r="C59" s="29">
        <f>VAMI!C59</f>
        <v>15018.893110175599</v>
      </c>
      <c r="D59" s="29">
        <f>VAMI!D59</f>
        <v>15240.034584785599</v>
      </c>
      <c r="E59" s="29">
        <f>VAMI!E59</f>
        <v>16320.174473408262</v>
      </c>
    </row>
    <row r="60" spans="1:5" x14ac:dyDescent="0.25">
      <c r="A60" s="77">
        <f>VAMI!A60</f>
        <v>37195</v>
      </c>
      <c r="B60" s="29">
        <f>VAMI!B60</f>
        <v>18835.919999999984</v>
      </c>
      <c r="C60" s="29">
        <f>VAMI!C60</f>
        <v>15305.267481260924</v>
      </c>
      <c r="D60" s="29">
        <f>VAMI!D60</f>
        <v>15988.994242089355</v>
      </c>
      <c r="E60" s="29">
        <f>VAMI!E60</f>
        <v>16648.209429283881</v>
      </c>
    </row>
    <row r="61" spans="1:5" x14ac:dyDescent="0.25">
      <c r="A61" s="77">
        <f>VAMI!A61</f>
        <v>37225</v>
      </c>
      <c r="B61" s="29">
        <f>VAMI!B61</f>
        <v>18702.699999999986</v>
      </c>
      <c r="C61" s="29">
        <f>VAMI!C61</f>
        <v>16479.309990758818</v>
      </c>
      <c r="D61" s="29">
        <f>VAMI!D61</f>
        <v>15228.88783374422</v>
      </c>
      <c r="E61" s="29">
        <f>VAMI!E61</f>
        <v>16992.825596023311</v>
      </c>
    </row>
    <row r="62" spans="1:5" x14ac:dyDescent="0.25">
      <c r="A62" s="77">
        <f>VAMI!A62</f>
        <v>37256</v>
      </c>
      <c r="B62" s="29">
        <f>VAMI!B62</f>
        <v>19659.729999999981</v>
      </c>
      <c r="C62" s="29">
        <f>VAMI!C62</f>
        <v>16623.677995687456</v>
      </c>
      <c r="D62" s="29">
        <f>VAMI!D62</f>
        <v>14941.917050423708</v>
      </c>
      <c r="E62" s="29">
        <f>VAMI!E62</f>
        <v>17283.402784560742</v>
      </c>
    </row>
    <row r="63" spans="1:5" x14ac:dyDescent="0.25">
      <c r="A63" s="77">
        <f>VAMI!A63</f>
        <v>37287</v>
      </c>
      <c r="B63" s="29">
        <f>VAMI!B63</f>
        <v>20209.129999999983</v>
      </c>
      <c r="C63" s="29">
        <f>VAMI!C63</f>
        <v>16381.045281856466</v>
      </c>
      <c r="D63" s="29">
        <f>VAMI!D63</f>
        <v>15135.077639526184</v>
      </c>
      <c r="E63" s="29">
        <f>VAMI!E63</f>
        <v>17360.72194756852</v>
      </c>
    </row>
    <row r="64" spans="1:5" x14ac:dyDescent="0.25">
      <c r="A64" s="77">
        <f>VAMI!A64</f>
        <v>37315</v>
      </c>
      <c r="B64" s="29">
        <f>VAMI!B64</f>
        <v>18469.949999999983</v>
      </c>
      <c r="C64" s="29">
        <f>VAMI!C64</f>
        <v>16065.201766095093</v>
      </c>
      <c r="D64" s="29">
        <f>VAMI!D64</f>
        <v>15311.298318656918</v>
      </c>
      <c r="E64" s="29">
        <f>VAMI!E64</f>
        <v>17238.457582579471</v>
      </c>
    </row>
    <row r="65" spans="1:5" x14ac:dyDescent="0.25">
      <c r="A65" s="77">
        <f>VAMI!A65</f>
        <v>37346</v>
      </c>
      <c r="B65" s="29">
        <f>VAMI!B65</f>
        <v>19152.859999999979</v>
      </c>
      <c r="C65" s="29">
        <f>VAMI!C65</f>
        <v>16669.370571927317</v>
      </c>
      <c r="D65" s="29">
        <f>VAMI!D65</f>
        <v>14692.272125036026</v>
      </c>
      <c r="E65" s="29">
        <f>VAMI!E65</f>
        <v>17567.904706875008</v>
      </c>
    </row>
    <row r="66" spans="1:5" x14ac:dyDescent="0.25">
      <c r="A66" s="77">
        <f>VAMI!A66</f>
        <v>37376</v>
      </c>
      <c r="B66" s="29">
        <f>VAMI!B66</f>
        <v>18542.309999999979</v>
      </c>
      <c r="C66" s="29">
        <f>VAMI!C66</f>
        <v>15658.691857480248</v>
      </c>
      <c r="D66" s="29">
        <f>VAMI!D66</f>
        <v>15250.140474773636</v>
      </c>
      <c r="E66" s="29">
        <f>VAMI!E66</f>
        <v>17616.848110695155</v>
      </c>
    </row>
    <row r="67" spans="1:5" x14ac:dyDescent="0.25">
      <c r="A67" s="77">
        <f>VAMI!A67</f>
        <v>37407</v>
      </c>
      <c r="B67" s="29">
        <f>VAMI!B67</f>
        <v>19746.859999999979</v>
      </c>
      <c r="C67" s="29">
        <f>VAMI!C67</f>
        <v>15543.382277441229</v>
      </c>
      <c r="D67" s="29">
        <f>VAMI!D67</f>
        <v>15298.090579792783</v>
      </c>
      <c r="E67" s="29">
        <f>VAMI!E67</f>
        <v>17624.185502443619</v>
      </c>
    </row>
    <row r="68" spans="1:5" x14ac:dyDescent="0.25">
      <c r="A68" s="77">
        <f>VAMI!A68</f>
        <v>37437</v>
      </c>
      <c r="B68" s="29">
        <f>VAMI!B68</f>
        <v>21744.199999999975</v>
      </c>
      <c r="C68" s="29">
        <f>VAMI!C68</f>
        <v>14436.184413184117</v>
      </c>
      <c r="D68" s="29">
        <f>VAMI!D68</f>
        <v>15572.749345314987</v>
      </c>
      <c r="E68" s="29">
        <f>VAMI!E68</f>
        <v>17282.426034736971</v>
      </c>
    </row>
    <row r="69" spans="1:5" x14ac:dyDescent="0.25">
      <c r="A69" s="77">
        <f>VAMI!A69</f>
        <v>37468</v>
      </c>
      <c r="B69" s="29">
        <f>VAMI!B69</f>
        <v>21678.919999999973</v>
      </c>
      <c r="C69" s="29">
        <f>VAMI!C69</f>
        <v>13310.812198377667</v>
      </c>
      <c r="D69" s="29">
        <f>VAMI!D69</f>
        <v>16053.154410285864</v>
      </c>
      <c r="E69" s="29">
        <f>VAMI!E69</f>
        <v>16788.043523030683</v>
      </c>
    </row>
    <row r="70" spans="1:5" x14ac:dyDescent="0.25">
      <c r="A70" s="77">
        <f>VAMI!A70</f>
        <v>37499</v>
      </c>
      <c r="B70" s="29">
        <f>VAMI!B70</f>
        <v>22030.129999999972</v>
      </c>
      <c r="C70" s="29">
        <f>VAMI!C70</f>
        <v>13398.295512886343</v>
      </c>
      <c r="D70" s="29">
        <f>VAMI!D70</f>
        <v>16753.886123165794</v>
      </c>
      <c r="E70" s="29">
        <f>VAMI!E70</f>
        <v>16877.007191467663</v>
      </c>
    </row>
    <row r="71" spans="1:5" x14ac:dyDescent="0.25">
      <c r="A71" s="77">
        <f>VAMI!A71</f>
        <v>37529</v>
      </c>
      <c r="B71" s="29">
        <f>VAMI!B71</f>
        <v>22384.879999999972</v>
      </c>
      <c r="C71" s="29">
        <f>VAMI!C71</f>
        <v>11942.088510113985</v>
      </c>
      <c r="D71" s="29">
        <f>VAMI!D71</f>
        <v>17452.113134546842</v>
      </c>
      <c r="E71" s="29">
        <f>VAMI!E71</f>
        <v>16616.341495274515</v>
      </c>
    </row>
    <row r="72" spans="1:5" x14ac:dyDescent="0.25">
      <c r="A72" s="77">
        <f>VAMI!A72</f>
        <v>37560</v>
      </c>
      <c r="B72" s="29">
        <f>VAMI!B72</f>
        <v>21371.43999999997</v>
      </c>
      <c r="C72" s="29">
        <f>VAMI!C72</f>
        <v>12993.223123523989</v>
      </c>
      <c r="D72" s="29">
        <f>VAMI!D72</f>
        <v>16950.812058230164</v>
      </c>
      <c r="E72" s="29">
        <f>VAMI!E72</f>
        <v>16714.440128177805</v>
      </c>
    </row>
    <row r="73" spans="1:5" x14ac:dyDescent="0.25">
      <c r="A73" s="77">
        <f>VAMI!A73</f>
        <v>37590</v>
      </c>
      <c r="B73" s="29">
        <f>VAMI!B73</f>
        <v>21792.349999999969</v>
      </c>
      <c r="C73" s="29">
        <f>VAMI!C73</f>
        <v>13757.983365848664</v>
      </c>
      <c r="D73" s="29">
        <f>VAMI!D73</f>
        <v>16763.428040630901</v>
      </c>
      <c r="E73" s="29">
        <f>VAMI!E73</f>
        <v>17068.511939295575</v>
      </c>
    </row>
    <row r="74" spans="1:5" x14ac:dyDescent="0.25">
      <c r="A74" s="77">
        <f>VAMI!A74</f>
        <v>37621</v>
      </c>
      <c r="B74" s="29">
        <f>VAMI!B74</f>
        <v>22380.739999999969</v>
      </c>
      <c r="C74" s="29">
        <f>VAMI!C74</f>
        <v>12949.78950610947</v>
      </c>
      <c r="D74" s="29">
        <f>VAMI!D74</f>
        <v>17450.072881008018</v>
      </c>
      <c r="E74" s="29">
        <f>VAMI!E74</f>
        <v>17032.669339587657</v>
      </c>
    </row>
    <row r="75" spans="1:5" x14ac:dyDescent="0.25">
      <c r="A75" s="77">
        <f>VAMI!A75</f>
        <v>37652</v>
      </c>
      <c r="B75" s="29">
        <f>VAMI!B75</f>
        <v>22860.139999999967</v>
      </c>
      <c r="C75" s="29">
        <f>VAMI!C75</f>
        <v>12610.534962521833</v>
      </c>
      <c r="D75" s="29">
        <f>VAMI!D75</f>
        <v>17391.104577507864</v>
      </c>
      <c r="E75" s="29">
        <f>VAMI!E75</f>
        <v>17143.721675726105</v>
      </c>
    </row>
    <row r="76" spans="1:5" x14ac:dyDescent="0.25">
      <c r="A76" s="77">
        <f>VAMI!A76</f>
        <v>37680</v>
      </c>
      <c r="B76" s="29">
        <f>VAMI!B76</f>
        <v>24090.679999999968</v>
      </c>
      <c r="C76" s="29">
        <f>VAMI!C76</f>
        <v>12421.295820926185</v>
      </c>
      <c r="D76" s="29">
        <f>VAMI!D76</f>
        <v>17917.514871665149</v>
      </c>
      <c r="E76" s="29">
        <f>VAMI!E76</f>
        <v>17147.322705196882</v>
      </c>
    </row>
    <row r="77" spans="1:5" x14ac:dyDescent="0.25">
      <c r="A77" s="77">
        <f>VAMI!A77</f>
        <v>37711</v>
      </c>
      <c r="B77" s="29">
        <f>VAMI!B77</f>
        <v>22118.449999999972</v>
      </c>
      <c r="C77" s="29">
        <f>VAMI!C77</f>
        <v>12541.944758188738</v>
      </c>
      <c r="D77" s="29">
        <f>VAMI!D77</f>
        <v>17692.2202893262</v>
      </c>
      <c r="E77" s="29">
        <f>VAMI!E77</f>
        <v>17171.670842370215</v>
      </c>
    </row>
    <row r="78" spans="1:5" x14ac:dyDescent="0.25">
      <c r="A78" s="77">
        <f>VAMI!A78</f>
        <v>37741</v>
      </c>
      <c r="B78" s="29">
        <f>VAMI!B78</f>
        <v>23372.319999999971</v>
      </c>
      <c r="C78" s="29">
        <f>VAMI!C78</f>
        <v>13575.007700996008</v>
      </c>
      <c r="D78" s="29">
        <f>VAMI!D78</f>
        <v>17871.853831592001</v>
      </c>
      <c r="E78" s="29">
        <f>VAMI!E78</f>
        <v>17624.317893232994</v>
      </c>
    </row>
    <row r="79" spans="1:5" x14ac:dyDescent="0.25">
      <c r="A79" s="77">
        <f>VAMI!A79</f>
        <v>37772</v>
      </c>
      <c r="B79" s="29">
        <f>VAMI!B79</f>
        <v>26433.319999999971</v>
      </c>
      <c r="C79" s="29">
        <f>VAMI!C79</f>
        <v>14290.173529109779</v>
      </c>
      <c r="D79" s="29">
        <f>VAMI!D79</f>
        <v>18876.790664596003</v>
      </c>
      <c r="E79" s="29">
        <f>VAMI!E79</f>
        <v>18254.562775005077</v>
      </c>
    </row>
    <row r="80" spans="1:5" x14ac:dyDescent="0.25">
      <c r="A80" s="77">
        <f>VAMI!A80</f>
        <v>37802</v>
      </c>
      <c r="B80" s="29">
        <f>VAMI!B80</f>
        <v>25815.089999999975</v>
      </c>
      <c r="C80" s="29">
        <f>VAMI!C80</f>
        <v>14472.533114282794</v>
      </c>
      <c r="D80" s="29">
        <f>VAMI!D80</f>
        <v>18588.803901362862</v>
      </c>
      <c r="E80" s="29">
        <f>VAMI!E80</f>
        <v>18500.268311999771</v>
      </c>
    </row>
    <row r="81" spans="1:5" x14ac:dyDescent="0.25">
      <c r="A81" s="77">
        <f>VAMI!A81</f>
        <v>37833</v>
      </c>
      <c r="B81" s="29">
        <f>VAMI!B81</f>
        <v>27306.749999999971</v>
      </c>
      <c r="C81" s="29">
        <f>VAMI!C81</f>
        <v>14727.692781599766</v>
      </c>
      <c r="D81" s="29">
        <f>VAMI!D81</f>
        <v>16926.320722050703</v>
      </c>
      <c r="E81" s="29">
        <f>VAMI!E81</f>
        <v>18741.513750401573</v>
      </c>
    </row>
    <row r="82" spans="1:5" x14ac:dyDescent="0.25">
      <c r="A82" s="77">
        <f>VAMI!A82</f>
        <v>37864</v>
      </c>
      <c r="B82" s="29">
        <f>VAMI!B82</f>
        <v>28641.559999999969</v>
      </c>
      <c r="C82" s="29">
        <f>VAMI!C82</f>
        <v>15014.888592257943</v>
      </c>
      <c r="D82" s="29">
        <f>VAMI!D82</f>
        <v>17196.1940148416</v>
      </c>
      <c r="E82" s="29">
        <f>VAMI!E82</f>
        <v>19084.482387317774</v>
      </c>
    </row>
    <row r="83" spans="1:5" x14ac:dyDescent="0.25">
      <c r="A83" s="77">
        <f>VAMI!A83</f>
        <v>37894</v>
      </c>
      <c r="B83" s="29">
        <f>VAMI!B83</f>
        <v>27898.38999999997</v>
      </c>
      <c r="C83" s="29">
        <f>VAMI!C83</f>
        <v>14855.426635178161</v>
      </c>
      <c r="D83" s="29">
        <f>VAMI!D83</f>
        <v>18091.450632706674</v>
      </c>
      <c r="E83" s="29">
        <f>VAMI!E83</f>
        <v>19306.434074682511</v>
      </c>
    </row>
    <row r="84" spans="1:5" x14ac:dyDescent="0.25">
      <c r="A84" s="77">
        <f>VAMI!A84</f>
        <v>37925</v>
      </c>
      <c r="B84" s="29">
        <f>VAMI!B84</f>
        <v>27233.499999999975</v>
      </c>
      <c r="C84" s="29">
        <f>VAMI!C84</f>
        <v>15695.861998151771</v>
      </c>
      <c r="D84" s="29">
        <f>VAMI!D84</f>
        <v>17588.130037135103</v>
      </c>
      <c r="E84" s="29">
        <f>VAMI!E84</f>
        <v>19779.057424651975</v>
      </c>
    </row>
    <row r="85" spans="1:5" x14ac:dyDescent="0.25">
      <c r="A85" s="77">
        <f>VAMI!A85</f>
        <v>37955</v>
      </c>
      <c r="B85" s="29">
        <f>VAMI!B85</f>
        <v>26981.829999999976</v>
      </c>
      <c r="C85" s="29">
        <f>VAMI!C85</f>
        <v>15833.966526337419</v>
      </c>
      <c r="D85" s="29">
        <f>VAMI!D85</f>
        <v>17673.21109781813</v>
      </c>
      <c r="E85" s="29">
        <f>VAMI!E85</f>
        <v>19987.72590281691</v>
      </c>
    </row>
    <row r="86" spans="1:5" x14ac:dyDescent="0.25">
      <c r="A86" s="77">
        <f>VAMI!A86</f>
        <v>37986</v>
      </c>
      <c r="B86" s="29">
        <f>VAMI!B86</f>
        <v>28350.019999999975</v>
      </c>
      <c r="C86" s="29">
        <f>VAMI!C86</f>
        <v>16664.3392545436</v>
      </c>
      <c r="D86" s="29">
        <f>VAMI!D86</f>
        <v>17883.402827741644</v>
      </c>
      <c r="E86" s="29">
        <f>VAMI!E86</f>
        <v>20362.294750146208</v>
      </c>
    </row>
    <row r="87" spans="1:5" x14ac:dyDescent="0.25">
      <c r="A87" s="77">
        <f>VAMI!A87</f>
        <v>38017</v>
      </c>
      <c r="B87" s="29">
        <f>VAMI!B87</f>
        <v>28527.839999999975</v>
      </c>
      <c r="C87" s="29">
        <f>VAMI!C87</f>
        <v>16970.22281548415</v>
      </c>
      <c r="D87" s="29">
        <f>VAMI!D87</f>
        <v>18190.120943078167</v>
      </c>
      <c r="E87" s="29">
        <f>VAMI!E87</f>
        <v>20764.653895172374</v>
      </c>
    </row>
    <row r="88" spans="1:5" x14ac:dyDescent="0.25">
      <c r="A88" s="77">
        <f>VAMI!A88</f>
        <v>38046</v>
      </c>
      <c r="B88" s="29">
        <f>VAMI!B88</f>
        <v>29959.829999999973</v>
      </c>
      <c r="C88" s="29">
        <f>VAMI!C88</f>
        <v>17206.078652839115</v>
      </c>
      <c r="D88" s="29">
        <f>VAMI!D88</f>
        <v>18552.622575903028</v>
      </c>
      <c r="E88" s="29">
        <f>VAMI!E88</f>
        <v>21011.339124008384</v>
      </c>
    </row>
    <row r="89" spans="1:5" x14ac:dyDescent="0.25">
      <c r="A89" s="77">
        <f>VAMI!A89</f>
        <v>38077</v>
      </c>
      <c r="B89" s="29">
        <f>VAMI!B89</f>
        <v>29516.469999999972</v>
      </c>
      <c r="C89" s="29">
        <f>VAMI!C89</f>
        <v>16946.503747818064</v>
      </c>
      <c r="D89" s="29">
        <f>VAMI!D89</f>
        <v>18834.293676250738</v>
      </c>
      <c r="E89" s="29">
        <f>VAMI!E89</f>
        <v>21117.654811905042</v>
      </c>
    </row>
    <row r="90" spans="1:5" x14ac:dyDescent="0.25">
      <c r="A90" s="77">
        <f>VAMI!A90</f>
        <v>38107</v>
      </c>
      <c r="B90" s="29">
        <f>VAMI!B90</f>
        <v>27011.079999999976</v>
      </c>
      <c r="C90" s="29">
        <f>VAMI!C90</f>
        <v>16680.460006160807</v>
      </c>
      <c r="D90" s="29">
        <f>VAMI!D90</f>
        <v>17777.695301403914</v>
      </c>
      <c r="E90" s="29">
        <f>VAMI!E90</f>
        <v>20804.691811894452</v>
      </c>
    </row>
    <row r="91" spans="1:5" x14ac:dyDescent="0.25">
      <c r="A91" s="77">
        <f>VAMI!A91</f>
        <v>38138</v>
      </c>
      <c r="B91" s="29">
        <f>VAMI!B91</f>
        <v>26382.509999999973</v>
      </c>
      <c r="C91" s="29">
        <f>VAMI!C91</f>
        <v>16909.333607146535</v>
      </c>
      <c r="D91" s="29">
        <f>VAMI!D91</f>
        <v>17690.325175774888</v>
      </c>
      <c r="E91" s="29">
        <f>VAMI!E91</f>
        <v>20741.029494314251</v>
      </c>
    </row>
    <row r="92" spans="1:5" x14ac:dyDescent="0.25">
      <c r="A92" s="77">
        <f>VAMI!A92</f>
        <v>38168</v>
      </c>
      <c r="B92" s="29">
        <f>VAMI!B92</f>
        <v>25763.109999999975</v>
      </c>
      <c r="C92" s="29">
        <f>VAMI!C92</f>
        <v>17238.217476126923</v>
      </c>
      <c r="D92" s="29">
        <f>VAMI!D92</f>
        <v>17852.185289854915</v>
      </c>
      <c r="E92" s="29">
        <f>VAMI!E92</f>
        <v>20897.000554276099</v>
      </c>
    </row>
    <row r="93" spans="1:5" x14ac:dyDescent="0.25">
      <c r="A93" s="77">
        <f>VAMI!A93</f>
        <v>38199</v>
      </c>
      <c r="B93" s="29">
        <f>VAMI!B93</f>
        <v>24079.459999999977</v>
      </c>
      <c r="C93" s="29">
        <f>VAMI!C93</f>
        <v>16667.625012835004</v>
      </c>
      <c r="D93" s="29">
        <f>VAMI!D93</f>
        <v>18154.142813600854</v>
      </c>
      <c r="E93" s="29">
        <f>VAMI!E93</f>
        <v>20695.972495666403</v>
      </c>
    </row>
    <row r="94" spans="1:5" x14ac:dyDescent="0.25">
      <c r="A94" s="77">
        <f>VAMI!A94</f>
        <v>38230</v>
      </c>
      <c r="B94" s="29">
        <f>VAMI!B94</f>
        <v>23335.98999999998</v>
      </c>
      <c r="C94" s="29">
        <f>VAMI!C94</f>
        <v>16735.085737755428</v>
      </c>
      <c r="D94" s="29">
        <f>VAMI!D94</f>
        <v>18827.828726521009</v>
      </c>
      <c r="E94" s="29">
        <f>VAMI!E94</f>
        <v>20719.773417577024</v>
      </c>
    </row>
    <row r="95" spans="1:5" x14ac:dyDescent="0.25">
      <c r="A95" s="77">
        <f>VAMI!A95</f>
        <v>38260</v>
      </c>
      <c r="B95" s="29">
        <f>VAMI!B95</f>
        <v>24209.129999999976</v>
      </c>
      <c r="C95" s="29">
        <f>VAMI!C95</f>
        <v>16916.315843515771</v>
      </c>
      <c r="D95" s="29">
        <f>VAMI!D95</f>
        <v>18986.918740267844</v>
      </c>
      <c r="E95" s="29">
        <f>VAMI!E95</f>
        <v>21061.441682739885</v>
      </c>
    </row>
    <row r="96" spans="1:5" x14ac:dyDescent="0.25">
      <c r="A96" s="77">
        <f>VAMI!A96</f>
        <v>38291</v>
      </c>
      <c r="B96" s="29">
        <f>VAMI!B96</f>
        <v>26253.72999999997</v>
      </c>
      <c r="C96" s="29">
        <f>VAMI!C96</f>
        <v>17174.761269124152</v>
      </c>
      <c r="D96" s="29">
        <f>VAMI!D96</f>
        <v>19266.246866531339</v>
      </c>
      <c r="E96" s="29">
        <f>VAMI!E96</f>
        <v>21238.780616105541</v>
      </c>
    </row>
    <row r="97" spans="1:5" x14ac:dyDescent="0.25">
      <c r="A97" s="77">
        <f>VAMI!A97</f>
        <v>38321</v>
      </c>
      <c r="B97" s="29">
        <f>VAMI!B97</f>
        <v>29246.489999999965</v>
      </c>
      <c r="C97" s="29">
        <f>VAMI!C97</f>
        <v>17869.699147756452</v>
      </c>
      <c r="D97" s="29">
        <f>VAMI!D97</f>
        <v>18837.416259410773</v>
      </c>
      <c r="E97" s="29">
        <f>VAMI!E97</f>
        <v>21841.961878513499</v>
      </c>
    </row>
    <row r="98" spans="1:5" x14ac:dyDescent="0.25">
      <c r="A98" s="77">
        <f>VAMI!A98</f>
        <v>38352</v>
      </c>
      <c r="B98" s="29">
        <f>VAMI!B98</f>
        <v>30495.349999999959</v>
      </c>
      <c r="C98" s="29">
        <f>VAMI!C98</f>
        <v>18477.769791559716</v>
      </c>
      <c r="D98" s="29">
        <f>VAMI!D98</f>
        <v>19261.233316676793</v>
      </c>
      <c r="E98" s="29">
        <f>VAMI!E98</f>
        <v>22201.697073398624</v>
      </c>
    </row>
    <row r="99" spans="1:5" x14ac:dyDescent="0.25">
      <c r="A99" s="77">
        <f>VAMI!A99</f>
        <v>38383</v>
      </c>
      <c r="B99" s="29">
        <f>VAMI!B99</f>
        <v>28874.609999999961</v>
      </c>
      <c r="C99" s="29">
        <f>VAMI!C99</f>
        <v>18027.312865797317</v>
      </c>
      <c r="D99" s="29">
        <f>VAMI!D99</f>
        <v>19746.880008625463</v>
      </c>
      <c r="E99" s="29">
        <f>VAMI!E99</f>
        <v>22156.184062031843</v>
      </c>
    </row>
    <row r="100" spans="1:5" x14ac:dyDescent="0.25">
      <c r="A100" s="77">
        <f>VAMI!A100</f>
        <v>38411</v>
      </c>
      <c r="B100" s="29">
        <f>VAMI!B100</f>
        <v>29168.219999999958</v>
      </c>
      <c r="C100" s="29">
        <f>VAMI!C100</f>
        <v>18406.715268508069</v>
      </c>
      <c r="D100" s="29">
        <f>VAMI!D100</f>
        <v>19492.014190543923</v>
      </c>
      <c r="E100" s="29">
        <f>VAMI!E100</f>
        <v>22562.52964082672</v>
      </c>
    </row>
    <row r="101" spans="1:5" x14ac:dyDescent="0.25">
      <c r="A101" s="77">
        <f>VAMI!A101</f>
        <v>38442</v>
      </c>
      <c r="B101" s="29">
        <f>VAMI!B101</f>
        <v>28023.039999999961</v>
      </c>
      <c r="C101" s="29">
        <f>VAMI!C101</f>
        <v>18080.809117979268</v>
      </c>
      <c r="D101" s="29">
        <f>VAMI!D101</f>
        <v>19361.956321157471</v>
      </c>
      <c r="E101" s="29">
        <f>VAMI!E101</f>
        <v>22367.138487826509</v>
      </c>
    </row>
    <row r="102" spans="1:5" x14ac:dyDescent="0.25">
      <c r="A102" s="77">
        <f>VAMI!A102</f>
        <v>38472</v>
      </c>
      <c r="B102" s="29">
        <f>VAMI!B102</f>
        <v>25943.289999999964</v>
      </c>
      <c r="C102" s="29">
        <f>VAMI!C102</f>
        <v>17737.858096313797</v>
      </c>
      <c r="D102" s="29">
        <f>VAMI!D102</f>
        <v>20024.288140196932</v>
      </c>
      <c r="E102" s="29">
        <f>VAMI!E102</f>
        <v>22032.748774061281</v>
      </c>
    </row>
    <row r="103" spans="1:5" x14ac:dyDescent="0.25">
      <c r="A103" s="77">
        <f>VAMI!A103</f>
        <v>38503</v>
      </c>
      <c r="B103" s="29">
        <f>VAMI!B103</f>
        <v>28104.859999999961</v>
      </c>
      <c r="C103" s="29">
        <f>VAMI!C103</f>
        <v>18302.289762809331</v>
      </c>
      <c r="D103" s="29">
        <f>VAMI!D103</f>
        <v>20544.162988059124</v>
      </c>
      <c r="E103" s="29">
        <f>VAMI!E103</f>
        <v>22262.549764226704</v>
      </c>
    </row>
    <row r="104" spans="1:5" x14ac:dyDescent="0.25">
      <c r="A104" s="77">
        <f>VAMI!A104</f>
        <v>38533</v>
      </c>
      <c r="B104" s="29">
        <f>VAMI!B104</f>
        <v>29722.049999999956</v>
      </c>
      <c r="C104" s="29">
        <f>VAMI!C104</f>
        <v>18328.267789300757</v>
      </c>
      <c r="D104" s="29">
        <f>VAMI!D104</f>
        <v>20852.004901584722</v>
      </c>
      <c r="E104" s="29">
        <f>VAMI!E104</f>
        <v>22616.968733414364</v>
      </c>
    </row>
    <row r="105" spans="1:5" x14ac:dyDescent="0.25">
      <c r="A105" s="77">
        <f>VAMI!A105</f>
        <v>38564</v>
      </c>
      <c r="B105" s="29">
        <f>VAMI!B105</f>
        <v>30938.119999999952</v>
      </c>
      <c r="C105" s="29">
        <f>VAMI!C105</f>
        <v>19009.857274874223</v>
      </c>
      <c r="D105" s="29">
        <f>VAMI!D105</f>
        <v>20305.092547476328</v>
      </c>
      <c r="E105" s="29">
        <f>VAMI!E105</f>
        <v>23136.481958960016</v>
      </c>
    </row>
    <row r="106" spans="1:5" x14ac:dyDescent="0.25">
      <c r="A106" s="77">
        <f>VAMI!A106</f>
        <v>38595</v>
      </c>
      <c r="B106" s="29">
        <f>VAMI!B106</f>
        <v>30923.349999999951</v>
      </c>
      <c r="C106" s="29">
        <f>VAMI!C106</f>
        <v>18836.430845055966</v>
      </c>
      <c r="D106" s="29">
        <f>VAMI!D106</f>
        <v>20896.25186349377</v>
      </c>
      <c r="E106" s="29">
        <f>VAMI!E106</f>
        <v>23326.200902140241</v>
      </c>
    </row>
    <row r="107" spans="1:5" x14ac:dyDescent="0.25">
      <c r="A107" s="77">
        <f>VAMI!A107</f>
        <v>38625</v>
      </c>
      <c r="B107" s="29">
        <f>VAMI!B107</f>
        <v>31999.409999999949</v>
      </c>
      <c r="C107" s="29">
        <f>VAMI!C107</f>
        <v>18988.91056576651</v>
      </c>
      <c r="D107" s="29">
        <f>VAMI!D107</f>
        <v>20296.288770519168</v>
      </c>
      <c r="E107" s="29">
        <f>VAMI!E107</f>
        <v>23775.929471601867</v>
      </c>
    </row>
    <row r="108" spans="1:5" x14ac:dyDescent="0.25">
      <c r="A108" s="77">
        <f>VAMI!A108</f>
        <v>38656</v>
      </c>
      <c r="B108" s="29">
        <f>VAMI!B108</f>
        <v>31424.009999999947</v>
      </c>
      <c r="C108" s="29">
        <f>VAMI!C108</f>
        <v>18672.348290378894</v>
      </c>
      <c r="D108" s="29">
        <f>VAMI!D108</f>
        <v>19922.449631240765</v>
      </c>
      <c r="E108" s="29">
        <f>VAMI!E108</f>
        <v>23441.401483012189</v>
      </c>
    </row>
    <row r="109" spans="1:5" x14ac:dyDescent="0.25">
      <c r="A109" s="77">
        <f>VAMI!A109</f>
        <v>38686</v>
      </c>
      <c r="B109" s="29">
        <f>VAMI!B109</f>
        <v>34325.799999999945</v>
      </c>
      <c r="C109" s="29">
        <f>VAMI!C109</f>
        <v>19378.580963137905</v>
      </c>
      <c r="D109" s="29">
        <f>VAMI!D109</f>
        <v>20046.888509681878</v>
      </c>
      <c r="E109" s="29">
        <f>VAMI!E109</f>
        <v>23831.233517346707</v>
      </c>
    </row>
    <row r="110" spans="1:5" x14ac:dyDescent="0.25">
      <c r="A110" s="77">
        <f>VAMI!A110</f>
        <v>38717</v>
      </c>
      <c r="B110" s="29">
        <f>VAMI!B110</f>
        <v>34129.66999999994</v>
      </c>
      <c r="C110" s="29">
        <f>VAMI!C110</f>
        <v>19385.357839613931</v>
      </c>
      <c r="D110" s="29">
        <f>VAMI!D110</f>
        <v>20513.720912391433</v>
      </c>
      <c r="E110" s="29">
        <f>VAMI!E110</f>
        <v>24265.675363662773</v>
      </c>
    </row>
    <row r="111" spans="1:5" x14ac:dyDescent="0.25">
      <c r="A111" s="77">
        <f>VAMI!A111</f>
        <v>38748</v>
      </c>
      <c r="B111" s="29">
        <f>VAMI!B111</f>
        <v>36565.939999999937</v>
      </c>
      <c r="C111" s="29">
        <f>VAMI!C111</f>
        <v>19898.654892699462</v>
      </c>
      <c r="D111" s="29">
        <f>VAMI!D111</f>
        <v>20325.880740545686</v>
      </c>
      <c r="E111" s="29">
        <f>VAMI!E111</f>
        <v>25111.578957278361</v>
      </c>
    </row>
    <row r="112" spans="1:5" x14ac:dyDescent="0.25">
      <c r="A112" s="77">
        <f>VAMI!A112</f>
        <v>38776</v>
      </c>
      <c r="B112" s="29">
        <f>VAMI!B112</f>
        <v>35949.489999999932</v>
      </c>
      <c r="C112" s="29">
        <f>VAMI!C112</f>
        <v>19952.664544614439</v>
      </c>
      <c r="D112" s="29">
        <f>VAMI!D112</f>
        <v>20469.921811015298</v>
      </c>
      <c r="E112" s="29">
        <f>VAMI!E112</f>
        <v>25224.831922537844</v>
      </c>
    </row>
    <row r="113" spans="1:5" x14ac:dyDescent="0.25">
      <c r="A113" s="77">
        <f>VAMI!A113</f>
        <v>38807</v>
      </c>
      <c r="B113" s="29">
        <f>VAMI!B113</f>
        <v>36982.129999999932</v>
      </c>
      <c r="C113" s="29">
        <f>VAMI!C113</f>
        <v>20201.047335455391</v>
      </c>
      <c r="D113" s="29">
        <f>VAMI!D113</f>
        <v>19771.773589913188</v>
      </c>
      <c r="E113" s="29">
        <f>VAMI!E113</f>
        <v>25716.96673284244</v>
      </c>
    </row>
    <row r="114" spans="1:5" x14ac:dyDescent="0.25">
      <c r="A114" s="77">
        <f>VAMI!A114</f>
        <v>38837</v>
      </c>
      <c r="B114" s="29">
        <f>VAMI!B114</f>
        <v>38492.389999999927</v>
      </c>
      <c r="C114" s="29">
        <f>VAMI!C114</f>
        <v>20472.225074442966</v>
      </c>
      <c r="D114" s="29">
        <f>VAMI!D114</f>
        <v>19386.787699593402</v>
      </c>
      <c r="E114" s="29">
        <f>VAMI!E114</f>
        <v>26197.103995612852</v>
      </c>
    </row>
    <row r="115" spans="1:5" x14ac:dyDescent="0.25">
      <c r="A115" s="77">
        <f>VAMI!A115</f>
        <v>38868</v>
      </c>
      <c r="B115" s="29">
        <f>VAMI!B115</f>
        <v>35512.329999999936</v>
      </c>
      <c r="C115" s="29">
        <f>VAMI!C115</f>
        <v>19883.047540815285</v>
      </c>
      <c r="D115" s="29">
        <f>VAMI!D115</f>
        <v>19388.064931483561</v>
      </c>
      <c r="E115" s="29">
        <f>VAMI!E115</f>
        <v>25788.428338925118</v>
      </c>
    </row>
    <row r="116" spans="1:5" x14ac:dyDescent="0.25">
      <c r="A116" s="77">
        <f>VAMI!A116</f>
        <v>38898</v>
      </c>
      <c r="B116" s="29">
        <f>VAMI!B116</f>
        <v>35183.869999999937</v>
      </c>
      <c r="C116" s="29">
        <f>VAMI!C116</f>
        <v>19909.949686826167</v>
      </c>
      <c r="D116" s="29">
        <f>VAMI!D116</f>
        <v>19536.717306699455</v>
      </c>
      <c r="E116" s="29">
        <f>VAMI!E116</f>
        <v>25727.825719588061</v>
      </c>
    </row>
    <row r="117" spans="1:5" x14ac:dyDescent="0.25">
      <c r="A117" s="77">
        <f>VAMI!A117</f>
        <v>38929</v>
      </c>
      <c r="B117" s="29">
        <f>VAMI!B117</f>
        <v>32603.159999999942</v>
      </c>
      <c r="C117" s="29">
        <f>VAMI!C117</f>
        <v>20032.857582914061</v>
      </c>
      <c r="D117" s="29">
        <f>VAMI!D117</f>
        <v>19911.199208779726</v>
      </c>
      <c r="E117" s="29">
        <f>VAMI!E117</f>
        <v>25682.289172080953</v>
      </c>
    </row>
    <row r="118" spans="1:5" x14ac:dyDescent="0.25">
      <c r="A118" s="77">
        <f>VAMI!A118</f>
        <v>38960</v>
      </c>
      <c r="B118" s="29">
        <f>VAMI!B118</f>
        <v>32519.859999999942</v>
      </c>
      <c r="C118" s="29">
        <f>VAMI!C118</f>
        <v>20509.395215114495</v>
      </c>
      <c r="D118" s="29">
        <f>VAMI!D118</f>
        <v>20458.182059453491</v>
      </c>
      <c r="E118" s="29">
        <f>VAMI!E118</f>
        <v>25941.678032661097</v>
      </c>
    </row>
    <row r="119" spans="1:5" x14ac:dyDescent="0.25">
      <c r="A119" s="77">
        <f>VAMI!A119</f>
        <v>38990</v>
      </c>
      <c r="B119" s="29">
        <f>VAMI!B119</f>
        <v>33134.249999999935</v>
      </c>
      <c r="C119" s="29">
        <f>VAMI!C119</f>
        <v>21037.991580244383</v>
      </c>
      <c r="D119" s="29">
        <f>VAMI!D119</f>
        <v>20792.572150124513</v>
      </c>
      <c r="E119" s="29">
        <f>VAMI!E119</f>
        <v>25987.335202887407</v>
      </c>
    </row>
    <row r="120" spans="1:5" x14ac:dyDescent="0.25">
      <c r="A120" s="77">
        <f>VAMI!A120</f>
        <v>39021</v>
      </c>
      <c r="B120" s="29">
        <f>VAMI!B120</f>
        <v>35180.919999999925</v>
      </c>
      <c r="C120" s="29">
        <f>VAMI!C120</f>
        <v>21723.482903788896</v>
      </c>
      <c r="D120" s="29">
        <f>VAMI!D120</f>
        <v>20945.329913558773</v>
      </c>
      <c r="E120" s="29">
        <f>VAMI!E120</f>
        <v>26446.793024358722</v>
      </c>
    </row>
    <row r="121" spans="1:5" x14ac:dyDescent="0.25">
      <c r="A121" s="77">
        <f>VAMI!A121</f>
        <v>39051</v>
      </c>
      <c r="B121" s="29">
        <f>VAMI!B121</f>
        <v>35694.579999999929</v>
      </c>
      <c r="C121" s="29">
        <f>VAMI!C121</f>
        <v>22136.66700893316</v>
      </c>
      <c r="D121" s="29">
        <f>VAMI!D121</f>
        <v>21356.482470199655</v>
      </c>
      <c r="E121" s="29">
        <f>VAMI!E121</f>
        <v>26994.24070646078</v>
      </c>
    </row>
    <row r="122" spans="1:5" x14ac:dyDescent="0.25">
      <c r="A122" s="77">
        <f>VAMI!A122</f>
        <v>39082</v>
      </c>
      <c r="B122" s="29">
        <f>VAMI!B122</f>
        <v>37801.799999999923</v>
      </c>
      <c r="C122" s="29">
        <f>VAMI!C122</f>
        <v>22447.171167471002</v>
      </c>
      <c r="D122" s="29">
        <f>VAMI!D122</f>
        <v>20893.427854022349</v>
      </c>
      <c r="E122" s="29">
        <f>VAMI!E122</f>
        <v>27394.296251751959</v>
      </c>
    </row>
    <row r="123" spans="1:5" x14ac:dyDescent="0.25">
      <c r="A123" s="77">
        <f>VAMI!A123</f>
        <v>39113</v>
      </c>
      <c r="B123" s="29">
        <f>VAMI!B123</f>
        <v>39156.109999999921</v>
      </c>
      <c r="C123" s="29">
        <f>VAMI!C123</f>
        <v>22786.631070951851</v>
      </c>
      <c r="D123" s="29">
        <f>VAMI!D123</f>
        <v>20733.060608385364</v>
      </c>
      <c r="E123" s="29">
        <f>VAMI!E123</f>
        <v>27696.159019578528</v>
      </c>
    </row>
    <row r="124" spans="1:5" x14ac:dyDescent="0.25">
      <c r="A124" s="77">
        <f>VAMI!A124</f>
        <v>39141</v>
      </c>
      <c r="B124" s="29">
        <f>VAMI!B124</f>
        <v>38124.939999999922</v>
      </c>
      <c r="C124" s="29">
        <f>VAMI!C124</f>
        <v>22340.897422733349</v>
      </c>
      <c r="D124" s="29">
        <f>VAMI!D124</f>
        <v>21348.769316577269</v>
      </c>
      <c r="E124" s="29">
        <f>VAMI!E124</f>
        <v>27884.75705407545</v>
      </c>
    </row>
    <row r="125" spans="1:5" x14ac:dyDescent="0.25">
      <c r="A125" s="77">
        <f>VAMI!A125</f>
        <v>39172</v>
      </c>
      <c r="B125" s="29">
        <f>VAMI!B125</f>
        <v>39199.229999999923</v>
      </c>
      <c r="C125" s="29">
        <f>VAMI!C125</f>
        <v>22590.820412773392</v>
      </c>
      <c r="D125" s="29">
        <f>VAMI!D125</f>
        <v>21113.513984237801</v>
      </c>
      <c r="E125" s="29">
        <f>VAMI!E125</f>
        <v>28151.12732228154</v>
      </c>
    </row>
    <row r="126" spans="1:5" x14ac:dyDescent="0.25">
      <c r="A126" s="77">
        <f>VAMI!A126</f>
        <v>39202</v>
      </c>
      <c r="B126" s="29">
        <f>VAMI!B126</f>
        <v>42060.849999999911</v>
      </c>
      <c r="C126" s="29">
        <f>VAMI!C126</f>
        <v>23591.436492453035</v>
      </c>
      <c r="D126" s="29">
        <f>VAMI!D126</f>
        <v>21278.492534621073</v>
      </c>
      <c r="E126" s="29">
        <f>VAMI!E126</f>
        <v>28650.796639509881</v>
      </c>
    </row>
    <row r="127" spans="1:5" x14ac:dyDescent="0.25">
      <c r="A127" s="77">
        <f>VAMI!A127</f>
        <v>39233</v>
      </c>
      <c r="B127" s="29">
        <f>VAMI!B127</f>
        <v>45219.909999999909</v>
      </c>
      <c r="C127" s="29">
        <f>VAMI!C127</f>
        <v>24414.724304343374</v>
      </c>
      <c r="D127" s="29">
        <f>VAMI!D127</f>
        <v>20881.173892219049</v>
      </c>
      <c r="E127" s="29">
        <f>VAMI!E127</f>
        <v>29221.8569543999</v>
      </c>
    </row>
    <row r="128" spans="1:5" x14ac:dyDescent="0.25">
      <c r="A128" s="77">
        <f>VAMI!A128</f>
        <v>39263</v>
      </c>
      <c r="B128" s="29">
        <f>VAMI!B128</f>
        <v>46109.879999999903</v>
      </c>
      <c r="C128" s="29">
        <f>VAMI!C128</f>
        <v>24009.138515247982</v>
      </c>
      <c r="D128" s="29">
        <f>VAMI!D128</f>
        <v>20705.164702784412</v>
      </c>
      <c r="E128" s="29">
        <f>VAMI!E128</f>
        <v>29435.315037122378</v>
      </c>
    </row>
    <row r="129" spans="1:5" x14ac:dyDescent="0.25">
      <c r="A129" s="77">
        <f>VAMI!A129</f>
        <v>39294</v>
      </c>
      <c r="B129" s="29">
        <f>VAMI!B129</f>
        <v>42979.179999999913</v>
      </c>
      <c r="C129" s="29">
        <f>VAMI!C129</f>
        <v>23264.70890235138</v>
      </c>
      <c r="D129" s="29">
        <f>VAMI!D129</f>
        <v>21259.093538575104</v>
      </c>
      <c r="E129" s="29">
        <f>VAMI!E129</f>
        <v>29458.698192542099</v>
      </c>
    </row>
    <row r="130" spans="1:5" x14ac:dyDescent="0.25">
      <c r="A130" s="77">
        <f>VAMI!A130</f>
        <v>39325</v>
      </c>
      <c r="B130" s="29">
        <f>VAMI!B130</f>
        <v>39439.959999999919</v>
      </c>
      <c r="C130" s="29">
        <f>VAMI!C130</f>
        <v>23613.410001026808</v>
      </c>
      <c r="D130" s="29">
        <f>VAMI!D130</f>
        <v>21655.068599378385</v>
      </c>
      <c r="E130" s="29">
        <f>VAMI!E130</f>
        <v>29007.354455450204</v>
      </c>
    </row>
    <row r="131" spans="1:5" x14ac:dyDescent="0.25">
      <c r="A131" s="77">
        <f>VAMI!A131</f>
        <v>39355</v>
      </c>
      <c r="B131" s="29">
        <f>VAMI!B131</f>
        <v>41636.979999999916</v>
      </c>
      <c r="C131" s="29">
        <f>VAMI!C131</f>
        <v>24496.560221788692</v>
      </c>
      <c r="D131" s="29">
        <f>VAMI!D131</f>
        <v>21715.927869573065</v>
      </c>
      <c r="E131" s="29">
        <f>VAMI!E131</f>
        <v>29788.901415345794</v>
      </c>
    </row>
    <row r="132" spans="1:5" x14ac:dyDescent="0.25">
      <c r="A132" s="77">
        <f>VAMI!A132</f>
        <v>39386</v>
      </c>
      <c r="B132" s="29">
        <f>VAMI!B132</f>
        <v>45280.759999999915</v>
      </c>
      <c r="C132" s="29">
        <f>VAMI!C132</f>
        <v>24886.230619160091</v>
      </c>
      <c r="D132" s="29">
        <f>VAMI!D132</f>
        <v>22022.575488344228</v>
      </c>
      <c r="E132" s="29">
        <f>VAMI!E132</f>
        <v>30637.173333082279</v>
      </c>
    </row>
    <row r="133" spans="1:5" x14ac:dyDescent="0.25">
      <c r="A133" s="77">
        <f>VAMI!A133</f>
        <v>39416</v>
      </c>
      <c r="B133" s="29">
        <f>VAMI!B133</f>
        <v>42322.549999999923</v>
      </c>
      <c r="C133" s="29">
        <f>VAMI!C133</f>
        <v>23845.774720197158</v>
      </c>
      <c r="D133" s="29">
        <f>VAMI!D133</f>
        <v>23035.150831548461</v>
      </c>
      <c r="E133" s="29">
        <f>VAMI!E133</f>
        <v>29963.407185819004</v>
      </c>
    </row>
    <row r="134" spans="1:5" x14ac:dyDescent="0.25">
      <c r="A134" s="77">
        <f>VAMI!A134</f>
        <v>39447</v>
      </c>
      <c r="B134" s="29">
        <f>VAMI!B134</f>
        <v>42282.67999999992</v>
      </c>
      <c r="C134" s="29">
        <f>VAMI!C134</f>
        <v>23680.357326214202</v>
      </c>
      <c r="D134" s="29">
        <f>VAMI!D134</f>
        <v>22942.829358916675</v>
      </c>
      <c r="E134" s="29">
        <f>VAMI!E134</f>
        <v>30123.091071918207</v>
      </c>
    </row>
    <row r="135" spans="1:5" x14ac:dyDescent="0.25">
      <c r="A135" s="77">
        <f>VAMI!A135</f>
        <v>39478</v>
      </c>
      <c r="B135" s="29">
        <f>VAMI!B135</f>
        <v>42776.839999999916</v>
      </c>
      <c r="C135" s="29">
        <f>VAMI!C135</f>
        <v>22259.985624807487</v>
      </c>
      <c r="D135" s="29">
        <f>VAMI!D135</f>
        <v>23548.353386841613</v>
      </c>
      <c r="E135" s="29">
        <f>VAMI!E135</f>
        <v>29312.276921519915</v>
      </c>
    </row>
    <row r="136" spans="1:5" x14ac:dyDescent="0.25">
      <c r="A136" s="77">
        <f>VAMI!A136</f>
        <v>39507</v>
      </c>
      <c r="B136" s="29">
        <f>VAMI!B136</f>
        <v>44617.339999999909</v>
      </c>
      <c r="C136" s="29">
        <f>VAMI!C136</f>
        <v>21536.810760858414</v>
      </c>
      <c r="D136" s="29">
        <f>VAMI!D136</f>
        <v>23648.873195339762</v>
      </c>
      <c r="E136" s="29">
        <f>VAMI!E136</f>
        <v>29751.208286604284</v>
      </c>
    </row>
    <row r="137" spans="1:5" x14ac:dyDescent="0.25">
      <c r="A137" s="77">
        <f>VAMI!A137</f>
        <v>39538</v>
      </c>
      <c r="B137" s="29">
        <f>VAMI!B137</f>
        <v>44029.829999999914</v>
      </c>
      <c r="C137" s="29">
        <f>VAMI!C137</f>
        <v>21443.885409179602</v>
      </c>
      <c r="D137" s="29">
        <f>VAMI!D137</f>
        <v>23854.196515396241</v>
      </c>
      <c r="E137" s="29">
        <f>VAMI!E137</f>
        <v>29085.694498544872</v>
      </c>
    </row>
    <row r="138" spans="1:5" x14ac:dyDescent="0.25">
      <c r="A138" s="77">
        <f>VAMI!A138</f>
        <v>39568</v>
      </c>
      <c r="B138" s="29">
        <f>VAMI!B138</f>
        <v>44321.079999999914</v>
      </c>
      <c r="C138" s="29">
        <f>VAMI!C138</f>
        <v>22488.243146113578</v>
      </c>
      <c r="D138" s="29">
        <f>VAMI!D138</f>
        <v>23396.391819910299</v>
      </c>
      <c r="E138" s="29">
        <f>VAMI!E138</f>
        <v>29560.094827109395</v>
      </c>
    </row>
    <row r="139" spans="1:5" x14ac:dyDescent="0.25">
      <c r="A139" s="77">
        <f>VAMI!A139</f>
        <v>39599</v>
      </c>
      <c r="B139" s="29">
        <f>VAMI!B139</f>
        <v>45147.839999999902</v>
      </c>
      <c r="C139" s="29">
        <f>VAMI!C139</f>
        <v>22779.546154636013</v>
      </c>
      <c r="D139" s="29">
        <f>VAMI!D139</f>
        <v>22930.546369115866</v>
      </c>
      <c r="E139" s="29">
        <f>VAMI!E139</f>
        <v>30112.799894558088</v>
      </c>
    </row>
    <row r="140" spans="1:5" x14ac:dyDescent="0.25">
      <c r="A140" s="77">
        <f>VAMI!A140</f>
        <v>39629</v>
      </c>
      <c r="B140" s="29">
        <f>VAMI!B140</f>
        <v>46589.279999999897</v>
      </c>
      <c r="C140" s="29">
        <f>VAMI!C140</f>
        <v>20859.123113255995</v>
      </c>
      <c r="D140" s="29">
        <f>VAMI!D140</f>
        <v>23323.780357583455</v>
      </c>
      <c r="E140" s="29">
        <f>VAMI!E140</f>
        <v>29712.526639968833</v>
      </c>
    </row>
    <row r="141" spans="1:5" x14ac:dyDescent="0.25">
      <c r="A141" s="77">
        <f>VAMI!A141</f>
        <v>39660</v>
      </c>
      <c r="B141" s="29">
        <f>VAMI!B141</f>
        <v>45032.339999999902</v>
      </c>
      <c r="C141" s="29">
        <f>VAMI!C141</f>
        <v>20683.745764452218</v>
      </c>
      <c r="D141" s="29">
        <f>VAMI!D141</f>
        <v>23306.674573340264</v>
      </c>
      <c r="E141" s="29">
        <f>VAMI!E141</f>
        <v>29031.755548939283</v>
      </c>
    </row>
    <row r="142" spans="1:5" x14ac:dyDescent="0.25">
      <c r="A142" s="77">
        <f>VAMI!A142</f>
        <v>39691</v>
      </c>
      <c r="B142" s="29">
        <f>VAMI!B142</f>
        <v>43434.939999999915</v>
      </c>
      <c r="C142" s="29">
        <f>VAMI!C142</f>
        <v>20982.955128863345</v>
      </c>
      <c r="D142" s="29">
        <f>VAMI!D142</f>
        <v>23885.422346996529</v>
      </c>
      <c r="E142" s="29">
        <f>VAMI!E142</f>
        <v>28613.871377346695</v>
      </c>
    </row>
    <row r="143" spans="1:5" x14ac:dyDescent="0.25">
      <c r="A143" s="77">
        <f>VAMI!A143</f>
        <v>39721</v>
      </c>
      <c r="B143" s="29">
        <f>VAMI!B143</f>
        <v>43226.69999999991</v>
      </c>
      <c r="C143" s="29">
        <f>VAMI!C143</f>
        <v>19113.2559811069</v>
      </c>
      <c r="D143" s="29">
        <f>VAMI!D143</f>
        <v>23980.406101685068</v>
      </c>
      <c r="E143" s="29">
        <f>VAMI!E143</f>
        <v>26860.623095779145</v>
      </c>
    </row>
    <row r="144" spans="1:5" x14ac:dyDescent="0.25">
      <c r="A144" s="77">
        <f>VAMI!A144</f>
        <v>39752</v>
      </c>
      <c r="B144" s="29">
        <f>VAMI!B144</f>
        <v>44043.719999999907</v>
      </c>
      <c r="C144" s="29">
        <f>VAMI!C144</f>
        <v>15903.172810350146</v>
      </c>
      <c r="D144" s="29">
        <f>VAMI!D144</f>
        <v>23197.491981015683</v>
      </c>
      <c r="E144" s="29">
        <f>VAMI!E144</f>
        <v>25022.800635946507</v>
      </c>
    </row>
    <row r="145" spans="1:5" x14ac:dyDescent="0.25">
      <c r="A145" s="77">
        <f>VAMI!A145</f>
        <v>39782</v>
      </c>
      <c r="B145" s="29">
        <f>VAMI!B145</f>
        <v>43489.289999999906</v>
      </c>
      <c r="C145" s="29">
        <f>VAMI!C145</f>
        <v>14762.090563712914</v>
      </c>
      <c r="D145" s="29">
        <f>VAMI!D145</f>
        <v>26051.304912159198</v>
      </c>
      <c r="E145" s="29">
        <f>VAMI!E145</f>
        <v>24355.212725520352</v>
      </c>
    </row>
    <row r="146" spans="1:5" x14ac:dyDescent="0.25">
      <c r="A146" s="77">
        <f>VAMI!A146</f>
        <v>39813</v>
      </c>
      <c r="B146" s="29">
        <f>VAMI!B146</f>
        <v>44537.879999999896</v>
      </c>
      <c r="C146" s="29">
        <f>VAMI!C146</f>
        <v>14919.190882020748</v>
      </c>
      <c r="D146" s="29">
        <f>VAMI!D146</f>
        <v>28455.067770007015</v>
      </c>
      <c r="E146" s="29">
        <f>VAMI!E146</f>
        <v>24392.152697771238</v>
      </c>
    </row>
    <row r="147" spans="1:5" x14ac:dyDescent="0.25">
      <c r="A147" s="77">
        <f>VAMI!A147</f>
        <v>39844</v>
      </c>
      <c r="B147" s="29">
        <f>VAMI!B147</f>
        <v>42949.339999999902</v>
      </c>
      <c r="C147" s="29">
        <f>VAMI!C147</f>
        <v>13661.669575931826</v>
      </c>
      <c r="D147" s="29">
        <f>VAMI!D147</f>
        <v>25993.705071398497</v>
      </c>
      <c r="E147" s="29">
        <f>VAMI!E147</f>
        <v>24370.184652788972</v>
      </c>
    </row>
    <row r="148" spans="1:5" x14ac:dyDescent="0.25">
      <c r="A148" s="77">
        <f>VAMI!A148</f>
        <v>39872</v>
      </c>
      <c r="B148" s="29">
        <f>VAMI!B148</f>
        <v>43238.80999999991</v>
      </c>
      <c r="C148" s="29">
        <f>VAMI!C148</f>
        <v>12207.002772358563</v>
      </c>
      <c r="D148" s="29">
        <f>VAMI!D148</f>
        <v>25730.815085435606</v>
      </c>
      <c r="E148" s="29">
        <f>VAMI!E148</f>
        <v>24074.250050308496</v>
      </c>
    </row>
    <row r="149" spans="1:5" x14ac:dyDescent="0.25">
      <c r="A149" s="77">
        <f>VAMI!A149</f>
        <v>39903</v>
      </c>
      <c r="B149" s="29">
        <f>VAMI!B149</f>
        <v>43159.94999999991</v>
      </c>
      <c r="C149" s="29">
        <f>VAMI!C149</f>
        <v>13276.311736317903</v>
      </c>
      <c r="D149" s="29">
        <f>VAMI!D149</f>
        <v>26966.773310000346</v>
      </c>
      <c r="E149" s="29">
        <f>VAMI!E149</f>
        <v>24473.096426390126</v>
      </c>
    </row>
    <row r="150" spans="1:5" x14ac:dyDescent="0.25">
      <c r="A150" s="77">
        <f>VAMI!A150</f>
        <v>39933</v>
      </c>
      <c r="B150" s="29">
        <f>VAMI!B150</f>
        <v>44237.479999999909</v>
      </c>
      <c r="C150" s="29">
        <f>VAMI!C150</f>
        <v>14546.976075572447</v>
      </c>
      <c r="D150" s="29">
        <f>VAMI!D150</f>
        <v>25573.379667546484</v>
      </c>
      <c r="E150" s="29">
        <f>VAMI!E150</f>
        <v>25354.513113748981</v>
      </c>
    </row>
    <row r="151" spans="1:5" x14ac:dyDescent="0.25">
      <c r="A151" s="77">
        <f>VAMI!A151</f>
        <v>39964</v>
      </c>
      <c r="B151" s="29">
        <f>VAMI!B151</f>
        <v>43761.929999999906</v>
      </c>
      <c r="C151" s="29">
        <f>VAMI!C151</f>
        <v>15360.611972481784</v>
      </c>
      <c r="D151" s="29">
        <f>VAMI!D151</f>
        <v>24872.730891802279</v>
      </c>
      <c r="E151" s="29">
        <f>VAMI!E151</f>
        <v>26659.412632081872</v>
      </c>
    </row>
    <row r="152" spans="1:5" x14ac:dyDescent="0.25">
      <c r="A152" s="77">
        <f>VAMI!A152</f>
        <v>39994</v>
      </c>
      <c r="B152" s="29">
        <f>VAMI!B152</f>
        <v>42598.139999999905</v>
      </c>
      <c r="C152" s="29">
        <f>VAMI!C152</f>
        <v>15391.107916623894</v>
      </c>
      <c r="D152" s="29">
        <f>VAMI!D152</f>
        <v>25040.288787106587</v>
      </c>
      <c r="E152" s="29">
        <f>VAMI!E152</f>
        <v>26725.831620098441</v>
      </c>
    </row>
    <row r="153" spans="1:5" x14ac:dyDescent="0.25">
      <c r="A153" s="77">
        <f>VAMI!A153</f>
        <v>40025</v>
      </c>
      <c r="B153" s="29">
        <f>VAMI!B153</f>
        <v>43470.679999999898</v>
      </c>
      <c r="C153" s="29">
        <f>VAMI!C153</f>
        <v>16555.190471300964</v>
      </c>
      <c r="D153" s="29">
        <f>VAMI!D153</f>
        <v>25191.620031806386</v>
      </c>
      <c r="E153" s="29">
        <f>VAMI!E153</f>
        <v>27393.946151664524</v>
      </c>
    </row>
    <row r="154" spans="1:5" x14ac:dyDescent="0.25">
      <c r="A154" s="77">
        <f>VAMI!A154</f>
        <v>40056</v>
      </c>
      <c r="B154" s="29">
        <f>VAMI!B154</f>
        <v>44280.019999999895</v>
      </c>
      <c r="C154" s="29">
        <f>VAMI!C154</f>
        <v>17152.89044049698</v>
      </c>
      <c r="D154" s="29">
        <f>VAMI!D154</f>
        <v>25666.335609266556</v>
      </c>
      <c r="E154" s="29">
        <f>VAMI!E154</f>
        <v>27750.147983482322</v>
      </c>
    </row>
    <row r="155" spans="1:5" x14ac:dyDescent="0.25">
      <c r="A155" s="77">
        <f>VAMI!A155</f>
        <v>40086</v>
      </c>
      <c r="B155" s="29">
        <f>VAMI!B155</f>
        <v>46985.669999999896</v>
      </c>
      <c r="C155" s="29">
        <f>VAMI!C155</f>
        <v>17792.997227641448</v>
      </c>
      <c r="D155" s="29">
        <f>VAMI!D155</f>
        <v>26174.889538102347</v>
      </c>
      <c r="E155" s="29">
        <f>VAMI!E155</f>
        <v>28523.616163209001</v>
      </c>
    </row>
    <row r="156" spans="1:5" x14ac:dyDescent="0.25">
      <c r="A156" s="77">
        <f>VAMI!A156</f>
        <v>40117</v>
      </c>
      <c r="B156" s="29">
        <f>VAMI!B156</f>
        <v>45232.309999999896</v>
      </c>
      <c r="C156" s="29">
        <f>VAMI!C156</f>
        <v>17462.470479515359</v>
      </c>
      <c r="D156" s="29">
        <f>VAMI!D156</f>
        <v>25807.390942850081</v>
      </c>
      <c r="E156" s="29">
        <f>VAMI!E156</f>
        <v>28465.731968080279</v>
      </c>
    </row>
    <row r="157" spans="1:5" x14ac:dyDescent="0.25">
      <c r="A157" s="77">
        <f>VAMI!A157</f>
        <v>40147</v>
      </c>
      <c r="B157" s="29">
        <f>VAMI!B157</f>
        <v>47432.579999999893</v>
      </c>
      <c r="C157" s="29">
        <f>VAMI!C157</f>
        <v>18509.908614847529</v>
      </c>
      <c r="D157" s="29">
        <f>VAMI!D157</f>
        <v>26256.275749388846</v>
      </c>
      <c r="E157" s="29">
        <f>VAMI!E157</f>
        <v>28897.364187644223</v>
      </c>
    </row>
    <row r="158" spans="1:5" x14ac:dyDescent="0.25">
      <c r="A158" s="77">
        <f>VAMI!A158</f>
        <v>40178</v>
      </c>
      <c r="B158" s="29">
        <f>VAMI!B158</f>
        <v>47977.549999999894</v>
      </c>
      <c r="C158" s="29">
        <f>VAMI!C158</f>
        <v>18867.440188931108</v>
      </c>
      <c r="D158" s="29">
        <f>VAMI!D158</f>
        <v>24778.692620460995</v>
      </c>
      <c r="E158" s="29">
        <f>VAMI!E158</f>
        <v>29266.722721907547</v>
      </c>
    </row>
    <row r="159" spans="1:5" x14ac:dyDescent="0.25">
      <c r="A159" s="77">
        <f>VAMI!A159</f>
        <v>40209</v>
      </c>
      <c r="B159" s="29">
        <f>VAMI!B159</f>
        <v>45442.329999999893</v>
      </c>
      <c r="C159" s="29">
        <f>VAMI!C159</f>
        <v>18188.725741862621</v>
      </c>
      <c r="D159" s="29">
        <f>VAMI!D159</f>
        <v>25423.545438146506</v>
      </c>
      <c r="E159" s="29">
        <f>VAMI!E159</f>
        <v>29043.961979718893</v>
      </c>
    </row>
    <row r="160" spans="1:5" x14ac:dyDescent="0.25">
      <c r="A160" s="77">
        <f>VAMI!A160</f>
        <v>40237</v>
      </c>
      <c r="B160" s="29">
        <f>VAMI!B160</f>
        <v>47352.52999999989</v>
      </c>
      <c r="C160" s="29">
        <f>VAMI!C160</f>
        <v>18752.13060889209</v>
      </c>
      <c r="D160" s="29">
        <f>VAMI!D160</f>
        <v>25492.126155677135</v>
      </c>
      <c r="E160" s="29">
        <f>VAMI!E160</f>
        <v>29235.531451932715</v>
      </c>
    </row>
    <row r="161" spans="1:5" x14ac:dyDescent="0.25">
      <c r="A161" s="77">
        <f>VAMI!A161</f>
        <v>40268</v>
      </c>
      <c r="B161" s="29">
        <f>VAMI!B161</f>
        <v>51712.889999999876</v>
      </c>
      <c r="C161" s="29">
        <f>VAMI!C161</f>
        <v>19883.76630044153</v>
      </c>
      <c r="D161" s="29">
        <f>VAMI!D161</f>
        <v>25008.154793870101</v>
      </c>
      <c r="E161" s="29">
        <f>VAMI!E161</f>
        <v>29964.639891168874</v>
      </c>
    </row>
    <row r="162" spans="1:5" x14ac:dyDescent="0.25">
      <c r="A162" s="77">
        <f>VAMI!A162</f>
        <v>40298</v>
      </c>
      <c r="B162" s="29">
        <f>VAMI!B162</f>
        <v>53405.999999999869</v>
      </c>
      <c r="C162" s="29">
        <f>VAMI!C162</f>
        <v>20197.658897217381</v>
      </c>
      <c r="D162" s="29">
        <f>VAMI!D162</f>
        <v>25706.692819510114</v>
      </c>
      <c r="E162" s="29">
        <f>VAMI!E162</f>
        <v>30321.444836582672</v>
      </c>
    </row>
    <row r="163" spans="1:5" x14ac:dyDescent="0.25">
      <c r="A163" s="77">
        <f>VAMI!A163</f>
        <v>40329</v>
      </c>
      <c r="B163" s="29">
        <f>VAMI!B163</f>
        <v>48595.779999999882</v>
      </c>
      <c r="C163" s="29">
        <f>VAMI!C163</f>
        <v>18584.864975870219</v>
      </c>
      <c r="D163" s="29">
        <f>VAMI!D163</f>
        <v>26808.703423022911</v>
      </c>
      <c r="E163" s="29">
        <f>VAMI!E163</f>
        <v>29443.996930887282</v>
      </c>
    </row>
    <row r="164" spans="1:5" x14ac:dyDescent="0.25">
      <c r="A164" s="77">
        <f>VAMI!A164</f>
        <v>40359</v>
      </c>
      <c r="B164" s="29">
        <f>VAMI!B164</f>
        <v>46925.119999999886</v>
      </c>
      <c r="C164" s="29">
        <f>VAMI!C164</f>
        <v>17611.972481774315</v>
      </c>
      <c r="D164" s="29">
        <f>VAMI!D164</f>
        <v>28050.641415073387</v>
      </c>
      <c r="E164" s="29">
        <f>VAMI!E164</f>
        <v>29163.587354973228</v>
      </c>
    </row>
    <row r="165" spans="1:5" x14ac:dyDescent="0.25">
      <c r="A165" s="77">
        <f>VAMI!A165</f>
        <v>40390</v>
      </c>
      <c r="B165" s="29">
        <f>VAMI!B165</f>
        <v>48125.829999999885</v>
      </c>
      <c r="C165" s="29">
        <f>VAMI!C165</f>
        <v>18845.87740014376</v>
      </c>
      <c r="D165" s="29">
        <f>VAMI!D165</f>
        <v>28072.984679437577</v>
      </c>
      <c r="E165" s="29">
        <f>VAMI!E165</f>
        <v>29633.927699330496</v>
      </c>
    </row>
    <row r="166" spans="1:5" x14ac:dyDescent="0.25">
      <c r="A166" s="77">
        <f>VAMI!A166</f>
        <v>40421</v>
      </c>
      <c r="B166" s="29">
        <f>VAMI!B166</f>
        <v>47924.379999999881</v>
      </c>
      <c r="C166" s="29">
        <f>VAMI!C166</f>
        <v>17995.174042509505</v>
      </c>
      <c r="D166" s="29">
        <f>VAMI!D166</f>
        <v>29981.625277580202</v>
      </c>
      <c r="E166" s="29">
        <f>VAMI!E166</f>
        <v>29595.763847782346</v>
      </c>
    </row>
    <row r="167" spans="1:5" x14ac:dyDescent="0.25">
      <c r="A167" s="77">
        <f>VAMI!A167</f>
        <v>40451</v>
      </c>
      <c r="B167" s="29">
        <f>VAMI!B167</f>
        <v>51910.499999999869</v>
      </c>
      <c r="C167" s="29">
        <f>VAMI!C167</f>
        <v>19601.088407434036</v>
      </c>
      <c r="D167" s="29">
        <f>VAMI!D167</f>
        <v>29510.787011215147</v>
      </c>
      <c r="E167" s="29">
        <f>VAMI!E167</f>
        <v>30626.958648178221</v>
      </c>
    </row>
    <row r="168" spans="1:5" x14ac:dyDescent="0.25">
      <c r="A168" s="77">
        <f>VAMI!A168</f>
        <v>40482</v>
      </c>
      <c r="B168" s="29">
        <f>VAMI!B168</f>
        <v>53683.64999999987</v>
      </c>
      <c r="C168" s="29">
        <f>VAMI!C168</f>
        <v>20346.955539583123</v>
      </c>
      <c r="D168" s="29">
        <f>VAMI!D168</f>
        <v>28533.522153545644</v>
      </c>
      <c r="E168" s="29">
        <f>VAMI!E168</f>
        <v>31282.931473350596</v>
      </c>
    </row>
    <row r="169" spans="1:5" x14ac:dyDescent="0.25">
      <c r="A169" s="77">
        <f>VAMI!A169</f>
        <v>40512</v>
      </c>
      <c r="B169" s="29">
        <f>VAMI!B169</f>
        <v>53324.179999999869</v>
      </c>
      <c r="C169" s="29">
        <f>VAMI!C169</f>
        <v>20349.522538248286</v>
      </c>
      <c r="D169" s="29">
        <f>VAMI!D169</f>
        <v>28154.798016973058</v>
      </c>
      <c r="E169" s="29">
        <f>VAMI!E169</f>
        <v>31341.836548566214</v>
      </c>
    </row>
    <row r="170" spans="1:5" x14ac:dyDescent="0.25">
      <c r="A170" s="77">
        <f>VAMI!A170</f>
        <v>40543</v>
      </c>
      <c r="B170" s="29">
        <f>VAMI!B170</f>
        <v>57768.719999999856</v>
      </c>
      <c r="C170" s="29">
        <f>VAMI!C170</f>
        <v>21709.518431050419</v>
      </c>
      <c r="D170" s="29">
        <f>VAMI!D170</f>
        <v>27101.944253804199</v>
      </c>
      <c r="E170" s="29">
        <f>VAMI!E170</f>
        <v>32265.144623698281</v>
      </c>
    </row>
    <row r="171" spans="1:5" x14ac:dyDescent="0.25">
      <c r="A171" s="77">
        <f>VAMI!A171</f>
        <v>40574</v>
      </c>
      <c r="B171" s="29">
        <f>VAMI!B171</f>
        <v>57158.169999999853</v>
      </c>
      <c r="C171" s="29">
        <f>VAMI!C171</f>
        <v>22224.047643495229</v>
      </c>
      <c r="D171" s="29">
        <f>VAMI!D171</f>
        <v>26515.17645912337</v>
      </c>
      <c r="E171" s="29">
        <f>VAMI!E171</f>
        <v>32396.070288329462</v>
      </c>
    </row>
    <row r="172" spans="1:5" x14ac:dyDescent="0.25">
      <c r="A172" s="77">
        <f>VAMI!A172</f>
        <v>40602</v>
      </c>
      <c r="B172" s="29">
        <f>VAMI!B172</f>
        <v>59117.709999999846</v>
      </c>
      <c r="C172" s="29">
        <f>VAMI!C172</f>
        <v>22985.419447581891</v>
      </c>
      <c r="D172" s="29">
        <f>VAMI!D172</f>
        <v>26824.950807911351</v>
      </c>
      <c r="E172" s="29">
        <f>VAMI!E172</f>
        <v>32794.846055990092</v>
      </c>
    </row>
    <row r="173" spans="1:5" x14ac:dyDescent="0.25">
      <c r="A173" s="77">
        <f>VAMI!A173</f>
        <v>40633</v>
      </c>
      <c r="B173" s="29">
        <f>VAMI!B173</f>
        <v>58128.779999999846</v>
      </c>
      <c r="C173" s="29">
        <f>VAMI!C173</f>
        <v>22994.557962829862</v>
      </c>
      <c r="D173" s="29">
        <f>VAMI!D173</f>
        <v>26827.393306558442</v>
      </c>
      <c r="E173" s="29">
        <f>VAMI!E173</f>
        <v>32814.631123956584</v>
      </c>
    </row>
    <row r="174" spans="1:5" x14ac:dyDescent="0.25">
      <c r="A174" s="77">
        <f>VAMI!A174</f>
        <v>40663</v>
      </c>
      <c r="B174" s="29">
        <f>VAMI!B174</f>
        <v>62734.009999999842</v>
      </c>
      <c r="C174" s="29">
        <f>VAMI!C174</f>
        <v>23675.531368723692</v>
      </c>
      <c r="D174" s="29">
        <f>VAMI!D174</f>
        <v>27329.034425131587</v>
      </c>
      <c r="E174" s="29">
        <f>VAMI!E174</f>
        <v>33299.63154172308</v>
      </c>
    </row>
    <row r="175" spans="1:5" x14ac:dyDescent="0.25">
      <c r="A175" s="77">
        <f>VAMI!A175</f>
        <v>40694</v>
      </c>
      <c r="B175" s="29">
        <f>VAMI!B175</f>
        <v>58726.629999999852</v>
      </c>
      <c r="C175" s="29">
        <f>VAMI!C175</f>
        <v>23407.536708080912</v>
      </c>
      <c r="D175" s="29">
        <f>VAMI!D175</f>
        <v>28274.725115230762</v>
      </c>
      <c r="E175" s="29">
        <f>VAMI!E175</f>
        <v>32900.15851590511</v>
      </c>
    </row>
    <row r="176" spans="1:5" x14ac:dyDescent="0.25">
      <c r="A176" s="77">
        <f>VAMI!A176</f>
        <v>40724</v>
      </c>
      <c r="B176" s="29">
        <f>VAMI!B176</f>
        <v>57039.429999999855</v>
      </c>
      <c r="C176" s="29">
        <f>VAMI!C176</f>
        <v>23017.352910976486</v>
      </c>
      <c r="D176" s="29">
        <f>VAMI!D176</f>
        <v>27729.77422438225</v>
      </c>
      <c r="E176" s="29">
        <f>VAMI!E176</f>
        <v>32513.309687357654</v>
      </c>
    </row>
    <row r="177" spans="1:5" x14ac:dyDescent="0.25">
      <c r="A177" s="77">
        <f>VAMI!A177</f>
        <v>40755</v>
      </c>
      <c r="B177" s="29">
        <f>VAMI!B177</f>
        <v>58946.979999999858</v>
      </c>
      <c r="C177" s="29">
        <f>VAMI!C177</f>
        <v>22549.33771434439</v>
      </c>
      <c r="D177" s="29">
        <f>VAMI!D177</f>
        <v>28925.242539286261</v>
      </c>
      <c r="E177" s="29">
        <f>VAMI!E177</f>
        <v>32586.565924140639</v>
      </c>
    </row>
    <row r="178" spans="1:5" x14ac:dyDescent="0.25">
      <c r="A178" s="77">
        <f>VAMI!A178</f>
        <v>40786</v>
      </c>
      <c r="B178" s="29">
        <f>VAMI!B178</f>
        <v>55351.649999999863</v>
      </c>
      <c r="C178" s="29">
        <f>VAMI!C178</f>
        <v>21324.36595132971</v>
      </c>
      <c r="D178" s="29">
        <f>VAMI!D178</f>
        <v>31474.825469164982</v>
      </c>
      <c r="E178" s="29">
        <f>VAMI!E178</f>
        <v>31538.954665863275</v>
      </c>
    </row>
    <row r="179" spans="1:5" x14ac:dyDescent="0.25">
      <c r="A179" s="77">
        <f>VAMI!A179</f>
        <v>40816</v>
      </c>
      <c r="B179" s="29">
        <f>VAMI!B179</f>
        <v>51585.28999999987</v>
      </c>
      <c r="C179" s="29">
        <f>VAMI!C179</f>
        <v>19825.341410822468</v>
      </c>
      <c r="D179" s="29">
        <f>VAMI!D179</f>
        <v>34568.629443097838</v>
      </c>
      <c r="E179" s="29">
        <f>VAMI!E179</f>
        <v>30311.986250186797</v>
      </c>
    </row>
    <row r="180" spans="1:5" x14ac:dyDescent="0.25">
      <c r="A180" s="77">
        <f>VAMI!A180</f>
        <v>40847</v>
      </c>
      <c r="B180" s="29">
        <f>VAMI!B180</f>
        <v>54058.479999999865</v>
      </c>
      <c r="C180" s="29">
        <f>VAMI!C180</f>
        <v>21992.093644111308</v>
      </c>
      <c r="D180" s="29">
        <f>VAMI!D180</f>
        <v>33248.36147321231</v>
      </c>
      <c r="E180" s="29">
        <f>VAMI!E180</f>
        <v>31126.113112336796</v>
      </c>
    </row>
    <row r="181" spans="1:5" x14ac:dyDescent="0.25">
      <c r="A181" s="77">
        <f>VAMI!A181</f>
        <v>40877</v>
      </c>
      <c r="B181" s="29">
        <f>VAMI!B181</f>
        <v>53523.559999999859</v>
      </c>
      <c r="C181" s="29">
        <f>VAMI!C181</f>
        <v>21943.526029366469</v>
      </c>
      <c r="D181" s="29">
        <f>VAMI!D181</f>
        <v>34152.608476589921</v>
      </c>
      <c r="E181" s="29">
        <f>VAMI!E181</f>
        <v>30707.363987587021</v>
      </c>
    </row>
    <row r="182" spans="1:5" x14ac:dyDescent="0.25">
      <c r="A182" s="77">
        <f>VAMI!A182</f>
        <v>40908</v>
      </c>
      <c r="B182" s="29">
        <f>VAMI!B182</f>
        <v>53609.219999999863</v>
      </c>
      <c r="C182" s="29">
        <f>VAMI!C182</f>
        <v>22167.984392648119</v>
      </c>
      <c r="D182" s="29">
        <f>VAMI!D182</f>
        <v>35212.706798564323</v>
      </c>
      <c r="E182" s="29">
        <f>VAMI!E182</f>
        <v>30569.833493575206</v>
      </c>
    </row>
    <row r="183" spans="1:5" x14ac:dyDescent="0.25">
      <c r="A183" s="77">
        <f>VAMI!A183</f>
        <v>40939</v>
      </c>
      <c r="B183" s="29">
        <f>VAMI!B183</f>
        <v>54962.929999999855</v>
      </c>
      <c r="C183" s="29">
        <f>VAMI!C183</f>
        <v>23161.412876065308</v>
      </c>
      <c r="D183" s="29">
        <f>VAMI!D183</f>
        <v>35195.982525145468</v>
      </c>
      <c r="E183" s="29">
        <f>VAMI!E183</f>
        <v>31419.420493152735</v>
      </c>
    </row>
    <row r="184" spans="1:5" x14ac:dyDescent="0.25">
      <c r="A184" s="77">
        <f>VAMI!A184</f>
        <v>40968</v>
      </c>
      <c r="B184" s="29">
        <f>VAMI!B184</f>
        <v>55459.749999999847</v>
      </c>
      <c r="C184" s="29">
        <f>VAMI!C184</f>
        <v>24162.953075264406</v>
      </c>
      <c r="D184" s="29">
        <f>VAMI!D184</f>
        <v>34467.330025523872</v>
      </c>
      <c r="E184" s="29">
        <f>VAMI!E184</f>
        <v>32065.999456315145</v>
      </c>
    </row>
    <row r="185" spans="1:5" x14ac:dyDescent="0.25">
      <c r="A185" s="77">
        <f>VAMI!A185</f>
        <v>40999</v>
      </c>
      <c r="B185" s="29">
        <f>VAMI!B185</f>
        <v>55245.019999999844</v>
      </c>
      <c r="C185" s="29">
        <f>VAMI!C185</f>
        <v>24958.106581784585</v>
      </c>
      <c r="D185" s="29">
        <f>VAMI!D185</f>
        <v>33171.375076976001</v>
      </c>
      <c r="E185" s="29">
        <f>VAMI!E185</f>
        <v>32009.041996711985</v>
      </c>
    </row>
    <row r="186" spans="1:5" x14ac:dyDescent="0.25">
      <c r="A186" s="77">
        <f>VAMI!A186</f>
        <v>41029</v>
      </c>
      <c r="B186" s="29">
        <f>VAMI!B186</f>
        <v>55589.429999999847</v>
      </c>
      <c r="C186" s="29">
        <f>VAMI!C186</f>
        <v>24801.519663209783</v>
      </c>
      <c r="D186" s="29">
        <f>VAMI!D186</f>
        <v>34608.319009398823</v>
      </c>
      <c r="E186" s="29">
        <f>VAMI!E186</f>
        <v>31845.115721317965</v>
      </c>
    </row>
    <row r="187" spans="1:5" x14ac:dyDescent="0.25">
      <c r="A187" s="77">
        <f>VAMI!A187</f>
        <v>41060</v>
      </c>
      <c r="B187" s="29">
        <f>VAMI!B187</f>
        <v>55106.189999999857</v>
      </c>
      <c r="C187" s="29">
        <f>VAMI!C187</f>
        <v>23310.914878324271</v>
      </c>
      <c r="D187" s="29">
        <f>VAMI!D187</f>
        <v>37182.181785760913</v>
      </c>
      <c r="E187" s="29">
        <f>VAMI!E187</f>
        <v>31013.778056550269</v>
      </c>
    </row>
    <row r="188" spans="1:5" x14ac:dyDescent="0.25">
      <c r="A188" s="77">
        <f>VAMI!A188</f>
        <v>41090</v>
      </c>
      <c r="B188" s="29">
        <f>VAMI!B188</f>
        <v>53218.429999999862</v>
      </c>
      <c r="C188" s="29">
        <f>VAMI!C188</f>
        <v>24271.383098880793</v>
      </c>
      <c r="D188" s="29">
        <f>VAMI!D188</f>
        <v>36675.962537295767</v>
      </c>
      <c r="E188" s="29">
        <f>VAMI!E188</f>
        <v>31103.047694811565</v>
      </c>
    </row>
    <row r="189" spans="1:5" x14ac:dyDescent="0.25">
      <c r="A189" s="77">
        <f>VAMI!A189</f>
        <v>41121</v>
      </c>
      <c r="B189" s="29">
        <f>VAMI!B189</f>
        <v>54795.449999999852</v>
      </c>
      <c r="C189" s="29">
        <f>VAMI!C189</f>
        <v>24608.481363589694</v>
      </c>
      <c r="D189" s="29">
        <f>VAMI!D189</f>
        <v>37886.459061193069</v>
      </c>
      <c r="E189" s="29">
        <f>VAMI!E189</f>
        <v>31372.286430120599</v>
      </c>
    </row>
    <row r="190" spans="1:5" x14ac:dyDescent="0.25">
      <c r="A190" s="77">
        <f>VAMI!A190</f>
        <v>41152</v>
      </c>
      <c r="B190" s="29">
        <f>VAMI!B190</f>
        <v>55413.089999999844</v>
      </c>
      <c r="C190" s="29">
        <f>VAMI!C190</f>
        <v>25162.747715371192</v>
      </c>
      <c r="D190" s="29">
        <f>VAMI!D190</f>
        <v>37482.327133091268</v>
      </c>
      <c r="E190" s="29">
        <f>VAMI!E190</f>
        <v>31630.448469385945</v>
      </c>
    </row>
    <row r="191" spans="1:5" x14ac:dyDescent="0.25">
      <c r="A191" s="77">
        <f>VAMI!A191</f>
        <v>41182</v>
      </c>
      <c r="B191" s="29">
        <f>VAMI!B191</f>
        <v>55394.769999999844</v>
      </c>
      <c r="C191" s="29">
        <f>VAMI!C191</f>
        <v>25813.019817229699</v>
      </c>
      <c r="D191" s="29">
        <f>VAMI!D191</f>
        <v>36748.408125351154</v>
      </c>
      <c r="E191" s="29">
        <f>VAMI!E191</f>
        <v>32044.649235016594</v>
      </c>
    </row>
    <row r="192" spans="1:5" x14ac:dyDescent="0.25">
      <c r="A192" s="77">
        <f>VAMI!A192</f>
        <v>41213</v>
      </c>
      <c r="B192" s="29">
        <f>VAMI!B192</f>
        <v>54820.849999999846</v>
      </c>
      <c r="C192" s="29">
        <f>VAMI!C192</f>
        <v>25336.379505082663</v>
      </c>
      <c r="D192" s="29">
        <f>VAMI!D192</f>
        <v>36705.873815294821</v>
      </c>
      <c r="E192" s="29">
        <f>VAMI!E192</f>
        <v>31922.523144851992</v>
      </c>
    </row>
    <row r="193" spans="1:5" x14ac:dyDescent="0.25">
      <c r="A193" s="77">
        <f>VAMI!A193</f>
        <v>41243</v>
      </c>
      <c r="B193" s="29">
        <f>VAMI!B193</f>
        <v>56531.969999999848</v>
      </c>
      <c r="C193" s="29">
        <f>VAMI!C193</f>
        <v>25483.31450867646</v>
      </c>
      <c r="D193" s="29">
        <f>VAMI!D193</f>
        <v>37195.522224042201</v>
      </c>
      <c r="E193" s="29">
        <f>VAMI!E193</f>
        <v>32051.945438519473</v>
      </c>
    </row>
    <row r="194" spans="1:5" x14ac:dyDescent="0.25">
      <c r="A194" s="77">
        <f>VAMI!A194</f>
        <v>41274</v>
      </c>
      <c r="B194" s="29">
        <f>VAMI!B194</f>
        <v>57857.629999999845</v>
      </c>
      <c r="C194" s="29">
        <f>VAMI!C194</f>
        <v>25715.576547900197</v>
      </c>
      <c r="D194" s="29">
        <f>VAMI!D194</f>
        <v>36465.206834849327</v>
      </c>
      <c r="E194" s="29">
        <f>VAMI!E194</f>
        <v>32513.718627795934</v>
      </c>
    </row>
    <row r="195" spans="1:5" x14ac:dyDescent="0.25">
      <c r="A195" s="77">
        <f>VAMI!A195</f>
        <v>41305</v>
      </c>
      <c r="B195" s="29">
        <f>VAMI!B195</f>
        <v>59383.839999999844</v>
      </c>
      <c r="C195" s="29">
        <f>VAMI!C195</f>
        <v>27047.540815278775</v>
      </c>
      <c r="D195" s="29">
        <f>VAMI!D195</f>
        <v>35188.45183322169</v>
      </c>
      <c r="E195" s="29">
        <f>VAMI!E195</f>
        <v>33330.908130206619</v>
      </c>
    </row>
    <row r="196" spans="1:5" x14ac:dyDescent="0.25">
      <c r="A196" s="77">
        <f>VAMI!A196</f>
        <v>41333</v>
      </c>
      <c r="B196" s="29">
        <f>VAMI!B196</f>
        <v>58634.769999999844</v>
      </c>
      <c r="C196" s="29">
        <f>VAMI!C196</f>
        <v>27414.724304343366</v>
      </c>
      <c r="D196" s="29">
        <f>VAMI!D196</f>
        <v>35631.493718548663</v>
      </c>
      <c r="E196" s="29">
        <f>VAMI!E196</f>
        <v>33367.392089738576</v>
      </c>
    </row>
    <row r="197" spans="1:5" x14ac:dyDescent="0.25">
      <c r="A197" s="77">
        <f>VAMI!A197</f>
        <v>41364</v>
      </c>
      <c r="B197" s="29">
        <f>VAMI!B197</f>
        <v>59942.109999999841</v>
      </c>
      <c r="C197" s="29">
        <f>VAMI!C197</f>
        <v>28442.858609713527</v>
      </c>
      <c r="D197" s="29">
        <f>VAMI!D197</f>
        <v>35597.132863217987</v>
      </c>
      <c r="E197" s="29">
        <f>VAMI!E197</f>
        <v>33683.759004044667</v>
      </c>
    </row>
    <row r="198" spans="1:5" x14ac:dyDescent="0.25">
      <c r="A198" s="77">
        <f>VAMI!A198</f>
        <v>41394</v>
      </c>
      <c r="B198" s="29">
        <f>VAMI!B198</f>
        <v>62293.899999999834</v>
      </c>
      <c r="C198" s="29">
        <f>VAMI!C198</f>
        <v>28990.861484752029</v>
      </c>
      <c r="D198" s="29">
        <f>VAMI!D198</f>
        <v>37020.263615685879</v>
      </c>
      <c r="E198" s="29">
        <f>VAMI!E198</f>
        <v>33897.114116153185</v>
      </c>
    </row>
    <row r="199" spans="1:5" x14ac:dyDescent="0.25">
      <c r="A199" s="77">
        <f>VAMI!A199</f>
        <v>41425</v>
      </c>
      <c r="B199" s="29">
        <f>VAMI!B199</f>
        <v>58917.439999999842</v>
      </c>
      <c r="C199" s="29">
        <f>VAMI!C199</f>
        <v>29668.959852140881</v>
      </c>
      <c r="D199" s="29">
        <f>VAMI!D199</f>
        <v>34711.107148559051</v>
      </c>
      <c r="E199" s="29">
        <f>VAMI!E199</f>
        <v>34059.534078565972</v>
      </c>
    </row>
    <row r="200" spans="1:5" x14ac:dyDescent="0.25">
      <c r="A200" s="77">
        <f>VAMI!A200</f>
        <v>41455</v>
      </c>
      <c r="B200" s="29">
        <f>VAMI!B200</f>
        <v>56527.839999999844</v>
      </c>
      <c r="C200" s="29">
        <f>VAMI!C200</f>
        <v>29270.561659307939</v>
      </c>
      <c r="D200" s="29">
        <f>VAMI!D200</f>
        <v>33610.17472781067</v>
      </c>
      <c r="E200" s="29">
        <f>VAMI!E200</f>
        <v>33559.411690636247</v>
      </c>
    </row>
    <row r="201" spans="1:5" x14ac:dyDescent="0.25">
      <c r="A201" s="77">
        <f>VAMI!A201</f>
        <v>41486</v>
      </c>
      <c r="B201" s="29">
        <f>VAMI!B201</f>
        <v>57510.859999999841</v>
      </c>
      <c r="C201" s="29">
        <f>VAMI!C201</f>
        <v>30760.036964780782</v>
      </c>
      <c r="D201" s="29">
        <f>VAMI!D201</f>
        <v>32986.49576087563</v>
      </c>
      <c r="E201" s="29">
        <f>VAMI!E201</f>
        <v>33994.094782390712</v>
      </c>
    </row>
    <row r="202" spans="1:5" x14ac:dyDescent="0.25">
      <c r="A202" s="77">
        <f>VAMI!A202</f>
        <v>41517</v>
      </c>
      <c r="B202" s="29">
        <f>VAMI!B202</f>
        <v>55237.339999999844</v>
      </c>
      <c r="C202" s="29">
        <f>VAMI!C202</f>
        <v>29869.185748023418</v>
      </c>
      <c r="D202" s="29">
        <f>VAMI!D202</f>
        <v>32739.625082677936</v>
      </c>
      <c r="E202" s="29">
        <f>VAMI!E202</f>
        <v>33757.459485476415</v>
      </c>
    </row>
    <row r="203" spans="1:5" x14ac:dyDescent="0.25">
      <c r="A203" s="77">
        <f>VAMI!A203</f>
        <v>41547</v>
      </c>
      <c r="B203" s="29">
        <f>VAMI!B203</f>
        <v>57038.839999999836</v>
      </c>
      <c r="C203" s="29">
        <f>VAMI!C203</f>
        <v>30805.832220967248</v>
      </c>
      <c r="D203" s="29">
        <f>VAMI!D203</f>
        <v>32860.812825398651</v>
      </c>
      <c r="E203" s="29">
        <f>VAMI!E203</f>
        <v>34289.873457941489</v>
      </c>
    </row>
    <row r="204" spans="1:5" x14ac:dyDescent="0.25">
      <c r="A204" s="77">
        <f>VAMI!A204</f>
        <v>41578</v>
      </c>
      <c r="B204" s="29">
        <f>VAMI!B204</f>
        <v>58559.149999999841</v>
      </c>
      <c r="C204" s="29">
        <f>VAMI!C204</f>
        <v>32221.891364616498</v>
      </c>
      <c r="D204" s="29">
        <f>VAMI!D204</f>
        <v>33298.277188348147</v>
      </c>
      <c r="E204" s="29">
        <f>VAMI!E204</f>
        <v>34806.300507086125</v>
      </c>
    </row>
    <row r="205" spans="1:5" x14ac:dyDescent="0.25">
      <c r="A205" s="77">
        <f>VAMI!A205</f>
        <v>41608</v>
      </c>
      <c r="B205" s="29">
        <f>VAMI!B205</f>
        <v>59899.279999999831</v>
      </c>
      <c r="C205" s="29">
        <f>VAMI!C205</f>
        <v>33203.819694013764</v>
      </c>
      <c r="D205" s="29">
        <f>VAMI!D205</f>
        <v>32477.270041240477</v>
      </c>
      <c r="E205" s="29">
        <f>VAMI!E205</f>
        <v>35114.373873942772</v>
      </c>
    </row>
    <row r="206" spans="1:5" x14ac:dyDescent="0.25">
      <c r="A206" s="77">
        <f>VAMI!A206</f>
        <v>41639</v>
      </c>
      <c r="B206" s="29">
        <f>VAMI!B206</f>
        <v>59058.039999999834</v>
      </c>
      <c r="C206" s="29">
        <f>VAMI!C206</f>
        <v>34044.460416880596</v>
      </c>
      <c r="D206" s="29">
        <f>VAMI!D206</f>
        <v>31848.349447327651</v>
      </c>
      <c r="E206" s="29">
        <f>VAMI!E206</f>
        <v>35482.826266803313</v>
      </c>
    </row>
    <row r="207" spans="1:5" x14ac:dyDescent="0.25">
      <c r="A207" s="77">
        <f>VAMI!A207</f>
        <v>41670</v>
      </c>
      <c r="B207" s="29">
        <f>VAMI!B207</f>
        <v>55941.809999999838</v>
      </c>
      <c r="C207" s="29">
        <f>VAMI!C207</f>
        <v>32867.337508984507</v>
      </c>
      <c r="D207" s="29">
        <f>VAMI!D207</f>
        <v>33609.378531307724</v>
      </c>
      <c r="E207" s="29">
        <f>VAMI!E207</f>
        <v>35292.080559501112</v>
      </c>
    </row>
    <row r="208" spans="1:5" x14ac:dyDescent="0.25">
      <c r="A208" s="77">
        <f>VAMI!A208</f>
        <v>41698</v>
      </c>
      <c r="B208" s="29">
        <f>VAMI!B208</f>
        <v>60088.909999999829</v>
      </c>
      <c r="C208" s="29">
        <f>VAMI!C208</f>
        <v>34370.879967142435</v>
      </c>
      <c r="D208" s="29">
        <f>VAMI!D208</f>
        <v>33887.176467417106</v>
      </c>
      <c r="E208" s="29">
        <f>VAMI!E208</f>
        <v>35985.652368853662</v>
      </c>
    </row>
    <row r="209" spans="1:5" x14ac:dyDescent="0.25">
      <c r="A209" s="77">
        <f>VAMI!A209</f>
        <v>41729</v>
      </c>
      <c r="B209" s="29">
        <f>VAMI!B209</f>
        <v>60761.779999999824</v>
      </c>
      <c r="C209" s="29">
        <f>VAMI!C209</f>
        <v>34659.718656946316</v>
      </c>
      <c r="D209" s="29">
        <f>VAMI!D209</f>
        <v>34110.260775089002</v>
      </c>
      <c r="E209" s="29">
        <f>VAMI!E209</f>
        <v>35879.516144027039</v>
      </c>
    </row>
    <row r="210" spans="1:5" x14ac:dyDescent="0.25">
      <c r="A210" s="77">
        <f>VAMI!A210</f>
        <v>41759</v>
      </c>
      <c r="B210" s="29">
        <f>VAMI!B210</f>
        <v>61740.659999999829</v>
      </c>
      <c r="C210" s="29">
        <f>VAMI!C210</f>
        <v>34915.905123729346</v>
      </c>
      <c r="D210" s="29">
        <f>VAMI!D210</f>
        <v>34791.589345066168</v>
      </c>
      <c r="E210" s="29">
        <f>VAMI!E210</f>
        <v>35802.305835668296</v>
      </c>
    </row>
    <row r="211" spans="1:5" x14ac:dyDescent="0.25">
      <c r="A211" s="77">
        <f>VAMI!A211</f>
        <v>41790</v>
      </c>
      <c r="B211" s="29">
        <f>VAMI!B211</f>
        <v>63508.789999999819</v>
      </c>
      <c r="C211" s="29">
        <f>VAMI!C211</f>
        <v>35735.599137488462</v>
      </c>
      <c r="D211" s="29">
        <f>VAMI!D211</f>
        <v>35792.230034439643</v>
      </c>
      <c r="E211" s="29">
        <f>VAMI!E211</f>
        <v>36132.75030391039</v>
      </c>
    </row>
    <row r="212" spans="1:5" x14ac:dyDescent="0.25">
      <c r="A212" s="77">
        <f>VAMI!A212</f>
        <v>41820</v>
      </c>
      <c r="B212" s="29">
        <f>VAMI!B212</f>
        <v>64562.099999999817</v>
      </c>
      <c r="C212" s="29">
        <f>VAMI!C212</f>
        <v>36473.765273642071</v>
      </c>
      <c r="D212" s="29">
        <f>VAMI!D212</f>
        <v>35713.630510913492</v>
      </c>
      <c r="E212" s="29">
        <f>VAMI!E212</f>
        <v>36603.064170109792</v>
      </c>
    </row>
    <row r="213" spans="1:5" x14ac:dyDescent="0.25">
      <c r="A213" s="77">
        <f>VAMI!A213</f>
        <v>41851</v>
      </c>
      <c r="B213" s="29">
        <f>VAMI!B213</f>
        <v>63500.519999999815</v>
      </c>
      <c r="C213" s="29">
        <f>VAMI!C213</f>
        <v>35970.736215217185</v>
      </c>
      <c r="D213" s="29">
        <f>VAMI!D213</f>
        <v>35910.436187131061</v>
      </c>
      <c r="E213" s="29">
        <f>VAMI!E213</f>
        <v>36373.801569154457</v>
      </c>
    </row>
    <row r="214" spans="1:5" x14ac:dyDescent="0.25">
      <c r="A214" s="77">
        <f>VAMI!A214</f>
        <v>41882</v>
      </c>
      <c r="B214" s="29">
        <f>VAMI!B214</f>
        <v>66497.709999999817</v>
      </c>
      <c r="C214" s="29">
        <f>VAMI!C214</f>
        <v>37409.795666906277</v>
      </c>
      <c r="D214" s="29">
        <f>VAMI!D214</f>
        <v>37367.309913268495</v>
      </c>
      <c r="E214" s="29">
        <f>VAMI!E214</f>
        <v>36826.83108229762</v>
      </c>
    </row>
    <row r="215" spans="1:5" x14ac:dyDescent="0.25">
      <c r="A215" s="77">
        <f>VAMI!A215</f>
        <v>41912</v>
      </c>
      <c r="B215" s="29">
        <f>VAMI!B215</f>
        <v>66695.319999999818</v>
      </c>
      <c r="C215" s="29">
        <f>VAMI!C215</f>
        <v>36885.203819694041</v>
      </c>
      <c r="D215" s="29">
        <f>VAMI!D215</f>
        <v>36673.188290105812</v>
      </c>
      <c r="E215" s="29">
        <f>VAMI!E215</f>
        <v>36487.828285027346</v>
      </c>
    </row>
    <row r="216" spans="1:5" x14ac:dyDescent="0.25">
      <c r="A216" s="77">
        <f>VAMI!A216</f>
        <v>41943</v>
      </c>
      <c r="B216" s="29">
        <f>VAMI!B216</f>
        <v>68814.359999999811</v>
      </c>
      <c r="C216" s="29">
        <f>VAMI!C216</f>
        <v>37786.117671218832</v>
      </c>
      <c r="D216" s="29">
        <f>VAMI!D216</f>
        <v>37681.836559933494</v>
      </c>
      <c r="E216" s="29">
        <f>VAMI!E216</f>
        <v>36341.957171285416</v>
      </c>
    </row>
    <row r="217" spans="1:5" x14ac:dyDescent="0.25">
      <c r="A217" s="77">
        <f>VAMI!A217</f>
        <v>41973</v>
      </c>
      <c r="B217" s="29">
        <f>VAMI!B217</f>
        <v>72060.549999999799</v>
      </c>
      <c r="C217" s="29">
        <f>VAMI!C217</f>
        <v>38802.341102782651</v>
      </c>
      <c r="D217" s="29">
        <f>VAMI!D217</f>
        <v>38724.563698830389</v>
      </c>
      <c r="E217" s="29">
        <f>VAMI!E217</f>
        <v>36626.470861669848</v>
      </c>
    </row>
    <row r="218" spans="1:5" x14ac:dyDescent="0.25">
      <c r="A218" s="77">
        <f>VAMI!A218</f>
        <v>42004</v>
      </c>
      <c r="B218" s="29">
        <f>VAMI!B218</f>
        <v>72047.849999999802</v>
      </c>
      <c r="C218" s="29">
        <f>VAMI!C218</f>
        <v>38704.589793613333</v>
      </c>
      <c r="D218" s="29">
        <f>VAMI!D218</f>
        <v>39833.781539437659</v>
      </c>
      <c r="E218" s="29">
        <f>VAMI!E218</f>
        <v>36541.052324370365</v>
      </c>
    </row>
    <row r="219" spans="1:5" x14ac:dyDescent="0.25">
      <c r="A219" s="77">
        <f>VAMI!A219</f>
        <v>42035</v>
      </c>
      <c r="B219" s="29">
        <f>VAMI!B219</f>
        <v>72042.829999999798</v>
      </c>
      <c r="C219" s="29">
        <f>VAMI!C219</f>
        <v>37542.663517814995</v>
      </c>
      <c r="D219" s="29">
        <f>VAMI!D219</f>
        <v>43243.074230809922</v>
      </c>
      <c r="E219" s="29">
        <f>VAMI!E219</f>
        <v>36525.106589295516</v>
      </c>
    </row>
    <row r="220" spans="1:5" x14ac:dyDescent="0.25">
      <c r="A220" s="77">
        <f>VAMI!A220</f>
        <v>42063</v>
      </c>
      <c r="B220" s="29">
        <f>VAMI!B220</f>
        <v>74198.199999999793</v>
      </c>
      <c r="C220" s="29">
        <f>VAMI!C220</f>
        <v>39700.37991580247</v>
      </c>
      <c r="D220" s="29">
        <f>VAMI!D220</f>
        <v>40930.583690826963</v>
      </c>
      <c r="E220" s="29">
        <f>VAMI!E220</f>
        <v>37210.999732864795</v>
      </c>
    </row>
    <row r="221" spans="1:5" x14ac:dyDescent="0.25">
      <c r="A221" s="77">
        <f>VAMI!A221</f>
        <v>42094</v>
      </c>
      <c r="B221" s="29">
        <f>VAMI!B221</f>
        <v>77103.529999999795</v>
      </c>
      <c r="C221" s="29">
        <f>VAMI!C221</f>
        <v>39072.492042304162</v>
      </c>
      <c r="D221" s="29">
        <f>VAMI!D221</f>
        <v>41410.87679066461</v>
      </c>
      <c r="E221" s="29">
        <f>VAMI!E221</f>
        <v>37348.47727056087</v>
      </c>
    </row>
    <row r="222" spans="1:5" x14ac:dyDescent="0.25">
      <c r="A222" s="77">
        <f>VAMI!A222</f>
        <v>42124</v>
      </c>
      <c r="B222" s="29">
        <f>VAMI!B222</f>
        <v>73852.019999999815</v>
      </c>
      <c r="C222" s="29">
        <f>VAMI!C222</f>
        <v>39447.376527364235</v>
      </c>
      <c r="D222" s="29">
        <f>VAMI!D222</f>
        <v>40123.928815056424</v>
      </c>
      <c r="E222" s="29">
        <f>VAMI!E222</f>
        <v>37703.693526502277</v>
      </c>
    </row>
    <row r="223" spans="1:5" x14ac:dyDescent="0.25">
      <c r="A223" s="77">
        <f>VAMI!A223</f>
        <v>42155</v>
      </c>
      <c r="B223" s="29">
        <f>VAMI!B223</f>
        <v>73020.819999999818</v>
      </c>
      <c r="C223" s="29">
        <f>VAMI!C223</f>
        <v>39954.615463599985</v>
      </c>
      <c r="D223" s="29">
        <f>VAMI!D223</f>
        <v>39486.706213857571</v>
      </c>
      <c r="E223" s="29">
        <f>VAMI!E223</f>
        <v>37925.2892297445</v>
      </c>
    </row>
    <row r="224" spans="1:5" x14ac:dyDescent="0.25">
      <c r="A224" s="77">
        <f>VAMI!A224</f>
        <v>42185</v>
      </c>
      <c r="B224" s="29">
        <f>VAMI!B224</f>
        <v>70603.159999999814</v>
      </c>
      <c r="C224" s="29">
        <f>VAMI!C224</f>
        <v>39181.127425813764</v>
      </c>
      <c r="D224" s="29">
        <f>VAMI!D224</f>
        <v>37973.128368025267</v>
      </c>
      <c r="E224" s="29">
        <f>VAMI!E224</f>
        <v>37458.920609068235</v>
      </c>
    </row>
    <row r="225" spans="1:5" x14ac:dyDescent="0.25">
      <c r="A225" s="77">
        <f>VAMI!A225</f>
        <v>42216</v>
      </c>
      <c r="B225" s="29">
        <f>VAMI!B225</f>
        <v>74461.969999999812</v>
      </c>
      <c r="C225" s="29">
        <f>VAMI!C225</f>
        <v>40002.053598932158</v>
      </c>
      <c r="D225" s="29">
        <f>VAMI!D225</f>
        <v>39302.90508052161</v>
      </c>
      <c r="E225" s="29">
        <f>VAMI!E225</f>
        <v>37267.701236941852</v>
      </c>
    </row>
    <row r="226" spans="1:5" x14ac:dyDescent="0.25">
      <c r="A226" s="77">
        <f>VAMI!A226</f>
        <v>42247</v>
      </c>
      <c r="B226" s="29">
        <f>VAMI!B226</f>
        <v>69752.179999999818</v>
      </c>
      <c r="C226" s="29">
        <f>VAMI!C226</f>
        <v>37588.561453948067</v>
      </c>
      <c r="D226" s="29">
        <f>VAMI!D226</f>
        <v>39295.308038889241</v>
      </c>
      <c r="E226" s="29">
        <f>VAMI!E226</f>
        <v>36378.108682835205</v>
      </c>
    </row>
    <row r="227" spans="1:5" x14ac:dyDescent="0.25">
      <c r="A227" s="77">
        <f>VAMI!A227</f>
        <v>42277</v>
      </c>
      <c r="B227" s="29">
        <f>VAMI!B227</f>
        <v>70847.439999999813</v>
      </c>
      <c r="C227" s="29">
        <f>VAMI!C227</f>
        <v>36658.486497587044</v>
      </c>
      <c r="D227" s="29">
        <f>VAMI!D227</f>
        <v>39900.504465128062</v>
      </c>
      <c r="E227" s="29">
        <f>VAMI!E227</f>
        <v>35874.750075609845</v>
      </c>
    </row>
    <row r="228" spans="1:5" x14ac:dyDescent="0.25">
      <c r="A228" s="77">
        <f>VAMI!A228</f>
        <v>42308</v>
      </c>
      <c r="B228" s="29">
        <f>VAMI!B228</f>
        <v>72146.799999999814</v>
      </c>
      <c r="C228" s="29">
        <f>VAMI!C228</f>
        <v>39750.795769586221</v>
      </c>
      <c r="D228" s="29">
        <f>VAMI!D228</f>
        <v>39682.819364991839</v>
      </c>
      <c r="E228" s="29">
        <f>VAMI!E228</f>
        <v>36495.380444056354</v>
      </c>
    </row>
    <row r="229" spans="1:5" x14ac:dyDescent="0.25">
      <c r="A229" s="77">
        <f>VAMI!A229</f>
        <v>42338</v>
      </c>
      <c r="B229" s="29">
        <f>VAMI!B229</f>
        <v>74238.959999999817</v>
      </c>
      <c r="C229" s="29">
        <f>VAMI!C229</f>
        <v>39868.980388130221</v>
      </c>
      <c r="D229" s="29">
        <f>VAMI!D229</f>
        <v>39357.340869554413</v>
      </c>
      <c r="E229" s="29">
        <f>VAMI!E229</f>
        <v>36552.493830589214</v>
      </c>
    </row>
    <row r="230" spans="1:5" x14ac:dyDescent="0.25">
      <c r="A230" s="77">
        <f>VAMI!A230</f>
        <v>42369</v>
      </c>
      <c r="B230" s="29">
        <f>VAMI!B230</f>
        <v>73312.659999999814</v>
      </c>
      <c r="C230" s="29">
        <f>VAMI!C230</f>
        <v>39240.168395112458</v>
      </c>
      <c r="D230" s="29">
        <f>VAMI!D230</f>
        <v>39350.722486123595</v>
      </c>
      <c r="E230" s="29">
        <f>VAMI!E230</f>
        <v>36131.046875753891</v>
      </c>
    </row>
    <row r="231" spans="1:5" x14ac:dyDescent="0.25">
      <c r="A231" s="77">
        <f>VAMI!A231</f>
        <v>42400</v>
      </c>
      <c r="B231" s="29">
        <f>VAMI!B231</f>
        <v>73903.409999999814</v>
      </c>
      <c r="C231" s="29">
        <f>VAMI!C231</f>
        <v>37292.94588766816</v>
      </c>
      <c r="D231" s="29">
        <f>VAMI!D231</f>
        <v>41327.790368095753</v>
      </c>
      <c r="E231" s="29">
        <f>VAMI!E231</f>
        <v>35193.343508791339</v>
      </c>
    </row>
    <row r="232" spans="1:5" x14ac:dyDescent="0.25">
      <c r="A232" s="77">
        <f>VAMI!A232</f>
        <v>42429</v>
      </c>
      <c r="B232" s="29">
        <f>VAMI!B232</f>
        <v>75971.049999999799</v>
      </c>
      <c r="C232" s="29">
        <f>VAMI!C232</f>
        <v>37242.632713831008</v>
      </c>
      <c r="D232" s="29">
        <f>VAMI!D232</f>
        <v>42559.228518763499</v>
      </c>
      <c r="E232" s="29">
        <f>VAMI!E232</f>
        <v>35181.593090730647</v>
      </c>
    </row>
    <row r="233" spans="1:5" x14ac:dyDescent="0.25">
      <c r="A233" s="77">
        <f>VAMI!A233</f>
        <v>42460</v>
      </c>
      <c r="B233" s="29">
        <f>VAMI!B233</f>
        <v>79308.819999999789</v>
      </c>
      <c r="C233" s="29">
        <f>VAMI!C233</f>
        <v>39769.072800082169</v>
      </c>
      <c r="D233" s="29">
        <f>VAMI!D233</f>
        <v>42559.13314105742</v>
      </c>
      <c r="E233" s="29">
        <f>VAMI!E233</f>
        <v>35912.828608649295</v>
      </c>
    </row>
    <row r="234" spans="1:5" x14ac:dyDescent="0.25">
      <c r="A234" s="77">
        <f>VAMI!A234</f>
        <v>42490</v>
      </c>
      <c r="B234" s="29">
        <f>VAMI!B234</f>
        <v>77920.539999999775</v>
      </c>
      <c r="C234" s="29">
        <f>VAMI!C234</f>
        <v>39923.298079885026</v>
      </c>
      <c r="D234" s="29">
        <f>VAMI!D234</f>
        <v>42346.075933094624</v>
      </c>
      <c r="E234" s="29">
        <f>VAMI!E234</f>
        <v>36281.563435193828</v>
      </c>
    </row>
    <row r="235" spans="1:5" x14ac:dyDescent="0.25">
      <c r="A235" s="77">
        <f>VAMI!A235</f>
        <v>42521</v>
      </c>
      <c r="B235" s="29">
        <f>VAMI!B235</f>
        <v>79220.199999999779</v>
      </c>
      <c r="C235" s="29">
        <f>VAMI!C235</f>
        <v>40640.209467091103</v>
      </c>
      <c r="D235" s="29">
        <f>VAMI!D235</f>
        <v>42681.942304781543</v>
      </c>
      <c r="E235" s="29">
        <f>VAMI!E235</f>
        <v>36414.951568507233</v>
      </c>
    </row>
    <row r="236" spans="1:5" x14ac:dyDescent="0.25">
      <c r="A236" s="77">
        <f>VAMI!A236</f>
        <v>42551</v>
      </c>
      <c r="B236" s="29">
        <f>VAMI!B236</f>
        <v>84241.619999999763</v>
      </c>
      <c r="C236" s="29">
        <f>VAMI!C236</f>
        <v>40745.559092309304</v>
      </c>
      <c r="D236" s="29">
        <f>VAMI!D236</f>
        <v>45301.95545031756</v>
      </c>
      <c r="E236" s="29">
        <f>VAMI!E236</f>
        <v>36564.150104088578</v>
      </c>
    </row>
    <row r="237" spans="1:5" x14ac:dyDescent="0.25">
      <c r="A237" s="77">
        <f>VAMI!A237</f>
        <v>42582</v>
      </c>
      <c r="B237" s="29">
        <f>VAMI!B237</f>
        <v>87254.469999999768</v>
      </c>
      <c r="C237" s="29">
        <f>VAMI!C237</f>
        <v>42247.766711161341</v>
      </c>
      <c r="D237" s="29">
        <f>VAMI!D237</f>
        <v>46317.935362943288</v>
      </c>
      <c r="E237" s="29">
        <f>VAMI!E237</f>
        <v>37251.320083270861</v>
      </c>
    </row>
    <row r="238" spans="1:5" x14ac:dyDescent="0.25">
      <c r="A238" s="77">
        <f>VAMI!A238</f>
        <v>42613</v>
      </c>
      <c r="B238" s="29">
        <f>VAMI!B238</f>
        <v>86250.17999999976</v>
      </c>
      <c r="C238" s="29">
        <f>VAMI!C238</f>
        <v>42307.115720299851</v>
      </c>
      <c r="D238" s="29">
        <f>VAMI!D238</f>
        <v>45878.327075035311</v>
      </c>
      <c r="E238" s="29">
        <f>VAMI!E238</f>
        <v>37410.547956651135</v>
      </c>
    </row>
    <row r="239" spans="1:5" x14ac:dyDescent="0.25">
      <c r="A239" s="77">
        <f>VAMI!A239</f>
        <v>42643</v>
      </c>
      <c r="B239" s="29">
        <f>VAMI!B239</f>
        <v>87224.92999999976</v>
      </c>
      <c r="C239" s="29">
        <f>VAMI!C239</f>
        <v>42315.02207618855</v>
      </c>
      <c r="D239" s="29">
        <f>VAMI!D239</f>
        <v>45139.726265983561</v>
      </c>
      <c r="E239" s="29">
        <f>VAMI!E239</f>
        <v>37652.514189350593</v>
      </c>
    </row>
    <row r="240" spans="1:5" x14ac:dyDescent="0.25">
      <c r="A240" s="77">
        <f>VAMI!A240</f>
        <v>42674</v>
      </c>
      <c r="B240" s="29">
        <f>VAMI!B240</f>
        <v>83532.709999999788</v>
      </c>
      <c r="C240" s="29">
        <f>VAMI!C240</f>
        <v>41543.176917548029</v>
      </c>
      <c r="D240" s="29">
        <f>VAMI!D240</f>
        <v>43298.571615179993</v>
      </c>
      <c r="E240" s="29">
        <f>VAMI!E240</f>
        <v>37428.582524180434</v>
      </c>
    </row>
    <row r="241" spans="1:5" x14ac:dyDescent="0.25">
      <c r="A241" s="77">
        <f>VAMI!A241</f>
        <v>42704</v>
      </c>
      <c r="B241" s="29">
        <f>VAMI!B241</f>
        <v>84714.219999999783</v>
      </c>
      <c r="C241" s="29">
        <f>VAMI!C241</f>
        <v>43081.733237498745</v>
      </c>
      <c r="D241" s="29">
        <f>VAMI!D241</f>
        <v>40086.246327439971</v>
      </c>
      <c r="E241" s="29">
        <f>VAMI!E241</f>
        <v>37715.27036552802</v>
      </c>
    </row>
    <row r="242" spans="1:5" x14ac:dyDescent="0.25">
      <c r="A242" s="77">
        <f>VAMI!A242</f>
        <v>42735</v>
      </c>
      <c r="B242" s="29">
        <f>VAMI!B242</f>
        <v>86504.069999999774</v>
      </c>
      <c r="C242" s="29">
        <f>VAMI!C242</f>
        <v>43933.258034705854</v>
      </c>
      <c r="D242" s="29">
        <f>VAMI!D242</f>
        <v>39872.728818373907</v>
      </c>
      <c r="E242" s="29">
        <f>VAMI!E242</f>
        <v>38094.817106537506</v>
      </c>
    </row>
    <row r="243" spans="1:5" x14ac:dyDescent="0.25">
      <c r="A243" s="77">
        <f>VAMI!A243</f>
        <v>42766</v>
      </c>
      <c r="B243" s="29">
        <f>VAMI!B243</f>
        <v>87226.44999999975</v>
      </c>
      <c r="C243" s="29">
        <f>VAMI!C243</f>
        <v>44766.505801417021</v>
      </c>
      <c r="D243" s="29">
        <f>VAMI!D243</f>
        <v>40029.554648315461</v>
      </c>
      <c r="E243" s="29">
        <f>VAMI!E243</f>
        <v>38552.79509318545</v>
      </c>
    </row>
    <row r="244" spans="1:5" x14ac:dyDescent="0.25">
      <c r="A244" s="77">
        <f>VAMI!A244</f>
        <v>42794</v>
      </c>
      <c r="B244" s="29">
        <f>VAMI!B244</f>
        <v>90928.599999999744</v>
      </c>
      <c r="C244" s="29">
        <f>VAMI!C244</f>
        <v>46544.101037067499</v>
      </c>
      <c r="D244" s="29">
        <f>VAMI!D244</f>
        <v>40653.299964959078</v>
      </c>
      <c r="E244" s="29">
        <f>VAMI!E244</f>
        <v>38899.529512554756</v>
      </c>
    </row>
    <row r="245" spans="1:5" x14ac:dyDescent="0.25">
      <c r="A245" s="77">
        <f>VAMI!A245</f>
        <v>42825</v>
      </c>
      <c r="B245" s="29">
        <f>VAMI!B245</f>
        <v>91620.879999999743</v>
      </c>
      <c r="C245" s="29">
        <f>VAMI!C245</f>
        <v>46598.316048875691</v>
      </c>
      <c r="D245" s="29">
        <f>VAMI!D245</f>
        <v>40429.054537387041</v>
      </c>
      <c r="E245" s="29">
        <f>VAMI!E245</f>
        <v>39052.052527957982</v>
      </c>
    </row>
    <row r="246" spans="1:5" x14ac:dyDescent="0.25">
      <c r="A246" s="77">
        <f>VAMI!A246</f>
        <v>42855</v>
      </c>
      <c r="B246" s="29">
        <f>VAMI!B246</f>
        <v>93366.609999999724</v>
      </c>
      <c r="C246" s="29">
        <f>VAMI!C246</f>
        <v>47076.90728000825</v>
      </c>
      <c r="D246" s="29">
        <f>VAMI!D246</f>
        <v>41053.007196869963</v>
      </c>
      <c r="E246" s="29">
        <f>VAMI!E246</f>
        <v>39260.753368315869</v>
      </c>
    </row>
    <row r="247" spans="1:5" x14ac:dyDescent="0.25">
      <c r="A247" s="77">
        <f>VAMI!A247</f>
        <v>42886</v>
      </c>
      <c r="B247" s="29">
        <f>VAMI!B247</f>
        <v>92794.729999999719</v>
      </c>
      <c r="C247" s="29">
        <f>VAMI!C247</f>
        <v>47739.398295512925</v>
      </c>
      <c r="D247" s="29">
        <f>VAMI!D247</f>
        <v>41864.874671620782</v>
      </c>
      <c r="E247" s="29">
        <f>VAMI!E247</f>
        <v>39336.845710008849</v>
      </c>
    </row>
    <row r="248" spans="1:5" x14ac:dyDescent="0.25">
      <c r="A248" s="77">
        <f>VAMI!A248</f>
        <v>42916</v>
      </c>
      <c r="B248" s="29">
        <f>VAMI!B248</f>
        <v>89995.539999999732</v>
      </c>
      <c r="C248" s="29">
        <f>VAMI!C248</f>
        <v>48037.375500564776</v>
      </c>
      <c r="D248" s="29">
        <f>VAMI!D248</f>
        <v>42031.47049615068</v>
      </c>
      <c r="E248" s="29">
        <f>VAMI!E248</f>
        <v>39454.708816755832</v>
      </c>
    </row>
    <row r="249" spans="1:5" x14ac:dyDescent="0.25">
      <c r="A249" s="77">
        <f>VAMI!A249</f>
        <v>42947</v>
      </c>
      <c r="B249" s="29">
        <f>VAMI!B249</f>
        <v>91199.489999999743</v>
      </c>
      <c r="C249" s="29">
        <f>VAMI!C249</f>
        <v>49025.156586918623</v>
      </c>
      <c r="D249" s="29">
        <f>VAMI!D249</f>
        <v>41771.786030483541</v>
      </c>
      <c r="E249" s="29">
        <f>VAMI!E249</f>
        <v>39876.155771591155</v>
      </c>
    </row>
    <row r="250" spans="1:5" x14ac:dyDescent="0.25">
      <c r="A250" s="77">
        <f>VAMI!A250</f>
        <v>42978</v>
      </c>
      <c r="B250" s="29">
        <f>VAMI!B250</f>
        <v>94510.369999999719</v>
      </c>
      <c r="C250" s="29">
        <f>VAMI!C250</f>
        <v>49175.274668857222</v>
      </c>
      <c r="D250" s="29">
        <f>VAMI!D250</f>
        <v>43206.474072814657</v>
      </c>
      <c r="E250" s="29">
        <f>VAMI!E250</f>
        <v>40072.355979415275</v>
      </c>
    </row>
    <row r="251" spans="1:5" x14ac:dyDescent="0.25">
      <c r="A251" s="77">
        <f>VAMI!A251</f>
        <v>43008</v>
      </c>
      <c r="B251" s="29">
        <f>VAMI!B251</f>
        <v>94630.759999999718</v>
      </c>
      <c r="C251" s="29">
        <f>VAMI!C251</f>
        <v>50189.649861382124</v>
      </c>
      <c r="D251" s="29">
        <f>VAMI!D251</f>
        <v>42273.240540501305</v>
      </c>
      <c r="E251" s="29">
        <f>VAMI!E251</f>
        <v>40331.382971837818</v>
      </c>
    </row>
    <row r="252" spans="1:5" x14ac:dyDescent="0.25">
      <c r="A252" s="77">
        <f>VAMI!A252</f>
        <v>43039</v>
      </c>
      <c r="B252" s="29">
        <f>VAMI!B252</f>
        <v>97881.439999999711</v>
      </c>
      <c r="C252" s="29">
        <f>VAMI!C252</f>
        <v>51360.817332375031</v>
      </c>
      <c r="D252" s="29">
        <f>VAMI!D252</f>
        <v>42241.334624388073</v>
      </c>
      <c r="E252" s="29">
        <f>VAMI!E252</f>
        <v>40745.57785343338</v>
      </c>
    </row>
    <row r="253" spans="1:5" x14ac:dyDescent="0.25">
      <c r="A253" s="77">
        <f>VAMI!A253</f>
        <v>43069</v>
      </c>
      <c r="B253" s="29">
        <f>VAMI!B253</f>
        <v>98242.619999999704</v>
      </c>
      <c r="C253" s="29">
        <f>VAMI!C253</f>
        <v>52936.030393264235</v>
      </c>
      <c r="D253" s="29">
        <f>VAMI!D253</f>
        <v>42544.158841202334</v>
      </c>
      <c r="E253" s="29">
        <f>VAMI!E253</f>
        <v>40931.966432756642</v>
      </c>
    </row>
    <row r="254" spans="1:5" x14ac:dyDescent="0.25">
      <c r="A254" s="77">
        <f>VAMI!A254</f>
        <v>43100</v>
      </c>
      <c r="B254" s="29">
        <f>VAMI!B254</f>
        <v>98586.609999999695</v>
      </c>
      <c r="C254" s="29">
        <f>VAMI!C254</f>
        <v>53524.591847212294</v>
      </c>
      <c r="D254" s="29">
        <f>VAMI!D254</f>
        <v>43274.478377252002</v>
      </c>
      <c r="E254" s="29">
        <f>VAMI!E254</f>
        <v>41367.352666703526</v>
      </c>
    </row>
    <row r="255" spans="1:5" x14ac:dyDescent="0.25">
      <c r="A255" s="77">
        <f>VAMI!A255</f>
        <v>43131</v>
      </c>
      <c r="B255" s="29">
        <f>VAMI!B255</f>
        <v>98462.249999999694</v>
      </c>
      <c r="C255" s="29">
        <f>VAMI!C255</f>
        <v>56589.074853681137</v>
      </c>
      <c r="D255" s="29">
        <f>VAMI!D255</f>
        <v>41877.049843145141</v>
      </c>
      <c r="E255" s="29">
        <f>VAMI!E255</f>
        <v>42324.923478123725</v>
      </c>
    </row>
    <row r="256" spans="1:5" x14ac:dyDescent="0.25">
      <c r="A256" s="77">
        <f>VAMI!A256</f>
        <v>43159</v>
      </c>
      <c r="B256" s="29">
        <f>VAMI!B256</f>
        <v>92430.779999999708</v>
      </c>
      <c r="C256" s="29">
        <f>VAMI!C256</f>
        <v>54503.439778211374</v>
      </c>
      <c r="D256" s="29">
        <f>VAMI!D256</f>
        <v>40619.498935294512</v>
      </c>
      <c r="E256" s="29">
        <f>VAMI!E256</f>
        <v>41563.067441633291</v>
      </c>
    </row>
    <row r="257" spans="1:5" x14ac:dyDescent="0.25">
      <c r="A257" s="77">
        <f>VAMI!A257</f>
        <v>43190</v>
      </c>
      <c r="B257" s="29">
        <f>VAMI!B257</f>
        <v>94544.899999999689</v>
      </c>
      <c r="C257" s="29">
        <f>VAMI!C257</f>
        <v>53118.287298490657</v>
      </c>
      <c r="D257" s="29">
        <f>VAMI!D257</f>
        <v>41849.158084400966</v>
      </c>
      <c r="E257" s="29">
        <f>VAMI!E257</f>
        <v>41349.050375577935</v>
      </c>
    </row>
    <row r="258" spans="1:5" x14ac:dyDescent="0.25">
      <c r="A258" s="77">
        <f>VAMI!A258</f>
        <v>43220</v>
      </c>
      <c r="B258" s="29">
        <f>VAMI!B258</f>
        <v>95104.519999999698</v>
      </c>
      <c r="C258" s="29">
        <f>VAMI!C258</f>
        <v>53322.106992504421</v>
      </c>
      <c r="D258" s="29">
        <f>VAMI!D258</f>
        <v>41035.656748076362</v>
      </c>
      <c r="E258" s="29">
        <f>VAMI!E258</f>
        <v>41507.383875625601</v>
      </c>
    </row>
    <row r="259" spans="1:5" x14ac:dyDescent="0.25">
      <c r="A259" s="77">
        <f>VAMI!A259</f>
        <v>43251</v>
      </c>
      <c r="B259" s="29">
        <f>VAMI!B259</f>
        <v>96659.029999999693</v>
      </c>
      <c r="C259" s="29">
        <f>VAMI!C259</f>
        <v>54606.222404764419</v>
      </c>
      <c r="D259" s="29">
        <f>VAMI!D259</f>
        <v>41903.805363129868</v>
      </c>
      <c r="E259" s="29">
        <f>VAMI!E259</f>
        <v>41872.441180243266</v>
      </c>
    </row>
    <row r="260" spans="1:5" x14ac:dyDescent="0.25">
      <c r="A260" s="77">
        <f>VAMI!A260</f>
        <v>43281</v>
      </c>
      <c r="B260" s="29">
        <f>VAMI!B260</f>
        <v>97280.829999999696</v>
      </c>
      <c r="C260" s="29">
        <f>VAMI!C260</f>
        <v>54942.293870007255</v>
      </c>
      <c r="D260" s="29">
        <f>VAMI!D260</f>
        <v>41978.340967005519</v>
      </c>
      <c r="E260" s="29">
        <f>VAMI!E260</f>
        <v>41705.208077132615</v>
      </c>
    </row>
    <row r="261" spans="1:5" x14ac:dyDescent="0.25">
      <c r="A261" s="77">
        <f>VAMI!A261</f>
        <v>43312</v>
      </c>
      <c r="B261" s="29">
        <f>VAMI!B261</f>
        <v>96659.029999999693</v>
      </c>
      <c r="C261" s="29">
        <f>VAMI!C261</f>
        <v>56986.959646781048</v>
      </c>
      <c r="D261" s="29">
        <f>VAMI!D261</f>
        <v>41360.562977277281</v>
      </c>
      <c r="E261" s="29">
        <f>VAMI!E261</f>
        <v>41894.841701804144</v>
      </c>
    </row>
    <row r="262" spans="1:5" x14ac:dyDescent="0.25">
      <c r="A262" s="77">
        <f>VAMI!A262</f>
        <v>43343</v>
      </c>
      <c r="B262" s="29">
        <f>VAMI!B262</f>
        <v>100327.64999999967</v>
      </c>
      <c r="C262" s="29">
        <f>VAMI!C262</f>
        <v>58843.823801211693</v>
      </c>
      <c r="D262" s="29">
        <f>VAMI!D262</f>
        <v>42012.70596919299</v>
      </c>
      <c r="E262" s="29">
        <f>VAMI!E262</f>
        <v>42034.511042568622</v>
      </c>
    </row>
    <row r="263" spans="1:5" x14ac:dyDescent="0.25">
      <c r="A263" s="77">
        <f>VAMI!A263</f>
        <v>43373</v>
      </c>
      <c r="B263" s="29">
        <f>VAMI!B263</f>
        <v>101167.08999999968</v>
      </c>
      <c r="C263" s="29">
        <f>VAMI!C263</f>
        <v>59178.765787041862</v>
      </c>
      <c r="D263" s="29">
        <f>VAMI!D263</f>
        <v>40768.221807075766</v>
      </c>
      <c r="E263" s="29">
        <f>VAMI!E263</f>
        <v>41923.158620640948</v>
      </c>
    </row>
    <row r="264" spans="1:5" x14ac:dyDescent="0.25">
      <c r="A264" s="77">
        <f>VAMI!A264</f>
        <v>43404</v>
      </c>
      <c r="B264" s="29">
        <f>VAMI!B264</f>
        <v>97405.189999999697</v>
      </c>
      <c r="C264" s="29">
        <f>VAMI!C264</f>
        <v>55133.894650374845</v>
      </c>
      <c r="D264" s="29">
        <f>VAMI!D264</f>
        <v>39526.275521311713</v>
      </c>
      <c r="E264" s="29">
        <f>VAMI!E264</f>
        <v>40580.777798829535</v>
      </c>
    </row>
    <row r="265" spans="1:5" x14ac:dyDescent="0.25">
      <c r="A265" s="77">
        <f>VAMI!A265</f>
        <v>43434</v>
      </c>
      <c r="B265" s="29">
        <f>VAMI!B265</f>
        <v>99674.759999999689</v>
      </c>
      <c r="C265" s="29">
        <f>VAMI!C265</f>
        <v>56257.418626142382</v>
      </c>
      <c r="D265" s="29">
        <f>VAMI!D265</f>
        <v>40274.281401554632</v>
      </c>
      <c r="E265" s="29">
        <f>VAMI!E265</f>
        <v>40430.767266406736</v>
      </c>
    </row>
    <row r="266" spans="1:5" x14ac:dyDescent="0.25">
      <c r="A266" s="77">
        <f>VAMI!A266</f>
        <v>43465</v>
      </c>
      <c r="B266" s="29">
        <f>VAMI!B266</f>
        <v>96456.939999999697</v>
      </c>
      <c r="C266" s="29">
        <f>VAMI!C266</f>
        <v>51177.944347469005</v>
      </c>
      <c r="D266" s="29">
        <f>VAMI!D266</f>
        <v>42477.829866906599</v>
      </c>
      <c r="E266" s="29">
        <f>VAMI!E266</f>
        <v>39404.341476445603</v>
      </c>
    </row>
    <row r="267" spans="1:5" x14ac:dyDescent="0.25">
      <c r="A267" s="77">
        <f>VAMI!A267</f>
        <v>43496</v>
      </c>
      <c r="B267" s="29">
        <f>VAMI!B267</f>
        <v>99733.199999999677</v>
      </c>
      <c r="C267" s="29">
        <f>VAMI!C267</f>
        <v>55279.084094876336</v>
      </c>
      <c r="D267" s="29">
        <f>VAMI!D267</f>
        <v>42763.009208095464</v>
      </c>
      <c r="E267" s="29">
        <f>VAMI!E267</f>
        <v>40783.565183929037</v>
      </c>
    </row>
    <row r="268" spans="1:5" x14ac:dyDescent="0.25">
      <c r="A268" s="77">
        <f>VAMI!A268</f>
        <v>43524</v>
      </c>
      <c r="B268" s="29">
        <f>VAMI!B268</f>
        <v>101788.88999999968</v>
      </c>
      <c r="C268" s="29">
        <f>VAMI!C268</f>
        <v>57054.009651915047</v>
      </c>
      <c r="D268" s="29">
        <f>VAMI!D268</f>
        <v>42240.384994184009</v>
      </c>
      <c r="E268" s="29">
        <f>VAMI!E268</f>
        <v>41315.846765604736</v>
      </c>
    </row>
    <row r="269" spans="1:5" x14ac:dyDescent="0.25">
      <c r="A269" s="77">
        <f>VAMI!A269</f>
        <v>43555</v>
      </c>
      <c r="B269" s="29">
        <f>VAMI!B269</f>
        <v>103105.81999999967</v>
      </c>
      <c r="C269" s="29">
        <f>VAMI!C269</f>
        <v>58162.645035424655</v>
      </c>
      <c r="D269" s="29">
        <f>VAMI!D269</f>
        <v>44460.23475356264</v>
      </c>
      <c r="E269" s="29">
        <f>VAMI!E269</f>
        <v>41557.662955409593</v>
      </c>
    </row>
    <row r="270" spans="1:5" x14ac:dyDescent="0.25">
      <c r="A270" s="77">
        <f>VAMI!A270</f>
        <v>43585</v>
      </c>
      <c r="B270" s="29">
        <f>VAMI!B270</f>
        <v>105257.86999999966</v>
      </c>
      <c r="C270" s="29">
        <f>VAMI!C270</f>
        <v>60517.609610843079</v>
      </c>
      <c r="D270" s="29">
        <f>VAMI!D270</f>
        <v>43664.204124878408</v>
      </c>
      <c r="E270" s="29">
        <f>VAMI!E270</f>
        <v>42108.626348473728</v>
      </c>
    </row>
    <row r="271" spans="1:5" x14ac:dyDescent="0.25">
      <c r="A271" s="77">
        <f>VAMI!A271</f>
        <v>43616</v>
      </c>
      <c r="B271" s="29">
        <f>VAMI!B271</f>
        <v>99187.149999999674</v>
      </c>
      <c r="C271" s="29">
        <f>VAMI!C271</f>
        <v>56671.834890645929</v>
      </c>
      <c r="D271" s="29">
        <f>VAMI!D271</f>
        <v>46521.388450589126</v>
      </c>
      <c r="E271" s="29">
        <f>VAMI!E271</f>
        <v>41310.93359631046</v>
      </c>
    </row>
    <row r="272" spans="1:5" x14ac:dyDescent="0.25">
      <c r="A272" s="77">
        <f>VAMI!A272</f>
        <v>43646</v>
      </c>
      <c r="B272" s="29">
        <f>VAMI!B272</f>
        <v>103523.37999999966</v>
      </c>
      <c r="C272" s="29">
        <f>VAMI!C272</f>
        <v>60665.879453742753</v>
      </c>
      <c r="D272" s="29">
        <f>VAMI!D272</f>
        <v>47142.463191462411</v>
      </c>
      <c r="E272" s="29">
        <f>VAMI!E272</f>
        <v>42255.159416162496</v>
      </c>
    </row>
    <row r="273" spans="1:5" x14ac:dyDescent="0.25">
      <c r="A273" s="77">
        <f>VAMI!A273</f>
        <v>43677</v>
      </c>
      <c r="B273" s="29">
        <f>VAMI!B273</f>
        <v>104968.78999999964</v>
      </c>
      <c r="C273" s="29">
        <f>VAMI!C273</f>
        <v>61537.837560324529</v>
      </c>
      <c r="D273" s="29">
        <f>VAMI!D273</f>
        <v>47217.977453539614</v>
      </c>
      <c r="E273" s="29">
        <f>VAMI!E273</f>
        <v>42439.941653908107</v>
      </c>
    </row>
    <row r="274" spans="1:5" x14ac:dyDescent="0.25">
      <c r="A274" s="77">
        <f>VAMI!A274</f>
        <v>43708</v>
      </c>
      <c r="B274" s="29">
        <f>VAMI!B274</f>
        <v>100504.07999999967</v>
      </c>
      <c r="C274" s="29">
        <f>VAMI!C274</f>
        <v>60562.994147243102</v>
      </c>
      <c r="D274" s="29">
        <f>VAMI!D274</f>
        <v>52175.669147178131</v>
      </c>
      <c r="E274" s="29">
        <f>VAMI!E274</f>
        <v>42108.502783736993</v>
      </c>
    </row>
    <row r="275" spans="1:5" x14ac:dyDescent="0.25">
      <c r="A275" s="77">
        <f>VAMI!A275</f>
        <v>43738</v>
      </c>
      <c r="B275" s="29">
        <f>VAMI!B275</f>
        <v>103234.29999999965</v>
      </c>
      <c r="C275" s="29">
        <f>VAMI!C275</f>
        <v>61696.170037991651</v>
      </c>
      <c r="D275" s="29">
        <f>VAMI!D275</f>
        <v>50874.178144820646</v>
      </c>
      <c r="E275" s="29">
        <f>VAMI!E275</f>
        <v>42022.72826231498</v>
      </c>
    </row>
    <row r="276" spans="1:5" x14ac:dyDescent="0.25">
      <c r="A276" s="77">
        <f>VAMI!A276</f>
        <v>43769</v>
      </c>
      <c r="B276" s="29">
        <f>VAMI!B276</f>
        <v>103972.99999999965</v>
      </c>
      <c r="C276" s="29">
        <f>VAMI!C276</f>
        <v>63032.446863127698</v>
      </c>
      <c r="D276" s="29">
        <f>VAMI!D276</f>
        <v>50437.140908120127</v>
      </c>
      <c r="E276" s="29">
        <f>VAMI!E276</f>
        <v>42270.607950272832</v>
      </c>
    </row>
    <row r="277" spans="1:5" x14ac:dyDescent="0.25">
      <c r="A277" s="77">
        <f>VAMI!A277</f>
        <v>43799</v>
      </c>
      <c r="B277" s="29">
        <f>VAMI!B277</f>
        <v>108116.99999999965</v>
      </c>
      <c r="C277" s="29">
        <f>VAMI!C277</f>
        <v>65320.464113358743</v>
      </c>
      <c r="D277" s="29">
        <f>VAMI!D277</f>
        <v>50176.552427673603</v>
      </c>
      <c r="E277" s="29">
        <f>VAMI!E277</f>
        <v>42714.993815879112</v>
      </c>
    </row>
    <row r="278" spans="1:5" x14ac:dyDescent="0.25">
      <c r="A278" s="77">
        <f>VAMI!A278</f>
        <v>43830</v>
      </c>
      <c r="B278" s="29">
        <f>VAMI!B278</f>
        <v>109806.99999999965</v>
      </c>
      <c r="C278" s="29">
        <f>VAMI!C278</f>
        <v>67292.021768148756</v>
      </c>
      <c r="D278" s="29">
        <f>VAMI!D278</f>
        <v>48776.158890964594</v>
      </c>
      <c r="E278" s="29">
        <f>VAMI!E278</f>
        <v>43521.73621399999</v>
      </c>
    </row>
    <row r="279" spans="1:5" x14ac:dyDescent="0.25">
      <c r="A279" s="77">
        <f>VAMI!A279</f>
        <v>43861</v>
      </c>
      <c r="B279" s="29">
        <f>VAMI!B279</f>
        <v>108690.99999999965</v>
      </c>
      <c r="C279" s="29">
        <f>VAMI!C279</f>
        <v>67265.633021870904</v>
      </c>
      <c r="D279" s="29">
        <f>VAMI!D279</f>
        <v>52115.000632395633</v>
      </c>
      <c r="E279" s="29">
        <f>VAMI!E279</f>
        <v>43327.830779858232</v>
      </c>
    </row>
    <row r="280" spans="1:5" x14ac:dyDescent="0.25">
      <c r="A280" s="77">
        <f>VAMI!A280</f>
        <v>43890</v>
      </c>
      <c r="B280" s="29">
        <f>VAMI!B280</f>
        <v>100101.99999999968</v>
      </c>
      <c r="C280" s="29">
        <f>VAMI!C280</f>
        <v>61728.411541226065</v>
      </c>
      <c r="D280" s="29">
        <f>VAMI!D280</f>
        <v>55606.985794942062</v>
      </c>
      <c r="E280" s="29">
        <f>VAMI!E280</f>
        <v>42339.918941532684</v>
      </c>
    </row>
    <row r="281" spans="1:5" x14ac:dyDescent="0.25">
      <c r="A281" s="77">
        <f>VAMI!A281</f>
        <v>43921</v>
      </c>
      <c r="B281" s="29">
        <f>VAMI!B281</f>
        <v>83733.999999999724</v>
      </c>
      <c r="C281" s="29">
        <f>VAMI!C281</f>
        <v>54104.117465858973</v>
      </c>
      <c r="D281" s="29">
        <f>VAMI!D281</f>
        <v>58972.533294076413</v>
      </c>
      <c r="E281" s="29">
        <f>VAMI!E281</f>
        <v>38496.143603406606</v>
      </c>
    </row>
    <row r="282" spans="1:5" x14ac:dyDescent="0.25">
      <c r="A282" s="77">
        <f>VAMI!A282</f>
        <v>43951</v>
      </c>
      <c r="B282" s="29">
        <f>VAMI!B282</f>
        <v>90462.999999999694</v>
      </c>
      <c r="C282" s="29">
        <f>VAMI!C282</f>
        <v>61039.942499229968</v>
      </c>
      <c r="D282" s="29">
        <f>VAMI!D282</f>
        <v>60165.625460041905</v>
      </c>
      <c r="E282" s="29">
        <f>VAMI!E282</f>
        <v>40236.785339808899</v>
      </c>
    </row>
    <row r="283" spans="1:5" x14ac:dyDescent="0.25">
      <c r="A283" s="77">
        <f>VAMI!A283</f>
        <v>43982</v>
      </c>
      <c r="B283" s="29">
        <f>VAMI!B283</f>
        <v>92390.999999999694</v>
      </c>
      <c r="C283" s="29">
        <f>VAMI!C283</f>
        <v>63947.119827497765</v>
      </c>
      <c r="D283" s="29">
        <f>VAMI!D283</f>
        <v>59042.490768060059</v>
      </c>
      <c r="E283" s="29">
        <f>VAMI!E283</f>
        <v>41193.764805703264</v>
      </c>
    </row>
    <row r="284" spans="1:5" x14ac:dyDescent="0.25">
      <c r="A284" s="77">
        <f>VAMI!A284</f>
        <v>44012</v>
      </c>
      <c r="B284" s="29">
        <f>VAMI!B284</f>
        <v>93946.999999999694</v>
      </c>
      <c r="C284" s="29">
        <f>VAMI!C284</f>
        <v>65218.913646164976</v>
      </c>
      <c r="D284" s="29">
        <f>VAMI!D284</f>
        <v>59119.00027576596</v>
      </c>
      <c r="E284" s="29">
        <f>VAMI!E284</f>
        <v>42025.196615032284</v>
      </c>
    </row>
    <row r="285" spans="1:5" x14ac:dyDescent="0.25">
      <c r="A285" s="77">
        <f>VAMI!A285</f>
        <v>44043</v>
      </c>
      <c r="B285" s="29">
        <f>VAMI!B285</f>
        <v>98173.999999999665</v>
      </c>
      <c r="C285" s="29">
        <f>VAMI!C285</f>
        <v>68896.293253927593</v>
      </c>
      <c r="D285" s="29">
        <f>VAMI!D285</f>
        <v>61617.23267806082</v>
      </c>
      <c r="E285" s="29">
        <f>VAMI!E285</f>
        <v>43273.609396568652</v>
      </c>
    </row>
    <row r="286" spans="1:5" x14ac:dyDescent="0.25">
      <c r="A286" s="77">
        <f>VAMI!A286</f>
        <v>44074</v>
      </c>
      <c r="B286" s="29">
        <f>VAMI!B286</f>
        <v>99086.999999999665</v>
      </c>
      <c r="C286" s="29">
        <f>VAMI!C286</f>
        <v>73848.547078755597</v>
      </c>
      <c r="D286" s="29">
        <f>VAMI!D286</f>
        <v>58960.673283667791</v>
      </c>
      <c r="E286" s="29">
        <f>VAMI!E286</f>
        <v>44297.422674952941</v>
      </c>
    </row>
    <row r="287" spans="1:5" x14ac:dyDescent="0.25">
      <c r="A287" s="77">
        <f>VAMI!A287</f>
        <v>44104</v>
      </c>
      <c r="B287" s="29">
        <f>VAMI!B287</f>
        <v>99221.999999999665</v>
      </c>
      <c r="C287" s="29">
        <f>VAMI!C287</f>
        <v>71042.509497895138</v>
      </c>
      <c r="D287" s="29">
        <f>VAMI!D287</f>
        <v>59187.506349874435</v>
      </c>
      <c r="E287" s="29">
        <f>VAMI!E287</f>
        <v>43885.693204057148</v>
      </c>
    </row>
    <row r="288" spans="1:5" x14ac:dyDescent="0.25">
      <c r="A288" s="77">
        <f>VAMI!A288</f>
        <v>44135</v>
      </c>
      <c r="B288" s="29">
        <f>VAMI!B288</f>
        <v>95298.99999999968</v>
      </c>
      <c r="C288" s="29">
        <f>VAMI!C288</f>
        <v>69153.301160283474</v>
      </c>
      <c r="D288" s="29">
        <f>VAMI!D288</f>
        <v>57406.265485918295</v>
      </c>
      <c r="E288" s="29">
        <f>VAMI!E288</f>
        <v>43947.637383393121</v>
      </c>
    </row>
    <row r="289" spans="1:5" x14ac:dyDescent="0.25">
      <c r="A289" s="77">
        <f>VAMI!A289</f>
        <v>44165</v>
      </c>
      <c r="B289" s="29">
        <f>VAMI!B289</f>
        <v>103685.99999999965</v>
      </c>
      <c r="C289" s="29">
        <f>VAMI!C289</f>
        <v>76723.072184002551</v>
      </c>
      <c r="D289" s="29">
        <f>VAMI!D289</f>
        <v>58095.390146653568</v>
      </c>
      <c r="E289" s="29">
        <f>VAMI!E289</f>
        <v>46496.533714932608</v>
      </c>
    </row>
    <row r="290" spans="1:5" x14ac:dyDescent="0.25">
      <c r="A290" s="77">
        <f>VAMI!A290</f>
        <v>44196</v>
      </c>
      <c r="B290" s="29">
        <f>VAMI!B290</f>
        <v>109264.99999999964</v>
      </c>
      <c r="C290" s="29">
        <f>VAMI!C290</f>
        <v>79672.964370058631</v>
      </c>
      <c r="D290" s="29">
        <f>VAMI!D290</f>
        <v>57410.951434086717</v>
      </c>
      <c r="E290" s="29">
        <f>VAMI!E290</f>
        <v>48574.627805360811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C4805-9B5D-4CEE-B975-D5D56BFEE0BF}">
  <sheetPr>
    <tabColor rgb="FFC00000"/>
  </sheetPr>
  <dimension ref="A1:F12"/>
  <sheetViews>
    <sheetView workbookViewId="0">
      <selection activeCell="B11" sqref="B11"/>
    </sheetView>
  </sheetViews>
  <sheetFormatPr defaultRowHeight="13.5" x14ac:dyDescent="0.25"/>
  <cols>
    <col min="1" max="1" width="26.625" bestFit="1" customWidth="1"/>
    <col min="2" max="2" width="12.75" bestFit="1" customWidth="1"/>
  </cols>
  <sheetData>
    <row r="1" spans="1:6" x14ac:dyDescent="0.25">
      <c r="A1" t="s">
        <v>147</v>
      </c>
      <c r="B1" t="s">
        <v>20</v>
      </c>
      <c r="C1" t="s">
        <v>118</v>
      </c>
      <c r="D1" t="s">
        <v>130</v>
      </c>
      <c r="E1" t="s">
        <v>109</v>
      </c>
      <c r="F1" t="s">
        <v>154</v>
      </c>
    </row>
    <row r="2" spans="1:6" x14ac:dyDescent="0.25">
      <c r="A2" t="s">
        <v>26</v>
      </c>
      <c r="B2" s="112">
        <f>'Page 4'!M19</f>
        <v>0.1048</v>
      </c>
      <c r="C2" s="2">
        <f>'Page 4'!N19</f>
        <v>9.0321620513125422E-2</v>
      </c>
      <c r="D2" s="2">
        <f>'Page 4'!O19</f>
        <v>7.553557769161845E-2</v>
      </c>
      <c r="E2" s="2">
        <f>'Page 4'!P19</f>
        <v>6.8071668188739221E-2</v>
      </c>
      <c r="F2">
        <v>1</v>
      </c>
    </row>
    <row r="3" spans="1:6" x14ac:dyDescent="0.25">
      <c r="A3" t="s">
        <v>27</v>
      </c>
      <c r="B3" s="2">
        <f>'Page 4'!M20</f>
        <v>0.15949481575155439</v>
      </c>
      <c r="C3" s="2">
        <f>'Page 4'!N20</f>
        <v>0.15459632508117283</v>
      </c>
      <c r="D3" s="2">
        <f>'Page 4'!O20</f>
        <v>0.1046141604659396</v>
      </c>
      <c r="E3" s="2">
        <f>'Page 4'!P20</f>
        <v>7.0314130965026866E-2</v>
      </c>
      <c r="F3">
        <v>2</v>
      </c>
    </row>
    <row r="4" spans="1:6" x14ac:dyDescent="0.25">
      <c r="A4" t="s">
        <v>148</v>
      </c>
      <c r="B4" s="29">
        <f>'Page 4'!M21</f>
        <v>0.50011249457313145</v>
      </c>
      <c r="C4" s="29">
        <f>'Page 4'!N21</f>
        <v>0.42253022818509728</v>
      </c>
      <c r="D4" s="29">
        <f>'Page 4'!O21</f>
        <v>0.48306632167709151</v>
      </c>
      <c r="E4" s="29">
        <f>'Page 4'!P21</f>
        <v>0.61256062753818841</v>
      </c>
      <c r="F4">
        <v>3</v>
      </c>
    </row>
    <row r="5" spans="1:6" x14ac:dyDescent="0.25">
      <c r="A5" t="s">
        <v>149</v>
      </c>
      <c r="B5" s="29">
        <f>'Page 4'!M22</f>
        <v>1.0649808351877801</v>
      </c>
      <c r="C5" s="29">
        <f>'Page 4'!N22</f>
        <v>0.870334209181159</v>
      </c>
      <c r="D5" s="29">
        <f>'Page 4'!O22</f>
        <v>1.2726840354733919</v>
      </c>
      <c r="E5" s="29">
        <f>'Page 4'!P22</f>
        <v>1.5469647928008323</v>
      </c>
      <c r="F5">
        <v>4</v>
      </c>
    </row>
    <row r="6" spans="1:6" x14ac:dyDescent="0.25">
      <c r="A6" t="s">
        <v>150</v>
      </c>
      <c r="B6" s="29">
        <f>'Page 4'!M23</f>
        <v>0.44122152444616797</v>
      </c>
      <c r="C6" s="29">
        <f>'Page 4'!N23</f>
        <v>0.1772793032150552</v>
      </c>
      <c r="D6" s="29">
        <f>'Page 4'!O23</f>
        <v>0.4739522391752421</v>
      </c>
      <c r="E6" s="29">
        <f>'Page 4'!P23</f>
        <v>0.31777356027374293</v>
      </c>
      <c r="F6">
        <v>5</v>
      </c>
    </row>
    <row r="7" spans="1:6" x14ac:dyDescent="0.25">
      <c r="A7" t="s">
        <v>31</v>
      </c>
      <c r="B7" s="2">
        <f>'Page 4'!M24</f>
        <v>0.60763888888888884</v>
      </c>
      <c r="C7" s="2">
        <f>'Page 4'!N24</f>
        <v>0.65277777777777779</v>
      </c>
      <c r="D7" s="2">
        <f>'Page 4'!O24</f>
        <v>0.59027777777777779</v>
      </c>
      <c r="E7" s="2">
        <f>'Page 4'!P24</f>
        <v>0.66666666666666663</v>
      </c>
      <c r="F7">
        <v>6</v>
      </c>
    </row>
    <row r="8" spans="1:6" x14ac:dyDescent="0.25">
      <c r="A8" t="s">
        <v>32</v>
      </c>
      <c r="B8" s="2">
        <f>'Page 4'!M25</f>
        <v>3.8086465489908627E-2</v>
      </c>
      <c r="C8" s="2">
        <f>'Page 4'!N25</f>
        <v>3.3389332644543912E-2</v>
      </c>
      <c r="D8" s="2">
        <f>'Page 4'!O25</f>
        <v>2.5273146325459021E-2</v>
      </c>
      <c r="E8" s="2">
        <f>'Page 4'!P25</f>
        <v>1.6078723268730388E-2</v>
      </c>
      <c r="F8">
        <v>7</v>
      </c>
    </row>
    <row r="9" spans="1:6" x14ac:dyDescent="0.25">
      <c r="A9" t="s">
        <v>33</v>
      </c>
      <c r="B9" s="2">
        <f>'Page 4'!M26</f>
        <v>-3.5049762108684504E-2</v>
      </c>
      <c r="C9" s="2">
        <f>'Page 4'!N26</f>
        <v>-3.9049087747888296E-2</v>
      </c>
      <c r="D9" s="2">
        <f>'Page 4'!O26</f>
        <v>-2.0458014570246458E-2</v>
      </c>
      <c r="E9" s="2">
        <f>'Page 4'!P26</f>
        <v>-1.5029618151767532E-2</v>
      </c>
      <c r="F9">
        <v>8</v>
      </c>
    </row>
    <row r="10" spans="1:6" x14ac:dyDescent="0.25">
      <c r="A10" t="s">
        <v>151</v>
      </c>
      <c r="B10" s="29">
        <f>'Page 4'!M27</f>
        <v>1.0000000000000002</v>
      </c>
      <c r="C10" s="29">
        <f>'Page 4'!N27</f>
        <v>0.50407932334860062</v>
      </c>
      <c r="D10" s="29">
        <f>'Page 4'!O27</f>
        <v>-4.2134156425946624E-2</v>
      </c>
      <c r="E10" s="29">
        <f>'Page 4'!P27</f>
        <v>0.60055236394371181</v>
      </c>
      <c r="F10">
        <v>9</v>
      </c>
    </row>
    <row r="11" spans="1:6" x14ac:dyDescent="0.25">
      <c r="A11" t="s">
        <v>152</v>
      </c>
      <c r="B11" s="2">
        <f>'Page 4'!M28</f>
        <v>-0.23744387880554074</v>
      </c>
      <c r="C11" s="2">
        <f>'Page 4'!N28</f>
        <v>-0.50948767777791548</v>
      </c>
      <c r="D11" s="2">
        <f>'Page 4'!O28</f>
        <v>-0.15937381754554691</v>
      </c>
      <c r="E11" s="2">
        <f>'Page 4'!P28</f>
        <v>-0.21421438627587375</v>
      </c>
      <c r="F11">
        <v>10</v>
      </c>
    </row>
    <row r="12" spans="1:6" x14ac:dyDescent="0.25">
      <c r="A12" t="s">
        <v>153</v>
      </c>
      <c r="B12" t="str">
        <f>'Page 4'!M29</f>
        <v>12/19-3/20</v>
      </c>
      <c r="C12" t="str">
        <f>'Page 4'!N29</f>
        <v>10/07-2/09</v>
      </c>
      <c r="D12" t="str">
        <f>'Page 4'!O29</f>
        <v>7/12-12/13</v>
      </c>
      <c r="E12" t="str">
        <f>'Page 4'!P29</f>
        <v>11/07-2/09</v>
      </c>
      <c r="F12">
        <v>11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54F6F-9298-40A1-8B90-F7953ADF4DEB}">
  <sheetPr>
    <tabColor rgb="FFC00000"/>
  </sheetPr>
  <dimension ref="A1:P25"/>
  <sheetViews>
    <sheetView workbookViewId="0">
      <selection activeCell="J11" sqref="J11"/>
    </sheetView>
  </sheetViews>
  <sheetFormatPr defaultRowHeight="13.5" x14ac:dyDescent="0.25"/>
  <cols>
    <col min="2" max="15" width="8.75" style="2"/>
  </cols>
  <sheetData>
    <row r="1" spans="1:16" x14ac:dyDescent="0.25">
      <c r="A1" t="s">
        <v>83</v>
      </c>
      <c r="B1" s="2" t="str">
        <f>'Page 5'!C2</f>
        <v>Jan</v>
      </c>
      <c r="C1" s="2" t="str">
        <f>'Page 5'!D2</f>
        <v>Feb</v>
      </c>
      <c r="D1" s="2" t="str">
        <f>'Page 5'!E2</f>
        <v>Mar</v>
      </c>
      <c r="E1" s="2" t="str">
        <f>'Page 5'!F2</f>
        <v>Apr</v>
      </c>
      <c r="F1" s="2" t="str">
        <f>'Page 5'!G2</f>
        <v>May</v>
      </c>
      <c r="G1" s="2" t="str">
        <f>'Page 5'!H2</f>
        <v>Jun</v>
      </c>
      <c r="H1" s="2" t="str">
        <f>'Page 5'!I2</f>
        <v>Jul</v>
      </c>
      <c r="I1" s="2" t="str">
        <f>'Page 5'!J2</f>
        <v>Aug</v>
      </c>
      <c r="J1" s="2" t="str">
        <f>'Page 5'!K2</f>
        <v>Sep</v>
      </c>
      <c r="K1" s="2" t="str">
        <f>'Page 5'!L2</f>
        <v>Oct</v>
      </c>
      <c r="L1" s="2" t="str">
        <f>'Page 5'!M2</f>
        <v>Nov</v>
      </c>
      <c r="M1" s="2" t="str">
        <f>'Page 5'!N2</f>
        <v>Dec</v>
      </c>
      <c r="N1" s="2" t="s">
        <v>168</v>
      </c>
      <c r="O1" s="2" t="str">
        <f>'Page 5'!P2</f>
        <v>S&amp;P 500</v>
      </c>
      <c r="P1" t="s">
        <v>154</v>
      </c>
    </row>
    <row r="2" spans="1:16" x14ac:dyDescent="0.25">
      <c r="A2">
        <f>'Page 5'!B4</f>
        <v>2020</v>
      </c>
      <c r="B2" s="2">
        <f>'Page 5'!C4</f>
        <v>-1.0163286493575119E-2</v>
      </c>
      <c r="C2" s="2">
        <f>'Page 5'!D4</f>
        <v>-7.9022182149396047E-2</v>
      </c>
      <c r="D2" s="2">
        <f>'Page 5'!E4</f>
        <v>-0.16351321651915052</v>
      </c>
      <c r="E2" s="2">
        <f>'Page 5'!F4</f>
        <v>8.0361621324670951E-2</v>
      </c>
      <c r="F2" s="2">
        <f>'Page 5'!G4</f>
        <v>2.1312580834153216E-2</v>
      </c>
      <c r="G2" s="2">
        <f>'Page 5'!H4</f>
        <v>1.6841467242480368E-2</v>
      </c>
      <c r="H2" s="2">
        <f>'Page 5'!I4</f>
        <v>4.4993453755840962E-2</v>
      </c>
      <c r="I2" s="2">
        <f>'Page 5'!J4</f>
        <v>9.2998146148675076E-3</v>
      </c>
      <c r="J2" s="2">
        <f>'Page 5'!K4</f>
        <v>1.3624390686972632E-3</v>
      </c>
      <c r="K2" s="2">
        <f>'Page 5'!L4</f>
        <v>-3.95E-2</v>
      </c>
      <c r="L2" s="2">
        <f>'Page 5'!M4</f>
        <v>8.8000000000000009E-2</v>
      </c>
      <c r="M2" s="2">
        <f>'Page 5'!N4</f>
        <v>5.3800000000000001E-2</v>
      </c>
      <c r="N2" s="112">
        <f>'Page 5'!O4</f>
        <v>-4.8999999999999998E-3</v>
      </c>
      <c r="O2" s="112">
        <f>'Page 5'!P4</f>
        <v>0.184</v>
      </c>
      <c r="P2">
        <v>1</v>
      </c>
    </row>
    <row r="3" spans="1:16" x14ac:dyDescent="0.25">
      <c r="A3">
        <f>'Page 5'!B5</f>
        <v>2019</v>
      </c>
      <c r="B3" s="2">
        <f>'Page 5'!C5</f>
        <v>3.3966037073122957E-2</v>
      </c>
      <c r="C3" s="2">
        <f>'Page 5'!D5</f>
        <v>2.0611892529268205E-2</v>
      </c>
      <c r="D3" s="2">
        <f>'Page 5'!E5</f>
        <v>1.2937855988016E-2</v>
      </c>
      <c r="E3" s="2">
        <f>'Page 5'!F5</f>
        <v>2.0872245621052166E-2</v>
      </c>
      <c r="F3" s="2">
        <f>'Page 5'!G5</f>
        <v>-5.7674737290427824E-2</v>
      </c>
      <c r="G3" s="2">
        <f>'Page 5'!H5</f>
        <v>4.3717658991109243E-2</v>
      </c>
      <c r="H3" s="2">
        <f>'Page 5'!I5</f>
        <v>1.3962160045392524E-2</v>
      </c>
      <c r="I3" s="2">
        <f>'Page 5'!J5</f>
        <v>-4.2533690252121503E-2</v>
      </c>
      <c r="J3" s="2">
        <f>'Page 5'!K5</f>
        <v>2.7165265330521882E-2</v>
      </c>
      <c r="K3" s="2">
        <f>'Page 5'!L5</f>
        <v>7.155567480963132E-3</v>
      </c>
      <c r="L3" s="2">
        <f>'Page 5'!M5</f>
        <v>3.9856501207044204E-2</v>
      </c>
      <c r="M3" s="2">
        <f>'Page 5'!N5</f>
        <v>1.5631214332621157E-2</v>
      </c>
      <c r="N3" s="2">
        <f>'Page 5'!O5</f>
        <v>0.13840434913236929</v>
      </c>
      <c r="O3" s="2">
        <f>'Page 5'!P5</f>
        <v>0.31486370986834428</v>
      </c>
      <c r="P3">
        <v>2</v>
      </c>
    </row>
    <row r="4" spans="1:16" x14ac:dyDescent="0.25">
      <c r="A4">
        <f>'Page 5'!B6</f>
        <v>2018</v>
      </c>
      <c r="B4" s="2">
        <f>'Page 5'!C6</f>
        <v>-1.2614289100720821E-3</v>
      </c>
      <c r="C4" s="2">
        <f>'Page 5'!D6</f>
        <v>-6.1256674512313092E-2</v>
      </c>
      <c r="D4" s="2">
        <f>'Page 5'!E6</f>
        <v>2.2872467375045336E-2</v>
      </c>
      <c r="E4" s="2">
        <f>'Page 5'!F6</f>
        <v>5.9190924100613884E-3</v>
      </c>
      <c r="F4" s="2">
        <f>'Page 5'!G6</f>
        <v>1.6345279908883459E-2</v>
      </c>
      <c r="G4" s="2">
        <f>'Page 5'!H6</f>
        <v>6.4329219939409654E-3</v>
      </c>
      <c r="H4" s="2">
        <f>'Page 5'!I6</f>
        <v>-6.3918040172972201E-3</v>
      </c>
      <c r="I4" s="2">
        <f>'Page 5'!J6</f>
        <v>3.7954239764251607E-2</v>
      </c>
      <c r="J4" s="2">
        <f>'Page 5'!K6</f>
        <v>8.366985571774066E-3</v>
      </c>
      <c r="K4" s="2">
        <f>'Page 5'!L6</f>
        <v>-3.7185017380652052E-2</v>
      </c>
      <c r="L4" s="2">
        <f>'Page 5'!M6</f>
        <v>2.3300298474855374E-2</v>
      </c>
      <c r="M4" s="2">
        <f>'Page 5'!N6</f>
        <v>-3.2283197872761349E-2</v>
      </c>
      <c r="N4" s="2">
        <f>'Page 5'!O6</f>
        <v>-2.1602020801810694E-2</v>
      </c>
      <c r="O4" s="2">
        <f>'Page 5'!P6</f>
        <v>-4.3842417452558465E-2</v>
      </c>
      <c r="P4">
        <v>3</v>
      </c>
    </row>
    <row r="5" spans="1:16" x14ac:dyDescent="0.25">
      <c r="A5">
        <f>'Page 5'!B7</f>
        <v>2017</v>
      </c>
      <c r="B5" s="2">
        <f>'Page 5'!C7</f>
        <v>8.3508209498117658E-3</v>
      </c>
      <c r="C5" s="2">
        <f>'Page 5'!D7</f>
        <v>4.2442974579385062E-2</v>
      </c>
      <c r="D5" s="2">
        <f>'Page 5'!E7</f>
        <v>7.6134461544552501E-3</v>
      </c>
      <c r="E5" s="2">
        <f>'Page 5'!F7</f>
        <v>1.9053844494835603E-2</v>
      </c>
      <c r="F5" s="2">
        <f>'Page 5'!G7</f>
        <v>-6.1251018967058979E-3</v>
      </c>
      <c r="G5" s="2">
        <f>'Page 5'!H7</f>
        <v>-3.0165398401396315E-2</v>
      </c>
      <c r="H5" s="2">
        <f>'Page 5'!I7</f>
        <v>1.3377885170754222E-2</v>
      </c>
      <c r="I5" s="2">
        <f>'Page 5'!J7</f>
        <v>3.6303711786107362E-2</v>
      </c>
      <c r="J5" s="2">
        <f>'Page 5'!K7</f>
        <v>1.2738284698281532E-3</v>
      </c>
      <c r="K5" s="2">
        <f>'Page 5'!L7</f>
        <v>3.4351198278445683E-2</v>
      </c>
      <c r="L5" s="2">
        <f>'Page 5'!M7</f>
        <v>3.6899743199527713E-3</v>
      </c>
      <c r="M5" s="2">
        <f>'Page 5'!N7</f>
        <v>3.5014334918999079E-3</v>
      </c>
      <c r="N5" s="2">
        <f>'Page 5'!O7</f>
        <v>0.13967597131556922</v>
      </c>
      <c r="O5" s="2">
        <f>'Page 5'!P7</f>
        <v>0.21831601482707239</v>
      </c>
      <c r="P5">
        <v>4</v>
      </c>
    </row>
    <row r="6" spans="1:16" x14ac:dyDescent="0.25">
      <c r="A6">
        <f>'Page 5'!B8</f>
        <v>2016</v>
      </c>
      <c r="B6" s="2">
        <f>'Page 5'!C8</f>
        <v>8.0579534285074583E-3</v>
      </c>
      <c r="C6" s="2">
        <f>'Page 5'!D8</f>
        <v>2.7977599409824139E-2</v>
      </c>
      <c r="D6" s="2">
        <f>'Page 5'!E8</f>
        <v>4.3934761991574423E-2</v>
      </c>
      <c r="E6" s="2">
        <f>'Page 5'!F8</f>
        <v>-1.7504736547587219E-2</v>
      </c>
      <c r="F6" s="2">
        <f>'Page 5'!G8</f>
        <v>1.6679299193768538E-2</v>
      </c>
      <c r="G6" s="2">
        <f>'Page 5'!H8</f>
        <v>6.3385601147182058E-2</v>
      </c>
      <c r="H6" s="2">
        <f>'Page 5'!I8</f>
        <v>3.5764388196713348E-2</v>
      </c>
      <c r="I6" s="2">
        <f>'Page 5'!J8</f>
        <v>-1.1509897429896832E-2</v>
      </c>
      <c r="J6" s="2">
        <f>'Page 5'!K8</f>
        <v>1.1301425689778322E-2</v>
      </c>
      <c r="K6" s="2">
        <f>'Page 5'!L8</f>
        <v>-4.2329870600067987E-2</v>
      </c>
      <c r="L6" s="2">
        <f>'Page 5'!M8</f>
        <v>1.4144279528342851E-2</v>
      </c>
      <c r="M6" s="2">
        <f>'Page 5'!N8</f>
        <v>2.1128093961084726E-2</v>
      </c>
      <c r="N6" s="2">
        <f>'Page 5'!O8</f>
        <v>0.17993358855073602</v>
      </c>
      <c r="O6" s="2">
        <f>'Page 5'!P8</f>
        <v>0.11959912078710502</v>
      </c>
      <c r="P6">
        <v>5</v>
      </c>
    </row>
    <row r="7" spans="1:16" x14ac:dyDescent="0.25">
      <c r="A7">
        <f>'Page 5'!B9</f>
        <v>2015</v>
      </c>
      <c r="B7" s="2">
        <f>'Page 5'!C9</f>
        <v>-6.9675916769207369E-5</v>
      </c>
      <c r="C7" s="2">
        <f>'Page 5'!D9</f>
        <v>2.9917897450724817E-2</v>
      </c>
      <c r="D7" s="2">
        <f>'Page 5'!E9</f>
        <v>3.9156340719855853E-2</v>
      </c>
      <c r="E7" s="2">
        <f>'Page 5'!F9</f>
        <v>-4.2170702171482888E-2</v>
      </c>
      <c r="F7" s="2">
        <f>'Page 5'!G9</f>
        <v>-1.1254939269095154E-2</v>
      </c>
      <c r="G7" s="2">
        <f>'Page 5'!H9</f>
        <v>-3.3109187215372371E-2</v>
      </c>
      <c r="H7" s="2">
        <f>'Page 5'!I9</f>
        <v>5.46549191282657E-2</v>
      </c>
      <c r="I7" s="2">
        <f>'Page 5'!J9</f>
        <v>-6.3250945415492033E-2</v>
      </c>
      <c r="J7" s="2">
        <f>'Page 5'!K9</f>
        <v>1.5702161566850004E-2</v>
      </c>
      <c r="K7" s="2">
        <f>'Page 5'!L9</f>
        <v>1.8340253366952997E-2</v>
      </c>
      <c r="L7" s="2">
        <f>'Page 5'!M9</f>
        <v>2.89986527468995E-2</v>
      </c>
      <c r="M7" s="2">
        <f>'Page 5'!N9</f>
        <v>-1.2477276082531352E-2</v>
      </c>
      <c r="N7" s="2">
        <f>'Page 5'!O9</f>
        <v>1.7555138702959182E-2</v>
      </c>
      <c r="O7" s="2">
        <f>'Page 5'!P9</f>
        <v>1.383759921898205E-2</v>
      </c>
      <c r="P7">
        <v>6</v>
      </c>
    </row>
    <row r="8" spans="1:16" x14ac:dyDescent="0.25">
      <c r="A8">
        <f>'Page 5'!B10</f>
        <v>2014</v>
      </c>
      <c r="B8" s="2">
        <f>'Page 5'!C10</f>
        <v>-5.2765550634596092E-2</v>
      </c>
      <c r="C8" s="2">
        <f>'Page 5'!D10</f>
        <v>7.4132388637407454E-2</v>
      </c>
      <c r="D8" s="2">
        <f>'Page 5'!E10</f>
        <v>1.1197906568782834E-2</v>
      </c>
      <c r="E8" s="2">
        <f>'Page 5'!F10</f>
        <v>1.61101271226749E-2</v>
      </c>
      <c r="F8" s="2">
        <f>'Page 5'!G10</f>
        <v>2.8638015855353638E-2</v>
      </c>
      <c r="G8" s="2">
        <f>'Page 5'!H10</f>
        <v>1.6585263236789771E-2</v>
      </c>
      <c r="H8" s="2">
        <f>'Page 5'!I10</f>
        <v>-1.6442773701598967E-2</v>
      </c>
      <c r="I8" s="2">
        <f>'Page 5'!J10</f>
        <v>4.7199456004454854E-2</v>
      </c>
      <c r="J8" s="2">
        <f>'Page 5'!K10</f>
        <v>2.97168128045322E-3</v>
      </c>
      <c r="K8" s="2">
        <f>'Page 5'!L10</f>
        <v>3.17719444182889E-2</v>
      </c>
      <c r="L8" s="2">
        <f>'Page 5'!M10</f>
        <v>4.7173148162680034E-2</v>
      </c>
      <c r="M8" s="2">
        <f>'Page 5'!N10</f>
        <v>-1.7624067537647115E-4</v>
      </c>
      <c r="N8" s="2">
        <f>'Page 5'!O10</f>
        <v>0.21994990013214127</v>
      </c>
      <c r="O8" s="2">
        <f>'Page 5'!P10</f>
        <v>0.13688363157085173</v>
      </c>
      <c r="P8">
        <v>7</v>
      </c>
    </row>
    <row r="9" spans="1:16" x14ac:dyDescent="0.25">
      <c r="A9">
        <f>'Page 5'!B11</f>
        <v>2013</v>
      </c>
      <c r="B9" s="2">
        <f>'Page 5'!C11</f>
        <v>2.6378716169328076E-2</v>
      </c>
      <c r="C9" s="2">
        <f>'Page 5'!D11</f>
        <v>-1.2614037758420515E-2</v>
      </c>
      <c r="D9" s="2">
        <f>'Page 5'!E11</f>
        <v>2.2296326906373176E-2</v>
      </c>
      <c r="E9" s="2">
        <f>'Page 5'!F11</f>
        <v>3.9234354613142619E-2</v>
      </c>
      <c r="F9" s="2">
        <f>'Page 5'!G11</f>
        <v>-5.4202096834521485E-2</v>
      </c>
      <c r="G9" s="2">
        <f>'Page 5'!H11</f>
        <v>-4.0558449246946293E-2</v>
      </c>
      <c r="H9" s="2">
        <f>'Page 5'!I11</f>
        <v>1.7390015256199431E-2</v>
      </c>
      <c r="I9" s="2">
        <f>'Page 5'!J11</f>
        <v>-3.9532011866976191E-2</v>
      </c>
      <c r="J9" s="2">
        <f>'Page 5'!K11</f>
        <v>3.2613807978443488E-2</v>
      </c>
      <c r="K9" s="2">
        <f>'Page 5'!L11</f>
        <v>2.6653943172757488E-2</v>
      </c>
      <c r="L9" s="2">
        <f>'Page 5'!M11</f>
        <v>2.2885065783912362E-2</v>
      </c>
      <c r="M9" s="2">
        <f>'Page 5'!N11</f>
        <v>-1.404424226802059E-2</v>
      </c>
      <c r="N9" s="2">
        <f>'Page 5'!O11</f>
        <v>2.0747652470382964E-2</v>
      </c>
      <c r="O9" s="2">
        <f>'Page 5'!P11</f>
        <v>0.32388478062960196</v>
      </c>
      <c r="P9">
        <v>8</v>
      </c>
    </row>
    <row r="10" spans="1:16" x14ac:dyDescent="0.25">
      <c r="A10">
        <f>'Page 5'!B12</f>
        <v>2012</v>
      </c>
      <c r="B10" s="2">
        <f>'Page 5'!C12</f>
        <v>2.5251439957529653E-2</v>
      </c>
      <c r="C10" s="2">
        <f>'Page 5'!D12</f>
        <v>9.0391833186476145E-3</v>
      </c>
      <c r="D10" s="2">
        <f>'Page 5'!E12</f>
        <v>-3.8718169483275E-3</v>
      </c>
      <c r="E10" s="2">
        <f>'Page 5'!F12</f>
        <v>6.234227085083921E-3</v>
      </c>
      <c r="F10" s="2">
        <f>'Page 5'!G12</f>
        <v>-8.6930195182788328E-3</v>
      </c>
      <c r="G10" s="2">
        <f>'Page 5'!H12</f>
        <v>-3.42567686134716E-2</v>
      </c>
      <c r="H10" s="2">
        <f>'Page 5'!I12</f>
        <v>2.9632967376151287E-2</v>
      </c>
      <c r="I10" s="2">
        <f>'Page 5'!J12</f>
        <v>1.1271738803130482E-2</v>
      </c>
      <c r="J10" s="2">
        <f>'Page 5'!K12</f>
        <v>-3.3060780404048362E-4</v>
      </c>
      <c r="K10" s="2">
        <f>'Page 5'!L12</f>
        <v>-1.0360544867322297E-2</v>
      </c>
      <c r="L10" s="2">
        <f>'Page 5'!M12</f>
        <v>3.1212941791307625E-2</v>
      </c>
      <c r="M10" s="2">
        <f>'Page 5'!N12</f>
        <v>2.3449740032056132E-2</v>
      </c>
      <c r="N10" s="2">
        <f>'Page 5'!O12</f>
        <v>7.9247748801418785E-2</v>
      </c>
      <c r="O10" s="2">
        <f>'Page 5'!P12</f>
        <v>0.16003223804274322</v>
      </c>
      <c r="P10">
        <v>9</v>
      </c>
    </row>
    <row r="11" spans="1:16" x14ac:dyDescent="0.25">
      <c r="A11">
        <f>'Page 5'!B13</f>
        <v>2011</v>
      </c>
      <c r="B11" s="2">
        <f>'Page 5'!C13</f>
        <v>-1.0568868411832577E-2</v>
      </c>
      <c r="C11" s="2">
        <f>'Page 5'!D13</f>
        <v>3.4282763076564526E-2</v>
      </c>
      <c r="D11" s="2">
        <f>'Page 5'!E13</f>
        <v>-1.6728151344157283E-2</v>
      </c>
      <c r="E11" s="2">
        <f>'Page 5'!F13</f>
        <v>7.9224611285494184E-2</v>
      </c>
      <c r="F11" s="2">
        <f>'Page 5'!G13</f>
        <v>-6.3878907151001529E-2</v>
      </c>
      <c r="G11" s="2">
        <f>'Page 5'!H13</f>
        <v>-2.8729726190656613E-2</v>
      </c>
      <c r="H11" s="2">
        <f>'Page 5'!I13</f>
        <v>3.3442655370153673E-2</v>
      </c>
      <c r="I11" s="2">
        <f>'Page 5'!J13</f>
        <v>-6.0992607254858555E-2</v>
      </c>
      <c r="J11" s="2">
        <f>'Page 5'!K13</f>
        <v>-6.8044222710614832E-2</v>
      </c>
      <c r="K11" s="2">
        <f>'Page 5'!L13</f>
        <v>4.7943706432589606E-2</v>
      </c>
      <c r="L11" s="2">
        <f>'Page 5'!M13</f>
        <v>-9.8952097802232908E-3</v>
      </c>
      <c r="M11" s="2">
        <f>'Page 5'!N13</f>
        <v>1.6004167136864922E-3</v>
      </c>
      <c r="N11" s="2">
        <f>'Page 5'!O13</f>
        <v>-7.2002633951384065E-2</v>
      </c>
      <c r="O11" s="2">
        <f>'Page 5'!P13</f>
        <v>2.1118200436080179E-2</v>
      </c>
      <c r="P11">
        <v>10</v>
      </c>
    </row>
    <row r="12" spans="1:16" x14ac:dyDescent="0.25">
      <c r="A12">
        <f>'Page 5'!B14</f>
        <v>2010</v>
      </c>
      <c r="B12" s="2">
        <f>'Page 5'!C14</f>
        <v>-5.2841797882551389E-2</v>
      </c>
      <c r="C12" s="2">
        <f>'Page 5'!D14</f>
        <v>4.2035696673123901E-2</v>
      </c>
      <c r="D12" s="2">
        <f>'Page 5'!E14</f>
        <v>9.2082936223259804E-2</v>
      </c>
      <c r="E12" s="2">
        <f>'Page 5'!F14</f>
        <v>3.274057976647593E-2</v>
      </c>
      <c r="F12" s="2">
        <f>'Page 5'!G14</f>
        <v>-9.0068906115417735E-2</v>
      </c>
      <c r="G12" s="2">
        <f>'Page 5'!H14</f>
        <v>-3.4378705311448821E-2</v>
      </c>
      <c r="H12" s="2">
        <f>'Page 5'!I14</f>
        <v>2.5587787521907268E-2</v>
      </c>
      <c r="I12" s="2">
        <f>'Page 5'!J14</f>
        <v>-4.1859018327581321E-3</v>
      </c>
      <c r="J12" s="2">
        <f>'Page 5'!K14</f>
        <v>8.3175202266570825E-2</v>
      </c>
      <c r="K12" s="2">
        <f>'Page 5'!L14</f>
        <v>3.4157829340884849E-2</v>
      </c>
      <c r="L12" s="2">
        <f>'Page 5'!M14</f>
        <v>-6.6960797188716503E-3</v>
      </c>
      <c r="M12" s="2">
        <f>'Page 5'!N14</f>
        <v>8.3349429845897216E-2</v>
      </c>
      <c r="N12" s="2">
        <f>'Page 5'!O14</f>
        <v>0.20407815738819504</v>
      </c>
      <c r="O12" s="2">
        <f>'Page 5'!P14</f>
        <v>0.1506340136054421</v>
      </c>
      <c r="P12">
        <v>11</v>
      </c>
    </row>
    <row r="13" spans="1:16" x14ac:dyDescent="0.25">
      <c r="A13">
        <f>'Page 5'!B15</f>
        <v>2009</v>
      </c>
      <c r="B13" s="2">
        <f>'Page 5'!C15</f>
        <v>-3.5667166914994608E-2</v>
      </c>
      <c r="C13" s="2">
        <f>'Page 5'!D15</f>
        <v>6.7398008910033447E-3</v>
      </c>
      <c r="D13" s="2">
        <f>'Page 5'!E15</f>
        <v>-1.8238244762055489E-3</v>
      </c>
      <c r="E13" s="2">
        <f>'Page 5'!F15</f>
        <v>2.4965969608398586E-2</v>
      </c>
      <c r="F13" s="2">
        <f>'Page 5'!G15</f>
        <v>-1.0749934218676205E-2</v>
      </c>
      <c r="G13" s="2">
        <f>'Page 5'!H15</f>
        <v>-2.6593662573839882E-2</v>
      </c>
      <c r="H13" s="2">
        <f>'Page 5'!I15</f>
        <v>2.048305395493788E-2</v>
      </c>
      <c r="I13" s="2">
        <f>'Page 5'!J15</f>
        <v>1.8618066246030684E-2</v>
      </c>
      <c r="J13" s="2">
        <f>'Page 5'!K15</f>
        <v>6.1103179266856822E-2</v>
      </c>
      <c r="K13" s="2">
        <f>'Page 5'!L15</f>
        <v>-3.7316909602438386E-2</v>
      </c>
      <c r="L13" s="2">
        <f>'Page 5'!M15</f>
        <v>4.8643768138306509E-2</v>
      </c>
      <c r="M13" s="2">
        <f>'Page 5'!N15</f>
        <v>1.148936026671965E-2</v>
      </c>
      <c r="N13" s="2">
        <f>'Page 5'!O15</f>
        <v>7.7230213921273438E-2</v>
      </c>
      <c r="O13" s="2">
        <f>'Page 5'!P15</f>
        <v>0.26464232129829696</v>
      </c>
      <c r="P13">
        <v>12</v>
      </c>
    </row>
    <row r="14" spans="1:16" x14ac:dyDescent="0.25">
      <c r="A14">
        <f>'Page 5'!B16</f>
        <v>2008</v>
      </c>
      <c r="B14" s="2">
        <f>'Page 5'!C16</f>
        <v>1.1687054841367672E-2</v>
      </c>
      <c r="C14" s="2">
        <f>'Page 5'!D16</f>
        <v>4.3025618535637467E-2</v>
      </c>
      <c r="D14" s="2">
        <f>'Page 5'!E16</f>
        <v>-1.3167750475487683E-2</v>
      </c>
      <c r="E14" s="2">
        <f>'Page 5'!F16</f>
        <v>6.6148336252944695E-3</v>
      </c>
      <c r="F14" s="2">
        <f>'Page 5'!G16</f>
        <v>1.8653877567965216E-2</v>
      </c>
      <c r="G14" s="2">
        <f>'Page 5'!H16</f>
        <v>3.1927108805205329E-2</v>
      </c>
      <c r="H14" s="2">
        <f>'Page 5'!I16</f>
        <v>-3.3418417283976098E-2</v>
      </c>
      <c r="I14" s="2">
        <f>'Page 5'!J16</f>
        <v>-3.5472285028936845E-2</v>
      </c>
      <c r="J14" s="2">
        <f>'Page 5'!K16</f>
        <v>-4.7942969415867287E-3</v>
      </c>
      <c r="K14" s="2">
        <f>'Page 5'!L16</f>
        <v>1.8900818244279582E-2</v>
      </c>
      <c r="L14" s="2">
        <f>'Page 5'!M16</f>
        <v>-1.2588173750991083E-2</v>
      </c>
      <c r="M14" s="2">
        <f>'Page 5'!N16</f>
        <v>2.4111453647553072E-2</v>
      </c>
      <c r="N14" s="2">
        <f>'Page 5'!O16</f>
        <v>5.3336259669443782E-2</v>
      </c>
      <c r="O14" s="2">
        <f>'Page 5'!P16</f>
        <v>-0.36997610819389215</v>
      </c>
      <c r="P14">
        <v>13</v>
      </c>
    </row>
    <row r="15" spans="1:16" x14ac:dyDescent="0.25">
      <c r="A15">
        <f>'Page 5'!B17</f>
        <v>2007</v>
      </c>
      <c r="B15" s="2">
        <f>'Page 5'!C17</f>
        <v>3.5826600849695023E-2</v>
      </c>
      <c r="C15" s="2">
        <f>'Page 5'!D17</f>
        <v>-2.6334842761448929E-2</v>
      </c>
      <c r="D15" s="2">
        <f>'Page 5'!E17</f>
        <v>2.8178142706585252E-2</v>
      </c>
      <c r="E15" s="2">
        <f>'Page 5'!F17</f>
        <v>7.3001944170842048E-2</v>
      </c>
      <c r="F15" s="2">
        <f>'Page 5'!G17</f>
        <v>7.5106898695580515E-2</v>
      </c>
      <c r="G15" s="2">
        <f>'Page 5'!H17</f>
        <v>1.9680932580361077E-2</v>
      </c>
      <c r="H15" s="2">
        <f>'Page 5'!I17</f>
        <v>-6.7896511550236016E-2</v>
      </c>
      <c r="I15" s="2">
        <f>'Page 5'!J17</f>
        <v>-8.2347313280523249E-2</v>
      </c>
      <c r="J15" s="2">
        <f>'Page 5'!K17</f>
        <v>5.5705431749930812E-2</v>
      </c>
      <c r="K15" s="2">
        <f>'Page 5'!L17</f>
        <v>8.7513071313049196E-2</v>
      </c>
      <c r="L15" s="2">
        <f>'Page 5'!M17</f>
        <v>-6.5330396397940249E-2</v>
      </c>
      <c r="M15" s="2">
        <f>'Page 5'!N17</f>
        <v>-9.4205098700339551E-4</v>
      </c>
      <c r="N15" s="2">
        <f>'Page 5'!O17</f>
        <v>0.11853615436301967</v>
      </c>
      <c r="O15" s="2">
        <f>'Page 5'!P17</f>
        <v>5.4937263566210662E-2</v>
      </c>
      <c r="P15">
        <v>14</v>
      </c>
    </row>
    <row r="16" spans="1:16" x14ac:dyDescent="0.25">
      <c r="A16">
        <f>'Page 5'!B18</f>
        <v>2006</v>
      </c>
      <c r="B16" s="2">
        <f>'Page 5'!C18</f>
        <v>7.1382758755065723E-2</v>
      </c>
      <c r="C16" s="2">
        <f>'Page 5'!D18</f>
        <v>-1.685858479229585E-2</v>
      </c>
      <c r="D16" s="2">
        <f>'Page 5'!E18</f>
        <v>2.8724746860108397E-2</v>
      </c>
      <c r="E16" s="2">
        <f>'Page 5'!F18</f>
        <v>4.0837561276216405E-2</v>
      </c>
      <c r="F16" s="2">
        <f>'Page 5'!G18</f>
        <v>-7.7419458755353943E-2</v>
      </c>
      <c r="G16" s="2">
        <f>'Page 5'!H18</f>
        <v>-9.2491819038627021E-3</v>
      </c>
      <c r="H16" s="2">
        <f>'Page 5'!I18</f>
        <v>-7.3349236454091082E-2</v>
      </c>
      <c r="I16" s="2">
        <f>'Page 5'!J18</f>
        <v>-2.5549670645421685E-3</v>
      </c>
      <c r="J16" s="2">
        <f>'Page 5'!K18</f>
        <v>1.8892762760971182E-2</v>
      </c>
      <c r="K16" s="2">
        <f>'Page 5'!L18</f>
        <v>6.1769015444743669E-2</v>
      </c>
      <c r="L16" s="2">
        <f>'Page 5'!M18</f>
        <v>1.4600527786084116E-2</v>
      </c>
      <c r="M16" s="2">
        <f>'Page 5'!N18</f>
        <v>5.9034733004282414E-2</v>
      </c>
      <c r="N16" s="2">
        <f>'Page 5'!O18</f>
        <v>0.10759348098003892</v>
      </c>
      <c r="O16" s="2">
        <f>'Page 5'!P18</f>
        <v>0.1579446380711251</v>
      </c>
      <c r="P16">
        <v>15</v>
      </c>
    </row>
    <row r="17" spans="1:16" x14ac:dyDescent="0.25">
      <c r="A17">
        <f>'Page 5'!B19</f>
        <v>2005</v>
      </c>
      <c r="B17" s="2">
        <f>'Page 5'!C19</f>
        <v>-5.3147119150952493E-2</v>
      </c>
      <c r="C17" s="2">
        <f>'Page 5'!D19</f>
        <v>1.0168449028402415E-2</v>
      </c>
      <c r="D17" s="2">
        <f>'Page 5'!E19</f>
        <v>-3.9261223345133822E-2</v>
      </c>
      <c r="E17" s="2">
        <f>'Page 5'!F19</f>
        <v>-7.4215716781619645E-2</v>
      </c>
      <c r="F17" s="2">
        <f>'Page 5'!G19</f>
        <v>8.331903933541196E-2</v>
      </c>
      <c r="G17" s="2">
        <f>'Page 5'!H19</f>
        <v>5.7541293569866481E-2</v>
      </c>
      <c r="H17" s="2">
        <f>'Page 5'!I19</f>
        <v>4.0914741748970807E-2</v>
      </c>
      <c r="I17" s="2">
        <f>'Page 5'!J19</f>
        <v>-4.7740457403355752E-4</v>
      </c>
      <c r="J17" s="2">
        <f>'Page 5'!K19</f>
        <v>3.4797652906298993E-2</v>
      </c>
      <c r="K17" s="2">
        <f>'Page 5'!L19</f>
        <v>-1.798158153540963E-2</v>
      </c>
      <c r="L17" s="2">
        <f>'Page 5'!M19</f>
        <v>9.2343084157623601E-2</v>
      </c>
      <c r="M17" s="2">
        <f>'Page 5'!N19</f>
        <v>-5.7137779745848327E-3</v>
      </c>
      <c r="N17" s="2">
        <f>'Page 5'!O19</f>
        <v>0.11917620227346136</v>
      </c>
      <c r="O17" s="2">
        <f>'Page 5'!P19</f>
        <v>4.9117835014309275E-2</v>
      </c>
      <c r="P17">
        <v>16</v>
      </c>
    </row>
    <row r="18" spans="1:16" x14ac:dyDescent="0.25">
      <c r="A18">
        <f>'Page 5'!B20</f>
        <v>2004</v>
      </c>
      <c r="B18" s="2">
        <f>'Page 5'!C20</f>
        <v>6.2723059807365811E-3</v>
      </c>
      <c r="C18" s="2">
        <f>'Page 5'!D20</f>
        <v>5.0196229367523104E-2</v>
      </c>
      <c r="D18" s="2">
        <f>'Page 5'!E20</f>
        <v>-1.4798481833842247E-2</v>
      </c>
      <c r="E18" s="2">
        <f>'Page 5'!F20</f>
        <v>-8.4881085034897441E-2</v>
      </c>
      <c r="F18" s="2">
        <f>'Page 5'!G20</f>
        <v>-2.3270820715054819E-2</v>
      </c>
      <c r="G18" s="2">
        <f>'Page 5'!H20</f>
        <v>-2.3477675171922563E-2</v>
      </c>
      <c r="H18" s="2">
        <f>'Page 5'!I20</f>
        <v>-6.5351194013455682E-2</v>
      </c>
      <c r="I18" s="2">
        <f>'Page 5'!J20</f>
        <v>-3.0875692395095133E-2</v>
      </c>
      <c r="J18" s="2">
        <f>'Page 5'!K20</f>
        <v>3.7416025632510008E-2</v>
      </c>
      <c r="K18" s="2">
        <f>'Page 5'!L20</f>
        <v>8.4455740458248441E-2</v>
      </c>
      <c r="L18" s="2">
        <f>'Page 5'!M20</f>
        <v>0.11399370679899579</v>
      </c>
      <c r="M18" s="2">
        <f>'Page 5'!N20</f>
        <v>4.2701192519170483E-2</v>
      </c>
      <c r="N18" s="2">
        <f>'Page 5'!O20</f>
        <v>7.5672962488209816E-2</v>
      </c>
      <c r="O18" s="2">
        <f>'Page 5'!P20</f>
        <v>0.10882102850382602</v>
      </c>
      <c r="P18">
        <v>17</v>
      </c>
    </row>
    <row r="19" spans="1:16" x14ac:dyDescent="0.25">
      <c r="A19">
        <f>'Page 5'!B21</f>
        <v>2003</v>
      </c>
      <c r="B19" s="2">
        <f>'Page 5'!C21</f>
        <v>2.142020326405647E-2</v>
      </c>
      <c r="C19" s="2">
        <f>'Page 5'!D21</f>
        <v>5.3829066663633851E-2</v>
      </c>
      <c r="D19" s="2">
        <f>'Page 5'!E21</f>
        <v>-8.1866929451555492E-2</v>
      </c>
      <c r="E19" s="2">
        <f>'Page 5'!F21</f>
        <v>5.6688872864056883E-2</v>
      </c>
      <c r="F19" s="2">
        <f>'Page 5'!G21</f>
        <v>0.13096688732654704</v>
      </c>
      <c r="G19" s="2">
        <f>'Page 5'!H21</f>
        <v>-2.3388284180723362E-2</v>
      </c>
      <c r="H19" s="2">
        <f>'Page 5'!I21</f>
        <v>5.7782483036084686E-2</v>
      </c>
      <c r="I19" s="2">
        <f>'Page 5'!J21</f>
        <v>4.8882052972250456E-2</v>
      </c>
      <c r="J19" s="2">
        <f>'Page 5'!K21</f>
        <v>-2.5947259855957583E-2</v>
      </c>
      <c r="K19" s="2">
        <f>'Page 5'!L21</f>
        <v>-2.3832558079516342E-2</v>
      </c>
      <c r="L19" s="2">
        <f>'Page 5'!M21</f>
        <v>-9.2411919143701171E-3</v>
      </c>
      <c r="M19" s="2">
        <f>'Page 5'!N21</f>
        <v>5.070782819401054E-2</v>
      </c>
      <c r="N19" s="2">
        <f>'Page 5'!O21</f>
        <v>0.26671504159379888</v>
      </c>
      <c r="O19" s="2">
        <f>'Page 5'!P21</f>
        <v>0.28684248085126607</v>
      </c>
      <c r="P19">
        <v>18</v>
      </c>
    </row>
    <row r="20" spans="1:16" x14ac:dyDescent="0.25">
      <c r="A20">
        <f>'Page 5'!B22</f>
        <v>2002</v>
      </c>
      <c r="B20" s="2">
        <f>'Page 5'!C22</f>
        <v>2.7945449912079257E-2</v>
      </c>
      <c r="C20" s="2">
        <f>'Page 5'!D22</f>
        <v>-8.6059122782623509E-2</v>
      </c>
      <c r="D20" s="2">
        <f>'Page 5'!E22</f>
        <v>3.6974112003551607E-2</v>
      </c>
      <c r="E20" s="2">
        <f>'Page 5'!F22</f>
        <v>-3.1877745673492108E-2</v>
      </c>
      <c r="F20" s="2">
        <f>'Page 5'!G22</f>
        <v>6.496224041125398E-2</v>
      </c>
      <c r="G20" s="2">
        <f>'Page 5'!H22</f>
        <v>0.10114722036820023</v>
      </c>
      <c r="H20" s="2">
        <f>'Page 5'!I22</f>
        <v>-3.0021798916494147E-3</v>
      </c>
      <c r="I20" s="2">
        <f>'Page 5'!J22</f>
        <v>1.6200530284719017E-2</v>
      </c>
      <c r="J20" s="2">
        <f>'Page 5'!K22</f>
        <v>1.6102946283113262E-2</v>
      </c>
      <c r="K20" s="2">
        <f>'Page 5'!L22</f>
        <v>-4.527341669912921E-2</v>
      </c>
      <c r="L20" s="2">
        <f>'Page 5'!M22</f>
        <v>1.9694976098943329E-2</v>
      </c>
      <c r="M20" s="2">
        <f>'Page 5'!N22</f>
        <v>2.6999841687564752E-2</v>
      </c>
      <c r="N20" s="2">
        <f>'Page 5'!O22</f>
        <v>0.13840525785450777</v>
      </c>
      <c r="O20" s="2">
        <f>'Page 5'!P22</f>
        <v>-0.22100334778687794</v>
      </c>
      <c r="P20">
        <v>19</v>
      </c>
    </row>
    <row r="21" spans="1:16" x14ac:dyDescent="0.25">
      <c r="A21">
        <f>'Page 5'!B23</f>
        <v>2001</v>
      </c>
      <c r="B21" s="2">
        <f>'Page 5'!C23</f>
        <v>7.3618848678058235E-2</v>
      </c>
      <c r="C21" s="2">
        <f>'Page 5'!D23</f>
        <v>-4.4360298482191918E-2</v>
      </c>
      <c r="D21" s="2">
        <f>'Page 5'!E23</f>
        <v>5.9230257562265631E-2</v>
      </c>
      <c r="E21" s="2">
        <f>'Page 5'!F23</f>
        <v>-1.9434320639943659E-2</v>
      </c>
      <c r="F21" s="2">
        <f>'Page 5'!G23</f>
        <v>1.0688952038005128E-2</v>
      </c>
      <c r="G21" s="2">
        <f>'Page 5'!H23</f>
        <v>-1.1786128738164203E-2</v>
      </c>
      <c r="H21" s="2">
        <f>'Page 5'!I23</f>
        <v>-5.6746344172271312E-2</v>
      </c>
      <c r="I21" s="2">
        <f>'Page 5'!J23</f>
        <v>4.3900458105388118E-3</v>
      </c>
      <c r="J21" s="2">
        <f>'Page 5'!K23</f>
        <v>-0.11637766418329987</v>
      </c>
      <c r="K21" s="2">
        <f>'Page 5'!L23</f>
        <v>0.11064843723742412</v>
      </c>
      <c r="L21" s="2">
        <f>'Page 5'!M23</f>
        <v>-7.0726569235799452E-3</v>
      </c>
      <c r="M21" s="2">
        <f>'Page 5'!N23</f>
        <v>5.1170686585359171E-2</v>
      </c>
      <c r="N21" s="2">
        <f>'Page 5'!O23</f>
        <v>3.2867818422916355E-2</v>
      </c>
      <c r="O21" s="2">
        <f>'Page 5'!P23</f>
        <v>-0.11886010983089933</v>
      </c>
      <c r="P21">
        <v>20</v>
      </c>
    </row>
    <row r="22" spans="1:16" x14ac:dyDescent="0.25">
      <c r="A22">
        <f>'Page 5'!B24</f>
        <v>2000</v>
      </c>
      <c r="B22" s="2">
        <f>'Page 5'!C24</f>
        <v>-2.7784806645029247E-3</v>
      </c>
      <c r="C22" s="2">
        <f>'Page 5'!D24</f>
        <v>6.6475475894571812E-3</v>
      </c>
      <c r="D22" s="2">
        <f>'Page 5'!E24</f>
        <v>4.6551043892816057E-2</v>
      </c>
      <c r="E22" s="2">
        <f>'Page 5'!F24</f>
        <v>-5.7703454353245309E-2</v>
      </c>
      <c r="F22" s="2">
        <f>'Page 5'!G24</f>
        <v>-7.1528511718415677E-2</v>
      </c>
      <c r="G22" s="2">
        <f>'Page 5'!H24</f>
        <v>-1.7058865774543408E-2</v>
      </c>
      <c r="H22" s="2">
        <f>'Page 5'!I24</f>
        <v>-1.6311945329319677E-2</v>
      </c>
      <c r="I22" s="2">
        <f>'Page 5'!J24</f>
        <v>7.9437988394583936E-2</v>
      </c>
      <c r="J22" s="2">
        <f>'Page 5'!K24</f>
        <v>-7.2422815339969082E-2</v>
      </c>
      <c r="K22" s="2">
        <f>'Page 5'!L24</f>
        <v>-5.2588176531096487E-3</v>
      </c>
      <c r="L22" s="2">
        <f>'Page 5'!M24</f>
        <v>1.1692457603577511E-2</v>
      </c>
      <c r="M22" s="2">
        <f>'Page 5'!N24</f>
        <v>0.16919209912701194</v>
      </c>
      <c r="N22" s="2">
        <f>'Page 5'!O24</f>
        <v>4.7038891028109299E-2</v>
      </c>
      <c r="O22" s="2">
        <f>'Page 5'!P24</f>
        <v>-9.1040862768377959E-2</v>
      </c>
      <c r="P22">
        <v>21</v>
      </c>
    </row>
    <row r="23" spans="1:16" x14ac:dyDescent="0.25">
      <c r="A23">
        <f>'Page 5'!B25</f>
        <v>1999</v>
      </c>
      <c r="B23" s="2">
        <f>'Page 5'!C25</f>
        <v>-7.3001532369290079E-3</v>
      </c>
      <c r="C23" s="2">
        <f>'Page 5'!D25</f>
        <v>8.8663563398727607E-3</v>
      </c>
      <c r="D23" s="2">
        <f>'Page 5'!E25</f>
        <v>3.4546466375689588E-2</v>
      </c>
      <c r="E23" s="2">
        <f>'Page 5'!F25</f>
        <v>6.5024116479646121E-2</v>
      </c>
      <c r="F23" s="2">
        <f>'Page 5'!G25</f>
        <v>-3.853778512134487E-2</v>
      </c>
      <c r="G23" s="2">
        <f>'Page 5'!H25</f>
        <v>0.115355708003817</v>
      </c>
      <c r="H23" s="2">
        <f>'Page 5'!I25</f>
        <v>-5.1744608180391727E-2</v>
      </c>
      <c r="I23" s="2">
        <f>'Page 5'!J25</f>
        <v>-1.4247581335272708E-2</v>
      </c>
      <c r="J23" s="2">
        <f>'Page 5'!K25</f>
        <v>1.1462846842611452E-2</v>
      </c>
      <c r="K23" s="2">
        <f>'Page 5'!L25</f>
        <v>-7.9825861259652631E-2</v>
      </c>
      <c r="L23" s="2">
        <f>'Page 5'!M25</f>
        <v>5.6061579779147053E-2</v>
      </c>
      <c r="M23" s="2">
        <f>'Page 5'!N25</f>
        <v>7.6130665313832502E-2</v>
      </c>
      <c r="N23" s="2">
        <f>'Page 5'!O25</f>
        <v>0.16996813624378376</v>
      </c>
      <c r="O23" s="2">
        <f>'Page 5'!P25</f>
        <v>0.2104119137011155</v>
      </c>
      <c r="P23">
        <v>22</v>
      </c>
    </row>
    <row r="24" spans="1:16" x14ac:dyDescent="0.25">
      <c r="A24">
        <f>'Page 5'!B26</f>
        <v>1998</v>
      </c>
      <c r="B24" s="2">
        <f>'Page 5'!C26</f>
        <v>2.2385147602553834E-2</v>
      </c>
      <c r="C24" s="2">
        <f>'Page 5'!D26</f>
        <v>1.4829803135239406E-2</v>
      </c>
      <c r="D24" s="2">
        <f>'Page 5'!E26</f>
        <v>5.1066254383139942E-2</v>
      </c>
      <c r="E24" s="2">
        <f>'Page 5'!F26</f>
        <v>-4.177147926103375E-2</v>
      </c>
      <c r="F24" s="2">
        <f>'Page 5'!G26</f>
        <v>1.5675672855393286E-2</v>
      </c>
      <c r="G24" s="2">
        <f>'Page 5'!H26</f>
        <v>3.4921301215853795E-2</v>
      </c>
      <c r="H24" s="2">
        <f>'Page 5'!I26</f>
        <v>-5.0059209360042489E-2</v>
      </c>
      <c r="I24" s="2">
        <f>'Page 5'!J26</f>
        <v>-4.9190313319708023E-2</v>
      </c>
      <c r="J24" s="2">
        <f>'Page 5'!K26</f>
        <v>7.4577077556455151E-2</v>
      </c>
      <c r="K24" s="2">
        <f>'Page 5'!L26</f>
        <v>2.3370975978795228E-2</v>
      </c>
      <c r="L24" s="2">
        <f>'Page 5'!M26</f>
        <v>2.8931891617133276E-2</v>
      </c>
      <c r="M24" s="2">
        <f>'Page 5'!N26</f>
        <v>7.8083543334184435E-2</v>
      </c>
      <c r="N24" s="2">
        <f>'Page 5'!O26</f>
        <v>0.21023345512494476</v>
      </c>
      <c r="O24" s="2">
        <f>'Page 5'!P26</f>
        <v>0.28579017877766028</v>
      </c>
      <c r="P24">
        <v>23</v>
      </c>
    </row>
    <row r="25" spans="1:16" x14ac:dyDescent="0.25">
      <c r="A25">
        <f>'Page 5'!B27</f>
        <v>1997</v>
      </c>
      <c r="B25" s="2">
        <f>'Page 5'!C27</f>
        <v>9.4490999999999881E-2</v>
      </c>
      <c r="C25" s="2">
        <f>'Page 5'!D27</f>
        <v>5.3948365039091284E-2</v>
      </c>
      <c r="D25" s="2">
        <f>'Page 5'!E27</f>
        <v>-5.2108428251542827E-2</v>
      </c>
      <c r="E25" s="2">
        <f>'Page 5'!F27</f>
        <v>-2.3366879209239189E-2</v>
      </c>
      <c r="F25" s="2">
        <f>'Page 5'!G27</f>
        <v>6.0327116018870974E-2</v>
      </c>
      <c r="G25" s="2">
        <f>'Page 5'!H27</f>
        <v>3.6468250463657981E-2</v>
      </c>
      <c r="H25" s="2">
        <f>'Page 5'!I27</f>
        <v>0.1132845884390925</v>
      </c>
      <c r="I25" s="2">
        <f>'Page 5'!J27</f>
        <v>-7.0468404024972786E-2</v>
      </c>
      <c r="J25" s="2">
        <f>'Page 5'!K27</f>
        <v>6.3406102894012495E-2</v>
      </c>
      <c r="K25" s="2">
        <f>'Page 5'!L27</f>
        <v>-4.9698872144937845E-2</v>
      </c>
      <c r="L25" s="2">
        <f>'Page 5'!M27</f>
        <v>5.1984326481124832E-3</v>
      </c>
      <c r="M25" s="2">
        <f>'Page 5'!N27</f>
        <v>4.0702844270726679E-2</v>
      </c>
      <c r="N25" s="2">
        <f>'Page 5'!O27</f>
        <v>0.28388700000000006</v>
      </c>
      <c r="O25" s="2">
        <f>'Page 5'!P27</f>
        <v>0.3336276825136047</v>
      </c>
      <c r="P25">
        <v>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737FA-C00D-4249-A52A-0DD8D06BD83A}">
  <sheetPr>
    <tabColor rgb="FFC00000"/>
  </sheetPr>
  <dimension ref="A1:F10"/>
  <sheetViews>
    <sheetView workbookViewId="0">
      <selection activeCell="B2" sqref="B2"/>
    </sheetView>
  </sheetViews>
  <sheetFormatPr defaultRowHeight="13.5" x14ac:dyDescent="0.25"/>
  <cols>
    <col min="1" max="1" width="22.375" bestFit="1" customWidth="1"/>
  </cols>
  <sheetData>
    <row r="1" spans="1:6" x14ac:dyDescent="0.25">
      <c r="A1" t="s">
        <v>147</v>
      </c>
      <c r="B1" t="s">
        <v>20</v>
      </c>
      <c r="C1" t="s">
        <v>0</v>
      </c>
      <c r="D1" t="s">
        <v>7</v>
      </c>
      <c r="E1" t="s">
        <v>109</v>
      </c>
      <c r="F1" t="s">
        <v>154</v>
      </c>
    </row>
    <row r="2" spans="1:6" x14ac:dyDescent="0.25">
      <c r="A2" t="s">
        <v>155</v>
      </c>
      <c r="B2">
        <f>'Page 5'!V4</f>
        <v>253</v>
      </c>
      <c r="C2">
        <f>'Page 5'!W4</f>
        <v>253</v>
      </c>
      <c r="D2">
        <f>'Page 5'!X4</f>
        <v>253</v>
      </c>
      <c r="E2">
        <f>'Page 5'!Y4</f>
        <v>253</v>
      </c>
      <c r="F2">
        <v>1</v>
      </c>
    </row>
    <row r="3" spans="1:6" x14ac:dyDescent="0.25">
      <c r="A3" t="s">
        <v>156</v>
      </c>
      <c r="B3" s="2">
        <f>'Page 5'!V5</f>
        <v>9.9271884286258258E-2</v>
      </c>
      <c r="C3" s="2">
        <f>'Page 5'!W5</f>
        <v>7.4558654032855581E-2</v>
      </c>
      <c r="D3" s="2">
        <f>'Page 5'!X5</f>
        <v>7.0490019565334766E-2</v>
      </c>
      <c r="E3" s="2">
        <f>'Page 5'!Y5</f>
        <v>6.2637596073070054E-2</v>
      </c>
      <c r="F3">
        <v>2</v>
      </c>
    </row>
    <row r="4" spans="1:6" x14ac:dyDescent="0.25">
      <c r="A4" t="s">
        <v>157</v>
      </c>
      <c r="B4" s="2">
        <f>'Page 5'!V6</f>
        <v>0.22045938088558992</v>
      </c>
      <c r="C4" s="2">
        <f>'Page 5'!W6</f>
        <v>0.27559448185652546</v>
      </c>
      <c r="D4" s="2">
        <f>'Page 5'!X6</f>
        <v>0.14571334939034331</v>
      </c>
      <c r="E4" s="2">
        <f>'Page 5'!Y6</f>
        <v>0.18286516182701584</v>
      </c>
      <c r="F4">
        <v>3</v>
      </c>
    </row>
    <row r="5" spans="1:6" x14ac:dyDescent="0.25">
      <c r="A5" t="s">
        <v>158</v>
      </c>
      <c r="B5" s="2">
        <f>'Page 5'!V7</f>
        <v>-2.9559022884606545E-2</v>
      </c>
      <c r="C5" s="2">
        <f>'Page 5'!W7</f>
        <v>-0.16093995723617005</v>
      </c>
      <c r="D5" s="2">
        <f>'Page 5'!X7</f>
        <v>-1.0642677235288334E-2</v>
      </c>
      <c r="E5" s="2">
        <f>'Page 5'!Y7</f>
        <v>-1.6389719085688648E-2</v>
      </c>
      <c r="F5">
        <v>4</v>
      </c>
    </row>
    <row r="6" spans="1:6" x14ac:dyDescent="0.25">
      <c r="A6" t="s">
        <v>159</v>
      </c>
      <c r="B6" s="2">
        <f>'Page 5'!V8</f>
        <v>4.7281188362189079E-2</v>
      </c>
      <c r="C6" s="2">
        <f>'Page 5'!W8</f>
        <v>9.7843139915462479E-2</v>
      </c>
      <c r="D6" s="2">
        <f>'Page 5'!X8</f>
        <v>3.3545142600850945E-2</v>
      </c>
      <c r="E6" s="2">
        <f>'Page 5'!Y8</f>
        <v>4.2388217012978804E-2</v>
      </c>
      <c r="F6">
        <v>5</v>
      </c>
    </row>
    <row r="7" spans="1:6" x14ac:dyDescent="0.25">
      <c r="A7" t="s">
        <v>160</v>
      </c>
      <c r="B7">
        <f>'Page 5'!V9</f>
        <v>247</v>
      </c>
      <c r="C7">
        <f>'Page 5'!W9</f>
        <v>194</v>
      </c>
      <c r="D7">
        <f>'Page 5'!X9</f>
        <v>249</v>
      </c>
      <c r="E7">
        <f>'Page 5'!Y9</f>
        <v>247</v>
      </c>
      <c r="F7">
        <v>6</v>
      </c>
    </row>
    <row r="8" spans="1:6" x14ac:dyDescent="0.25">
      <c r="A8" t="s">
        <v>161</v>
      </c>
      <c r="B8" s="2">
        <f>'Page 5'!V10</f>
        <v>0.10193764139467612</v>
      </c>
      <c r="C8" s="2">
        <f>'Page 5'!W10</f>
        <v>0.12014283261920723</v>
      </c>
      <c r="D8" s="2">
        <f>'Page 5'!X10</f>
        <v>7.1690673550485751E-2</v>
      </c>
      <c r="E8" s="2">
        <f>'Page 5'!Y10</f>
        <v>6.4403949267084384E-2</v>
      </c>
      <c r="F8">
        <v>7</v>
      </c>
    </row>
    <row r="9" spans="1:6" x14ac:dyDescent="0.25">
      <c r="A9" t="s">
        <v>162</v>
      </c>
      <c r="B9">
        <f>'Page 5'!V11</f>
        <v>6</v>
      </c>
      <c r="C9">
        <f>'Page 5'!W11</f>
        <v>59</v>
      </c>
      <c r="D9">
        <f>'Page 5'!X11</f>
        <v>4</v>
      </c>
      <c r="E9">
        <f>'Page 5'!Y11</f>
        <v>6</v>
      </c>
      <c r="F9">
        <v>8</v>
      </c>
    </row>
    <row r="10" spans="1:6" x14ac:dyDescent="0.25">
      <c r="A10" t="s">
        <v>163</v>
      </c>
      <c r="B10" s="2">
        <f>'Page 5'!V12</f>
        <v>-1.0468450010276872E-2</v>
      </c>
      <c r="C10" s="2">
        <f>'Page 5'!W12</f>
        <v>-7.5328306064639708E-2</v>
      </c>
      <c r="D10" s="2">
        <f>'Page 5'!X12</f>
        <v>-4.2506910103141671E-3</v>
      </c>
      <c r="E10" s="2">
        <f>'Page 5'!Y12</f>
        <v>-1.0077277080520216E-2</v>
      </c>
      <c r="F10">
        <v>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09572-0683-4F0B-A2FF-D7C786A6FA67}">
  <sheetPr>
    <tabColor rgb="FFC00000"/>
  </sheetPr>
  <dimension ref="A1:H7"/>
  <sheetViews>
    <sheetView workbookViewId="0"/>
  </sheetViews>
  <sheetFormatPr defaultRowHeight="13.5" x14ac:dyDescent="0.25"/>
  <cols>
    <col min="1" max="1" width="12.75" bestFit="1" customWidth="1"/>
    <col min="2" max="5" width="9" style="29"/>
    <col min="6" max="6" width="10" style="29" bestFit="1" customWidth="1"/>
    <col min="7" max="7" width="9.875" style="29" bestFit="1" customWidth="1"/>
  </cols>
  <sheetData>
    <row r="1" spans="1:8" x14ac:dyDescent="0.25">
      <c r="A1" t="s">
        <v>147</v>
      </c>
      <c r="B1" s="29" t="s">
        <v>108</v>
      </c>
      <c r="C1" s="29" t="s">
        <v>0</v>
      </c>
      <c r="D1" s="29" t="s">
        <v>41</v>
      </c>
      <c r="E1" s="29" t="s">
        <v>130</v>
      </c>
      <c r="F1" s="29" t="s">
        <v>42</v>
      </c>
      <c r="G1" s="29" t="s">
        <v>109</v>
      </c>
      <c r="H1" t="s">
        <v>154</v>
      </c>
    </row>
    <row r="2" spans="1:8" x14ac:dyDescent="0.25">
      <c r="A2" t="s">
        <v>20</v>
      </c>
      <c r="B2" s="29">
        <f>'Page 5'!U18</f>
        <v>1.0000000000000002</v>
      </c>
      <c r="C2" s="29">
        <f>'Page 5'!V18</f>
        <v>0.50407932334860062</v>
      </c>
      <c r="D2" s="29">
        <f>'Page 5'!W18</f>
        <v>0.51325812942035276</v>
      </c>
      <c r="E2" s="29">
        <f>'Page 5'!X18</f>
        <v>-4.2134156425946624E-2</v>
      </c>
      <c r="F2" s="29">
        <f>'Page 5'!Y18</f>
        <v>0.13475543917746985</v>
      </c>
      <c r="G2" s="29">
        <f>'Page 5'!Z18</f>
        <v>0.60055236394371181</v>
      </c>
      <c r="H2">
        <v>1</v>
      </c>
    </row>
    <row r="3" spans="1:8" x14ac:dyDescent="0.25">
      <c r="A3" t="s">
        <v>164</v>
      </c>
      <c r="C3" s="29">
        <f>'Page 5'!V19</f>
        <v>1.0000000000000002</v>
      </c>
      <c r="D3" s="29">
        <f>'Page 5'!W19</f>
        <v>0.96417337657528113</v>
      </c>
      <c r="E3" s="29">
        <f>'Page 5'!X19</f>
        <v>-0.26442726613767559</v>
      </c>
      <c r="F3" s="29">
        <f>'Page 5'!Y19</f>
        <v>4.0023914564240197E-2</v>
      </c>
      <c r="G3" s="29">
        <f>'Page 5'!Z19</f>
        <v>0.78778501005312229</v>
      </c>
      <c r="H3">
        <v>2</v>
      </c>
    </row>
    <row r="4" spans="1:8" x14ac:dyDescent="0.25">
      <c r="A4" t="s">
        <v>165</v>
      </c>
      <c r="D4" s="29">
        <f>'Page 5'!W20</f>
        <v>1</v>
      </c>
      <c r="E4" s="29">
        <f>'Page 5'!X20</f>
        <v>-0.27352466289712868</v>
      </c>
      <c r="F4" s="29">
        <f>'Page 5'!Y20</f>
        <v>0.13128560018434982</v>
      </c>
      <c r="G4" s="29">
        <f>'Page 5'!Z20</f>
        <v>0.83679963087945464</v>
      </c>
      <c r="H4">
        <v>3</v>
      </c>
    </row>
    <row r="5" spans="1:8" x14ac:dyDescent="0.25">
      <c r="A5" t="s">
        <v>146</v>
      </c>
      <c r="E5" s="29">
        <f>'Page 5'!X21</f>
        <v>1</v>
      </c>
      <c r="F5" s="29">
        <f>'Page 5'!Y21</f>
        <v>0.51780518653413354</v>
      </c>
      <c r="G5" s="29">
        <f>'Page 5'!Z21</f>
        <v>-0.25420427127251072</v>
      </c>
      <c r="H5">
        <v>4</v>
      </c>
    </row>
    <row r="6" spans="1:8" x14ac:dyDescent="0.25">
      <c r="A6" t="s">
        <v>42</v>
      </c>
      <c r="F6" s="29">
        <f>'Page 5'!Y22</f>
        <v>1</v>
      </c>
      <c r="G6" s="29">
        <f>'Page 5'!Z22</f>
        <v>6.514471262015549E-2</v>
      </c>
      <c r="H6">
        <v>5</v>
      </c>
    </row>
    <row r="7" spans="1:8" x14ac:dyDescent="0.25">
      <c r="A7" t="s">
        <v>109</v>
      </c>
      <c r="G7" s="29">
        <f>'Page 5'!Z23</f>
        <v>1.0000000000000002</v>
      </c>
      <c r="H7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61BFC-3E89-4A7A-B579-4DD86B34ADBD}">
  <sheetPr>
    <tabColor rgb="FFC00000"/>
  </sheetPr>
  <dimension ref="A1:F16"/>
  <sheetViews>
    <sheetView workbookViewId="0">
      <selection activeCell="D30" sqref="D30"/>
    </sheetView>
  </sheetViews>
  <sheetFormatPr defaultRowHeight="13.5" x14ac:dyDescent="0.25"/>
  <cols>
    <col min="2" max="2" width="39.5" bestFit="1" customWidth="1"/>
    <col min="3" max="3" width="8.75" style="78"/>
    <col min="4" max="4" width="17.375" style="78" bestFit="1" customWidth="1"/>
    <col min="5" max="5" width="8.75" style="78"/>
  </cols>
  <sheetData>
    <row r="1" spans="1:6" x14ac:dyDescent="0.25">
      <c r="A1" t="s">
        <v>63</v>
      </c>
      <c r="B1" t="s">
        <v>62</v>
      </c>
      <c r="C1" s="78" t="s">
        <v>132</v>
      </c>
      <c r="D1" s="78" t="s">
        <v>166</v>
      </c>
      <c r="E1" s="78" t="s">
        <v>61</v>
      </c>
      <c r="F1" t="s">
        <v>154</v>
      </c>
    </row>
    <row r="2" spans="1:6" x14ac:dyDescent="0.25">
      <c r="A2" t="str">
        <f>'S&amp;P worst qtrs vs BTOP'!B6</f>
        <v>4Q 1987</v>
      </c>
      <c r="B2" t="str">
        <f>'S&amp;P worst qtrs vs BTOP'!C6</f>
        <v>Black Monday- Global Stock Markets Crash</v>
      </c>
      <c r="C2" s="113">
        <f>'S&amp;P worst qtrs vs BTOP'!D6</f>
        <v>-0.22526292414399995</v>
      </c>
      <c r="D2" s="113">
        <f>'S&amp;P worst qtrs vs BTOP'!E6</f>
        <v>0.16881672597864772</v>
      </c>
      <c r="E2" s="113">
        <f>'S&amp;P worst qtrs vs BTOP'!F6</f>
        <v>0.39407965012264767</v>
      </c>
      <c r="F2">
        <v>1</v>
      </c>
    </row>
    <row r="3" spans="1:6" x14ac:dyDescent="0.25">
      <c r="A3" t="str">
        <f>'S&amp;P worst qtrs vs BTOP'!B7</f>
        <v>4Q 2008</v>
      </c>
      <c r="B3" t="str">
        <f>'S&amp;P worst qtrs vs BTOP'!C7</f>
        <v>Bear Market U.S. Equities led by Financials</v>
      </c>
      <c r="C3" s="113">
        <f>'S&amp;P worst qtrs vs BTOP'!D7</f>
        <v>-0.21943226749183442</v>
      </c>
      <c r="D3" s="113">
        <f>'S&amp;P worst qtrs vs BTOP'!E7</f>
        <v>9.1354796135962202E-2</v>
      </c>
      <c r="E3" s="113">
        <f>'S&amp;P worst qtrs vs BTOP'!F7</f>
        <v>0.31078706362779662</v>
      </c>
      <c r="F3">
        <v>2</v>
      </c>
    </row>
    <row r="4" spans="1:6" x14ac:dyDescent="0.25">
      <c r="A4" t="str">
        <f>'S&amp;P worst qtrs vs BTOP'!B8</f>
        <v>1Q 2020</v>
      </c>
      <c r="B4" t="str">
        <f>'S&amp;P worst qtrs vs BTOP'!C8</f>
        <v>COVID-19 Outbreak</v>
      </c>
      <c r="C4" s="113">
        <f>'S&amp;P worst qtrs vs BTOP'!D8</f>
        <v>-0.19598020620821932</v>
      </c>
      <c r="D4" s="113">
        <f>'S&amp;P worst qtrs vs BTOP'!E8</f>
        <v>-2.233997783835906E-2</v>
      </c>
      <c r="E4" s="113">
        <f>'S&amp;P worst qtrs vs BTOP'!F8</f>
        <v>0.17364022836986026</v>
      </c>
      <c r="F4">
        <v>3</v>
      </c>
    </row>
    <row r="5" spans="1:6" x14ac:dyDescent="0.25">
      <c r="A5" t="str">
        <f>'S&amp;P worst qtrs vs BTOP'!B9</f>
        <v>3Q 2002</v>
      </c>
      <c r="B5" t="str">
        <f>'S&amp;P worst qtrs vs BTOP'!C9</f>
        <v>WorldCom Scandal</v>
      </c>
      <c r="C5" s="113">
        <f>'S&amp;P worst qtrs vs BTOP'!D9</f>
        <v>-0.17276697440858069</v>
      </c>
      <c r="D5" s="113">
        <f>'S&amp;P worst qtrs vs BTOP'!E9</f>
        <v>9.4117955331123104E-2</v>
      </c>
      <c r="E5" s="113">
        <f>'S&amp;P worst qtrs vs BTOP'!F9</f>
        <v>0.26688492973970379</v>
      </c>
      <c r="F5">
        <v>4</v>
      </c>
    </row>
    <row r="6" spans="1:6" x14ac:dyDescent="0.25">
      <c r="A6" t="str">
        <f>'S&amp;P worst qtrs vs BTOP'!B10</f>
        <v>3Q 2001</v>
      </c>
      <c r="B6" t="str">
        <f>'S&amp;P worst qtrs vs BTOP'!C10</f>
        <v>Terrorist Attacks on World Trade Center &amp; Pentagon</v>
      </c>
      <c r="C6" s="113">
        <f>'S&amp;P worst qtrs vs BTOP'!D10</f>
        <v>-0.14678123104204588</v>
      </c>
      <c r="D6" s="113">
        <f>'S&amp;P worst qtrs vs BTOP'!E10</f>
        <v>4.1157016116331713E-2</v>
      </c>
      <c r="E6" s="113">
        <f>'S&amp;P worst qtrs vs BTOP'!F10</f>
        <v>0.18793824715837759</v>
      </c>
      <c r="F6">
        <v>5</v>
      </c>
    </row>
    <row r="7" spans="1:6" x14ac:dyDescent="0.25">
      <c r="A7" t="str">
        <f>'S&amp;P worst qtrs vs BTOP'!B11</f>
        <v>3Q 2011</v>
      </c>
      <c r="B7" t="str">
        <f>'S&amp;P worst qtrs vs BTOP'!C11</f>
        <v>European Sovereign Debt Crisis / Global Growth Fears</v>
      </c>
      <c r="C7" s="113">
        <f>'S&amp;P worst qtrs vs BTOP'!D11</f>
        <v>-0.13867847934120237</v>
      </c>
      <c r="D7" s="113">
        <f>'S&amp;P worst qtrs vs BTOP'!E11</f>
        <v>1.6269443697007446E-2</v>
      </c>
      <c r="E7" s="113">
        <f>'S&amp;P worst qtrs vs BTOP'!F11</f>
        <v>0.15494792303820981</v>
      </c>
      <c r="F7">
        <v>6</v>
      </c>
    </row>
    <row r="8" spans="1:6" x14ac:dyDescent="0.25">
      <c r="A8" t="str">
        <f>'S&amp;P worst qtrs vs BTOP'!B12</f>
        <v>3Q 1990</v>
      </c>
      <c r="B8" t="str">
        <f>'S&amp;P worst qtrs vs BTOP'!C12</f>
        <v>Iraq Invades Kuwait</v>
      </c>
      <c r="C8" s="113">
        <f>'S&amp;P worst qtrs vs BTOP'!D12</f>
        <v>-0.13741882701845898</v>
      </c>
      <c r="D8" s="113">
        <f>'S&amp;P worst qtrs vs BTOP'!E12</f>
        <v>0.11223438370711492</v>
      </c>
      <c r="E8" s="113">
        <f>'S&amp;P worst qtrs vs BTOP'!F12</f>
        <v>0.24965321072557389</v>
      </c>
      <c r="F8">
        <v>7</v>
      </c>
    </row>
    <row r="9" spans="1:6" x14ac:dyDescent="0.25">
      <c r="A9" t="str">
        <f>'S&amp;P worst qtrs vs BTOP'!B13</f>
        <v>4Q 2018</v>
      </c>
      <c r="B9" t="str">
        <f>'S&amp;P worst qtrs vs BTOP'!C13</f>
        <v>Trade Tensions / Global Growth Slowdown</v>
      </c>
      <c r="C9" s="113">
        <f>'S&amp;P worst qtrs vs BTOP'!D13</f>
        <v>-0.13519750425962362</v>
      </c>
      <c r="D9" s="113">
        <f>'S&amp;P worst qtrs vs BTOP'!E13</f>
        <v>-2.0538824593415939E-2</v>
      </c>
      <c r="E9" s="113">
        <f>'S&amp;P worst qtrs vs BTOP'!F13</f>
        <v>0.11465867966620769</v>
      </c>
      <c r="F9">
        <v>8</v>
      </c>
    </row>
    <row r="10" spans="1:6" x14ac:dyDescent="0.25">
      <c r="A10" t="str">
        <f>'S&amp;P worst qtrs vs BTOP'!B14</f>
        <v>2Q 2002</v>
      </c>
      <c r="B10" t="str">
        <f>'S&amp;P worst qtrs vs BTOP'!C14</f>
        <v>Continuing Aftermath of Technology Bubble Bursting</v>
      </c>
      <c r="C10" s="113">
        <f>'S&amp;P worst qtrs vs BTOP'!D14</f>
        <v>-0.13396943508497439</v>
      </c>
      <c r="D10" s="113">
        <f>'S&amp;P worst qtrs vs BTOP'!E14</f>
        <v>8.5227907468003794E-2</v>
      </c>
      <c r="E10" s="113">
        <f>'S&amp;P worst qtrs vs BTOP'!F14</f>
        <v>0.21919734255297818</v>
      </c>
      <c r="F10">
        <v>9</v>
      </c>
    </row>
    <row r="11" spans="1:6" x14ac:dyDescent="0.25">
      <c r="A11" t="str">
        <f>'S&amp;P worst qtrs vs BTOP'!B15</f>
        <v>1Q 2001</v>
      </c>
      <c r="B11" t="str">
        <f>'S&amp;P worst qtrs vs BTOP'!C15</f>
        <v xml:space="preserve">Bear Market in U.S. Equities led by Technology </v>
      </c>
      <c r="C11" s="113">
        <f>'S&amp;P worst qtrs vs BTOP'!D15</f>
        <v>-0.11855532636322563</v>
      </c>
      <c r="D11" s="113">
        <f>'S&amp;P worst qtrs vs BTOP'!E15</f>
        <v>5.9667777072001993E-2</v>
      </c>
      <c r="E11" s="113">
        <f>'S&amp;P worst qtrs vs BTOP'!F15</f>
        <v>0.17822310343522763</v>
      </c>
      <c r="F11">
        <v>10</v>
      </c>
    </row>
    <row r="12" spans="1:6" x14ac:dyDescent="0.25">
      <c r="A12" t="str">
        <f>'S&amp;P worst qtrs vs BTOP'!B16</f>
        <v>2Q 2010</v>
      </c>
      <c r="B12" t="str">
        <f>'S&amp;P worst qtrs vs BTOP'!C16</f>
        <v>Sovereign Debt Crisis</v>
      </c>
      <c r="C12" s="113">
        <f>'S&amp;P worst qtrs vs BTOP'!D16</f>
        <v>-0.11425369743038916</v>
      </c>
      <c r="D12" s="113">
        <f>'S&amp;P worst qtrs vs BTOP'!E16</f>
        <v>-1.9400381581729964E-2</v>
      </c>
      <c r="E12" s="113">
        <f>'S&amp;P worst qtrs vs BTOP'!F16</f>
        <v>9.4853315848659192E-2</v>
      </c>
      <c r="F12">
        <v>11</v>
      </c>
    </row>
    <row r="13" spans="1:6" x14ac:dyDescent="0.25">
      <c r="A13" t="str">
        <f>'S&amp;P worst qtrs vs BTOP'!B17</f>
        <v>1Q 2009</v>
      </c>
      <c r="B13" t="str">
        <f>'S&amp;P worst qtrs vs BTOP'!C17</f>
        <v>Continuing Bear Market U.S. Equities led by Financials</v>
      </c>
      <c r="C13" s="113">
        <f>'S&amp;P worst qtrs vs BTOP'!D17</f>
        <v>-0.11011851505182468</v>
      </c>
      <c r="D13" s="113">
        <f>'S&amp;P worst qtrs vs BTOP'!E17</f>
        <v>-1.7530501460128689E-2</v>
      </c>
      <c r="E13" s="113">
        <f>'S&amp;P worst qtrs vs BTOP'!F17</f>
        <v>9.2588013591695995E-2</v>
      </c>
      <c r="F13">
        <v>12</v>
      </c>
    </row>
    <row r="14" spans="1:6" x14ac:dyDescent="0.25">
      <c r="A14" t="str">
        <f>'S&amp;P worst qtrs vs BTOP'!B18</f>
        <v>3Q 1998</v>
      </c>
      <c r="B14" t="str">
        <f>'S&amp;P worst qtrs vs BTOP'!C18</f>
        <v>Russia Defaults on Debt / LTCM Crisis</v>
      </c>
      <c r="C14" s="113">
        <f>'S&amp;P worst qtrs vs BTOP'!D18</f>
        <v>-9.9472159176384967E-2</v>
      </c>
      <c r="D14" s="113">
        <f>'S&amp;P worst qtrs vs BTOP'!E18</f>
        <v>0.10574006116967749</v>
      </c>
      <c r="E14" s="113">
        <f>'S&amp;P worst qtrs vs BTOP'!F18</f>
        <v>0.20521222034606246</v>
      </c>
      <c r="F14">
        <v>13</v>
      </c>
    </row>
    <row r="15" spans="1:6" x14ac:dyDescent="0.25">
      <c r="A15" t="str">
        <f>'S&amp;P worst qtrs vs BTOP'!B19</f>
        <v>1Q 2008</v>
      </c>
      <c r="B15" t="str">
        <f>'S&amp;P worst qtrs vs BTOP'!C19</f>
        <v>Credit Crisis / Commodity Prices Rally</v>
      </c>
      <c r="C15" s="113">
        <f>'S&amp;P worst qtrs vs BTOP'!D19</f>
        <v>-9.4444179461718902E-2</v>
      </c>
      <c r="D15" s="113">
        <f>'S&amp;P worst qtrs vs BTOP'!E19</f>
        <v>6.4337251021604702E-2</v>
      </c>
      <c r="E15" s="113">
        <f>'S&amp;P worst qtrs vs BTOP'!F19</f>
        <v>0.1587814304833236</v>
      </c>
      <c r="F15">
        <v>14</v>
      </c>
    </row>
    <row r="16" spans="1:6" x14ac:dyDescent="0.25">
      <c r="A16" t="str">
        <f>'S&amp;P worst qtrs vs BTOP'!B20</f>
        <v>3Q 2008</v>
      </c>
      <c r="B16" t="str">
        <f>'S&amp;P worst qtrs vs BTOP'!C20</f>
        <v>Credit Crisis / Government-Sponsored Bailout of Banks</v>
      </c>
      <c r="C16" s="113">
        <f>'S&amp;P worst qtrs vs BTOP'!D20</f>
        <v>-8.3698011784569704E-2</v>
      </c>
      <c r="D16" s="113">
        <f>'S&amp;P worst qtrs vs BTOP'!E20</f>
        <v>-4.1094044416112752E-2</v>
      </c>
      <c r="E16" s="113">
        <f>'S&amp;P worst qtrs vs BTOP'!F20</f>
        <v>4.2603967368456952E-2</v>
      </c>
      <c r="F16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Page 4</vt:lpstr>
      <vt:lpstr>Page 5</vt:lpstr>
      <vt:lpstr>Page 6 - Worst 5</vt:lpstr>
      <vt:lpstr>MBX_BRO_PerfDurStressChart</vt:lpstr>
      <vt:lpstr>S&amp;P worst qtrs vs BTOP</vt:lpstr>
      <vt:lpstr>S&amp;P best qrts vs BTOP</vt:lpstr>
      <vt:lpstr>VAMI</vt:lpstr>
      <vt:lpstr>S&amp;P worst qtrs vs MDP </vt:lpstr>
      <vt:lpstr>Rolling 36</vt:lpstr>
      <vt:lpstr>Returns</vt:lpstr>
      <vt:lpstr>Correlation</vt:lpstr>
      <vt:lpstr>return tbl</vt:lpstr>
      <vt:lpstr>DD</vt:lpstr>
      <vt:lpstr>MBX_BRO_1kChart</vt:lpstr>
      <vt:lpstr>MBX_BRO_CompNetReturns&amp;Stats</vt:lpstr>
      <vt:lpstr>MBX_BRO_MonthlyNetPerf</vt:lpstr>
      <vt:lpstr>MBX_BRO_Rolling36MonthReturns</vt:lpstr>
      <vt:lpstr>MBX_BRO_CorrelationMonthReturns</vt:lpstr>
      <vt:lpstr>MBX_BRO_PerfDuringStressTable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Dana Whelan 2</dc:creator>
  <cp:lastModifiedBy>Jakob Bradshaw</cp:lastModifiedBy>
  <dcterms:created xsi:type="dcterms:W3CDTF">2015-12-14T22:00:30Z</dcterms:created>
  <dcterms:modified xsi:type="dcterms:W3CDTF">2021-02-05T16:40:45Z</dcterms:modified>
</cp:coreProperties>
</file>