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Y:\Marketing Team Files\Marketing Materials\AutoCharts&amp;Tables\Backup Files\Catalyst\MLX\"/>
    </mc:Choice>
  </mc:AlternateContent>
  <xr:revisionPtr revIDLastSave="0" documentId="13_ncr:1_{2B7F4491-9CB6-4640-943E-0A6DFAE0FF9A}" xr6:coauthVersionLast="45" xr6:coauthVersionMax="45" xr10:uidLastSave="{00000000-0000-0000-0000-000000000000}"/>
  <bookViews>
    <workbookView xWindow="-28920" yWindow="-120" windowWidth="29040" windowHeight="15840" activeTab="4" xr2:uid="{00000000-000D-0000-FFFF-FFFF00000000}"/>
  </bookViews>
  <sheets>
    <sheet name="INSTITUTIONAL FACT SHEET" sheetId="3" r:id="rId1"/>
    <sheet name="Data" sheetId="1" r:id="rId2"/>
    <sheet name="MLX_I_Growth10k" sheetId="4" r:id="rId3"/>
    <sheet name="MLX_I_PerformanceTable" sheetId="5" r:id="rId4"/>
    <sheet name="MLX_I_MonthlyPerformance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N1" i="6"/>
  <c r="O1" i="6"/>
  <c r="K1" i="6"/>
  <c r="L1" i="6"/>
  <c r="M1" i="6"/>
  <c r="C1" i="6"/>
  <c r="D1" i="6"/>
  <c r="E1" i="6"/>
  <c r="F1" i="6"/>
  <c r="G1" i="6"/>
  <c r="H1" i="6"/>
  <c r="I1" i="6"/>
  <c r="J1" i="6"/>
  <c r="B1" i="6"/>
  <c r="A3" i="6"/>
  <c r="A4" i="6"/>
  <c r="A5" i="6"/>
  <c r="A6" i="6"/>
  <c r="A7" i="6"/>
  <c r="A8" i="6"/>
  <c r="A9" i="6"/>
  <c r="A10" i="6"/>
  <c r="A11" i="6"/>
  <c r="A12" i="6"/>
  <c r="A13" i="6"/>
  <c r="A2" i="6"/>
  <c r="G1" i="5"/>
  <c r="G2" i="5"/>
  <c r="G3" i="5"/>
  <c r="B1" i="5"/>
  <c r="C1" i="5"/>
  <c r="D1" i="5"/>
  <c r="E1" i="5"/>
  <c r="F1" i="5"/>
  <c r="B2" i="5"/>
  <c r="C2" i="5"/>
  <c r="D2" i="5"/>
  <c r="E2" i="5"/>
  <c r="F2" i="5"/>
  <c r="B3" i="5"/>
  <c r="C3" i="5"/>
  <c r="D3" i="5"/>
  <c r="E3" i="5"/>
  <c r="F3" i="5"/>
  <c r="A2" i="5"/>
  <c r="A3" i="5"/>
  <c r="A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2" i="4"/>
  <c r="A129" i="4"/>
  <c r="A130" i="4"/>
  <c r="A131" i="4"/>
  <c r="A132" i="4"/>
  <c r="A133" i="4"/>
  <c r="A122" i="4"/>
  <c r="A123" i="4"/>
  <c r="A124" i="4"/>
  <c r="A125" i="4"/>
  <c r="A126" i="4"/>
  <c r="A127" i="4"/>
  <c r="A128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2" i="4"/>
  <c r="F6" i="3"/>
  <c r="E6" i="3"/>
  <c r="F5" i="3"/>
  <c r="E5" i="3"/>
  <c r="F4" i="3"/>
  <c r="E4" i="3"/>
  <c r="G4" i="3"/>
  <c r="G5" i="3"/>
  <c r="G6" i="3"/>
  <c r="P39" i="1"/>
  <c r="O39" i="1"/>
  <c r="N39" i="1"/>
  <c r="M39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N38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M38" i="1"/>
  <c r="N37" i="1"/>
  <c r="M37" i="1"/>
  <c r="N36" i="1"/>
  <c r="M36" i="1"/>
  <c r="N35" i="1"/>
  <c r="M35" i="1"/>
  <c r="K21" i="3"/>
  <c r="J21" i="3"/>
  <c r="I21" i="3"/>
  <c r="O22" i="1"/>
  <c r="U21" i="3"/>
  <c r="P22" i="1"/>
  <c r="V21" i="3"/>
  <c r="P21" i="1"/>
  <c r="V22" i="3"/>
  <c r="O21" i="1"/>
  <c r="U22" i="3"/>
  <c r="J22" i="3"/>
  <c r="K22" i="3"/>
  <c r="L22" i="3"/>
  <c r="M22" i="3"/>
  <c r="N22" i="3"/>
  <c r="O22" i="3"/>
  <c r="P22" i="3"/>
  <c r="Q22" i="3"/>
  <c r="R22" i="3"/>
  <c r="S22" i="3"/>
  <c r="T22" i="3"/>
  <c r="I22" i="3"/>
  <c r="N40" i="1"/>
  <c r="P40" i="1"/>
  <c r="M40" i="1"/>
  <c r="O40" i="1"/>
  <c r="O2" i="1"/>
  <c r="O30" i="1"/>
  <c r="M2" i="1"/>
  <c r="O29" i="1"/>
  <c r="O27" i="1"/>
  <c r="O26" i="1"/>
  <c r="B148" i="1"/>
  <c r="B149" i="1"/>
  <c r="B150" i="1"/>
  <c r="B151" i="1"/>
  <c r="B152" i="1"/>
  <c r="B153" i="1"/>
  <c r="B154" i="1"/>
  <c r="B155" i="1"/>
  <c r="B156" i="1"/>
  <c r="I11" i="3"/>
  <c r="I10" i="3"/>
  <c r="P4" i="1"/>
  <c r="T23" i="3"/>
  <c r="K23" i="3"/>
  <c r="L23" i="3"/>
  <c r="M23" i="3"/>
  <c r="N23" i="3"/>
  <c r="O23" i="3"/>
  <c r="P23" i="3"/>
  <c r="Q23" i="3"/>
  <c r="R23" i="3"/>
  <c r="S23" i="3"/>
  <c r="J23" i="3"/>
  <c r="I23" i="3"/>
  <c r="K24" i="3"/>
  <c r="J24" i="3"/>
  <c r="I24" i="3"/>
  <c r="T24" i="3"/>
  <c r="T25" i="3"/>
  <c r="S24" i="3"/>
  <c r="S25" i="3"/>
  <c r="R24" i="3"/>
  <c r="R25" i="3"/>
  <c r="Q24" i="3"/>
  <c r="Q25" i="3"/>
  <c r="P24" i="3"/>
  <c r="P25" i="3"/>
  <c r="O24" i="3"/>
  <c r="O25" i="3"/>
  <c r="N24" i="3"/>
  <c r="N25" i="3"/>
  <c r="M24" i="3"/>
  <c r="M25" i="3"/>
  <c r="L24" i="3"/>
  <c r="L25" i="3"/>
  <c r="K25" i="3"/>
  <c r="J25" i="3"/>
  <c r="I25" i="3"/>
  <c r="I26" i="3"/>
  <c r="I27" i="3"/>
  <c r="I28" i="3"/>
  <c r="I29" i="3"/>
  <c r="I30" i="3"/>
  <c r="I31" i="3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J26" i="3"/>
  <c r="K26" i="3"/>
  <c r="L26" i="3"/>
  <c r="M26" i="3"/>
  <c r="N26" i="3"/>
  <c r="O26" i="3"/>
  <c r="P26" i="3"/>
  <c r="Q26" i="3"/>
  <c r="R26" i="3"/>
  <c r="S26" i="3"/>
  <c r="T26" i="3"/>
  <c r="J27" i="3"/>
  <c r="K27" i="3"/>
  <c r="L27" i="3"/>
  <c r="M27" i="3"/>
  <c r="N27" i="3"/>
  <c r="O27" i="3"/>
  <c r="P27" i="3"/>
  <c r="Q27" i="3"/>
  <c r="R27" i="3"/>
  <c r="S27" i="3"/>
  <c r="T27" i="3"/>
  <c r="J28" i="3"/>
  <c r="K28" i="3"/>
  <c r="L28" i="3"/>
  <c r="M28" i="3"/>
  <c r="N28" i="3"/>
  <c r="O28" i="3"/>
  <c r="P28" i="3"/>
  <c r="Q28" i="3"/>
  <c r="R28" i="3"/>
  <c r="S28" i="3"/>
  <c r="T28" i="3"/>
  <c r="J29" i="3"/>
  <c r="K29" i="3"/>
  <c r="L29" i="3"/>
  <c r="M29" i="3"/>
  <c r="N29" i="3"/>
  <c r="O29" i="3"/>
  <c r="P29" i="3"/>
  <c r="Q29" i="3"/>
  <c r="R29" i="3"/>
  <c r="S29" i="3"/>
  <c r="T29" i="3"/>
  <c r="J30" i="3"/>
  <c r="K30" i="3"/>
  <c r="L30" i="3"/>
  <c r="M30" i="3"/>
  <c r="N30" i="3"/>
  <c r="O30" i="3"/>
  <c r="P30" i="3"/>
  <c r="Q30" i="3"/>
  <c r="R30" i="3"/>
  <c r="S30" i="3"/>
  <c r="T30" i="3"/>
  <c r="J31" i="3"/>
  <c r="K31" i="3"/>
  <c r="L31" i="3"/>
  <c r="M31" i="3"/>
  <c r="N31" i="3"/>
  <c r="O31" i="3"/>
  <c r="P31" i="3"/>
  <c r="Q31" i="3"/>
  <c r="R31" i="3"/>
  <c r="S31" i="3"/>
  <c r="T31" i="3"/>
  <c r="M32" i="3"/>
  <c r="N32" i="3"/>
  <c r="O32" i="3"/>
  <c r="P32" i="3"/>
  <c r="Q32" i="3"/>
  <c r="R32" i="3"/>
  <c r="S32" i="3"/>
  <c r="T32" i="3"/>
  <c r="D4" i="3"/>
  <c r="C4" i="3"/>
  <c r="B4" i="3"/>
  <c r="O4" i="1"/>
  <c r="U32" i="3"/>
  <c r="O6" i="1"/>
  <c r="U31" i="3"/>
  <c r="V32" i="3"/>
  <c r="O8" i="1"/>
  <c r="U30" i="3"/>
  <c r="P6" i="1"/>
  <c r="V31" i="3"/>
  <c r="O10" i="1"/>
  <c r="U29" i="3"/>
  <c r="P8" i="1"/>
  <c r="V30" i="3"/>
  <c r="O12" i="1"/>
  <c r="U28" i="3"/>
  <c r="P12" i="1"/>
  <c r="P10" i="1"/>
  <c r="V29" i="3"/>
  <c r="O14" i="1"/>
  <c r="U27" i="3"/>
  <c r="P14" i="1"/>
  <c r="V28" i="3"/>
  <c r="O16" i="1"/>
  <c r="U26" i="3"/>
  <c r="P16" i="1"/>
  <c r="V27" i="3"/>
  <c r="O18" i="1"/>
  <c r="U25" i="3"/>
  <c r="V26" i="3"/>
  <c r="P18" i="1"/>
  <c r="O19" i="1"/>
  <c r="U24" i="3"/>
  <c r="O20" i="1"/>
  <c r="V25" i="3"/>
  <c r="P19" i="1"/>
  <c r="U23" i="3"/>
  <c r="V24" i="3"/>
  <c r="P20" i="1"/>
  <c r="V23" i="3"/>
  <c r="O38" i="1"/>
  <c r="O37" i="1"/>
  <c r="D5" i="3"/>
  <c r="O36" i="1"/>
  <c r="C5" i="3"/>
  <c r="O35" i="1"/>
  <c r="B5" i="3"/>
  <c r="P36" i="1"/>
  <c r="C6" i="3"/>
  <c r="P35" i="1"/>
  <c r="B6" i="3"/>
  <c r="P38" i="1"/>
  <c r="P37" i="1"/>
  <c r="D6" i="3"/>
</calcChain>
</file>

<file path=xl/sharedStrings.xml><?xml version="1.0" encoding="utf-8"?>
<sst xmlns="http://schemas.openxmlformats.org/spreadsheetml/2006/main" count="90" uniqueCount="47">
  <si>
    <t>NET of FEES</t>
  </si>
  <si>
    <t>SI:</t>
  </si>
  <si>
    <t>Index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</si>
  <si>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</si>
  <si>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</si>
  <si>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</si>
  <si>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</si>
  <si>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</si>
  <si>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</si>
  <si>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</si>
  <si>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</si>
  <si>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</si>
  <si>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</si>
  <si>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</si>
  <si>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</si>
  <si>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YTD</t>
  </si>
  <si>
    <t>SL Advisors MLP Strategy</t>
  </si>
  <si>
    <t>Alerian MLP TR Index</t>
  </si>
  <si>
    <t>Agg</t>
  </si>
  <si>
    <t>Ann</t>
  </si>
  <si>
    <t>Annualized if greater than a year</t>
  </si>
  <si>
    <t>Share Class/Benchmark</t>
  </si>
  <si>
    <t>1 Year</t>
  </si>
  <si>
    <t>Since Inception*</t>
  </si>
  <si>
    <t>3 Years</t>
  </si>
  <si>
    <t>5 Years</t>
  </si>
  <si>
    <t>Alerian</t>
  </si>
  <si>
    <t>MONTHLY PERFORMANCE (%)</t>
  </si>
  <si>
    <t>Apr</t>
  </si>
  <si>
    <t>Jun</t>
  </si>
  <si>
    <t>Jul</t>
  </si>
  <si>
    <t>Sep</t>
  </si>
  <si>
    <t>Alerian TR</t>
  </si>
  <si>
    <t>*Inception: 4/30/2009</t>
  </si>
  <si>
    <t>5/3/2019 Update:</t>
  </si>
  <si>
    <t>SL Advisors restructured SMA to 4/30/19 inception (when SL Advisors was formed). Everything was reviewed/confirmed on their end.</t>
  </si>
  <si>
    <t>2008-04/2009 Data Removed.</t>
  </si>
  <si>
    <t>SL:</t>
  </si>
  <si>
    <t>Alerian:</t>
  </si>
  <si>
    <t>SI Return Through 12/31/19</t>
  </si>
  <si>
    <t>One Year Return Through 3/31/20</t>
  </si>
  <si>
    <r>
      <t xml:space="preserve">Performance (%): </t>
    </r>
    <r>
      <rPr>
        <sz val="9"/>
        <color theme="1"/>
        <rFont val="Calibri"/>
        <family val="2"/>
        <charset val="1"/>
        <scheme val="minor"/>
      </rPr>
      <t>Ending March 31, 2020</t>
    </r>
  </si>
  <si>
    <t>10 Years</t>
  </si>
  <si>
    <t>Date</t>
  </si>
  <si>
    <t>Year</t>
  </si>
  <si>
    <t>ID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</si>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</sst>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70BA9"/>
      <name val="Calibri"/>
      <family val="2"/>
      <scheme val="minor"/>
    </font>
    <font>
      <sz val="8"/>
      <color rgb="FF070BA9"/>
      <name val="Calibri"/>
      <family val="2"/>
      <scheme val="minor"/>
    </font>
    <font>
      <i/>
      <sz val="6"/>
      <color rgb="FF070BA9"/>
      <name val="Times New Roman"/>
      <family val="1"/>
    </font>
    <font>
      <sz val="11"/>
      <color rgb="FF002060"/>
      <name val="Calibri"/>
      <family val="2"/>
      <scheme val="minor"/>
    </font>
    <font>
      <sz val="9"/>
      <color rgb="FF070BA9"/>
      <name val="Times New Roman"/>
      <family val="1"/>
    </font>
    <font>
      <b/>
      <sz val="9"/>
      <color rgb="FF070BA9"/>
      <name val="Times New Roman"/>
      <family val="1"/>
    </font>
    <font>
      <i/>
      <sz val="9"/>
      <color rgb="FF070BA9"/>
      <name val="Times New Roman"/>
      <family val="1"/>
    </font>
    <font>
      <sz val="9"/>
      <color theme="1"/>
      <name val="Calibri"/>
      <family val="2"/>
      <charset val="1"/>
      <scheme val="minor"/>
    </font>
    <font>
      <b/>
      <sz val="10"/>
      <color rgb="FF000000"/>
      <name val="Univers LT Std 47 Cn Lt"/>
      <family val="2"/>
    </font>
    <font>
      <sz val="11"/>
      <color theme="1"/>
      <name val="Calibri"/>
      <family val="2"/>
      <scheme val="minor"/>
    </font>
    <font>
      <i/>
      <sz val="7"/>
      <color rgb="FF000000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7.5"/>
      <color rgb="FF000000"/>
      <name val="Roboto Condensed Light"/>
    </font>
    <font>
      <b/>
      <sz val="9"/>
      <color rgb="FF000000"/>
      <name val="Proxima Nova Rg"/>
      <family val="3"/>
    </font>
    <font>
      <sz val="18"/>
      <name val="Arial"/>
      <family val="2"/>
    </font>
    <font>
      <b/>
      <sz val="6.5"/>
      <color rgb="FF000000"/>
      <name val="Helvetica LT Std"/>
      <family val="2"/>
    </font>
    <font>
      <b/>
      <sz val="6.5"/>
      <color rgb="FFFFFFFF"/>
      <name val="Helvetica LT Std"/>
      <family val="2"/>
    </font>
    <font>
      <b/>
      <sz val="7.5"/>
      <color rgb="FF000000"/>
      <name val="Trade Gothic LT Std"/>
      <family val="3"/>
    </font>
    <font>
      <sz val="7.5"/>
      <color rgb="FF000000"/>
      <name val="Trade Gothic LT Std Light"/>
      <family val="3"/>
    </font>
    <font>
      <sz val="7.5"/>
      <name val="Trade Gothic LT Std Light"/>
      <family val="3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A3737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 style="medium">
        <color rgb="FFFFFFF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medium">
        <color rgb="FFFFFFFF"/>
      </right>
      <top/>
      <bottom style="thin">
        <color rgb="FF7F7F7F"/>
      </bottom>
      <diagonal/>
    </border>
    <border>
      <left style="medium">
        <color rgb="FFFFFFFF"/>
      </left>
      <right style="medium">
        <color rgb="FFFFFFFF"/>
      </right>
      <top style="thin">
        <color rgb="FF7F7F7F"/>
      </top>
      <bottom style="thin">
        <color rgb="FFA6A6A6"/>
      </bottom>
      <diagonal/>
    </border>
    <border>
      <left style="medium">
        <color rgb="FFFFFFFF"/>
      </left>
      <right style="thin">
        <color rgb="FFBFBFBF"/>
      </right>
      <top style="thin">
        <color rgb="FF7F7F7F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F2F2F2"/>
      </bottom>
      <diagonal/>
    </border>
    <border>
      <left style="medium">
        <color rgb="FFFFFFFF"/>
      </left>
      <right/>
      <top style="thin">
        <color rgb="FFF2F2F2"/>
      </top>
      <bottom style="thin">
        <color rgb="FFF2F2F2"/>
      </bottom>
      <diagonal/>
    </border>
    <border>
      <left style="medium">
        <color rgb="FFFFFFFF"/>
      </left>
      <right/>
      <top style="thin">
        <color rgb="FFF2F2F2"/>
      </top>
      <bottom style="thin">
        <color rgb="FF7F7F7F"/>
      </bottom>
      <diagonal/>
    </border>
    <border>
      <left/>
      <right/>
      <top style="thin">
        <color rgb="FFF2F2F2"/>
      </top>
      <bottom style="thin">
        <color rgb="FF7F7F7F"/>
      </bottom>
      <diagonal/>
    </border>
    <border>
      <left style="medium">
        <color rgb="FFFFFFFF"/>
      </left>
      <right/>
      <top style="thin">
        <color rgb="FFF2F2F2"/>
      </top>
      <bottom/>
      <diagonal/>
    </border>
    <border>
      <left/>
      <right/>
      <top/>
      <bottom style="thin">
        <color rgb="FFF2F2F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10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0" fillId="2" borderId="0" xfId="0" applyNumberFormat="1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0" fontId="7" fillId="0" borderId="5" xfId="1" applyNumberFormat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9" fontId="3" fillId="2" borderId="0" xfId="1" applyFont="1" applyFill="1"/>
    <xf numFmtId="10" fontId="0" fillId="2" borderId="0" xfId="1" applyNumberFormat="1" applyFont="1" applyFill="1"/>
    <xf numFmtId="0" fontId="10" fillId="0" borderId="0" xfId="0" applyFont="1" applyAlignment="1">
      <alignment horizontal="left" readingOrder="1"/>
    </xf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 readingOrder="1"/>
    </xf>
    <xf numFmtId="0" fontId="13" fillId="0" borderId="9" xfId="0" applyFont="1" applyBorder="1" applyAlignment="1">
      <alignment wrapText="1" readingOrder="1"/>
    </xf>
    <xf numFmtId="0" fontId="14" fillId="0" borderId="10" xfId="0" applyFont="1" applyBorder="1" applyAlignment="1">
      <alignment wrapText="1" readingOrder="1"/>
    </xf>
    <xf numFmtId="2" fontId="15" fillId="0" borderId="10" xfId="0" applyNumberFormat="1" applyFont="1" applyBorder="1" applyAlignment="1">
      <alignment wrapText="1" readingOrder="1"/>
    </xf>
    <xf numFmtId="0" fontId="16" fillId="0" borderId="11" xfId="0" applyFont="1" applyBorder="1" applyAlignment="1">
      <alignment wrapText="1" readingOrder="1"/>
    </xf>
    <xf numFmtId="2" fontId="17" fillId="0" borderId="11" xfId="0" applyNumberFormat="1" applyFont="1" applyBorder="1" applyAlignment="1">
      <alignment wrapText="1" readingOrder="1"/>
    </xf>
    <xf numFmtId="0" fontId="20" fillId="3" borderId="16" xfId="0" applyFont="1" applyFill="1" applyBorder="1" applyAlignment="1">
      <alignment vertical="center" wrapText="1" readingOrder="1"/>
    </xf>
    <xf numFmtId="0" fontId="21" fillId="3" borderId="16" xfId="0" applyFont="1" applyFill="1" applyBorder="1" applyAlignment="1">
      <alignment vertical="center" wrapText="1" readingOrder="1"/>
    </xf>
    <xf numFmtId="0" fontId="22" fillId="4" borderId="17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2" fontId="24" fillId="3" borderId="18" xfId="0" applyNumberFormat="1" applyFont="1" applyFill="1" applyBorder="1" applyAlignment="1">
      <alignment vertical="center" wrapText="1" readingOrder="1"/>
    </xf>
    <xf numFmtId="0" fontId="25" fillId="3" borderId="18" xfId="0" applyFont="1" applyFill="1" applyBorder="1" applyAlignment="1">
      <alignment vertical="center" wrapText="1" readingOrder="1"/>
    </xf>
    <xf numFmtId="2" fontId="24" fillId="5" borderId="11" xfId="0" applyNumberFormat="1" applyFont="1" applyFill="1" applyBorder="1" applyAlignment="1">
      <alignment vertical="center" wrapText="1" readingOrder="1"/>
    </xf>
    <xf numFmtId="2" fontId="24" fillId="3" borderId="11" xfId="0" applyNumberFormat="1" applyFont="1" applyFill="1" applyBorder="1" applyAlignment="1">
      <alignment vertical="center" wrapText="1" readingOrder="1"/>
    </xf>
    <xf numFmtId="0" fontId="23" fillId="3" borderId="11" xfId="0" applyFont="1" applyFill="1" applyBorder="1" applyAlignment="1">
      <alignment vertical="center" wrapText="1" readingOrder="1"/>
    </xf>
    <xf numFmtId="0" fontId="23" fillId="3" borderId="19" xfId="0" applyFont="1" applyFill="1" applyBorder="1" applyAlignment="1">
      <alignment vertical="center" wrapText="1" readingOrder="1"/>
    </xf>
    <xf numFmtId="0" fontId="23" fillId="3" borderId="22" xfId="0" applyFont="1" applyFill="1" applyBorder="1" applyAlignment="1">
      <alignment vertical="center" wrapText="1" readingOrder="1"/>
    </xf>
    <xf numFmtId="0" fontId="23" fillId="3" borderId="20" xfId="0" applyFont="1" applyFill="1" applyBorder="1" applyAlignment="1">
      <alignment vertical="center" wrapText="1" readingOrder="1"/>
    </xf>
    <xf numFmtId="2" fontId="25" fillId="3" borderId="21" xfId="0" applyNumberFormat="1" applyFont="1" applyFill="1" applyBorder="1" applyAlignment="1">
      <alignment vertical="center" wrapText="1" readingOrder="1"/>
    </xf>
    <xf numFmtId="2" fontId="24" fillId="5" borderId="21" xfId="0" applyNumberFormat="1" applyFont="1" applyFill="1" applyBorder="1" applyAlignment="1">
      <alignment vertical="center" wrapText="1" readingOrder="1"/>
    </xf>
    <xf numFmtId="2" fontId="24" fillId="3" borderId="21" xfId="0" applyNumberFormat="1" applyFont="1" applyFill="1" applyBorder="1" applyAlignment="1">
      <alignment vertical="center" wrapText="1" readingOrder="1"/>
    </xf>
    <xf numFmtId="0" fontId="23" fillId="3" borderId="23" xfId="0" applyFont="1" applyFill="1" applyBorder="1" applyAlignment="1">
      <alignment vertical="center" wrapText="1" readingOrder="1"/>
    </xf>
    <xf numFmtId="2" fontId="24" fillId="3" borderId="23" xfId="0" applyNumberFormat="1" applyFont="1" applyFill="1" applyBorder="1" applyAlignment="1">
      <alignment vertical="center" wrapText="1" readingOrder="1"/>
    </xf>
    <xf numFmtId="2" fontId="11" fillId="0" borderId="0" xfId="0" applyNumberFormat="1" applyFont="1"/>
    <xf numFmtId="0" fontId="0" fillId="2" borderId="0" xfId="0" applyFont="1" applyFill="1"/>
    <xf numFmtId="0" fontId="26" fillId="0" borderId="0" xfId="0" applyFont="1"/>
    <xf numFmtId="0" fontId="0" fillId="0" borderId="0" xfId="0" applyFont="1"/>
    <xf numFmtId="2" fontId="0" fillId="0" borderId="0" xfId="0" applyNumberFormat="1"/>
    <xf numFmtId="0" fontId="18" fillId="0" borderId="12" xfId="0" applyFont="1" applyBorder="1" applyAlignment="1">
      <alignment wrapText="1" readingOrder="1"/>
    </xf>
    <xf numFmtId="0" fontId="19" fillId="3" borderId="13" xfId="0" applyFont="1" applyFill="1" applyBorder="1" applyAlignment="1">
      <alignment wrapText="1" readingOrder="1"/>
    </xf>
    <xf numFmtId="0" fontId="19" fillId="3" borderId="14" xfId="0" applyFont="1" applyFill="1" applyBorder="1" applyAlignment="1">
      <alignment wrapText="1" readingOrder="1"/>
    </xf>
    <xf numFmtId="0" fontId="19" fillId="3" borderId="15" xfId="0" applyFont="1" applyFill="1" applyBorder="1" applyAlignment="1">
      <alignment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'INSTITUTIONAL FACT SHEET'!$A$3</c:f>
              <c:strCache>
                <c:ptCount val="1"/>
                <c:pt idx="0">
                  <c:v>Annualized if greater than a year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Data!$B$25:$B$156</c:f>
              <c:numCache>
                <c:formatCode>m/d/yyyy</c:formatCode>
                <c:ptCount val="132"/>
                <c:pt idx="0">
                  <c:v>39933</c:v>
                </c:pt>
                <c:pt idx="1">
                  <c:v>39964</c:v>
                </c:pt>
                <c:pt idx="2">
                  <c:v>39994</c:v>
                </c:pt>
                <c:pt idx="3">
                  <c:v>40025</c:v>
                </c:pt>
                <c:pt idx="4">
                  <c:v>40056</c:v>
                </c:pt>
                <c:pt idx="5">
                  <c:v>40086</c:v>
                </c:pt>
                <c:pt idx="6">
                  <c:v>40117</c:v>
                </c:pt>
                <c:pt idx="7">
                  <c:v>40147</c:v>
                </c:pt>
                <c:pt idx="8">
                  <c:v>40178</c:v>
                </c:pt>
                <c:pt idx="9">
                  <c:v>40209</c:v>
                </c:pt>
                <c:pt idx="10">
                  <c:v>40237</c:v>
                </c:pt>
                <c:pt idx="11">
                  <c:v>40268</c:v>
                </c:pt>
                <c:pt idx="12">
                  <c:v>40298</c:v>
                </c:pt>
                <c:pt idx="13">
                  <c:v>40329</c:v>
                </c:pt>
                <c:pt idx="14">
                  <c:v>40359</c:v>
                </c:pt>
                <c:pt idx="15">
                  <c:v>40390</c:v>
                </c:pt>
                <c:pt idx="16">
                  <c:v>40421</c:v>
                </c:pt>
                <c:pt idx="17">
                  <c:v>40451</c:v>
                </c:pt>
                <c:pt idx="18">
                  <c:v>40482</c:v>
                </c:pt>
                <c:pt idx="19">
                  <c:v>40512</c:v>
                </c:pt>
                <c:pt idx="20">
                  <c:v>40543</c:v>
                </c:pt>
                <c:pt idx="21">
                  <c:v>40574</c:v>
                </c:pt>
                <c:pt idx="22">
                  <c:v>40602</c:v>
                </c:pt>
                <c:pt idx="23">
                  <c:v>40633</c:v>
                </c:pt>
                <c:pt idx="24">
                  <c:v>40663</c:v>
                </c:pt>
                <c:pt idx="25">
                  <c:v>40694</c:v>
                </c:pt>
                <c:pt idx="26">
                  <c:v>40724</c:v>
                </c:pt>
                <c:pt idx="27">
                  <c:v>40755</c:v>
                </c:pt>
                <c:pt idx="28">
                  <c:v>40786</c:v>
                </c:pt>
                <c:pt idx="29">
                  <c:v>40816</c:v>
                </c:pt>
                <c:pt idx="30">
                  <c:v>40847</c:v>
                </c:pt>
                <c:pt idx="31">
                  <c:v>40877</c:v>
                </c:pt>
                <c:pt idx="32">
                  <c:v>40908</c:v>
                </c:pt>
                <c:pt idx="33">
                  <c:v>40939</c:v>
                </c:pt>
                <c:pt idx="34">
                  <c:v>40968</c:v>
                </c:pt>
                <c:pt idx="35">
                  <c:v>40999</c:v>
                </c:pt>
                <c:pt idx="36">
                  <c:v>41029</c:v>
                </c:pt>
                <c:pt idx="37">
                  <c:v>41060</c:v>
                </c:pt>
                <c:pt idx="38">
                  <c:v>41090</c:v>
                </c:pt>
                <c:pt idx="39">
                  <c:v>41121</c:v>
                </c:pt>
                <c:pt idx="40">
                  <c:v>41152</c:v>
                </c:pt>
                <c:pt idx="41">
                  <c:v>41182</c:v>
                </c:pt>
                <c:pt idx="42">
                  <c:v>41213</c:v>
                </c:pt>
                <c:pt idx="43">
                  <c:v>41243</c:v>
                </c:pt>
                <c:pt idx="44">
                  <c:v>41274</c:v>
                </c:pt>
                <c:pt idx="45">
                  <c:v>41305</c:v>
                </c:pt>
                <c:pt idx="46">
                  <c:v>41333</c:v>
                </c:pt>
                <c:pt idx="47">
                  <c:v>41364</c:v>
                </c:pt>
                <c:pt idx="48">
                  <c:v>41394</c:v>
                </c:pt>
                <c:pt idx="49">
                  <c:v>41425</c:v>
                </c:pt>
                <c:pt idx="50">
                  <c:v>41455</c:v>
                </c:pt>
                <c:pt idx="51">
                  <c:v>41486</c:v>
                </c:pt>
                <c:pt idx="52">
                  <c:v>41517</c:v>
                </c:pt>
                <c:pt idx="53">
                  <c:v>41547</c:v>
                </c:pt>
                <c:pt idx="54">
                  <c:v>41578</c:v>
                </c:pt>
                <c:pt idx="55">
                  <c:v>41608</c:v>
                </c:pt>
                <c:pt idx="56">
                  <c:v>41639</c:v>
                </c:pt>
                <c:pt idx="57">
                  <c:v>41670</c:v>
                </c:pt>
                <c:pt idx="58">
                  <c:v>41698</c:v>
                </c:pt>
                <c:pt idx="59">
                  <c:v>41729</c:v>
                </c:pt>
                <c:pt idx="60">
                  <c:v>41759</c:v>
                </c:pt>
                <c:pt idx="61">
                  <c:v>41790</c:v>
                </c:pt>
                <c:pt idx="62">
                  <c:v>41820</c:v>
                </c:pt>
                <c:pt idx="63">
                  <c:v>41851</c:v>
                </c:pt>
                <c:pt idx="64">
                  <c:v>41882</c:v>
                </c:pt>
                <c:pt idx="65">
                  <c:v>41912</c:v>
                </c:pt>
                <c:pt idx="66">
                  <c:v>41943</c:v>
                </c:pt>
                <c:pt idx="67">
                  <c:v>41973</c:v>
                </c:pt>
                <c:pt idx="68">
                  <c:v>42004</c:v>
                </c:pt>
                <c:pt idx="69">
                  <c:v>42035</c:v>
                </c:pt>
                <c:pt idx="70">
                  <c:v>42063</c:v>
                </c:pt>
                <c:pt idx="71">
                  <c:v>42094</c:v>
                </c:pt>
                <c:pt idx="72">
                  <c:v>42124</c:v>
                </c:pt>
                <c:pt idx="73">
                  <c:v>42155</c:v>
                </c:pt>
                <c:pt idx="74">
                  <c:v>42185</c:v>
                </c:pt>
                <c:pt idx="75">
                  <c:v>42216</c:v>
                </c:pt>
                <c:pt idx="76">
                  <c:v>42247</c:v>
                </c:pt>
                <c:pt idx="77">
                  <c:v>42277</c:v>
                </c:pt>
                <c:pt idx="78">
                  <c:v>42308</c:v>
                </c:pt>
                <c:pt idx="79">
                  <c:v>42338</c:v>
                </c:pt>
                <c:pt idx="80">
                  <c:v>42369</c:v>
                </c:pt>
                <c:pt idx="81">
                  <c:v>42400</c:v>
                </c:pt>
                <c:pt idx="82">
                  <c:v>42429</c:v>
                </c:pt>
                <c:pt idx="83">
                  <c:v>42460</c:v>
                </c:pt>
                <c:pt idx="84">
                  <c:v>42490</c:v>
                </c:pt>
                <c:pt idx="85">
                  <c:v>42521</c:v>
                </c:pt>
                <c:pt idx="86">
                  <c:v>42551</c:v>
                </c:pt>
                <c:pt idx="87">
                  <c:v>42582</c:v>
                </c:pt>
                <c:pt idx="88">
                  <c:v>42613</c:v>
                </c:pt>
                <c:pt idx="89">
                  <c:v>42643</c:v>
                </c:pt>
                <c:pt idx="90">
                  <c:v>42674</c:v>
                </c:pt>
                <c:pt idx="91">
                  <c:v>42704</c:v>
                </c:pt>
                <c:pt idx="92">
                  <c:v>42735</c:v>
                </c:pt>
                <c:pt idx="93">
                  <c:v>42766</c:v>
                </c:pt>
                <c:pt idx="94">
                  <c:v>42794</c:v>
                </c:pt>
                <c:pt idx="95">
                  <c:v>42825</c:v>
                </c:pt>
                <c:pt idx="96">
                  <c:v>42855</c:v>
                </c:pt>
                <c:pt idx="97">
                  <c:v>42886</c:v>
                </c:pt>
                <c:pt idx="98">
                  <c:v>42916</c:v>
                </c:pt>
                <c:pt idx="99">
                  <c:v>42947</c:v>
                </c:pt>
                <c:pt idx="100">
                  <c:v>42978</c:v>
                </c:pt>
                <c:pt idx="101">
                  <c:v>43008</c:v>
                </c:pt>
                <c:pt idx="102">
                  <c:v>43039</c:v>
                </c:pt>
                <c:pt idx="103">
                  <c:v>43069</c:v>
                </c:pt>
                <c:pt idx="104">
                  <c:v>43100</c:v>
                </c:pt>
                <c:pt idx="105">
                  <c:v>43131</c:v>
                </c:pt>
                <c:pt idx="106">
                  <c:v>43159</c:v>
                </c:pt>
                <c:pt idx="107">
                  <c:v>43190</c:v>
                </c:pt>
                <c:pt idx="108">
                  <c:v>43220</c:v>
                </c:pt>
                <c:pt idx="109">
                  <c:v>43251</c:v>
                </c:pt>
                <c:pt idx="110">
                  <c:v>43281</c:v>
                </c:pt>
                <c:pt idx="111">
                  <c:v>43312</c:v>
                </c:pt>
                <c:pt idx="112">
                  <c:v>43343</c:v>
                </c:pt>
                <c:pt idx="113">
                  <c:v>43373</c:v>
                </c:pt>
                <c:pt idx="114">
                  <c:v>43404</c:v>
                </c:pt>
                <c:pt idx="115">
                  <c:v>43434</c:v>
                </c:pt>
                <c:pt idx="116">
                  <c:v>43465</c:v>
                </c:pt>
                <c:pt idx="117">
                  <c:v>43496</c:v>
                </c:pt>
                <c:pt idx="118">
                  <c:v>43524</c:v>
                </c:pt>
                <c:pt idx="119">
                  <c:v>43555</c:v>
                </c:pt>
                <c:pt idx="120">
                  <c:v>43585</c:v>
                </c:pt>
                <c:pt idx="121">
                  <c:v>43616</c:v>
                </c:pt>
                <c:pt idx="122">
                  <c:v>43646</c:v>
                </c:pt>
                <c:pt idx="123">
                  <c:v>43677</c:v>
                </c:pt>
                <c:pt idx="124">
                  <c:v>43708</c:v>
                </c:pt>
                <c:pt idx="125">
                  <c:v>43738</c:v>
                </c:pt>
                <c:pt idx="126">
                  <c:v>43769</c:v>
                </c:pt>
                <c:pt idx="127">
                  <c:v>43799</c:v>
                </c:pt>
                <c:pt idx="128">
                  <c:v>43830</c:v>
                </c:pt>
                <c:pt idx="129">
                  <c:v>43861</c:v>
                </c:pt>
                <c:pt idx="130">
                  <c:v>43890</c:v>
                </c:pt>
                <c:pt idx="131">
                  <c:v>43921</c:v>
                </c:pt>
              </c:numCache>
            </c:numRef>
          </c:cat>
          <c:val>
            <c:numRef>
              <c:f>Data!$E$25:$E$156</c:f>
              <c:numCache>
                <c:formatCode>General</c:formatCode>
                <c:ptCount val="132"/>
                <c:pt idx="0">
                  <c:v>10000</c:v>
                </c:pt>
                <c:pt idx="1">
                  <c:v>10997.949902430404</c:v>
                </c:pt>
                <c:pt idx="2">
                  <c:v>10890.733641462855</c:v>
                </c:pt>
                <c:pt idx="3">
                  <c:v>12001.933686289185</c:v>
                </c:pt>
                <c:pt idx="4">
                  <c:v>12021.37039244623</c:v>
                </c:pt>
                <c:pt idx="5">
                  <c:v>12151.903891752963</c:v>
                </c:pt>
                <c:pt idx="6">
                  <c:v>12435.708714132958</c:v>
                </c:pt>
                <c:pt idx="7">
                  <c:v>13215.496249910368</c:v>
                </c:pt>
                <c:pt idx="8">
                  <c:v>13891.086017927939</c:v>
                </c:pt>
                <c:pt idx="9">
                  <c:v>13997.661800006365</c:v>
                </c:pt>
                <c:pt idx="10">
                  <c:v>14762.270354997492</c:v>
                </c:pt>
                <c:pt idx="11">
                  <c:v>15071.717041415142</c:v>
                </c:pt>
                <c:pt idx="12">
                  <c:v>15451.174094701179</c:v>
                </c:pt>
                <c:pt idx="13">
                  <c:v>14766.392851378871</c:v>
                </c:pt>
                <c:pt idx="14">
                  <c:v>15535.915899687641</c:v>
                </c:pt>
                <c:pt idx="15">
                  <c:v>16456.933482850589</c:v>
                </c:pt>
                <c:pt idx="16">
                  <c:v>16215.219700265459</c:v>
                </c:pt>
                <c:pt idx="17">
                  <c:v>17044.000030475803</c:v>
                </c:pt>
                <c:pt idx="18">
                  <c:v>17393.564365065922</c:v>
                </c:pt>
                <c:pt idx="19">
                  <c:v>17971.184304118349</c:v>
                </c:pt>
                <c:pt idx="20">
                  <c:v>18468.207085829814</c:v>
                </c:pt>
                <c:pt idx="21">
                  <c:v>18703.173967386949</c:v>
                </c:pt>
                <c:pt idx="22">
                  <c:v>19674.73606406074</c:v>
                </c:pt>
                <c:pt idx="23">
                  <c:v>19686.90588591378</c:v>
                </c:pt>
                <c:pt idx="24">
                  <c:v>20213.222768622421</c:v>
                </c:pt>
                <c:pt idx="25">
                  <c:v>19357.427497947465</c:v>
                </c:pt>
                <c:pt idx="26">
                  <c:v>19715.65569441982</c:v>
                </c:pt>
                <c:pt idx="27">
                  <c:v>19250.320573527457</c:v>
                </c:pt>
                <c:pt idx="28">
                  <c:v>19202.490959178896</c:v>
                </c:pt>
                <c:pt idx="29">
                  <c:v>18574.561427751625</c:v>
                </c:pt>
                <c:pt idx="30">
                  <c:v>20284.151709666156</c:v>
                </c:pt>
                <c:pt idx="31">
                  <c:v>20326.660454601879</c:v>
                </c:pt>
                <c:pt idx="32">
                  <c:v>21721.34083126923</c:v>
                </c:pt>
                <c:pt idx="33">
                  <c:v>22093.422509518779</c:v>
                </c:pt>
                <c:pt idx="34">
                  <c:v>23263.209268571383</c:v>
                </c:pt>
                <c:pt idx="35">
                  <c:v>22419.274396355882</c:v>
                </c:pt>
                <c:pt idx="36">
                  <c:v>22628.342081733212</c:v>
                </c:pt>
                <c:pt idx="37">
                  <c:v>21047.918769366592</c:v>
                </c:pt>
                <c:pt idx="38">
                  <c:v>21738.249835797418</c:v>
                </c:pt>
                <c:pt idx="39">
                  <c:v>23007.195438792656</c:v>
                </c:pt>
                <c:pt idx="40">
                  <c:v>23737.106180853294</c:v>
                </c:pt>
                <c:pt idx="41">
                  <c:v>24288.810797401478</c:v>
                </c:pt>
                <c:pt idx="42">
                  <c:v>24086.497287467548</c:v>
                </c:pt>
                <c:pt idx="43">
                  <c:v>24198.780045744927</c:v>
                </c:pt>
                <c:pt idx="44">
                  <c:v>23441.676327309138</c:v>
                </c:pt>
                <c:pt idx="45">
                  <c:v>26461.11265680951</c:v>
                </c:pt>
                <c:pt idx="46">
                  <c:v>26932.041066737867</c:v>
                </c:pt>
                <c:pt idx="47">
                  <c:v>28504.380359534032</c:v>
                </c:pt>
                <c:pt idx="48">
                  <c:v>28365.668057464663</c:v>
                </c:pt>
                <c:pt idx="49">
                  <c:v>28056.110126298048</c:v>
                </c:pt>
                <c:pt idx="50">
                  <c:v>28813.555843444385</c:v>
                </c:pt>
                <c:pt idx="51">
                  <c:v>28888.517193827756</c:v>
                </c:pt>
                <c:pt idx="52">
                  <c:v>28793.121377993008</c:v>
                </c:pt>
                <c:pt idx="53">
                  <c:v>29182.701629936932</c:v>
                </c:pt>
                <c:pt idx="54">
                  <c:v>29876.137392220971</c:v>
                </c:pt>
                <c:pt idx="55">
                  <c:v>31097.617201167766</c:v>
                </c:pt>
                <c:pt idx="56">
                  <c:v>32173.169559960363</c:v>
                </c:pt>
                <c:pt idx="57">
                  <c:v>32642.899162923557</c:v>
                </c:pt>
                <c:pt idx="58">
                  <c:v>33527.408469360344</c:v>
                </c:pt>
                <c:pt idx="59">
                  <c:v>34844.396956259596</c:v>
                </c:pt>
                <c:pt idx="60">
                  <c:v>35693.647655112458</c:v>
                </c:pt>
                <c:pt idx="61">
                  <c:v>37693.564056985619</c:v>
                </c:pt>
                <c:pt idx="62">
                  <c:v>41304.890532503923</c:v>
                </c:pt>
                <c:pt idx="63">
                  <c:v>39667.302311662999</c:v>
                </c:pt>
                <c:pt idx="64">
                  <c:v>42630.91252319044</c:v>
                </c:pt>
                <c:pt idx="65">
                  <c:v>42010.544072516008</c:v>
                </c:pt>
                <c:pt idx="66">
                  <c:v>40271.17639223671</c:v>
                </c:pt>
                <c:pt idx="67">
                  <c:v>40427.781864037672</c:v>
                </c:pt>
                <c:pt idx="68">
                  <c:v>39134.344456739171</c:v>
                </c:pt>
                <c:pt idx="69">
                  <c:v>37959.585030824361</c:v>
                </c:pt>
                <c:pt idx="70">
                  <c:v>40174.335723237797</c:v>
                </c:pt>
                <c:pt idx="71">
                  <c:v>39799.175960169348</c:v>
                </c:pt>
                <c:pt idx="72">
                  <c:v>41734.552866533006</c:v>
                </c:pt>
                <c:pt idx="73">
                  <c:v>40683.415001156318</c:v>
                </c:pt>
                <c:pt idx="74">
                  <c:v>38733.818046041095</c:v>
                </c:pt>
                <c:pt idx="75">
                  <c:v>36835.440689439958</c:v>
                </c:pt>
                <c:pt idx="76">
                  <c:v>34589.305537108208</c:v>
                </c:pt>
                <c:pt idx="77">
                  <c:v>28555.644157718485</c:v>
                </c:pt>
                <c:pt idx="78">
                  <c:v>30307.910922917872</c:v>
                </c:pt>
                <c:pt idx="79">
                  <c:v>27823.723932521374</c:v>
                </c:pt>
                <c:pt idx="80">
                  <c:v>23858.766756854304</c:v>
                </c:pt>
                <c:pt idx="81">
                  <c:v>21026.264685980997</c:v>
                </c:pt>
                <c:pt idx="82">
                  <c:v>21218.579402467087</c:v>
                </c:pt>
                <c:pt idx="83">
                  <c:v>23018.647445743747</c:v>
                </c:pt>
                <c:pt idx="84">
                  <c:v>26398.328990359765</c:v>
                </c:pt>
                <c:pt idx="85">
                  <c:v>27585.242950201562</c:v>
                </c:pt>
                <c:pt idx="86">
                  <c:v>28905.174412425396</c:v>
                </c:pt>
                <c:pt idx="87">
                  <c:v>29191.049641002373</c:v>
                </c:pt>
                <c:pt idx="88">
                  <c:v>30227.685892637124</c:v>
                </c:pt>
                <c:pt idx="89">
                  <c:v>31916.768001110791</c:v>
                </c:pt>
                <c:pt idx="90">
                  <c:v>29733.81312557865</c:v>
                </c:pt>
                <c:pt idx="91">
                  <c:v>31925.781142899643</c:v>
                </c:pt>
                <c:pt idx="92">
                  <c:v>33538.046652244004</c:v>
                </c:pt>
                <c:pt idx="93">
                  <c:v>33758.984956054825</c:v>
                </c:pt>
                <c:pt idx="94">
                  <c:v>33821.857248159351</c:v>
                </c:pt>
                <c:pt idx="95">
                  <c:v>34138.745265694444</c:v>
                </c:pt>
                <c:pt idx="96">
                  <c:v>33136.746407746425</c:v>
                </c:pt>
                <c:pt idx="97">
                  <c:v>31259.42405158341</c:v>
                </c:pt>
                <c:pt idx="98">
                  <c:v>31624.48780226093</c:v>
                </c:pt>
                <c:pt idx="99">
                  <c:v>31877.060489570362</c:v>
                </c:pt>
                <c:pt idx="100">
                  <c:v>30791.717610487234</c:v>
                </c:pt>
                <c:pt idx="101">
                  <c:v>31424.526720478847</c:v>
                </c:pt>
                <c:pt idx="102">
                  <c:v>29590.354400277509</c:v>
                </c:pt>
                <c:pt idx="103">
                  <c:v>28969.163397165259</c:v>
                </c:pt>
                <c:pt idx="104">
                  <c:v>30936.793963760221</c:v>
                </c:pt>
                <c:pt idx="105">
                  <c:v>31883.005509555405</c:v>
                </c:pt>
                <c:pt idx="106">
                  <c:v>28285.857146816285</c:v>
                </c:pt>
                <c:pt idx="107">
                  <c:v>27161.483755269099</c:v>
                </c:pt>
                <c:pt idx="108">
                  <c:v>28988.701553886705</c:v>
                </c:pt>
                <c:pt idx="109">
                  <c:v>31941.797539416249</c:v>
                </c:pt>
                <c:pt idx="110">
                  <c:v>31626.38742683535</c:v>
                </c:pt>
                <c:pt idx="111">
                  <c:v>32939.203756701594</c:v>
                </c:pt>
                <c:pt idx="112">
                  <c:v>33261.213911791863</c:v>
                </c:pt>
                <c:pt idx="113">
                  <c:v>32746.15936980024</c:v>
                </c:pt>
                <c:pt idx="114">
                  <c:v>29621.881015606421</c:v>
                </c:pt>
                <c:pt idx="115">
                  <c:v>29079.270908540166</c:v>
                </c:pt>
                <c:pt idx="116">
                  <c:v>26695.529606012311</c:v>
                </c:pt>
                <c:pt idx="117">
                  <c:v>30512.953957127855</c:v>
                </c:pt>
                <c:pt idx="118">
                  <c:v>30964.299991462885</c:v>
                </c:pt>
                <c:pt idx="119">
                  <c:v>32616.906625114407</c:v>
                </c:pt>
                <c:pt idx="120">
                  <c:v>32000.670328241271</c:v>
                </c:pt>
                <c:pt idx="121">
                  <c:v>31133.380246911282</c:v>
                </c:pt>
                <c:pt idx="122">
                  <c:v>32067.381654318622</c:v>
                </c:pt>
                <c:pt idx="123">
                  <c:v>31660.125907308775</c:v>
                </c:pt>
                <c:pt idx="124">
                  <c:v>30669.163966410011</c:v>
                </c:pt>
                <c:pt idx="125">
                  <c:v>31604.573467385515</c:v>
                </c:pt>
                <c:pt idx="126">
                  <c:v>29878.963756066267</c:v>
                </c:pt>
                <c:pt idx="127">
                  <c:v>29394.924543217992</c:v>
                </c:pt>
                <c:pt idx="128">
                  <c:v>31155.68052335675</c:v>
                </c:pt>
                <c:pt idx="129">
                  <c:v>29974.880231521529</c:v>
                </c:pt>
                <c:pt idx="130">
                  <c:v>26947.417328137853</c:v>
                </c:pt>
                <c:pt idx="131">
                  <c:v>15324.996234511997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356-446D-AEC9-D4C6B08EB0A5}"/>
            </c:ext>
          </c:extLst>
        </c:ser>
        <c:ser>
          <c:idx val="2"/>
          <c:order val="1"/>
          <c:tx>
            <c:strRef>
              <c:f>'INSTITUTIONAL FACT SHEET'!$A$6</c:f>
              <c:strCache>
                <c:ptCount val="1"/>
                <c:pt idx="0">
                  <c:v>Alerian MLP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Data!$B$25:$B$156</c:f>
              <c:numCache>
                <c:formatCode>m/d/yyyy</c:formatCode>
                <c:ptCount val="132"/>
                <c:pt idx="0">
                  <c:v>39933</c:v>
                </c:pt>
                <c:pt idx="1">
                  <c:v>39964</c:v>
                </c:pt>
                <c:pt idx="2">
                  <c:v>39994</c:v>
                </c:pt>
                <c:pt idx="3">
                  <c:v>40025</c:v>
                </c:pt>
                <c:pt idx="4">
                  <c:v>40056</c:v>
                </c:pt>
                <c:pt idx="5">
                  <c:v>40086</c:v>
                </c:pt>
                <c:pt idx="6">
                  <c:v>40117</c:v>
                </c:pt>
                <c:pt idx="7">
                  <c:v>40147</c:v>
                </c:pt>
                <c:pt idx="8">
                  <c:v>40178</c:v>
                </c:pt>
                <c:pt idx="9">
                  <c:v>40209</c:v>
                </c:pt>
                <c:pt idx="10">
                  <c:v>40237</c:v>
                </c:pt>
                <c:pt idx="11">
                  <c:v>40268</c:v>
                </c:pt>
                <c:pt idx="12">
                  <c:v>40298</c:v>
                </c:pt>
                <c:pt idx="13">
                  <c:v>40329</c:v>
                </c:pt>
                <c:pt idx="14">
                  <c:v>40359</c:v>
                </c:pt>
                <c:pt idx="15">
                  <c:v>40390</c:v>
                </c:pt>
                <c:pt idx="16">
                  <c:v>40421</c:v>
                </c:pt>
                <c:pt idx="17">
                  <c:v>40451</c:v>
                </c:pt>
                <c:pt idx="18">
                  <c:v>40482</c:v>
                </c:pt>
                <c:pt idx="19">
                  <c:v>40512</c:v>
                </c:pt>
                <c:pt idx="20">
                  <c:v>40543</c:v>
                </c:pt>
                <c:pt idx="21">
                  <c:v>40574</c:v>
                </c:pt>
                <c:pt idx="22">
                  <c:v>40602</c:v>
                </c:pt>
                <c:pt idx="23">
                  <c:v>40633</c:v>
                </c:pt>
                <c:pt idx="24">
                  <c:v>40663</c:v>
                </c:pt>
                <c:pt idx="25">
                  <c:v>40694</c:v>
                </c:pt>
                <c:pt idx="26">
                  <c:v>40724</c:v>
                </c:pt>
                <c:pt idx="27">
                  <c:v>40755</c:v>
                </c:pt>
                <c:pt idx="28">
                  <c:v>40786</c:v>
                </c:pt>
                <c:pt idx="29">
                  <c:v>40816</c:v>
                </c:pt>
                <c:pt idx="30">
                  <c:v>40847</c:v>
                </c:pt>
                <c:pt idx="31">
                  <c:v>40877</c:v>
                </c:pt>
                <c:pt idx="32">
                  <c:v>40908</c:v>
                </c:pt>
                <c:pt idx="33">
                  <c:v>40939</c:v>
                </c:pt>
                <c:pt idx="34">
                  <c:v>40968</c:v>
                </c:pt>
                <c:pt idx="35">
                  <c:v>40999</c:v>
                </c:pt>
                <c:pt idx="36">
                  <c:v>41029</c:v>
                </c:pt>
                <c:pt idx="37">
                  <c:v>41060</c:v>
                </c:pt>
                <c:pt idx="38">
                  <c:v>41090</c:v>
                </c:pt>
                <c:pt idx="39">
                  <c:v>41121</c:v>
                </c:pt>
                <c:pt idx="40">
                  <c:v>41152</c:v>
                </c:pt>
                <c:pt idx="41">
                  <c:v>41182</c:v>
                </c:pt>
                <c:pt idx="42">
                  <c:v>41213</c:v>
                </c:pt>
                <c:pt idx="43">
                  <c:v>41243</c:v>
                </c:pt>
                <c:pt idx="44">
                  <c:v>41274</c:v>
                </c:pt>
                <c:pt idx="45">
                  <c:v>41305</c:v>
                </c:pt>
                <c:pt idx="46">
                  <c:v>41333</c:v>
                </c:pt>
                <c:pt idx="47">
                  <c:v>41364</c:v>
                </c:pt>
                <c:pt idx="48">
                  <c:v>41394</c:v>
                </c:pt>
                <c:pt idx="49">
                  <c:v>41425</c:v>
                </c:pt>
                <c:pt idx="50">
                  <c:v>41455</c:v>
                </c:pt>
                <c:pt idx="51">
                  <c:v>41486</c:v>
                </c:pt>
                <c:pt idx="52">
                  <c:v>41517</c:v>
                </c:pt>
                <c:pt idx="53">
                  <c:v>41547</c:v>
                </c:pt>
                <c:pt idx="54">
                  <c:v>41578</c:v>
                </c:pt>
                <c:pt idx="55">
                  <c:v>41608</c:v>
                </c:pt>
                <c:pt idx="56">
                  <c:v>41639</c:v>
                </c:pt>
                <c:pt idx="57">
                  <c:v>41670</c:v>
                </c:pt>
                <c:pt idx="58">
                  <c:v>41698</c:v>
                </c:pt>
                <c:pt idx="59">
                  <c:v>41729</c:v>
                </c:pt>
                <c:pt idx="60">
                  <c:v>41759</c:v>
                </c:pt>
                <c:pt idx="61">
                  <c:v>41790</c:v>
                </c:pt>
                <c:pt idx="62">
                  <c:v>41820</c:v>
                </c:pt>
                <c:pt idx="63">
                  <c:v>41851</c:v>
                </c:pt>
                <c:pt idx="64">
                  <c:v>41882</c:v>
                </c:pt>
                <c:pt idx="65">
                  <c:v>41912</c:v>
                </c:pt>
                <c:pt idx="66">
                  <c:v>41943</c:v>
                </c:pt>
                <c:pt idx="67">
                  <c:v>41973</c:v>
                </c:pt>
                <c:pt idx="68">
                  <c:v>42004</c:v>
                </c:pt>
                <c:pt idx="69">
                  <c:v>42035</c:v>
                </c:pt>
                <c:pt idx="70">
                  <c:v>42063</c:v>
                </c:pt>
                <c:pt idx="71">
                  <c:v>42094</c:v>
                </c:pt>
                <c:pt idx="72">
                  <c:v>42124</c:v>
                </c:pt>
                <c:pt idx="73">
                  <c:v>42155</c:v>
                </c:pt>
                <c:pt idx="74">
                  <c:v>42185</c:v>
                </c:pt>
                <c:pt idx="75">
                  <c:v>42216</c:v>
                </c:pt>
                <c:pt idx="76">
                  <c:v>42247</c:v>
                </c:pt>
                <c:pt idx="77">
                  <c:v>42277</c:v>
                </c:pt>
                <c:pt idx="78">
                  <c:v>42308</c:v>
                </c:pt>
                <c:pt idx="79">
                  <c:v>42338</c:v>
                </c:pt>
                <c:pt idx="80">
                  <c:v>42369</c:v>
                </c:pt>
                <c:pt idx="81">
                  <c:v>42400</c:v>
                </c:pt>
                <c:pt idx="82">
                  <c:v>42429</c:v>
                </c:pt>
                <c:pt idx="83">
                  <c:v>42460</c:v>
                </c:pt>
                <c:pt idx="84">
                  <c:v>42490</c:v>
                </c:pt>
                <c:pt idx="85">
                  <c:v>42521</c:v>
                </c:pt>
                <c:pt idx="86">
                  <c:v>42551</c:v>
                </c:pt>
                <c:pt idx="87">
                  <c:v>42582</c:v>
                </c:pt>
                <c:pt idx="88">
                  <c:v>42613</c:v>
                </c:pt>
                <c:pt idx="89">
                  <c:v>42643</c:v>
                </c:pt>
                <c:pt idx="90">
                  <c:v>42674</c:v>
                </c:pt>
                <c:pt idx="91">
                  <c:v>42704</c:v>
                </c:pt>
                <c:pt idx="92">
                  <c:v>42735</c:v>
                </c:pt>
                <c:pt idx="93">
                  <c:v>42766</c:v>
                </c:pt>
                <c:pt idx="94">
                  <c:v>42794</c:v>
                </c:pt>
                <c:pt idx="95">
                  <c:v>42825</c:v>
                </c:pt>
                <c:pt idx="96">
                  <c:v>42855</c:v>
                </c:pt>
                <c:pt idx="97">
                  <c:v>42886</c:v>
                </c:pt>
                <c:pt idx="98">
                  <c:v>42916</c:v>
                </c:pt>
                <c:pt idx="99">
                  <c:v>42947</c:v>
                </c:pt>
                <c:pt idx="100">
                  <c:v>42978</c:v>
                </c:pt>
                <c:pt idx="101">
                  <c:v>43008</c:v>
                </c:pt>
                <c:pt idx="102">
                  <c:v>43039</c:v>
                </c:pt>
                <c:pt idx="103">
                  <c:v>43069</c:v>
                </c:pt>
                <c:pt idx="104">
                  <c:v>43100</c:v>
                </c:pt>
                <c:pt idx="105">
                  <c:v>43131</c:v>
                </c:pt>
                <c:pt idx="106">
                  <c:v>43159</c:v>
                </c:pt>
                <c:pt idx="107">
                  <c:v>43190</c:v>
                </c:pt>
                <c:pt idx="108">
                  <c:v>43220</c:v>
                </c:pt>
                <c:pt idx="109">
                  <c:v>43251</c:v>
                </c:pt>
                <c:pt idx="110">
                  <c:v>43281</c:v>
                </c:pt>
                <c:pt idx="111">
                  <c:v>43312</c:v>
                </c:pt>
                <c:pt idx="112">
                  <c:v>43343</c:v>
                </c:pt>
                <c:pt idx="113">
                  <c:v>43373</c:v>
                </c:pt>
                <c:pt idx="114">
                  <c:v>43404</c:v>
                </c:pt>
                <c:pt idx="115">
                  <c:v>43434</c:v>
                </c:pt>
                <c:pt idx="116">
                  <c:v>43465</c:v>
                </c:pt>
                <c:pt idx="117">
                  <c:v>43496</c:v>
                </c:pt>
                <c:pt idx="118">
                  <c:v>43524</c:v>
                </c:pt>
                <c:pt idx="119">
                  <c:v>43555</c:v>
                </c:pt>
                <c:pt idx="120">
                  <c:v>43585</c:v>
                </c:pt>
                <c:pt idx="121">
                  <c:v>43616</c:v>
                </c:pt>
                <c:pt idx="122">
                  <c:v>43646</c:v>
                </c:pt>
                <c:pt idx="123">
                  <c:v>43677</c:v>
                </c:pt>
                <c:pt idx="124">
                  <c:v>43708</c:v>
                </c:pt>
                <c:pt idx="125">
                  <c:v>43738</c:v>
                </c:pt>
                <c:pt idx="126">
                  <c:v>43769</c:v>
                </c:pt>
                <c:pt idx="127">
                  <c:v>43799</c:v>
                </c:pt>
                <c:pt idx="128">
                  <c:v>43830</c:v>
                </c:pt>
                <c:pt idx="129">
                  <c:v>43861</c:v>
                </c:pt>
                <c:pt idx="130">
                  <c:v>43890</c:v>
                </c:pt>
                <c:pt idx="131">
                  <c:v>43921</c:v>
                </c:pt>
              </c:numCache>
            </c:numRef>
          </c:cat>
          <c:val>
            <c:numRef>
              <c:f>Data!$F$25:$F$156</c:f>
              <c:numCache>
                <c:formatCode>General</c:formatCode>
                <c:ptCount val="132"/>
                <c:pt idx="0">
                  <c:v>10000</c:v>
                </c:pt>
                <c:pt idx="1">
                  <c:v>10931.486632230231</c:v>
                </c:pt>
                <c:pt idx="2">
                  <c:v>10746.627310741518</c:v>
                </c:pt>
                <c:pt idx="3">
                  <c:v>12084.350343418286</c:v>
                </c:pt>
                <c:pt idx="4">
                  <c:v>11692.304781366482</c:v>
                </c:pt>
                <c:pt idx="5">
                  <c:v>12252.93750354771</c:v>
                </c:pt>
                <c:pt idx="6">
                  <c:v>12603.545817486896</c:v>
                </c:pt>
                <c:pt idx="7">
                  <c:v>13404.855158842784</c:v>
                </c:pt>
                <c:pt idx="8">
                  <c:v>14290.363474674083</c:v>
                </c:pt>
                <c:pt idx="9">
                  <c:v>14380.617206864581</c:v>
                </c:pt>
                <c:pt idx="10">
                  <c:v>15036.423151879813</c:v>
                </c:pt>
                <c:pt idx="11">
                  <c:v>15469.338328508449</c:v>
                </c:pt>
                <c:pt idx="12">
                  <c:v>15992.507237327582</c:v>
                </c:pt>
                <c:pt idx="13">
                  <c:v>15127.622939963294</c:v>
                </c:pt>
                <c:pt idx="14">
                  <c:v>15973.964541825133</c:v>
                </c:pt>
                <c:pt idx="15">
                  <c:v>17177.158426519843</c:v>
                </c:pt>
                <c:pt idx="16">
                  <c:v>16739.134548069102</c:v>
                </c:pt>
                <c:pt idx="17">
                  <c:v>17765.983614311939</c:v>
                </c:pt>
                <c:pt idx="18">
                  <c:v>18724.527445081458</c:v>
                </c:pt>
                <c:pt idx="19">
                  <c:v>19082.514994985908</c:v>
                </c:pt>
                <c:pt idx="20">
                  <c:v>19413.823768708262</c:v>
                </c:pt>
                <c:pt idx="21">
                  <c:v>20000.567633535797</c:v>
                </c:pt>
                <c:pt idx="22">
                  <c:v>20702.73031730716</c:v>
                </c:pt>
                <c:pt idx="23">
                  <c:v>20577.472517076319</c:v>
                </c:pt>
                <c:pt idx="24">
                  <c:v>21257.875915309087</c:v>
                </c:pt>
                <c:pt idx="25">
                  <c:v>20204.726495241346</c:v>
                </c:pt>
                <c:pt idx="26">
                  <c:v>20424.779095949001</c:v>
                </c:pt>
                <c:pt idx="27">
                  <c:v>20039.355925148066</c:v>
                </c:pt>
                <c:pt idx="28">
                  <c:v>19823.844392726733</c:v>
                </c:pt>
                <c:pt idx="29">
                  <c:v>19003.803144689795</c:v>
                </c:pt>
                <c:pt idx="30">
                  <c:v>20954.570396019004</c:v>
                </c:pt>
                <c:pt idx="31">
                  <c:v>20904.240222512351</c:v>
                </c:pt>
                <c:pt idx="32">
                  <c:v>22107.62331838566</c:v>
                </c:pt>
                <c:pt idx="33">
                  <c:v>22537.889538513948</c:v>
                </c:pt>
                <c:pt idx="34">
                  <c:v>23479.782785566982</c:v>
                </c:pt>
                <c:pt idx="35">
                  <c:v>22543.187451514648</c:v>
                </c:pt>
                <c:pt idx="36">
                  <c:v>23049.327354260102</c:v>
                </c:pt>
                <c:pt idx="37">
                  <c:v>21323.532194282048</c:v>
                </c:pt>
                <c:pt idx="38">
                  <c:v>22029.289890446737</c:v>
                </c:pt>
                <c:pt idx="39">
                  <c:v>23147.527955951646</c:v>
                </c:pt>
                <c:pt idx="40">
                  <c:v>23518.571077179247</c:v>
                </c:pt>
                <c:pt idx="41">
                  <c:v>23987.057955384011</c:v>
                </c:pt>
                <c:pt idx="42">
                  <c:v>24106.639420256954</c:v>
                </c:pt>
                <c:pt idx="43">
                  <c:v>23914.779285160173</c:v>
                </c:pt>
                <c:pt idx="44">
                  <c:v>23168.530396775848</c:v>
                </c:pt>
                <c:pt idx="45">
                  <c:v>26093.924429055274</c:v>
                </c:pt>
                <c:pt idx="46">
                  <c:v>26325.708122835902</c:v>
                </c:pt>
                <c:pt idx="47">
                  <c:v>27742.521428165983</c:v>
                </c:pt>
                <c:pt idx="48">
                  <c:v>27997.199674556778</c:v>
                </c:pt>
                <c:pt idx="49">
                  <c:v>27424.646648123977</c:v>
                </c:pt>
                <c:pt idx="50">
                  <c:v>28281.584075987212</c:v>
                </c:pt>
                <c:pt idx="51">
                  <c:v>28142.513859718831</c:v>
                </c:pt>
                <c:pt idx="52">
                  <c:v>27439.026697697303</c:v>
                </c:pt>
                <c:pt idx="53">
                  <c:v>28075.72231367429</c:v>
                </c:pt>
                <c:pt idx="54">
                  <c:v>28830.485705095456</c:v>
                </c:pt>
                <c:pt idx="55">
                  <c:v>29081.947361450115</c:v>
                </c:pt>
                <c:pt idx="56">
                  <c:v>29558.759531513122</c:v>
                </c:pt>
                <c:pt idx="57">
                  <c:v>29734.158294072011</c:v>
                </c:pt>
                <c:pt idx="58">
                  <c:v>29679.665474636236</c:v>
                </c:pt>
                <c:pt idx="59">
                  <c:v>30111.066961836103</c:v>
                </c:pt>
                <c:pt idx="60">
                  <c:v>31396.000075684464</c:v>
                </c:pt>
                <c:pt idx="61">
                  <c:v>32460.691377646581</c:v>
                </c:pt>
                <c:pt idx="62">
                  <c:v>34380.617206864576</c:v>
                </c:pt>
                <c:pt idx="63">
                  <c:v>33161.718794346365</c:v>
                </c:pt>
                <c:pt idx="64">
                  <c:v>35878.60210781252</c:v>
                </c:pt>
                <c:pt idx="65">
                  <c:v>35317.780174452695</c:v>
                </c:pt>
                <c:pt idx="66">
                  <c:v>33693.591417380929</c:v>
                </c:pt>
                <c:pt idx="67">
                  <c:v>32824.92289644471</c:v>
                </c:pt>
                <c:pt idx="68">
                  <c:v>30978.600215700735</c:v>
                </c:pt>
                <c:pt idx="69">
                  <c:v>30033.111956254368</c:v>
                </c:pt>
                <c:pt idx="70">
                  <c:v>30657.69805680119</c:v>
                </c:pt>
                <c:pt idx="71">
                  <c:v>29358.763315736691</c:v>
                </c:pt>
                <c:pt idx="72">
                  <c:v>31174.055363190851</c:v>
                </c:pt>
                <c:pt idx="73">
                  <c:v>30059.601521257875</c:v>
                </c:pt>
                <c:pt idx="74">
                  <c:v>27569.77162210743</c:v>
                </c:pt>
                <c:pt idx="75">
                  <c:v>26674.424324989119</c:v>
                </c:pt>
                <c:pt idx="76">
                  <c:v>25350.892130707081</c:v>
                </c:pt>
                <c:pt idx="77">
                  <c:v>21476.225615409359</c:v>
                </c:pt>
                <c:pt idx="78">
                  <c:v>23558.116213505895</c:v>
                </c:pt>
                <c:pt idx="79">
                  <c:v>21655.787023897374</c:v>
                </c:pt>
                <c:pt idx="80">
                  <c:v>20882.670148152356</c:v>
                </c:pt>
                <c:pt idx="81">
                  <c:v>18563.697943274492</c:v>
                </c:pt>
                <c:pt idx="82">
                  <c:v>18475.14711169136</c:v>
                </c:pt>
                <c:pt idx="83">
                  <c:v>20012.866360144559</c:v>
                </c:pt>
                <c:pt idx="84">
                  <c:v>22222.663714972281</c:v>
                </c:pt>
                <c:pt idx="85">
                  <c:v>22785.188548939474</c:v>
                </c:pt>
                <c:pt idx="86">
                  <c:v>23954.513632665421</c:v>
                </c:pt>
                <c:pt idx="87">
                  <c:v>24087.907513575905</c:v>
                </c:pt>
                <c:pt idx="88">
                  <c:v>23771.168000605478</c:v>
                </c:pt>
                <c:pt idx="89">
                  <c:v>24211.840835556566</c:v>
                </c:pt>
                <c:pt idx="90">
                  <c:v>23134.28317344989</c:v>
                </c:pt>
                <c:pt idx="91">
                  <c:v>23666.345007663054</c:v>
                </c:pt>
                <c:pt idx="92">
                  <c:v>24705.492800514658</c:v>
                </c:pt>
                <c:pt idx="93">
                  <c:v>25914.173809388656</c:v>
                </c:pt>
                <c:pt idx="94">
                  <c:v>26018.239957616694</c:v>
                </c:pt>
                <c:pt idx="95">
                  <c:v>25680.876426179257</c:v>
                </c:pt>
                <c:pt idx="96">
                  <c:v>25351.83818660006</c:v>
                </c:pt>
                <c:pt idx="97">
                  <c:v>24205.975289020073</c:v>
                </c:pt>
                <c:pt idx="98">
                  <c:v>24049.308433142225</c:v>
                </c:pt>
                <c:pt idx="99">
                  <c:v>24360.353668513035</c:v>
                </c:pt>
                <c:pt idx="100">
                  <c:v>23155.926120758962</c:v>
                </c:pt>
                <c:pt idx="101">
                  <c:v>23316.188493384474</c:v>
                </c:pt>
                <c:pt idx="102">
                  <c:v>22351.13276098877</c:v>
                </c:pt>
                <c:pt idx="103">
                  <c:v>22049.037242530805</c:v>
                </c:pt>
                <c:pt idx="104">
                  <c:v>23094.716111851816</c:v>
                </c:pt>
                <c:pt idx="105">
                  <c:v>24425.215464659468</c:v>
                </c:pt>
                <c:pt idx="106">
                  <c:v>22057.476087653715</c:v>
                </c:pt>
                <c:pt idx="107">
                  <c:v>20526.714993185094</c:v>
                </c:pt>
                <c:pt idx="108">
                  <c:v>22188.2971082361</c:v>
                </c:pt>
                <c:pt idx="109">
                  <c:v>23308.601101244829</c:v>
                </c:pt>
                <c:pt idx="110">
                  <c:v>22948.720306990137</c:v>
                </c:pt>
                <c:pt idx="111">
                  <c:v>24459.027608683296</c:v>
                </c:pt>
                <c:pt idx="112">
                  <c:v>24845.606184257304</c:v>
                </c:pt>
                <c:pt idx="113">
                  <c:v>24456.492170910944</c:v>
                </c:pt>
                <c:pt idx="114">
                  <c:v>22502.142677862943</c:v>
                </c:pt>
                <c:pt idx="115">
                  <c:v>22315.031154498869</c:v>
                </c:pt>
                <c:pt idx="116">
                  <c:v>20226.719725419156</c:v>
                </c:pt>
                <c:pt idx="117">
                  <c:v>22782.554527014076</c:v>
                </c:pt>
                <c:pt idx="118">
                  <c:v>22844.899806565558</c:v>
                </c:pt>
                <c:pt idx="119">
                  <c:v>23628.993398254013</c:v>
                </c:pt>
                <c:pt idx="120">
                  <c:v>23314.390981530945</c:v>
                </c:pt>
                <c:pt idx="121">
                  <c:v>23048.283542498455</c:v>
                </c:pt>
                <c:pt idx="122">
                  <c:v>23657.431927894646</c:v>
                </c:pt>
                <c:pt idx="123">
                  <c:v>23611.510230331227</c:v>
                </c:pt>
                <c:pt idx="124">
                  <c:v>22310.584677808547</c:v>
                </c:pt>
                <c:pt idx="125">
                  <c:v>22468.784642096845</c:v>
                </c:pt>
                <c:pt idx="126">
                  <c:v>21071.777350708482</c:v>
                </c:pt>
                <c:pt idx="127">
                  <c:v>19859.383987266647</c:v>
                </c:pt>
                <c:pt idx="128">
                  <c:v>21552.659074472045</c:v>
                </c:pt>
                <c:pt idx="129">
                  <c:v>20343.955340624303</c:v>
                </c:pt>
                <c:pt idx="130">
                  <c:v>17485.722281732935</c:v>
                </c:pt>
                <c:pt idx="131">
                  <c:v>9227.1202947969341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356-446D-AEC9-D4C6B08E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8"/>
        <c:majorTimeUnit val="months"/>
      </c:dateAx>
      <c:valAx>
        <c:axId val="536340472"/>
        <c:scaling>
          <c:orientation val="minMax"/>
          <c:max val="45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105831</xdr:colOff>
      <xdr:row>8</xdr:row>
      <xdr:rowOff>135467</xdr:rowOff>
    </xdr:from>
    <xdr:to>
      <xdr:col>4</xdr:col>
      <xdr:colOff>608897</xdr:colOff>
      <xdr:row>17</xdr:row>
      <xdr:rowOff>10904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77370-7B05-42CC-9F86-3BBC39C26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zoomScale="115" zoomScaleNormal="115" workbookViewId="0">
      <selection activeCell="T21" sqref="T21"/>
    </sheetView>
  </sheetViews>
  <sheetFormatPr defaultColWidth="8.7109375" defaultRowHeight="15" x14ac:dyDescent="0.25"/>
  <cols>
    <col min="1" max="1" width="27.28515625" style="23" bestFit="1" customWidth="1"/>
    <col min="2" max="5" width="9" style="23" bestFit="1" customWidth="1"/>
    <col min="6" max="6" width="9" style="23" customWidth="1"/>
    <col min="7" max="7" width="9" style="23" bestFit="1" customWidth="1"/>
    <col min="8" max="8" width="8.7109375" style="23"/>
    <col min="9" max="9" width="9.140625" style="23" bestFit="1" customWidth="1"/>
    <col min="10" max="20" width="8.7109375" style="23"/>
    <col min="21" max="21" width="9.140625" style="23" bestFit="1" customWidth="1"/>
    <col min="22" max="16384" width="8.7109375" style="23"/>
  </cols>
  <sheetData>
    <row r="1" spans="1:14" x14ac:dyDescent="0.25">
      <c r="I1" s="48" t="s">
        <v>34</v>
      </c>
    </row>
    <row r="2" spans="1:14" ht="14.45" customHeight="1" x14ac:dyDescent="0.25">
      <c r="A2" s="21" t="s">
        <v>41</v>
      </c>
      <c r="B2" s="22"/>
      <c r="C2" s="22"/>
      <c r="D2" s="22"/>
      <c r="E2" s="22"/>
      <c r="F2" s="22"/>
      <c r="G2" s="22"/>
      <c r="I2" s="49" t="s">
        <v>35</v>
      </c>
    </row>
    <row r="3" spans="1:14" x14ac:dyDescent="0.25">
      <c r="A3" s="24" t="s">
        <v>20</v>
      </c>
      <c r="B3" s="22"/>
      <c r="C3" s="22"/>
      <c r="D3" s="22"/>
      <c r="E3" s="22"/>
      <c r="F3" s="22"/>
      <c r="G3" s="22"/>
      <c r="I3" s="49" t="s">
        <v>36</v>
      </c>
    </row>
    <row r="4" spans="1:14" ht="19.5" x14ac:dyDescent="0.25">
      <c r="A4" s="25" t="s">
        <v>21</v>
      </c>
      <c r="B4" s="25" t="str">
        <f>Data!L35</f>
        <v>YTD</v>
      </c>
      <c r="C4" s="25" t="str">
        <f>Data!L36</f>
        <v>1 Year</v>
      </c>
      <c r="D4" s="25" t="str">
        <f>Data!L37</f>
        <v>3 Years</v>
      </c>
      <c r="E4" s="25" t="str">
        <f>Data!L38</f>
        <v>5 Years</v>
      </c>
      <c r="F4" s="25" t="str">
        <f>Data!L39</f>
        <v>10 Years</v>
      </c>
      <c r="G4" s="25" t="str">
        <f>Data!L40</f>
        <v>Since Inception*</v>
      </c>
    </row>
    <row r="5" spans="1:14" x14ac:dyDescent="0.25">
      <c r="A5" s="26" t="s">
        <v>16</v>
      </c>
      <c r="B5" s="27">
        <f>Data!O35*100</f>
        <v>-50.811550326999999</v>
      </c>
      <c r="C5" s="27">
        <f>Data!O36*100</f>
        <v>-53.015175808511415</v>
      </c>
      <c r="D5" s="27">
        <f>Data!O37*100</f>
        <v>-23.431358732100872</v>
      </c>
      <c r="E5" s="27">
        <f>Data!O38*100</f>
        <v>-17.376182063844368</v>
      </c>
      <c r="F5" s="27">
        <f>Data!O39*100</f>
        <v>0.16679186562722492</v>
      </c>
      <c r="G5" s="27">
        <f>Data!O40*100</f>
        <v>3.9880036126513918</v>
      </c>
      <c r="J5" s="47"/>
      <c r="K5" s="47"/>
      <c r="L5" s="47"/>
      <c r="M5" s="47"/>
      <c r="N5" s="47"/>
    </row>
    <row r="6" spans="1:14" x14ac:dyDescent="0.25">
      <c r="A6" s="28" t="s">
        <v>17</v>
      </c>
      <c r="B6" s="29">
        <f>Data!P35*100</f>
        <v>-57.188019061063521</v>
      </c>
      <c r="C6" s="29">
        <f>Data!P36*100</f>
        <v>-60.950006886544969</v>
      </c>
      <c r="D6" s="29">
        <f>Data!P37*100</f>
        <v>-28.908319485363521</v>
      </c>
      <c r="E6" s="29">
        <f>Data!P38*100</f>
        <v>-20.664843101856512</v>
      </c>
      <c r="F6" s="29">
        <f>Data!P39*100</f>
        <v>-5.0359026702622263</v>
      </c>
      <c r="G6" s="29">
        <f>Data!P40*100</f>
        <v>-0.73412944838961991</v>
      </c>
    </row>
    <row r="7" spans="1:14" x14ac:dyDescent="0.25">
      <c r="A7" s="52" t="s">
        <v>33</v>
      </c>
      <c r="B7" s="52"/>
      <c r="C7" s="52"/>
      <c r="D7" s="52"/>
      <c r="E7" s="52"/>
      <c r="F7" s="52"/>
      <c r="G7" s="52"/>
    </row>
    <row r="10" spans="1:14" x14ac:dyDescent="0.25">
      <c r="H10" s="50" t="s">
        <v>37</v>
      </c>
      <c r="I10" s="23">
        <f>Data!E156</f>
        <v>15324.996234511997</v>
      </c>
    </row>
    <row r="11" spans="1:14" x14ac:dyDescent="0.25">
      <c r="H11" s="50" t="s">
        <v>38</v>
      </c>
      <c r="I11" s="23">
        <f>Data!F156</f>
        <v>9227.1202947969341</v>
      </c>
    </row>
    <row r="19" spans="8:22" x14ac:dyDescent="0.25">
      <c r="H19" s="53" t="s">
        <v>27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5"/>
    </row>
    <row r="20" spans="8:22" s="33" customFormat="1" ht="14.45" customHeight="1" x14ac:dyDescent="0.25">
      <c r="H20" s="30"/>
      <c r="I20" s="31" t="s">
        <v>3</v>
      </c>
      <c r="J20" s="31" t="s">
        <v>4</v>
      </c>
      <c r="K20" s="31" t="s">
        <v>5</v>
      </c>
      <c r="L20" s="31" t="s">
        <v>28</v>
      </c>
      <c r="M20" s="31" t="s">
        <v>7</v>
      </c>
      <c r="N20" s="31" t="s">
        <v>29</v>
      </c>
      <c r="O20" s="31" t="s">
        <v>30</v>
      </c>
      <c r="P20" s="31" t="s">
        <v>10</v>
      </c>
      <c r="Q20" s="31" t="s">
        <v>31</v>
      </c>
      <c r="R20" s="31" t="s">
        <v>12</v>
      </c>
      <c r="S20" s="31" t="s">
        <v>13</v>
      </c>
      <c r="T20" s="31" t="s">
        <v>14</v>
      </c>
      <c r="U20" s="32" t="s">
        <v>15</v>
      </c>
      <c r="V20" s="31" t="s">
        <v>32</v>
      </c>
    </row>
    <row r="21" spans="8:22" s="33" customFormat="1" ht="14.45" customHeight="1" x14ac:dyDescent="0.25">
      <c r="H21" s="39">
        <v>2020</v>
      </c>
      <c r="I21" s="34">
        <f>Data!C22*100</f>
        <v>-3.7900000000000005</v>
      </c>
      <c r="J21" s="34">
        <f>Data!D22*100</f>
        <v>-10.100000000000001</v>
      </c>
      <c r="K21" s="34">
        <f>Data!E22*100</f>
        <v>-43.13</v>
      </c>
      <c r="L21" s="34" t="s">
        <v>46</v>
      </c>
      <c r="M21" s="34" t="s">
        <v>46</v>
      </c>
      <c r="N21" s="34" t="s">
        <v>46</v>
      </c>
      <c r="O21" s="35" t="s">
        <v>46</v>
      </c>
      <c r="P21" s="35" t="s">
        <v>46</v>
      </c>
      <c r="Q21" s="35" t="s">
        <v>46</v>
      </c>
      <c r="R21" s="35" t="s">
        <v>46</v>
      </c>
      <c r="S21" s="35" t="s">
        <v>46</v>
      </c>
      <c r="T21" s="35" t="s">
        <v>46</v>
      </c>
      <c r="U21" s="36">
        <f>Data!O22*100</f>
        <v>-50.811550326999999</v>
      </c>
      <c r="V21" s="37">
        <f>Data!P22*100</f>
        <v>-57.188019061063521</v>
      </c>
    </row>
    <row r="22" spans="8:22" s="33" customFormat="1" ht="14.45" customHeight="1" x14ac:dyDescent="0.25">
      <c r="H22" s="38">
        <v>2019</v>
      </c>
      <c r="I22" s="46">
        <f>Data!C21*100</f>
        <v>14.299863712970851</v>
      </c>
      <c r="J22" s="46">
        <f>Data!D21*100</f>
        <v>1.4791948199089244</v>
      </c>
      <c r="K22" s="46">
        <f>Data!E21*100</f>
        <v>5.3371354563389373</v>
      </c>
      <c r="L22" s="46">
        <f>Data!F21*100</f>
        <v>-1.8893155747597645</v>
      </c>
      <c r="M22" s="46">
        <f>Data!G21*100</f>
        <v>-2.7102247310256677</v>
      </c>
      <c r="N22" s="46">
        <f>Data!H21*100</f>
        <v>3</v>
      </c>
      <c r="O22" s="46">
        <f>Data!I21*100</f>
        <v>-1.27</v>
      </c>
      <c r="P22" s="46">
        <f>Data!J21*100</f>
        <v>-3.1300000000000003</v>
      </c>
      <c r="Q22" s="46">
        <f>Data!K21*100</f>
        <v>3.05</v>
      </c>
      <c r="R22" s="46">
        <f>Data!L21*100</f>
        <v>-5.46</v>
      </c>
      <c r="S22" s="46">
        <f>Data!M21*100</f>
        <v>-1.6199999999999999</v>
      </c>
      <c r="T22" s="46">
        <f>Data!N21*100</f>
        <v>5.99</v>
      </c>
      <c r="U22" s="36">
        <f>Data!O21*100</f>
        <v>16.707482425596588</v>
      </c>
      <c r="V22" s="37">
        <f>Data!P21*100</f>
        <v>6.5553849910055639</v>
      </c>
    </row>
    <row r="23" spans="8:22" s="33" customFormat="1" ht="14.45" customHeight="1" x14ac:dyDescent="0.25">
      <c r="H23" s="38">
        <v>2018</v>
      </c>
      <c r="I23" s="46">
        <f>Data!C20*100</f>
        <v>3.0585313620525412</v>
      </c>
      <c r="J23" s="46">
        <f>Data!D20*100</f>
        <v>-11.282337738394975</v>
      </c>
      <c r="K23" s="46">
        <f>Data!E20*100</f>
        <v>-3.9750373683611007</v>
      </c>
      <c r="L23" s="46">
        <f>Data!F20*100</f>
        <v>6.7272385230543241</v>
      </c>
      <c r="M23" s="46">
        <f>Data!G20*100</f>
        <v>10.187058499464264</v>
      </c>
      <c r="N23" s="46">
        <f>Data!H20*100</f>
        <v>-0.98745260717303385</v>
      </c>
      <c r="O23" s="46">
        <f>Data!I20*100</f>
        <v>4.151015770939126</v>
      </c>
      <c r="P23" s="46">
        <f>Data!J20*100</f>
        <v>0.97758937182794714</v>
      </c>
      <c r="Q23" s="46">
        <f>Data!K20*100</f>
        <v>-1.5485139639146661</v>
      </c>
      <c r="R23" s="46">
        <f>Data!L20*100</f>
        <v>-9.5409001065179808</v>
      </c>
      <c r="S23" s="46">
        <f>Data!M20*100</f>
        <v>-1.8317881527522784</v>
      </c>
      <c r="T23" s="46">
        <f>Data!N20*100</f>
        <v>-8.1973901960099802</v>
      </c>
      <c r="U23" s="36">
        <f>Data!O20*100</f>
        <v>-13.709450186454951</v>
      </c>
      <c r="V23" s="37">
        <f>Data!P20*100</f>
        <v>-12.418409356246007</v>
      </c>
    </row>
    <row r="24" spans="8:22" s="33" customFormat="1" ht="14.45" customHeight="1" x14ac:dyDescent="0.25">
      <c r="H24" s="45">
        <v>2017</v>
      </c>
      <c r="I24" s="46">
        <f>Data!C19*100</f>
        <v>0.65876914687885701</v>
      </c>
      <c r="J24" s="46">
        <f>Data!D19*100</f>
        <v>0.18623869226628287</v>
      </c>
      <c r="K24" s="46">
        <f>Data!E19*100</f>
        <v>0.9369326326759797</v>
      </c>
      <c r="L24" s="37">
        <f>Data!F19*100</f>
        <v>-2.9350781645595903</v>
      </c>
      <c r="M24" s="37">
        <f>Data!G19*100</f>
        <v>-5.6653792531790366</v>
      </c>
      <c r="N24" s="37">
        <f>Data!H19*100</f>
        <v>1.1678518135046279</v>
      </c>
      <c r="O24" s="37">
        <f>Data!I19*100</f>
        <v>0.79866174873313156</v>
      </c>
      <c r="P24" s="37">
        <f>Data!J19*100</f>
        <v>-3.404777173347695</v>
      </c>
      <c r="Q24" s="37">
        <f>Data!K19*100</f>
        <v>2.0551276742551305</v>
      </c>
      <c r="R24" s="37">
        <f>Data!L19*100</f>
        <v>-5.8367539995631486</v>
      </c>
      <c r="S24" s="37">
        <f>Data!M19*100</f>
        <v>-2.0993023426121082</v>
      </c>
      <c r="T24" s="37">
        <f>Data!N19*100</f>
        <v>6.7921552984422817</v>
      </c>
      <c r="U24" s="36">
        <f>Data!O19*100</f>
        <v>-7.7561246051571553</v>
      </c>
      <c r="V24" s="37">
        <f>Data!P19*100</f>
        <v>-6.5199132098643471</v>
      </c>
    </row>
    <row r="25" spans="8:22" s="33" customFormat="1" ht="14.45" customHeight="1" x14ac:dyDescent="0.25">
      <c r="H25" s="38">
        <v>2016</v>
      </c>
      <c r="I25" s="37">
        <f>Data!C18*100</f>
        <v>-11.871955075211782</v>
      </c>
      <c r="J25" s="37">
        <f>Data!D18*100</f>
        <v>0.91464042405169366</v>
      </c>
      <c r="K25" s="37">
        <f>Data!E18*100</f>
        <v>8.4834522101294283</v>
      </c>
      <c r="L25" s="37">
        <f>Data!F18*100</f>
        <v>14.682363733934057</v>
      </c>
      <c r="M25" s="37">
        <f>Data!G18*100</f>
        <v>4.4961708003383061</v>
      </c>
      <c r="N25" s="37">
        <f>Data!H18*100</f>
        <v>4.7849187502413848</v>
      </c>
      <c r="O25" s="37">
        <f>Data!I18*100</f>
        <v>0.98901056433027268</v>
      </c>
      <c r="P25" s="37">
        <f>Data!J18*100</f>
        <v>3.5512126640991681</v>
      </c>
      <c r="Q25" s="37">
        <f>Data!K18*100</f>
        <v>5.5878644315445092</v>
      </c>
      <c r="R25" s="37">
        <f>Data!L18*100</f>
        <v>-6.8395235866493991</v>
      </c>
      <c r="S25" s="37">
        <f>Data!M18*100</f>
        <v>7.3719707864691619</v>
      </c>
      <c r="T25" s="37">
        <f>Data!N18*100</f>
        <v>5.0500424786095843</v>
      </c>
      <c r="U25" s="36">
        <f>Data!O18*100</f>
        <v>40.569070455449975</v>
      </c>
      <c r="V25" s="37">
        <f>Data!P18*100</f>
        <v>18.306196598620961</v>
      </c>
    </row>
    <row r="26" spans="8:22" s="33" customFormat="1" ht="14.45" customHeight="1" x14ac:dyDescent="0.25">
      <c r="H26" s="38">
        <v>2015</v>
      </c>
      <c r="I26" s="37">
        <f>Data!C16*100</f>
        <v>-3.0018630495099785</v>
      </c>
      <c r="J26" s="37">
        <f>Data!D16*100</f>
        <v>5.8344965852892949</v>
      </c>
      <c r="K26" s="37">
        <f>Data!E16*100</f>
        <v>-0.93382941202297953</v>
      </c>
      <c r="L26" s="37">
        <f>Data!F16*100</f>
        <v>4.8628567292462677</v>
      </c>
      <c r="M26" s="37">
        <f>Data!G16*100</f>
        <v>-2.5186273559422601</v>
      </c>
      <c r="N26" s="37">
        <f>Data!H16*100</f>
        <v>-4.7921172670971952</v>
      </c>
      <c r="O26" s="37">
        <f>Data!I16*100</f>
        <v>-4.9010850268998096</v>
      </c>
      <c r="P26" s="37">
        <f>Data!J16*100</f>
        <v>-6.0977556133207216</v>
      </c>
      <c r="Q26" s="37">
        <f>Data!K16*100</f>
        <v>-17.44371933954173</v>
      </c>
      <c r="R26" s="37">
        <f>Data!L16*100</f>
        <v>6.1363237177255447</v>
      </c>
      <c r="S26" s="37">
        <f>Data!M16*100</f>
        <v>-8.1964969367718243</v>
      </c>
      <c r="T26" s="37">
        <f>Data!N16*100</f>
        <v>-14.250275000150802</v>
      </c>
      <c r="U26" s="36">
        <f>Data!O16*100</f>
        <v>-39.033687447533872</v>
      </c>
      <c r="V26" s="37">
        <f>Data!P16*100</f>
        <v>-32.590013742556089</v>
      </c>
    </row>
    <row r="27" spans="8:22" s="33" customFormat="1" ht="14.45" customHeight="1" x14ac:dyDescent="0.25">
      <c r="H27" s="38">
        <v>2014</v>
      </c>
      <c r="I27" s="37">
        <f>Data!C14*100</f>
        <v>1.4600041257600394</v>
      </c>
      <c r="J27" s="37">
        <f>Data!D14*100</f>
        <v>2.7096530305783295</v>
      </c>
      <c r="K27" s="37">
        <f>Data!E14*100</f>
        <v>3.9280950930126624</v>
      </c>
      <c r="L27" s="37">
        <f>Data!F14*100</f>
        <v>2.4372661691316688</v>
      </c>
      <c r="M27" s="37">
        <f>Data!G14*100</f>
        <v>5.60300370866329</v>
      </c>
      <c r="N27" s="37">
        <f>Data!H14*100</f>
        <v>9.580750894393141</v>
      </c>
      <c r="O27" s="37">
        <f>Data!I14*100</f>
        <v>-3.9646351793433787</v>
      </c>
      <c r="P27" s="37">
        <f>Data!J14*100</f>
        <v>7.4711665246166126</v>
      </c>
      <c r="Q27" s="37">
        <f>Data!K14*100</f>
        <v>-1.4552080027303238</v>
      </c>
      <c r="R27" s="37">
        <f>Data!L14*100</f>
        <v>-4.1403121970448815</v>
      </c>
      <c r="S27" s="37">
        <f>Data!M14*100</f>
        <v>0.38887732078061177</v>
      </c>
      <c r="T27" s="37">
        <f>Data!N14*100</f>
        <v>-3.1993776251401762</v>
      </c>
      <c r="U27" s="36">
        <f>Data!O14*100</f>
        <v>21.636584122697133</v>
      </c>
      <c r="V27" s="37">
        <f>Data!P14*100</f>
        <v>4.8034515206021977</v>
      </c>
    </row>
    <row r="28" spans="8:22" s="33" customFormat="1" ht="14.45" customHeight="1" x14ac:dyDescent="0.25">
      <c r="H28" s="39">
        <v>2013</v>
      </c>
      <c r="I28" s="37">
        <f>Data!C12*100</f>
        <v>12.880633139630815</v>
      </c>
      <c r="J28" s="37">
        <f>Data!D12*100</f>
        <v>1.7796999545564018</v>
      </c>
      <c r="K28" s="37">
        <f>Data!E12*100</f>
        <v>5.8381735305537807</v>
      </c>
      <c r="L28" s="37">
        <f>Data!F12*100</f>
        <v>-0.48663503756177784</v>
      </c>
      <c r="M28" s="37">
        <f>Data!G12*100</f>
        <v>-1.0913119710048602</v>
      </c>
      <c r="N28" s="37">
        <f>Data!H12*100</f>
        <v>2.6997531508701655</v>
      </c>
      <c r="O28" s="37">
        <f>Data!I12*100</f>
        <v>0.26016001215076745</v>
      </c>
      <c r="P28" s="37">
        <f>Data!J12*100</f>
        <v>-0.33022053432056886</v>
      </c>
      <c r="Q28" s="37">
        <f>Data!K12*100</f>
        <v>1.3530323677990896</v>
      </c>
      <c r="R28" s="37">
        <f>Data!L12*100</f>
        <v>2.3761876850109109</v>
      </c>
      <c r="S28" s="37">
        <f>Data!M12*100</f>
        <v>4.0884796883577046</v>
      </c>
      <c r="T28" s="37">
        <f>Data!N12*100</f>
        <v>3.4586327043481857</v>
      </c>
      <c r="U28" s="36">
        <f>Data!O12*100</f>
        <v>37.247733953561976</v>
      </c>
      <c r="V28" s="37">
        <f>Data!P12*100</f>
        <v>27.581503985365185</v>
      </c>
    </row>
    <row r="29" spans="8:22" s="33" customFormat="1" ht="14.45" customHeight="1" x14ac:dyDescent="0.25">
      <c r="H29" s="40">
        <v>2012</v>
      </c>
      <c r="I29" s="37">
        <f>Data!C10*100</f>
        <v>1.7129774867024494</v>
      </c>
      <c r="J29" s="37">
        <f>Data!D10*100</f>
        <v>5.2947285942167133</v>
      </c>
      <c r="K29" s="37">
        <f>Data!E10*100</f>
        <v>-3.6277663261004012</v>
      </c>
      <c r="L29" s="37">
        <f>Data!F10*100</f>
        <v>0.93253546783527153</v>
      </c>
      <c r="M29" s="37">
        <f>Data!G10*100</f>
        <v>-6.9842647183702482</v>
      </c>
      <c r="N29" s="37">
        <f>Data!H10*100</f>
        <v>3.2798067780247298</v>
      </c>
      <c r="O29" s="37">
        <f>Data!I10*100</f>
        <v>5.8373862320121317</v>
      </c>
      <c r="P29" s="37">
        <f>Data!J10*100</f>
        <v>3.1725324540422983</v>
      </c>
      <c r="Q29" s="37">
        <f>Data!K10*100</f>
        <v>2.3242286247731281</v>
      </c>
      <c r="R29" s="37">
        <f>Data!L10*100</f>
        <v>-0.83294942523730597</v>
      </c>
      <c r="S29" s="37">
        <f>Data!M10*100</f>
        <v>0.46616474341332204</v>
      </c>
      <c r="T29" s="37">
        <f>Data!N10*100</f>
        <v>-3.1286854833366462</v>
      </c>
      <c r="U29" s="36">
        <f>Data!O10*100</f>
        <v>7.9200244101109041</v>
      </c>
      <c r="V29" s="37">
        <f>Data!P10*100</f>
        <v>4.7988291781138281</v>
      </c>
    </row>
    <row r="30" spans="8:22" s="33" customFormat="1" ht="14.45" customHeight="1" x14ac:dyDescent="0.25">
      <c r="H30" s="40">
        <v>2011</v>
      </c>
      <c r="I30" s="37">
        <f>Data!C8*100</f>
        <v>1.2722777065750979</v>
      </c>
      <c r="J30" s="37">
        <f>Data!D8*100</f>
        <v>5.1946375431673797</v>
      </c>
      <c r="K30" s="37">
        <f>Data!E8*100</f>
        <v>6.1855070448801897E-2</v>
      </c>
      <c r="L30" s="37">
        <f>Data!F8*100</f>
        <v>2.6734362715942428</v>
      </c>
      <c r="M30" s="37">
        <f>Data!G8*100</f>
        <v>-4.2338388117081021</v>
      </c>
      <c r="N30" s="37">
        <f>Data!H8*100</f>
        <v>1.8505981567557894</v>
      </c>
      <c r="O30" s="37">
        <f>Data!I8*100</f>
        <v>-2.3602315241489369</v>
      </c>
      <c r="P30" s="37">
        <f>Data!J8*100</f>
        <v>-0.24846139141357915</v>
      </c>
      <c r="Q30" s="37">
        <f>Data!K8*100</f>
        <v>-3.270042062574785</v>
      </c>
      <c r="R30" s="37">
        <f>Data!L8*100</f>
        <v>9.2039335010100984</v>
      </c>
      <c r="S30" s="37">
        <f>Data!M8*100</f>
        <v>0.20956629364721202</v>
      </c>
      <c r="T30" s="37">
        <f>Data!N8*100</f>
        <v>6.8613355340995108</v>
      </c>
      <c r="U30" s="36">
        <f>Data!O8*100</f>
        <v>17.614778361108275</v>
      </c>
      <c r="V30" s="37">
        <f>Data!P8*100</f>
        <v>13.875677361506389</v>
      </c>
    </row>
    <row r="31" spans="8:22" s="33" customFormat="1" ht="14.45" customHeight="1" x14ac:dyDescent="0.25">
      <c r="H31" s="40">
        <v>2010</v>
      </c>
      <c r="I31" s="37">
        <f>Data!C6*100</f>
        <v>0.76722426123399068</v>
      </c>
      <c r="J31" s="37">
        <f>Data!D6*100</f>
        <v>5.4624019776701589</v>
      </c>
      <c r="K31" s="37">
        <f>Data!E6*100</f>
        <v>2.0961998322493334</v>
      </c>
      <c r="L31" s="37">
        <f>Data!F6*100</f>
        <v>2.5176763353726592</v>
      </c>
      <c r="M31" s="37">
        <f>Data!G6*100</f>
        <v>-4.4319042625838208</v>
      </c>
      <c r="N31" s="37">
        <f>Data!H6*100</f>
        <v>5.2113136637625983</v>
      </c>
      <c r="O31" s="37">
        <f>Data!I6*100</f>
        <v>5.9283121066680522</v>
      </c>
      <c r="P31" s="37">
        <f>Data!J6*100</f>
        <v>-1.4687656290098949</v>
      </c>
      <c r="Q31" s="37">
        <f>Data!K6*100</f>
        <v>5.1111261242841826</v>
      </c>
      <c r="R31" s="37">
        <f>Data!L6*100</f>
        <v>2.0509524405366966</v>
      </c>
      <c r="S31" s="37">
        <f>Data!M6*100</f>
        <v>3.3208830975009929</v>
      </c>
      <c r="T31" s="37">
        <f>Data!N6*100</f>
        <v>2.76566515205994</v>
      </c>
      <c r="U31" s="36">
        <f>Data!O6*100</f>
        <v>32.950059210594532</v>
      </c>
      <c r="V31" s="37">
        <f>Data!P6*100</f>
        <v>35.852554087334212</v>
      </c>
    </row>
    <row r="32" spans="8:22" s="33" customFormat="1" ht="14.45" customHeight="1" x14ac:dyDescent="0.25">
      <c r="H32" s="41">
        <v>2009</v>
      </c>
      <c r="I32" s="42" t="s">
        <v>46</v>
      </c>
      <c r="J32" s="42" t="s">
        <v>46</v>
      </c>
      <c r="K32" s="42" t="s">
        <v>46</v>
      </c>
      <c r="L32" s="42" t="s">
        <v>46</v>
      </c>
      <c r="M32" s="42">
        <f>Data!G4*100</f>
        <v>9.979499024304042</v>
      </c>
      <c r="N32" s="42">
        <f>Data!H4*100</f>
        <v>-0.97487497141493584</v>
      </c>
      <c r="O32" s="42">
        <f>Data!I4*100</f>
        <v>10.203169790103066</v>
      </c>
      <c r="P32" s="42">
        <f>Data!J4*100</f>
        <v>0.16194645517203679</v>
      </c>
      <c r="Q32" s="42">
        <f>Data!K4*100</f>
        <v>1.0858454156670492</v>
      </c>
      <c r="R32" s="42">
        <f>Data!L4*100</f>
        <v>2.3354761929330348</v>
      </c>
      <c r="S32" s="42">
        <f>Data!M4*100</f>
        <v>6.2705516324228157</v>
      </c>
      <c r="T32" s="42">
        <f>Data!N4*100</f>
        <v>5.1121029073891444</v>
      </c>
      <c r="U32" s="43">
        <f>Data!O4*100</f>
        <v>38.910860179279382</v>
      </c>
      <c r="V32" s="44">
        <f>Data!P4*100</f>
        <v>42.903634746740835</v>
      </c>
    </row>
  </sheetData>
  <mergeCells count="2">
    <mergeCell ref="A7:G7"/>
    <mergeCell ref="H19:U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56"/>
  <sheetViews>
    <sheetView topLeftCell="A12" zoomScaleNormal="100" workbookViewId="0">
      <selection activeCell="F24" sqref="F24"/>
    </sheetView>
  </sheetViews>
  <sheetFormatPr defaultRowHeight="15" x14ac:dyDescent="0.25"/>
  <cols>
    <col min="2" max="2" width="11.28515625" bestFit="1" customWidth="1"/>
    <col min="3" max="3" width="23.140625" bestFit="1" customWidth="1"/>
    <col min="4" max="4" width="19.85546875" bestFit="1" customWidth="1"/>
    <col min="5" max="5" width="23.140625" bestFit="1" customWidth="1"/>
    <col min="6" max="6" width="19.85546875" bestFit="1" customWidth="1"/>
    <col min="13" max="13" width="11.5703125" bestFit="1" customWidth="1"/>
  </cols>
  <sheetData>
    <row r="1" spans="2:16" x14ac:dyDescent="0.25">
      <c r="E1" s="3" t="s">
        <v>16</v>
      </c>
    </row>
    <row r="2" spans="2:16" ht="15.75" thickBot="1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 t="s">
        <v>1</v>
      </c>
      <c r="M2" s="19">
        <f>E156/E25-1</f>
        <v>0.53249962345119961</v>
      </c>
      <c r="N2" s="2" t="s">
        <v>2</v>
      </c>
      <c r="O2" s="19">
        <f>F156/F25-1</f>
        <v>-7.7287970520306559E-2</v>
      </c>
    </row>
    <row r="3" spans="2:16" ht="16.5" thickTop="1" thickBot="1" x14ac:dyDescent="0.3">
      <c r="B3" s="10"/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12</v>
      </c>
      <c r="M3" s="11" t="s">
        <v>13</v>
      </c>
      <c r="N3" s="11" t="s">
        <v>14</v>
      </c>
      <c r="O3" s="12" t="s">
        <v>15</v>
      </c>
      <c r="P3" s="12" t="s">
        <v>26</v>
      </c>
    </row>
    <row r="4" spans="2:16" ht="16.5" thickTop="1" thickBot="1" x14ac:dyDescent="0.3">
      <c r="B4" s="13">
        <v>2009</v>
      </c>
      <c r="C4" s="14"/>
      <c r="D4" s="14"/>
      <c r="E4" s="14"/>
      <c r="F4" s="14"/>
      <c r="G4" s="14">
        <v>9.9794990243040421E-2</v>
      </c>
      <c r="H4" s="14">
        <v>-9.7487497141493587E-3</v>
      </c>
      <c r="I4" s="14">
        <v>0.10203169790103066</v>
      </c>
      <c r="J4" s="14">
        <v>1.6194645517203679E-3</v>
      </c>
      <c r="K4" s="14">
        <v>1.0858454156670491E-2</v>
      </c>
      <c r="L4" s="14">
        <v>2.3354761929330347E-2</v>
      </c>
      <c r="M4" s="14">
        <v>6.2705516324228161E-2</v>
      </c>
      <c r="N4" s="14">
        <v>5.1121029073891447E-2</v>
      </c>
      <c r="O4" s="15">
        <f>E33/E25-1</f>
        <v>0.38910860179279383</v>
      </c>
      <c r="P4" s="15">
        <f>F33/F25-1</f>
        <v>0.42903634746740837</v>
      </c>
    </row>
    <row r="5" spans="2:16" ht="15.75" hidden="1" thickBot="1" x14ac:dyDescent="0.3">
      <c r="B5" s="16" t="s">
        <v>2</v>
      </c>
      <c r="C5" s="17">
        <v>0.15252956549787133</v>
      </c>
      <c r="D5" s="17">
        <v>-4.1575241910043248E-2</v>
      </c>
      <c r="E5" s="17">
        <v>6.6754260606551874E-3</v>
      </c>
      <c r="F5" s="17">
        <v>0.11015861366053836</v>
      </c>
      <c r="G5" s="17">
        <v>9.3152211471877022E-2</v>
      </c>
      <c r="H5" s="17">
        <v>-1.6921366217514167E-2</v>
      </c>
      <c r="I5" s="17">
        <v>0.12448247838032955</v>
      </c>
      <c r="J5" s="17">
        <v>-3.2444810105115574E-2</v>
      </c>
      <c r="K5" s="17">
        <v>4.7951910591950586E-2</v>
      </c>
      <c r="L5" s="17">
        <v>2.8618544288206094E-2</v>
      </c>
      <c r="M5" s="17">
        <v>6.3582503003495994E-2</v>
      </c>
      <c r="N5" s="17">
        <v>6.6055395062506461E-2</v>
      </c>
      <c r="O5" s="18">
        <v>0.76412190849484074</v>
      </c>
      <c r="P5" s="18"/>
    </row>
    <row r="6" spans="2:16" ht="16.5" thickTop="1" thickBot="1" x14ac:dyDescent="0.3">
      <c r="B6" s="13">
        <v>2010</v>
      </c>
      <c r="C6" s="14">
        <v>7.6722426123399063E-3</v>
      </c>
      <c r="D6" s="14">
        <v>5.4624019776701588E-2</v>
      </c>
      <c r="E6" s="14">
        <v>2.0961998322493333E-2</v>
      </c>
      <c r="F6" s="14">
        <v>2.5176763353726591E-2</v>
      </c>
      <c r="G6" s="14">
        <v>-4.4319042625838204E-2</v>
      </c>
      <c r="H6" s="14">
        <v>5.2113136637625984E-2</v>
      </c>
      <c r="I6" s="14">
        <v>5.9283121066680523E-2</v>
      </c>
      <c r="J6" s="14">
        <v>-1.4687656290098949E-2</v>
      </c>
      <c r="K6" s="14">
        <v>5.1111261242841828E-2</v>
      </c>
      <c r="L6" s="14">
        <v>2.0509524405366967E-2</v>
      </c>
      <c r="M6" s="14">
        <v>3.3208830975009929E-2</v>
      </c>
      <c r="N6" s="14">
        <v>2.7656651520599401E-2</v>
      </c>
      <c r="O6" s="15">
        <f>E45/E33-1</f>
        <v>0.32950059210594529</v>
      </c>
      <c r="P6" s="15">
        <f>F45/F33-1</f>
        <v>0.3585255408733421</v>
      </c>
    </row>
    <row r="7" spans="2:16" ht="15.75" hidden="1" thickBot="1" x14ac:dyDescent="0.3">
      <c r="B7" s="16" t="s">
        <v>2</v>
      </c>
      <c r="C7" s="17">
        <v>6.3158084841867801E-3</v>
      </c>
      <c r="D7" s="17">
        <v>4.5597116023923689E-2</v>
      </c>
      <c r="E7" s="17">
        <v>2.879681973308057E-2</v>
      </c>
      <c r="F7" s="17">
        <v>3.3823378958910855E-2</v>
      </c>
      <c r="G7" s="17">
        <v>-5.4090263839657315E-2</v>
      </c>
      <c r="H7" s="17">
        <v>5.5950414175848451E-2</v>
      </c>
      <c r="I7" s="17">
        <v>7.5319009449398733E-2</v>
      </c>
      <c r="J7" s="17">
        <v>-2.5499621127320404E-2</v>
      </c>
      <c r="K7" s="17">
        <v>6.134879234867685E-2</v>
      </c>
      <c r="L7" s="17">
        <v>5.395082972462184E-2</v>
      </c>
      <c r="M7" s="17">
        <v>1.9117501170375029E-2</v>
      </c>
      <c r="N7" s="17">
        <v>1.7364956944400545E-2</v>
      </c>
      <c r="O7" s="18">
        <v>0.35852208948353415</v>
      </c>
      <c r="P7" s="18"/>
    </row>
    <row r="8" spans="2:16" ht="16.5" thickTop="1" thickBot="1" x14ac:dyDescent="0.3">
      <c r="B8" s="13">
        <v>2011</v>
      </c>
      <c r="C8" s="14">
        <v>1.2722777065750979E-2</v>
      </c>
      <c r="D8" s="14">
        <v>5.1946375431673797E-2</v>
      </c>
      <c r="E8" s="14">
        <v>6.1855070448801897E-4</v>
      </c>
      <c r="F8" s="14">
        <v>2.6734362715942428E-2</v>
      </c>
      <c r="G8" s="14">
        <v>-4.2338388117081016E-2</v>
      </c>
      <c r="H8" s="14">
        <v>1.8505981567557894E-2</v>
      </c>
      <c r="I8" s="14">
        <v>-2.3602315241489369E-2</v>
      </c>
      <c r="J8" s="14">
        <v>-2.4846139141357915E-3</v>
      </c>
      <c r="K8" s="14">
        <v>-3.270042062574785E-2</v>
      </c>
      <c r="L8" s="14">
        <v>9.2039335010100976E-2</v>
      </c>
      <c r="M8" s="14">
        <v>2.0956629364721202E-3</v>
      </c>
      <c r="N8" s="14">
        <v>6.8613355340995108E-2</v>
      </c>
      <c r="O8" s="15">
        <f>E57/E45-1</f>
        <v>0.17614778361108274</v>
      </c>
      <c r="P8" s="15">
        <f>F57/F45-1</f>
        <v>0.13875677361506389</v>
      </c>
    </row>
    <row r="9" spans="2:16" ht="15.75" hidden="1" thickBot="1" x14ac:dyDescent="0.3">
      <c r="B9" s="16" t="s">
        <v>2</v>
      </c>
      <c r="C9" s="17">
        <v>3.0224858214483952E-2</v>
      </c>
      <c r="D9" s="17">
        <v>3.5108772859750781E-2</v>
      </c>
      <c r="E9" s="17">
        <v>-6.0541341102213764E-3</v>
      </c>
      <c r="F9" s="17">
        <v>3.3068987978202458E-2</v>
      </c>
      <c r="G9" s="17">
        <v>-4.9543478316279588E-2</v>
      </c>
      <c r="H9" s="17">
        <v>1.089332664690712E-2</v>
      </c>
      <c r="I9" s="17">
        <v>-1.8874994739963236E-2</v>
      </c>
      <c r="J9" s="17">
        <v>-1.0756182906925482E-2</v>
      </c>
      <c r="K9" s="17">
        <v>-4.1361478271485286E-2</v>
      </c>
      <c r="L9" s="17">
        <v>0.10264800333976321</v>
      </c>
      <c r="M9" s="17">
        <v>-2.4034281224720733E-3</v>
      </c>
      <c r="N9" s="17">
        <v>5.7570813632032758E-2</v>
      </c>
      <c r="O9" s="18">
        <v>0.13875820920092963</v>
      </c>
      <c r="P9" s="18"/>
    </row>
    <row r="10" spans="2:16" ht="16.5" thickTop="1" thickBot="1" x14ac:dyDescent="0.3">
      <c r="B10" s="13">
        <v>2012</v>
      </c>
      <c r="C10" s="14">
        <v>1.7129774867024494E-2</v>
      </c>
      <c r="D10" s="14">
        <v>5.2947285942167133E-2</v>
      </c>
      <c r="E10" s="14">
        <v>-3.6277663261004012E-2</v>
      </c>
      <c r="F10" s="14">
        <v>9.3253546783527153E-3</v>
      </c>
      <c r="G10" s="14">
        <v>-6.9842647183702478E-2</v>
      </c>
      <c r="H10" s="14">
        <v>3.2798067780247298E-2</v>
      </c>
      <c r="I10" s="14">
        <v>5.8373862320121317E-2</v>
      </c>
      <c r="J10" s="14">
        <v>3.1725324540422983E-2</v>
      </c>
      <c r="K10" s="14">
        <v>2.3242286247731281E-2</v>
      </c>
      <c r="L10" s="14">
        <v>-8.3294942523730597E-3</v>
      </c>
      <c r="M10" s="14">
        <v>4.6616474341332204E-3</v>
      </c>
      <c r="N10" s="14">
        <v>-3.1286854833366462E-2</v>
      </c>
      <c r="O10" s="15">
        <f>E69/E57-1</f>
        <v>7.9200244101109041E-2</v>
      </c>
      <c r="P10" s="15">
        <f>F69/F57-1</f>
        <v>4.7988291781138281E-2</v>
      </c>
    </row>
    <row r="11" spans="2:16" ht="15.75" hidden="1" thickBot="1" x14ac:dyDescent="0.3">
      <c r="B11" s="16" t="s">
        <v>2</v>
      </c>
      <c r="C11" s="17">
        <v>1.9458273852227537E-2</v>
      </c>
      <c r="D11" s="17">
        <v>4.1792786200243848E-2</v>
      </c>
      <c r="E11" s="17">
        <v>-3.9884102343194949E-2</v>
      </c>
      <c r="F11" s="17">
        <v>2.2445351803439761E-2</v>
      </c>
      <c r="G11" s="17">
        <v>-7.4867112259455526E-2</v>
      </c>
      <c r="H11" s="17">
        <v>3.3096872233189023E-2</v>
      </c>
      <c r="I11" s="17">
        <v>5.0754027996351869E-2</v>
      </c>
      <c r="J11" s="17">
        <v>1.6035560609277466E-2</v>
      </c>
      <c r="K11" s="17">
        <v>1.9921323308585537E-2</v>
      </c>
      <c r="L11" s="17">
        <v>4.9779702511223434E-3</v>
      </c>
      <c r="M11" s="17">
        <v>-7.9562679954672255E-3</v>
      </c>
      <c r="N11" s="17">
        <v>-3.1200202169873736E-2</v>
      </c>
      <c r="O11" s="18">
        <v>4.7991536808135837E-2</v>
      </c>
      <c r="P11" s="18"/>
    </row>
    <row r="12" spans="2:16" ht="16.5" thickTop="1" thickBot="1" x14ac:dyDescent="0.3">
      <c r="B12" s="13">
        <v>2013</v>
      </c>
      <c r="C12" s="14">
        <v>0.12880633139630815</v>
      </c>
      <c r="D12" s="14">
        <v>1.7796999545564018E-2</v>
      </c>
      <c r="E12" s="14">
        <v>5.8381735305537807E-2</v>
      </c>
      <c r="F12" s="14">
        <v>-4.8663503756177784E-3</v>
      </c>
      <c r="G12" s="14">
        <v>-1.0913119710048602E-2</v>
      </c>
      <c r="H12" s="14">
        <v>2.6997531508701655E-2</v>
      </c>
      <c r="I12" s="14">
        <v>2.6016001215076745E-3</v>
      </c>
      <c r="J12" s="14">
        <v>-3.3022053432056886E-3</v>
      </c>
      <c r="K12" s="14">
        <v>1.3530323677990896E-2</v>
      </c>
      <c r="L12" s="14">
        <v>2.3761876850109109E-2</v>
      </c>
      <c r="M12" s="14">
        <v>4.0884796883577046E-2</v>
      </c>
      <c r="N12" s="14">
        <v>3.4586327043481857E-2</v>
      </c>
      <c r="O12" s="15">
        <f>E81/E69-1</f>
        <v>0.37247733953561979</v>
      </c>
      <c r="P12" s="15">
        <f>F81/F69-1</f>
        <v>0.27581503985365186</v>
      </c>
    </row>
    <row r="13" spans="2:16" ht="15.75" hidden="1" thickBot="1" x14ac:dyDescent="0.3">
      <c r="B13" s="16" t="s">
        <v>2</v>
      </c>
      <c r="C13" s="17">
        <v>0.1262588700892957</v>
      </c>
      <c r="D13" s="17">
        <v>8.8880546076313127E-3</v>
      </c>
      <c r="E13" s="17">
        <v>5.3818239613197871E-2</v>
      </c>
      <c r="F13" s="17">
        <v>9.1771483292584222E-3</v>
      </c>
      <c r="G13" s="17">
        <v>-2.0450065099016035E-2</v>
      </c>
      <c r="H13" s="17">
        <v>3.1244240035395165E-2</v>
      </c>
      <c r="I13" s="17">
        <v>-4.915334159204976E-3</v>
      </c>
      <c r="J13" s="17">
        <v>-2.4994677803622189E-2</v>
      </c>
      <c r="K13" s="17">
        <v>2.3201149827445366E-2</v>
      </c>
      <c r="L13" s="17">
        <v>2.6887218748862685E-2</v>
      </c>
      <c r="M13" s="17">
        <v>8.7205566511592281E-3</v>
      </c>
      <c r="N13" s="17">
        <v>1.6393235186739075E-2</v>
      </c>
      <c r="O13" s="18">
        <v>0.27580959664033511</v>
      </c>
      <c r="P13" s="18"/>
    </row>
    <row r="14" spans="2:16" ht="16.5" thickTop="1" thickBot="1" x14ac:dyDescent="0.3">
      <c r="B14" s="13">
        <v>2014</v>
      </c>
      <c r="C14" s="14">
        <v>1.4600041257600394E-2</v>
      </c>
      <c r="D14" s="14">
        <v>2.7096530305783295E-2</v>
      </c>
      <c r="E14" s="14">
        <v>3.9280950930126624E-2</v>
      </c>
      <c r="F14" s="14">
        <v>2.4372661691316688E-2</v>
      </c>
      <c r="G14" s="14">
        <v>5.60300370866329E-2</v>
      </c>
      <c r="H14" s="14">
        <v>9.5807508943931419E-2</v>
      </c>
      <c r="I14" s="14">
        <v>-3.9646351793433787E-2</v>
      </c>
      <c r="J14" s="14">
        <v>7.4711665246166126E-2</v>
      </c>
      <c r="K14" s="14">
        <v>-1.4552080027303238E-2</v>
      </c>
      <c r="L14" s="14">
        <v>-4.140312197044882E-2</v>
      </c>
      <c r="M14" s="14">
        <v>3.8887732078061177E-3</v>
      </c>
      <c r="N14" s="14">
        <v>-3.1993776251401762E-2</v>
      </c>
      <c r="O14" s="15">
        <f>E93/E81-1</f>
        <v>0.21636584122697133</v>
      </c>
      <c r="P14" s="15">
        <f>F93/F81-1</f>
        <v>4.8034515206021977E-2</v>
      </c>
    </row>
    <row r="15" spans="2:16" ht="15.75" hidden="1" thickBot="1" x14ac:dyDescent="0.3">
      <c r="B15" s="16" t="s">
        <v>2</v>
      </c>
      <c r="C15" s="17">
        <v>5.9365840939094028E-3</v>
      </c>
      <c r="D15" s="17">
        <v>-1.8370404195529044E-3</v>
      </c>
      <c r="E15" s="17">
        <v>1.4539661102363599E-2</v>
      </c>
      <c r="F15" s="17">
        <v>4.2669425431939079E-2</v>
      </c>
      <c r="G15" s="17">
        <v>3.3910879829817331E-2</v>
      </c>
      <c r="H15" s="17">
        <v>5.9148636295193402E-2</v>
      </c>
      <c r="I15" s="17">
        <v>-3.5453160152082441E-2</v>
      </c>
      <c r="J15" s="17">
        <v>8.1927067546705201E-2</v>
      </c>
      <c r="K15" s="17">
        <v>-1.5627497004502389E-2</v>
      </c>
      <c r="L15" s="17">
        <v>-4.5988495509906802E-2</v>
      </c>
      <c r="M15" s="17">
        <v>-2.5784917240856076E-2</v>
      </c>
      <c r="N15" s="17">
        <v>-5.6245604890102552E-2</v>
      </c>
      <c r="O15" s="18">
        <v>4.803543844995839E-2</v>
      </c>
      <c r="P15" s="18"/>
    </row>
    <row r="16" spans="2:16" ht="16.5" thickTop="1" thickBot="1" x14ac:dyDescent="0.3">
      <c r="B16" s="13">
        <v>2015</v>
      </c>
      <c r="C16" s="14">
        <v>-3.0018630495099785E-2</v>
      </c>
      <c r="D16" s="14">
        <v>5.8344965852892949E-2</v>
      </c>
      <c r="E16" s="14">
        <v>-9.3382941202297953E-3</v>
      </c>
      <c r="F16" s="14">
        <v>4.8628567292462677E-2</v>
      </c>
      <c r="G16" s="14">
        <v>-2.5186273559422601E-2</v>
      </c>
      <c r="H16" s="14">
        <v>-4.7921172670971957E-2</v>
      </c>
      <c r="I16" s="14">
        <v>-4.9010850268998096E-2</v>
      </c>
      <c r="J16" s="14">
        <v>-6.0977556133207211E-2</v>
      </c>
      <c r="K16" s="14">
        <v>-0.1744371933954173</v>
      </c>
      <c r="L16" s="14">
        <v>6.1363237177255447E-2</v>
      </c>
      <c r="M16" s="14">
        <v>-8.1964969367718243E-2</v>
      </c>
      <c r="N16" s="14">
        <v>-0.14250275000150803</v>
      </c>
      <c r="O16" s="15">
        <f>E105/E93-1</f>
        <v>-0.39033687447533871</v>
      </c>
      <c r="P16" s="15">
        <f>F105/F93-1</f>
        <v>-0.3259001374255609</v>
      </c>
    </row>
    <row r="17" spans="2:16" ht="15.75" hidden="1" thickBot="1" x14ac:dyDescent="0.3">
      <c r="B17" s="16" t="s">
        <v>2</v>
      </c>
      <c r="C17" s="17">
        <v>-3.0520690181707111E-2</v>
      </c>
      <c r="D17" s="17">
        <v>2.0796582833526589E-2</v>
      </c>
      <c r="E17" s="17">
        <v>-4.2368958643205779E-2</v>
      </c>
      <c r="F17" s="17">
        <v>6.1831352633342718E-2</v>
      </c>
      <c r="G17" s="17">
        <v>-3.574940215346134E-2</v>
      </c>
      <c r="H17" s="17">
        <v>-8.2829770627187438E-2</v>
      </c>
      <c r="I17" s="17"/>
      <c r="J17" s="17"/>
      <c r="K17" s="17"/>
      <c r="L17" s="17"/>
      <c r="M17" s="17"/>
      <c r="N17" s="17"/>
      <c r="O17" s="18">
        <v>-0.11003817376698721</v>
      </c>
      <c r="P17" s="18">
        <v>-0.11003817376698721</v>
      </c>
    </row>
    <row r="18" spans="2:16" ht="16.5" thickTop="1" thickBot="1" x14ac:dyDescent="0.3">
      <c r="B18" s="13">
        <v>2016</v>
      </c>
      <c r="C18" s="14">
        <v>-0.11871955075211782</v>
      </c>
      <c r="D18" s="14">
        <v>9.1464042405169366E-3</v>
      </c>
      <c r="E18" s="14">
        <v>8.4834522101294274E-2</v>
      </c>
      <c r="F18" s="14">
        <v>0.14682363733934056</v>
      </c>
      <c r="G18" s="14">
        <v>4.4961708003383061E-2</v>
      </c>
      <c r="H18" s="14">
        <v>4.7849187502413848E-2</v>
      </c>
      <c r="I18" s="14">
        <v>9.8901056433027268E-3</v>
      </c>
      <c r="J18" s="14">
        <v>3.5512126640991681E-2</v>
      </c>
      <c r="K18" s="14">
        <v>5.5878644315445092E-2</v>
      </c>
      <c r="L18" s="14">
        <v>-6.8395235866493986E-2</v>
      </c>
      <c r="M18" s="14">
        <v>7.3719707864691619E-2</v>
      </c>
      <c r="N18" s="14">
        <v>5.0500424786095843E-2</v>
      </c>
      <c r="O18" s="15">
        <f>E117/E105-1</f>
        <v>0.40569070455449974</v>
      </c>
      <c r="P18" s="15">
        <f>F117/F105-1</f>
        <v>0.18306196598620961</v>
      </c>
    </row>
    <row r="19" spans="2:16" ht="16.5" thickTop="1" thickBot="1" x14ac:dyDescent="0.3">
      <c r="B19" s="13">
        <v>2017</v>
      </c>
      <c r="C19" s="14">
        <v>6.5876914687885701E-3</v>
      </c>
      <c r="D19" s="14">
        <v>1.8623869226628287E-3</v>
      </c>
      <c r="E19" s="14">
        <v>9.369326326759797E-3</v>
      </c>
      <c r="F19" s="14">
        <v>-2.9350781645595903E-2</v>
      </c>
      <c r="G19" s="14">
        <v>-5.665379253179037E-2</v>
      </c>
      <c r="H19" s="14">
        <v>1.1678518135046279E-2</v>
      </c>
      <c r="I19" s="14">
        <v>7.9866174873313156E-3</v>
      </c>
      <c r="J19" s="14">
        <v>-3.404777173347695E-2</v>
      </c>
      <c r="K19" s="14">
        <v>2.0551276742551305E-2</v>
      </c>
      <c r="L19" s="14">
        <v>-5.836753999563149E-2</v>
      </c>
      <c r="M19" s="14">
        <v>-2.0993023426121082E-2</v>
      </c>
      <c r="N19" s="14">
        <v>6.7921552984422817E-2</v>
      </c>
      <c r="O19" s="15">
        <f>E129/E117-1</f>
        <v>-7.7561246051571553E-2</v>
      </c>
      <c r="P19" s="15">
        <f>F129/F117-1</f>
        <v>-6.5199132098643475E-2</v>
      </c>
    </row>
    <row r="20" spans="2:16" ht="16.5" thickTop="1" thickBot="1" x14ac:dyDescent="0.3">
      <c r="B20" s="13">
        <v>2018</v>
      </c>
      <c r="C20" s="14">
        <v>3.0585313620525412E-2</v>
      </c>
      <c r="D20" s="14">
        <v>-0.11282337738394976</v>
      </c>
      <c r="E20" s="14">
        <v>-3.9750373683611007E-2</v>
      </c>
      <c r="F20" s="14">
        <v>6.7272385230543241E-2</v>
      </c>
      <c r="G20" s="14">
        <v>0.10187058499464263</v>
      </c>
      <c r="H20" s="14">
        <v>-9.8745260717303385E-3</v>
      </c>
      <c r="I20" s="14">
        <v>4.151015770939126E-2</v>
      </c>
      <c r="J20" s="14">
        <v>9.7758937182794714E-3</v>
      </c>
      <c r="K20" s="14">
        <v>-1.5485139639146661E-2</v>
      </c>
      <c r="L20" s="14">
        <v>-9.5409001065179799E-2</v>
      </c>
      <c r="M20" s="14">
        <v>-1.8317881527522784E-2</v>
      </c>
      <c r="N20" s="14">
        <v>-8.1973901960099793E-2</v>
      </c>
      <c r="O20" s="15">
        <f>E141/E129-1</f>
        <v>-0.13709450186454952</v>
      </c>
      <c r="P20" s="15">
        <f>F141/F129-1</f>
        <v>-0.12418409356246007</v>
      </c>
    </row>
    <row r="21" spans="2:16" ht="16.5" thickTop="1" thickBot="1" x14ac:dyDescent="0.3">
      <c r="B21" s="13">
        <v>2019</v>
      </c>
      <c r="C21" s="14">
        <v>0.14299863712970851</v>
      </c>
      <c r="D21" s="14">
        <v>1.4791948199089244E-2</v>
      </c>
      <c r="E21" s="14">
        <v>5.3371354563389373E-2</v>
      </c>
      <c r="F21" s="14">
        <v>-1.8893155747597645E-2</v>
      </c>
      <c r="G21" s="14">
        <v>-2.7102247310256677E-2</v>
      </c>
      <c r="H21" s="14">
        <v>0.03</v>
      </c>
      <c r="I21" s="14">
        <v>-1.2699999999999999E-2</v>
      </c>
      <c r="J21" s="14">
        <v>-3.1300000000000001E-2</v>
      </c>
      <c r="K21" s="14">
        <v>3.0499999999999999E-2</v>
      </c>
      <c r="L21" s="14">
        <v>-5.4600000000000003E-2</v>
      </c>
      <c r="M21" s="14">
        <v>-1.6199999999999999E-2</v>
      </c>
      <c r="N21" s="14">
        <v>5.9900000000000002E-2</v>
      </c>
      <c r="O21" s="15">
        <f>E153/E141-1</f>
        <v>0.16707482425596587</v>
      </c>
      <c r="P21" s="15">
        <f>F153/F141-1</f>
        <v>6.5553849910055639E-2</v>
      </c>
    </row>
    <row r="22" spans="2:16" ht="16.5" thickTop="1" thickBot="1" x14ac:dyDescent="0.3">
      <c r="B22" s="13">
        <v>2020</v>
      </c>
      <c r="C22" s="14">
        <v>-3.7900000000000003E-2</v>
      </c>
      <c r="D22" s="14">
        <v>-0.10100000000000001</v>
      </c>
      <c r="E22" s="14">
        <v>-0.43130000000000002</v>
      </c>
      <c r="F22" s="14"/>
      <c r="G22" s="14"/>
      <c r="H22" s="14"/>
      <c r="I22" s="14"/>
      <c r="J22" s="14"/>
      <c r="K22" s="14"/>
      <c r="L22" s="14"/>
      <c r="M22" s="14"/>
      <c r="N22" s="14"/>
      <c r="O22" s="15">
        <f>E156/E153-1</f>
        <v>-0.50811550326999999</v>
      </c>
      <c r="P22" s="15">
        <f>F156/F153-1</f>
        <v>-0.57188019061063522</v>
      </c>
    </row>
    <row r="23" spans="2:16" x14ac:dyDescent="0.2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6" x14ac:dyDescent="0.25">
      <c r="C24" t="s">
        <v>16</v>
      </c>
      <c r="D24" t="s">
        <v>17</v>
      </c>
      <c r="E24" t="s">
        <v>16</v>
      </c>
      <c r="F24" t="s">
        <v>17</v>
      </c>
    </row>
    <row r="25" spans="2:16" x14ac:dyDescent="0.25">
      <c r="B25" s="6">
        <v>39933</v>
      </c>
      <c r="E25">
        <v>10000</v>
      </c>
      <c r="F25">
        <v>10000</v>
      </c>
      <c r="I25" s="5"/>
    </row>
    <row r="26" spans="2:16" x14ac:dyDescent="0.25">
      <c r="B26" s="6">
        <v>39964</v>
      </c>
      <c r="C26" s="5">
        <v>9.9794990243040421E-2</v>
      </c>
      <c r="D26" s="5">
        <v>9.3148663223023176E-2</v>
      </c>
      <c r="E26">
        <f>E25*(1+C26)</f>
        <v>10997.949902430404</v>
      </c>
      <c r="F26">
        <f>F25*(1+D26)</f>
        <v>10931.486632230231</v>
      </c>
      <c r="I26" s="5"/>
      <c r="K26" t="s">
        <v>40</v>
      </c>
      <c r="O26" s="4">
        <f>E156/E144-1</f>
        <v>-0.53015175808511417</v>
      </c>
      <c r="P26" s="4"/>
    </row>
    <row r="27" spans="2:16" x14ac:dyDescent="0.25">
      <c r="B27" s="6">
        <v>39994</v>
      </c>
      <c r="C27" s="5">
        <v>-9.7487497141493587E-3</v>
      </c>
      <c r="D27" s="5">
        <v>-1.6910721085609426E-2</v>
      </c>
      <c r="E27">
        <f t="shared" ref="E27:E74" si="0">E26*(1+C27)</f>
        <v>10890.733641462855</v>
      </c>
      <c r="F27">
        <f t="shared" ref="F27:F74" si="1">F26*(1+D27)</f>
        <v>10746.627310741518</v>
      </c>
      <c r="I27" s="5"/>
      <c r="K27" t="s">
        <v>2</v>
      </c>
      <c r="O27" s="4">
        <f>F156/F144-1</f>
        <v>-0.60950006886544972</v>
      </c>
    </row>
    <row r="28" spans="2:16" x14ac:dyDescent="0.25">
      <c r="B28" s="6">
        <v>40025</v>
      </c>
      <c r="C28" s="5">
        <v>0.10203169790103066</v>
      </c>
      <c r="D28" s="5">
        <v>0.12447840554958867</v>
      </c>
      <c r="E28">
        <f t="shared" si="0"/>
        <v>12001.933686289185</v>
      </c>
      <c r="F28">
        <f t="shared" si="1"/>
        <v>12084.350343418286</v>
      </c>
      <c r="O28" s="4"/>
    </row>
    <row r="29" spans="2:16" x14ac:dyDescent="0.25">
      <c r="B29" s="6">
        <v>40056</v>
      </c>
      <c r="C29" s="5">
        <v>1.6194645517203679E-3</v>
      </c>
      <c r="D29" s="5">
        <v>-3.2442419402821332E-2</v>
      </c>
      <c r="E29">
        <f t="shared" si="0"/>
        <v>12021.37039244623</v>
      </c>
      <c r="F29">
        <f t="shared" si="1"/>
        <v>11692.304781366482</v>
      </c>
      <c r="K29" t="s">
        <v>39</v>
      </c>
      <c r="O29" s="4">
        <f>(1+M2)^(1/131)^12-1</f>
        <v>3.988003612651414E-2</v>
      </c>
    </row>
    <row r="30" spans="2:16" x14ac:dyDescent="0.25">
      <c r="B30" s="6">
        <v>40086</v>
      </c>
      <c r="C30" s="5">
        <v>1.0858454156670491E-2</v>
      </c>
      <c r="D30" s="5">
        <v>4.7948863176632495E-2</v>
      </c>
      <c r="E30">
        <f t="shared" si="0"/>
        <v>12151.903891752963</v>
      </c>
      <c r="F30">
        <f t="shared" si="1"/>
        <v>12252.93750354771</v>
      </c>
      <c r="K30" t="s">
        <v>2</v>
      </c>
      <c r="O30" s="4">
        <f>(1+O2)^(1/131)^12-1</f>
        <v>-7.3412944838965322E-3</v>
      </c>
    </row>
    <row r="31" spans="2:16" x14ac:dyDescent="0.25">
      <c r="B31" s="6">
        <v>40117</v>
      </c>
      <c r="C31" s="5">
        <v>2.3354761929330347E-2</v>
      </c>
      <c r="D31" s="5">
        <v>2.8614225269464777E-2</v>
      </c>
      <c r="E31">
        <f t="shared" si="0"/>
        <v>12435.708714132958</v>
      </c>
      <c r="F31">
        <f t="shared" si="1"/>
        <v>12603.545817486896</v>
      </c>
    </row>
    <row r="32" spans="2:16" x14ac:dyDescent="0.25">
      <c r="B32" s="6">
        <v>40147</v>
      </c>
      <c r="C32" s="5">
        <v>6.2705516324228161E-2</v>
      </c>
      <c r="D32" s="5">
        <v>6.3578087703232145E-2</v>
      </c>
      <c r="E32">
        <f t="shared" si="0"/>
        <v>13215.496249910368</v>
      </c>
      <c r="F32">
        <f t="shared" si="1"/>
        <v>13404.855158842784</v>
      </c>
    </row>
    <row r="33" spans="2:16" x14ac:dyDescent="0.25">
      <c r="B33" s="6">
        <v>40178</v>
      </c>
      <c r="C33" s="5">
        <v>5.1121029073891447E-2</v>
      </c>
      <c r="D33" s="5">
        <v>6.6058775371933498E-2</v>
      </c>
      <c r="E33">
        <f t="shared" si="0"/>
        <v>13891.086017927939</v>
      </c>
      <c r="F33">
        <f t="shared" si="1"/>
        <v>14290.363474674083</v>
      </c>
      <c r="M33" t="s">
        <v>18</v>
      </c>
      <c r="O33" t="s">
        <v>19</v>
      </c>
    </row>
    <row r="34" spans="2:16" x14ac:dyDescent="0.25">
      <c r="B34" s="6">
        <v>40209</v>
      </c>
      <c r="C34" s="5">
        <v>7.6722426123399063E-3</v>
      </c>
      <c r="D34" s="5">
        <v>6.315705849641251E-3</v>
      </c>
      <c r="E34">
        <f t="shared" si="0"/>
        <v>13997.661800006365</v>
      </c>
      <c r="F34">
        <f t="shared" si="1"/>
        <v>14380.617206864581</v>
      </c>
      <c r="M34" t="s">
        <v>16</v>
      </c>
      <c r="N34" t="s">
        <v>17</v>
      </c>
      <c r="O34" t="s">
        <v>16</v>
      </c>
      <c r="P34" t="s">
        <v>17</v>
      </c>
    </row>
    <row r="35" spans="2:16" x14ac:dyDescent="0.25">
      <c r="B35" s="6">
        <v>40237</v>
      </c>
      <c r="C35" s="5">
        <v>5.4624019776701588E-2</v>
      </c>
      <c r="D35" s="5">
        <v>4.5603463021196555E-2</v>
      </c>
      <c r="E35">
        <f t="shared" si="0"/>
        <v>14762.270354997492</v>
      </c>
      <c r="F35">
        <f t="shared" si="1"/>
        <v>15036.423151879813</v>
      </c>
      <c r="L35" t="s">
        <v>15</v>
      </c>
      <c r="M35">
        <f>E156/E153-1</f>
        <v>-0.50811550326999999</v>
      </c>
      <c r="N35">
        <f>F156/F153-1</f>
        <v>-0.57188019061063522</v>
      </c>
      <c r="O35" s="4">
        <f>M35</f>
        <v>-0.50811550326999999</v>
      </c>
      <c r="P35" s="4">
        <f>N35</f>
        <v>-0.57188019061063522</v>
      </c>
    </row>
    <row r="36" spans="2:16" x14ac:dyDescent="0.25">
      <c r="B36" s="6">
        <v>40268</v>
      </c>
      <c r="C36" s="5">
        <v>2.0961998322493333E-2</v>
      </c>
      <c r="D36" s="5">
        <v>2.8791100932439084E-2</v>
      </c>
      <c r="E36">
        <f t="shared" si="0"/>
        <v>15071.717041415142</v>
      </c>
      <c r="F36">
        <f t="shared" si="1"/>
        <v>15469.338328508449</v>
      </c>
      <c r="L36" t="s">
        <v>22</v>
      </c>
      <c r="M36">
        <f>E156/E144-1</f>
        <v>-0.53015175808511417</v>
      </c>
      <c r="N36">
        <f>F156/F144-1</f>
        <v>-0.60950006886544972</v>
      </c>
      <c r="O36" s="4">
        <f>M36</f>
        <v>-0.53015175808511417</v>
      </c>
      <c r="P36" s="4">
        <f>N36</f>
        <v>-0.60950006886544972</v>
      </c>
    </row>
    <row r="37" spans="2:16" x14ac:dyDescent="0.25">
      <c r="B37" s="6">
        <v>40298</v>
      </c>
      <c r="C37" s="5">
        <v>2.5176763353726591E-2</v>
      </c>
      <c r="D37" s="5">
        <v>3.3819734090047238E-2</v>
      </c>
      <c r="E37">
        <f t="shared" si="0"/>
        <v>15451.174094701179</v>
      </c>
      <c r="F37">
        <f t="shared" si="1"/>
        <v>15992.507237327582</v>
      </c>
      <c r="L37" t="s">
        <v>24</v>
      </c>
      <c r="M37">
        <f>E156/E120-1</f>
        <v>-0.55109667577877053</v>
      </c>
      <c r="N37">
        <f>F156/F120-1</f>
        <v>-0.64070072447407811</v>
      </c>
      <c r="O37" s="4">
        <f>(1+M37)^(1/3)-1</f>
        <v>-0.23431358732100871</v>
      </c>
      <c r="P37" s="4">
        <f>(1+N37)^(1/3)-1</f>
        <v>-0.28908319485363521</v>
      </c>
    </row>
    <row r="38" spans="2:16" x14ac:dyDescent="0.25">
      <c r="B38" s="6">
        <v>40329</v>
      </c>
      <c r="C38" s="5">
        <v>-4.4319042625838204E-2</v>
      </c>
      <c r="D38" s="5">
        <v>-5.4080594401457627E-2</v>
      </c>
      <c r="E38">
        <f t="shared" si="0"/>
        <v>14766.392851378871</v>
      </c>
      <c r="F38">
        <f t="shared" si="1"/>
        <v>15127.622939963294</v>
      </c>
      <c r="L38" t="s">
        <v>25</v>
      </c>
      <c r="M38">
        <f>E156/E96-1</f>
        <v>-0.61494187091086727</v>
      </c>
      <c r="N38">
        <f>F156/F96-1</f>
        <v>-0.68571154733036477</v>
      </c>
      <c r="O38" s="4">
        <f>(1+M38)^(1/5)-1</f>
        <v>-0.1737618206384437</v>
      </c>
      <c r="P38" s="4">
        <f>(1+N38)^(1/5)-1</f>
        <v>-0.20664843101856512</v>
      </c>
    </row>
    <row r="39" spans="2:16" x14ac:dyDescent="0.25">
      <c r="B39" s="6">
        <v>40359</v>
      </c>
      <c r="C39" s="5">
        <v>5.2113136637625984E-2</v>
      </c>
      <c r="D39" s="5">
        <v>5.5946767395029573E-2</v>
      </c>
      <c r="E39">
        <f t="shared" si="0"/>
        <v>15535.915899687641</v>
      </c>
      <c r="F39">
        <f t="shared" si="1"/>
        <v>15973.964541825133</v>
      </c>
      <c r="L39" t="s">
        <v>42</v>
      </c>
      <c r="M39">
        <f>E156/E36-1</f>
        <v>1.6804932868688782E-2</v>
      </c>
      <c r="N39">
        <f>F156/F36-1</f>
        <v>-0.40352198013587492</v>
      </c>
      <c r="O39" s="4">
        <f>(1+M39)^(1/10)-1</f>
        <v>1.6679186562722492E-3</v>
      </c>
      <c r="P39" s="4">
        <f>(1+N39)^(1/10)-1</f>
        <v>-5.0359026702622267E-2</v>
      </c>
    </row>
    <row r="40" spans="2:16" x14ac:dyDescent="0.25">
      <c r="B40" s="6">
        <v>40390</v>
      </c>
      <c r="C40" s="5">
        <v>5.9283121066680523E-2</v>
      </c>
      <c r="D40" s="5">
        <v>7.5322183265422282E-2</v>
      </c>
      <c r="E40">
        <f t="shared" si="0"/>
        <v>16456.933482850589</v>
      </c>
      <c r="F40">
        <f t="shared" si="1"/>
        <v>17177.158426519843</v>
      </c>
      <c r="L40" t="s">
        <v>23</v>
      </c>
      <c r="M40">
        <f>E156/E25-1</f>
        <v>0.53249962345119961</v>
      </c>
      <c r="N40">
        <f>F156/F25-1</f>
        <v>-7.7287970520306559E-2</v>
      </c>
      <c r="O40" s="20">
        <f>(1+M40)^(12/131)-1</f>
        <v>3.9880036126513918E-2</v>
      </c>
      <c r="P40" s="20">
        <f>(1+N40)^(12/131)-1</f>
        <v>-7.3412944838961991E-3</v>
      </c>
    </row>
    <row r="41" spans="2:16" x14ac:dyDescent="0.25">
      <c r="B41" s="6">
        <v>40421</v>
      </c>
      <c r="C41" s="5">
        <v>-1.4687656290098949E-2</v>
      </c>
      <c r="D41" s="5">
        <v>-2.5500369011819513E-2</v>
      </c>
      <c r="E41">
        <f t="shared" si="0"/>
        <v>16215.219700265459</v>
      </c>
      <c r="F41">
        <f t="shared" si="1"/>
        <v>16739.134548069102</v>
      </c>
    </row>
    <row r="42" spans="2:16" x14ac:dyDescent="0.25">
      <c r="B42" s="6">
        <v>40451</v>
      </c>
      <c r="C42" s="5">
        <v>5.1111261242841828E-2</v>
      </c>
      <c r="D42" s="5">
        <v>6.1344214857349755E-2</v>
      </c>
      <c r="E42">
        <f t="shared" si="0"/>
        <v>17044.000030475803</v>
      </c>
      <c r="F42">
        <f t="shared" si="1"/>
        <v>17765.983614311939</v>
      </c>
    </row>
    <row r="43" spans="2:16" x14ac:dyDescent="0.25">
      <c r="B43" s="6">
        <v>40482</v>
      </c>
      <c r="C43" s="5">
        <v>2.0509524405366967E-2</v>
      </c>
      <c r="D43" s="5">
        <v>5.3953884658394902E-2</v>
      </c>
      <c r="E43">
        <f t="shared" si="0"/>
        <v>17393.564365065922</v>
      </c>
      <c r="F43">
        <f t="shared" si="1"/>
        <v>18724.527445081458</v>
      </c>
    </row>
    <row r="44" spans="2:16" x14ac:dyDescent="0.25">
      <c r="B44" s="6">
        <v>40512</v>
      </c>
      <c r="C44" s="5">
        <v>3.3208830975009929E-2</v>
      </c>
      <c r="D44" s="5">
        <v>1.9118642697628419E-2</v>
      </c>
      <c r="E44">
        <f t="shared" si="0"/>
        <v>17971.184304118349</v>
      </c>
      <c r="F44">
        <f t="shared" si="1"/>
        <v>19082.514994985908</v>
      </c>
    </row>
    <row r="45" spans="2:16" x14ac:dyDescent="0.25">
      <c r="B45" s="6">
        <v>40543</v>
      </c>
      <c r="C45" s="5">
        <v>2.7656651520599401E-2</v>
      </c>
      <c r="D45" s="5">
        <v>1.7361902967685694E-2</v>
      </c>
      <c r="E45">
        <f t="shared" si="0"/>
        <v>18468.207085829814</v>
      </c>
      <c r="F45">
        <f t="shared" si="1"/>
        <v>19413.823768708262</v>
      </c>
    </row>
    <row r="46" spans="2:16" x14ac:dyDescent="0.25">
      <c r="B46" s="6">
        <v>40574</v>
      </c>
      <c r="C46" s="5">
        <v>1.2722777065750979E-2</v>
      </c>
      <c r="D46" s="5">
        <v>3.0222993255623498E-2</v>
      </c>
      <c r="E46">
        <f t="shared" si="0"/>
        <v>18703.173967386949</v>
      </c>
      <c r="F46">
        <f t="shared" si="1"/>
        <v>20000.567633535797</v>
      </c>
    </row>
    <row r="47" spans="2:16" x14ac:dyDescent="0.25">
      <c r="B47" s="6">
        <v>40602</v>
      </c>
      <c r="C47" s="5">
        <v>5.1946375431673797E-2</v>
      </c>
      <c r="D47" s="5">
        <v>3.5107137789130327E-2</v>
      </c>
      <c r="E47">
        <f t="shared" si="0"/>
        <v>19674.73606406074</v>
      </c>
      <c r="F47">
        <f t="shared" si="1"/>
        <v>20702.73031730716</v>
      </c>
    </row>
    <row r="48" spans="2:16" x14ac:dyDescent="0.25">
      <c r="B48" s="6">
        <v>40633</v>
      </c>
      <c r="C48" s="5">
        <v>6.1855070448801897E-4</v>
      </c>
      <c r="D48" s="5">
        <v>-6.0503034291147229E-3</v>
      </c>
      <c r="E48">
        <f t="shared" si="0"/>
        <v>19686.90588591378</v>
      </c>
      <c r="F48">
        <f t="shared" si="1"/>
        <v>20577.472517076319</v>
      </c>
    </row>
    <row r="49" spans="2:6" x14ac:dyDescent="0.25">
      <c r="B49" s="6">
        <v>40663</v>
      </c>
      <c r="C49" s="5">
        <v>2.6734362715942428E-2</v>
      </c>
      <c r="D49" s="5">
        <v>3.3065450466189805E-2</v>
      </c>
      <c r="E49">
        <f t="shared" si="0"/>
        <v>20213.222768622421</v>
      </c>
      <c r="F49">
        <f t="shared" si="1"/>
        <v>21257.875915309087</v>
      </c>
    </row>
    <row r="50" spans="2:6" x14ac:dyDescent="0.25">
      <c r="B50" s="6">
        <v>40694</v>
      </c>
      <c r="C50" s="5">
        <v>-4.2338388117081016E-2</v>
      </c>
      <c r="D50" s="5">
        <v>-4.9541611036938216E-2</v>
      </c>
      <c r="E50">
        <f t="shared" si="0"/>
        <v>19357.427497947465</v>
      </c>
      <c r="F50">
        <f t="shared" si="1"/>
        <v>20204.726495241346</v>
      </c>
    </row>
    <row r="51" spans="2:6" x14ac:dyDescent="0.25">
      <c r="B51" s="6">
        <v>40724</v>
      </c>
      <c r="C51" s="5">
        <v>1.8505981567557894E-2</v>
      </c>
      <c r="D51" s="5">
        <v>1.0891144740785341E-2</v>
      </c>
      <c r="E51">
        <f t="shared" si="0"/>
        <v>19715.65569441982</v>
      </c>
      <c r="F51">
        <f t="shared" si="1"/>
        <v>20424.779095949001</v>
      </c>
    </row>
    <row r="52" spans="2:6" x14ac:dyDescent="0.25">
      <c r="B52" s="6">
        <v>40755</v>
      </c>
      <c r="C52" s="5">
        <v>-2.3602315241489369E-2</v>
      </c>
      <c r="D52" s="5">
        <v>-1.8870371571234168E-2</v>
      </c>
      <c r="E52">
        <f t="shared" si="0"/>
        <v>19250.320573527457</v>
      </c>
      <c r="F52">
        <f t="shared" si="1"/>
        <v>20039.355925148066</v>
      </c>
    </row>
    <row r="53" spans="2:6" x14ac:dyDescent="0.25">
      <c r="B53" s="6">
        <v>40786</v>
      </c>
      <c r="C53" s="5">
        <v>-2.4846139141357915E-3</v>
      </c>
      <c r="D53" s="5">
        <v>-1.0754414125200507E-2</v>
      </c>
      <c r="E53">
        <f t="shared" si="0"/>
        <v>19202.490959178896</v>
      </c>
      <c r="F53">
        <f t="shared" si="1"/>
        <v>19823.844392726733</v>
      </c>
    </row>
    <row r="54" spans="2:6" x14ac:dyDescent="0.25">
      <c r="B54" s="6">
        <v>40816</v>
      </c>
      <c r="C54" s="5">
        <v>-3.270042062574785E-2</v>
      </c>
      <c r="D54" s="5">
        <v>-4.1366408643613295E-2</v>
      </c>
      <c r="E54">
        <f t="shared" si="0"/>
        <v>18574.561427751625</v>
      </c>
      <c r="F54">
        <f t="shared" si="1"/>
        <v>19003.803144689795</v>
      </c>
    </row>
    <row r="55" spans="2:6" x14ac:dyDescent="0.25">
      <c r="B55" s="6">
        <v>40847</v>
      </c>
      <c r="C55" s="5">
        <v>9.2039335010100976E-2</v>
      </c>
      <c r="D55" s="5">
        <v>0.10265141332377503</v>
      </c>
      <c r="E55">
        <f t="shared" si="0"/>
        <v>20284.151709666156</v>
      </c>
      <c r="F55">
        <f t="shared" si="1"/>
        <v>20954.570396019004</v>
      </c>
    </row>
    <row r="56" spans="2:6" x14ac:dyDescent="0.25">
      <c r="B56" s="6">
        <v>40877</v>
      </c>
      <c r="C56" s="5">
        <v>2.0956629364721202E-3</v>
      </c>
      <c r="D56" s="5">
        <v>-2.4018709310410502E-3</v>
      </c>
      <c r="E56">
        <f t="shared" si="0"/>
        <v>20326.660454601879</v>
      </c>
      <c r="F56">
        <f t="shared" si="1"/>
        <v>20904.240222512351</v>
      </c>
    </row>
    <row r="57" spans="2:6" x14ac:dyDescent="0.25">
      <c r="B57" s="6">
        <v>40908</v>
      </c>
      <c r="C57" s="5">
        <v>6.8613355340995108E-2</v>
      </c>
      <c r="D57" s="5">
        <v>5.7566459391207747E-2</v>
      </c>
      <c r="E57">
        <f t="shared" si="0"/>
        <v>21721.34083126923</v>
      </c>
      <c r="F57">
        <f t="shared" si="1"/>
        <v>22107.62331838566</v>
      </c>
    </row>
    <row r="58" spans="2:6" x14ac:dyDescent="0.25">
      <c r="B58" s="6">
        <v>40939</v>
      </c>
      <c r="C58" s="5">
        <v>1.7129774867024494E-2</v>
      </c>
      <c r="D58" s="5">
        <v>1.9462346265437747E-2</v>
      </c>
      <c r="E58">
        <f t="shared" si="0"/>
        <v>22093.422509518779</v>
      </c>
      <c r="F58">
        <f t="shared" si="1"/>
        <v>22537.889538513948</v>
      </c>
    </row>
    <row r="59" spans="2:6" x14ac:dyDescent="0.25">
      <c r="B59" s="6">
        <v>40968</v>
      </c>
      <c r="C59" s="5">
        <v>5.2947285942167133E-2</v>
      </c>
      <c r="D59" s="5">
        <v>4.1791545984972478E-2</v>
      </c>
      <c r="E59">
        <f t="shared" si="0"/>
        <v>23263.209268571383</v>
      </c>
      <c r="F59">
        <f t="shared" si="1"/>
        <v>23479.782785566982</v>
      </c>
    </row>
    <row r="60" spans="2:6" x14ac:dyDescent="0.25">
      <c r="B60" s="6">
        <v>40999</v>
      </c>
      <c r="C60" s="5">
        <v>-3.6277663261004012E-2</v>
      </c>
      <c r="D60" s="5">
        <v>-3.9889437760389335E-2</v>
      </c>
      <c r="E60">
        <f t="shared" si="0"/>
        <v>22419.274396355882</v>
      </c>
      <c r="F60">
        <f t="shared" si="1"/>
        <v>22543.187451514648</v>
      </c>
    </row>
    <row r="61" spans="2:6" x14ac:dyDescent="0.25">
      <c r="B61" s="6">
        <v>41029</v>
      </c>
      <c r="C61" s="5">
        <v>9.3253546783527153E-3</v>
      </c>
      <c r="D61" s="5">
        <v>2.2452011448427456E-2</v>
      </c>
      <c r="E61">
        <f t="shared" si="0"/>
        <v>22628.342081733212</v>
      </c>
      <c r="F61">
        <f t="shared" si="1"/>
        <v>23049.327354260102</v>
      </c>
    </row>
    <row r="62" spans="2:6" x14ac:dyDescent="0.25">
      <c r="B62" s="6">
        <v>41060</v>
      </c>
      <c r="C62" s="5">
        <v>-6.9842647183702478E-2</v>
      </c>
      <c r="D62" s="5">
        <v>-7.4873992349242302E-2</v>
      </c>
      <c r="E62">
        <f t="shared" si="0"/>
        <v>21047.918769366592</v>
      </c>
      <c r="F62">
        <f t="shared" si="1"/>
        <v>21323.532194282048</v>
      </c>
    </row>
    <row r="63" spans="2:6" x14ac:dyDescent="0.25">
      <c r="B63" s="6">
        <v>41090</v>
      </c>
      <c r="C63" s="5">
        <v>3.2798067780247298E-2</v>
      </c>
      <c r="D63" s="5">
        <v>3.3097597983974714E-2</v>
      </c>
      <c r="E63">
        <f t="shared" si="0"/>
        <v>21738.249835797418</v>
      </c>
      <c r="F63">
        <f t="shared" si="1"/>
        <v>22029.289890446737</v>
      </c>
    </row>
    <row r="64" spans="2:6" x14ac:dyDescent="0.25">
      <c r="B64" s="6">
        <v>41121</v>
      </c>
      <c r="C64" s="5">
        <v>5.8373862320121317E-2</v>
      </c>
      <c r="D64" s="5">
        <v>5.0761421319796884E-2</v>
      </c>
      <c r="E64">
        <f t="shared" si="0"/>
        <v>23007.195438792656</v>
      </c>
      <c r="F64">
        <f t="shared" si="1"/>
        <v>23147.527955951646</v>
      </c>
    </row>
    <row r="65" spans="2:6" x14ac:dyDescent="0.25">
      <c r="B65" s="6">
        <v>41152</v>
      </c>
      <c r="C65" s="5">
        <v>3.1725324540422983E-2</v>
      </c>
      <c r="D65" s="5">
        <v>1.6029492304045379E-2</v>
      </c>
      <c r="E65">
        <f t="shared" si="0"/>
        <v>23737.106180853294</v>
      </c>
      <c r="F65">
        <f t="shared" si="1"/>
        <v>23518.571077179247</v>
      </c>
    </row>
    <row r="66" spans="2:6" x14ac:dyDescent="0.25">
      <c r="B66" s="6">
        <v>41182</v>
      </c>
      <c r="C66" s="5">
        <v>2.3242286247731281E-2</v>
      </c>
      <c r="D66" s="5">
        <v>1.9919869989863059E-2</v>
      </c>
      <c r="E66">
        <f t="shared" si="0"/>
        <v>24288.810797401478</v>
      </c>
      <c r="F66">
        <f t="shared" si="1"/>
        <v>23987.057955384011</v>
      </c>
    </row>
    <row r="67" spans="2:6" x14ac:dyDescent="0.25">
      <c r="B67" s="6">
        <v>41213</v>
      </c>
      <c r="C67" s="5">
        <v>-8.3294942523730597E-3</v>
      </c>
      <c r="D67" s="5">
        <v>4.9852493413475862E-3</v>
      </c>
      <c r="E67">
        <f t="shared" si="0"/>
        <v>24086.497287467548</v>
      </c>
      <c r="F67">
        <f t="shared" si="1"/>
        <v>24106.639420256954</v>
      </c>
    </row>
    <row r="68" spans="2:6" x14ac:dyDescent="0.25">
      <c r="B68" s="6">
        <v>41243</v>
      </c>
      <c r="C68" s="5">
        <v>4.6616474341332204E-3</v>
      </c>
      <c r="D68" s="5">
        <v>-7.9588088473069307E-3</v>
      </c>
      <c r="E68">
        <f t="shared" si="0"/>
        <v>24198.780045744927</v>
      </c>
      <c r="F68">
        <f t="shared" si="1"/>
        <v>23914.779285160173</v>
      </c>
    </row>
    <row r="69" spans="2:6" x14ac:dyDescent="0.25">
      <c r="B69" s="6">
        <v>41274</v>
      </c>
      <c r="C69" s="5">
        <v>-3.1286854833366462E-2</v>
      </c>
      <c r="D69" s="5">
        <v>-3.1204506614342709E-2</v>
      </c>
      <c r="E69">
        <f t="shared" si="0"/>
        <v>23441.676327309138</v>
      </c>
      <c r="F69">
        <f t="shared" si="1"/>
        <v>23168.530396775848</v>
      </c>
    </row>
    <row r="70" spans="2:6" x14ac:dyDescent="0.25">
      <c r="B70" s="6">
        <v>41305</v>
      </c>
      <c r="C70" s="5">
        <v>0.12880633139630815</v>
      </c>
      <c r="D70" s="5">
        <v>0.12626584346008096</v>
      </c>
      <c r="E70">
        <f t="shared" si="0"/>
        <v>26461.11265680951</v>
      </c>
      <c r="F70">
        <f t="shared" si="1"/>
        <v>26093.924429055274</v>
      </c>
    </row>
    <row r="71" spans="2:6" x14ac:dyDescent="0.25">
      <c r="B71" s="6">
        <v>41333</v>
      </c>
      <c r="C71" s="5">
        <v>1.7796999545564018E-2</v>
      </c>
      <c r="D71" s="5">
        <v>8.8826690063736891E-3</v>
      </c>
      <c r="E71">
        <f t="shared" si="0"/>
        <v>26932.041066737867</v>
      </c>
      <c r="F71">
        <f t="shared" si="1"/>
        <v>26325.708122835902</v>
      </c>
    </row>
    <row r="72" spans="2:6" x14ac:dyDescent="0.25">
      <c r="B72" s="6">
        <v>41364</v>
      </c>
      <c r="C72" s="5">
        <v>5.8381735305537807E-2</v>
      </c>
      <c r="D72" s="5">
        <v>5.3818620897839509E-2</v>
      </c>
      <c r="E72">
        <f t="shared" si="0"/>
        <v>28504.380359534032</v>
      </c>
      <c r="F72">
        <f t="shared" si="1"/>
        <v>27742.521428165983</v>
      </c>
    </row>
    <row r="73" spans="2:6" x14ac:dyDescent="0.25">
      <c r="B73" s="6">
        <v>41394</v>
      </c>
      <c r="C73" s="5">
        <v>-4.8663503756177784E-3</v>
      </c>
      <c r="D73" s="5">
        <v>9.1800684753993167E-3</v>
      </c>
      <c r="E73">
        <f t="shared" si="0"/>
        <v>28365.668057464663</v>
      </c>
      <c r="F73">
        <f t="shared" si="1"/>
        <v>27997.199674556778</v>
      </c>
    </row>
    <row r="74" spans="2:6" x14ac:dyDescent="0.25">
      <c r="B74" s="6">
        <v>41425</v>
      </c>
      <c r="C74" s="5">
        <v>-1.0913119710048602E-2</v>
      </c>
      <c r="D74" s="5">
        <v>-2.0450367647058765E-2</v>
      </c>
      <c r="E74">
        <f t="shared" si="0"/>
        <v>28056.110126298048</v>
      </c>
      <c r="F74">
        <f t="shared" si="1"/>
        <v>27424.646648123977</v>
      </c>
    </row>
    <row r="75" spans="2:6" x14ac:dyDescent="0.25">
      <c r="B75" s="6">
        <v>41455</v>
      </c>
      <c r="C75" s="5">
        <v>2.6997531508701655E-2</v>
      </c>
      <c r="D75" s="5">
        <v>3.124698155124106E-2</v>
      </c>
      <c r="E75">
        <f t="shared" ref="E75:E99" si="2">E74*(1+C75)</f>
        <v>28813.555843444385</v>
      </c>
      <c r="F75">
        <f t="shared" ref="F75:F99" si="3">F74*(1+D75)</f>
        <v>28281.584075987212</v>
      </c>
    </row>
    <row r="76" spans="2:6" x14ac:dyDescent="0.25">
      <c r="B76" s="6">
        <v>41486</v>
      </c>
      <c r="C76" s="5">
        <v>2.6016001215076745E-3</v>
      </c>
      <c r="D76" s="5">
        <v>-4.9173418255047396E-3</v>
      </c>
      <c r="E76">
        <f t="shared" si="2"/>
        <v>28888.517193827756</v>
      </c>
      <c r="F76">
        <f t="shared" si="3"/>
        <v>28142.513859718831</v>
      </c>
    </row>
    <row r="77" spans="2:6" x14ac:dyDescent="0.25">
      <c r="B77" s="6">
        <v>41517</v>
      </c>
      <c r="C77" s="5">
        <v>-3.3022053432056886E-3</v>
      </c>
      <c r="D77" s="5">
        <v>-2.4997310671256323E-2</v>
      </c>
      <c r="E77">
        <f t="shared" si="2"/>
        <v>28793.121377993008</v>
      </c>
      <c r="F77">
        <f t="shared" si="3"/>
        <v>27439.026697697303</v>
      </c>
    </row>
    <row r="78" spans="2:6" x14ac:dyDescent="0.25">
      <c r="B78" s="6">
        <v>41547</v>
      </c>
      <c r="C78" s="5">
        <v>1.3530323677990896E-2</v>
      </c>
      <c r="D78" s="5">
        <v>2.3204016053179455E-2</v>
      </c>
      <c r="E78">
        <f t="shared" si="2"/>
        <v>29182.701629936932</v>
      </c>
      <c r="F78">
        <f t="shared" si="3"/>
        <v>28075.72231367429</v>
      </c>
    </row>
    <row r="79" spans="2:6" x14ac:dyDescent="0.25">
      <c r="B79" s="6">
        <v>41578</v>
      </c>
      <c r="C79" s="5">
        <v>2.3761876850109109E-2</v>
      </c>
      <c r="D79" s="5">
        <v>2.6883133512599189E-2</v>
      </c>
      <c r="E79">
        <f t="shared" si="2"/>
        <v>29876.137392220971</v>
      </c>
      <c r="F79">
        <f t="shared" si="3"/>
        <v>28830.485705095456</v>
      </c>
    </row>
    <row r="80" spans="2:6" x14ac:dyDescent="0.25">
      <c r="B80" s="6">
        <v>41608</v>
      </c>
      <c r="C80" s="5">
        <v>4.0884796883577046E-2</v>
      </c>
      <c r="D80" s="5">
        <v>8.7220749219016902E-3</v>
      </c>
      <c r="E80">
        <f t="shared" si="2"/>
        <v>31097.617201167766</v>
      </c>
      <c r="F80">
        <f t="shared" si="3"/>
        <v>29081.947361450115</v>
      </c>
    </row>
    <row r="81" spans="2:6" x14ac:dyDescent="0.25">
      <c r="B81" s="6">
        <v>41639</v>
      </c>
      <c r="C81" s="5">
        <v>3.4586327043481857E-2</v>
      </c>
      <c r="D81" s="5">
        <v>1.6395469125119577E-2</v>
      </c>
      <c r="E81">
        <f t="shared" si="2"/>
        <v>32173.169559960363</v>
      </c>
      <c r="F81">
        <f t="shared" si="3"/>
        <v>29558.759531513122</v>
      </c>
    </row>
    <row r="82" spans="2:6" x14ac:dyDescent="0.25">
      <c r="B82" s="6">
        <v>41670</v>
      </c>
      <c r="C82" s="5">
        <v>1.4600041257600394E-2</v>
      </c>
      <c r="D82" s="5">
        <v>5.9339013320871548E-3</v>
      </c>
      <c r="E82">
        <f t="shared" si="2"/>
        <v>32642.899162923557</v>
      </c>
      <c r="F82">
        <f t="shared" si="3"/>
        <v>29734.158294072011</v>
      </c>
    </row>
    <row r="83" spans="2:6" x14ac:dyDescent="0.25">
      <c r="B83" s="6">
        <v>41698</v>
      </c>
      <c r="C83" s="5">
        <v>2.7096530305783295E-2</v>
      </c>
      <c r="D83" s="5">
        <v>-1.8326672945250255E-3</v>
      </c>
      <c r="E83">
        <f t="shared" si="2"/>
        <v>33527.408469360344</v>
      </c>
      <c r="F83">
        <f t="shared" si="3"/>
        <v>29679.665474636236</v>
      </c>
    </row>
    <row r="84" spans="2:6" x14ac:dyDescent="0.25">
      <c r="B84" s="6">
        <v>41729</v>
      </c>
      <c r="C84" s="5">
        <v>3.9280950930126624E-2</v>
      </c>
      <c r="D84" s="5">
        <v>1.4535254366951467E-2</v>
      </c>
      <c r="E84">
        <f t="shared" si="2"/>
        <v>34844.396956259596</v>
      </c>
      <c r="F84">
        <f t="shared" si="3"/>
        <v>30111.066961836103</v>
      </c>
    </row>
    <row r="85" spans="2:6" x14ac:dyDescent="0.25">
      <c r="B85" s="6">
        <v>41759</v>
      </c>
      <c r="C85" s="5">
        <v>2.4372661691316688E-2</v>
      </c>
      <c r="D85" s="5">
        <v>4.2673118009299849E-2</v>
      </c>
      <c r="E85">
        <f t="shared" si="2"/>
        <v>35693.647655112458</v>
      </c>
      <c r="F85">
        <f t="shared" si="3"/>
        <v>31396.000075684464</v>
      </c>
    </row>
    <row r="86" spans="2:6" x14ac:dyDescent="0.25">
      <c r="B86" s="6">
        <v>41790</v>
      </c>
      <c r="C86" s="5">
        <v>5.60300370866329E-2</v>
      </c>
      <c r="D86" s="5">
        <v>3.3911686182810818E-2</v>
      </c>
      <c r="E86">
        <f t="shared" si="2"/>
        <v>37693.564056985619</v>
      </c>
      <c r="F86">
        <f t="shared" si="3"/>
        <v>32460.691377646581</v>
      </c>
    </row>
    <row r="87" spans="2:6" x14ac:dyDescent="0.25">
      <c r="B87" s="6">
        <v>41820</v>
      </c>
      <c r="C87" s="5">
        <v>9.5807508943931419E-2</v>
      </c>
      <c r="D87" s="5">
        <v>5.9146177968966818E-2</v>
      </c>
      <c r="E87">
        <f t="shared" si="2"/>
        <v>41304.890532503923</v>
      </c>
      <c r="F87">
        <f t="shared" si="3"/>
        <v>34380.617206864576</v>
      </c>
    </row>
    <row r="88" spans="2:6" x14ac:dyDescent="0.25">
      <c r="B88" s="6">
        <v>41851</v>
      </c>
      <c r="C88" s="5">
        <v>-3.9646351793433787E-2</v>
      </c>
      <c r="D88" s="5">
        <v>-3.5453069535785975E-2</v>
      </c>
      <c r="E88">
        <f t="shared" si="2"/>
        <v>39667.302311662999</v>
      </c>
      <c r="F88">
        <f t="shared" si="3"/>
        <v>33161.718794346365</v>
      </c>
    </row>
    <row r="89" spans="2:6" x14ac:dyDescent="0.25">
      <c r="B89" s="6">
        <v>41882</v>
      </c>
      <c r="C89" s="5">
        <v>7.4711665246166126E-2</v>
      </c>
      <c r="D89" s="5">
        <v>8.1928302037509226E-2</v>
      </c>
      <c r="E89">
        <f t="shared" si="2"/>
        <v>42630.91252319044</v>
      </c>
      <c r="F89">
        <f t="shared" si="3"/>
        <v>35878.60210781252</v>
      </c>
    </row>
    <row r="90" spans="2:6" x14ac:dyDescent="0.25">
      <c r="B90" s="6">
        <v>41912</v>
      </c>
      <c r="C90" s="5">
        <v>-1.4552080027303238E-2</v>
      </c>
      <c r="D90" s="5">
        <v>-1.5631097657444859E-2</v>
      </c>
      <c r="E90">
        <f t="shared" si="2"/>
        <v>42010.544072516008</v>
      </c>
      <c r="F90">
        <f t="shared" si="3"/>
        <v>35317.780174452695</v>
      </c>
    </row>
    <row r="91" spans="2:6" x14ac:dyDescent="0.25">
      <c r="B91" s="6">
        <v>41943</v>
      </c>
      <c r="C91" s="5">
        <v>-4.140312197044882E-2</v>
      </c>
      <c r="D91" s="5">
        <v>-4.5987849435866646E-2</v>
      </c>
      <c r="E91">
        <f t="shared" si="2"/>
        <v>40271.17639223671</v>
      </c>
      <c r="F91">
        <f t="shared" si="3"/>
        <v>33693.591417380929</v>
      </c>
    </row>
    <row r="92" spans="2:6" x14ac:dyDescent="0.25">
      <c r="B92" s="6">
        <v>41973</v>
      </c>
      <c r="C92" s="5">
        <v>3.8887732078061177E-3</v>
      </c>
      <c r="D92" s="5">
        <v>-2.5781416714399708E-2</v>
      </c>
      <c r="E92">
        <f t="shared" si="2"/>
        <v>40427.781864037672</v>
      </c>
      <c r="F92">
        <f t="shared" si="3"/>
        <v>32824.92289644471</v>
      </c>
    </row>
    <row r="93" spans="2:6" x14ac:dyDescent="0.25">
      <c r="B93" s="6">
        <v>42004</v>
      </c>
      <c r="C93" s="5">
        <v>-3.1993776251401762E-2</v>
      </c>
      <c r="D93" s="5">
        <v>-5.6247586218822532E-2</v>
      </c>
      <c r="E93">
        <f t="shared" si="2"/>
        <v>39134.344456739171</v>
      </c>
      <c r="F93">
        <f t="shared" si="3"/>
        <v>30978.600215700735</v>
      </c>
    </row>
    <row r="94" spans="2:6" x14ac:dyDescent="0.25">
      <c r="B94" s="6">
        <v>42035</v>
      </c>
      <c r="C94" s="5">
        <v>-3.0018630495099785E-2</v>
      </c>
      <c r="D94" s="5">
        <v>-3.0520690181707111E-2</v>
      </c>
      <c r="E94">
        <f t="shared" si="2"/>
        <v>37959.585030824361</v>
      </c>
      <c r="F94">
        <f t="shared" si="3"/>
        <v>30033.111956254368</v>
      </c>
    </row>
    <row r="95" spans="2:6" x14ac:dyDescent="0.25">
      <c r="B95" s="6">
        <v>42063</v>
      </c>
      <c r="C95" s="5">
        <v>5.8344965852892949E-2</v>
      </c>
      <c r="D95" s="5">
        <v>2.0796582833526589E-2</v>
      </c>
      <c r="E95">
        <f t="shared" si="2"/>
        <v>40174.335723237797</v>
      </c>
      <c r="F95">
        <f t="shared" si="3"/>
        <v>30657.69805680119</v>
      </c>
    </row>
    <row r="96" spans="2:6" x14ac:dyDescent="0.25">
      <c r="B96" s="6">
        <v>42094</v>
      </c>
      <c r="C96" s="5">
        <v>-9.3382941202297953E-3</v>
      </c>
      <c r="D96" s="5">
        <v>-4.2368958643205779E-2</v>
      </c>
      <c r="E96">
        <f t="shared" si="2"/>
        <v>39799.175960169348</v>
      </c>
      <c r="F96">
        <f t="shared" si="3"/>
        <v>29358.763315736691</v>
      </c>
    </row>
    <row r="97" spans="2:8" x14ac:dyDescent="0.25">
      <c r="B97" s="6">
        <v>42124</v>
      </c>
      <c r="C97" s="5">
        <v>4.8628567292462677E-2</v>
      </c>
      <c r="D97" s="5">
        <v>6.1831352633342718E-2</v>
      </c>
      <c r="E97">
        <f t="shared" si="2"/>
        <v>41734.552866533006</v>
      </c>
      <c r="F97">
        <f t="shared" si="3"/>
        <v>31174.055363190851</v>
      </c>
    </row>
    <row r="98" spans="2:8" x14ac:dyDescent="0.25">
      <c r="B98" s="6">
        <v>42155</v>
      </c>
      <c r="C98" s="5">
        <v>-2.5186273559422601E-2</v>
      </c>
      <c r="D98" s="5">
        <v>-3.574940215346134E-2</v>
      </c>
      <c r="E98">
        <f t="shared" si="2"/>
        <v>40683.415001156318</v>
      </c>
      <c r="F98">
        <f t="shared" si="3"/>
        <v>30059.601521257875</v>
      </c>
    </row>
    <row r="99" spans="2:8" x14ac:dyDescent="0.25">
      <c r="B99" s="6">
        <v>42185</v>
      </c>
      <c r="C99" s="5">
        <v>-4.7921172670971957E-2</v>
      </c>
      <c r="D99" s="5">
        <v>-8.2829770627187438E-2</v>
      </c>
      <c r="E99">
        <f t="shared" si="2"/>
        <v>38733.818046041095</v>
      </c>
      <c r="F99">
        <f t="shared" si="3"/>
        <v>27569.77162210743</v>
      </c>
    </row>
    <row r="100" spans="2:8" x14ac:dyDescent="0.25">
      <c r="B100" s="6">
        <v>42216</v>
      </c>
      <c r="C100" s="5">
        <v>-4.9010850268998096E-2</v>
      </c>
      <c r="D100" s="5">
        <v>-3.2475687843578571E-2</v>
      </c>
      <c r="E100">
        <f t="shared" ref="E100:E102" si="4">E99*(1+C100)</f>
        <v>36835.440689439958</v>
      </c>
      <c r="F100">
        <f t="shared" ref="F100:F102" si="5">F99*(1+D100)</f>
        <v>26674.424324989119</v>
      </c>
    </row>
    <row r="101" spans="2:8" x14ac:dyDescent="0.25">
      <c r="B101" s="6">
        <v>42247</v>
      </c>
      <c r="C101" s="5">
        <v>-6.0977556133207211E-2</v>
      </c>
      <c r="D101" s="5">
        <v>-4.9618022798045058E-2</v>
      </c>
      <c r="E101">
        <f t="shared" si="4"/>
        <v>34589.305537108208</v>
      </c>
      <c r="F101">
        <f t="shared" si="5"/>
        <v>25350.892130707081</v>
      </c>
    </row>
    <row r="102" spans="2:8" x14ac:dyDescent="0.25">
      <c r="B102" s="6">
        <v>42277</v>
      </c>
      <c r="C102" s="5">
        <v>-0.1744371933954173</v>
      </c>
      <c r="D102" s="5">
        <v>-0.15284142646027077</v>
      </c>
      <c r="E102">
        <f t="shared" si="4"/>
        <v>28555.644157718485</v>
      </c>
      <c r="F102">
        <f t="shared" si="5"/>
        <v>21476.225615409359</v>
      </c>
    </row>
    <row r="103" spans="2:8" x14ac:dyDescent="0.25">
      <c r="B103" s="6">
        <v>42308</v>
      </c>
      <c r="C103" s="5">
        <v>6.1363237177255447E-2</v>
      </c>
      <c r="D103" s="5">
        <v>9.6939314914011865E-2</v>
      </c>
      <c r="E103">
        <f t="shared" ref="E103:E105" si="6">E102*(1+C103)</f>
        <v>30307.910922917872</v>
      </c>
      <c r="F103">
        <f t="shared" ref="F103:F105" si="7">F102*(1+D103)</f>
        <v>23558.116213505895</v>
      </c>
    </row>
    <row r="104" spans="2:8" x14ac:dyDescent="0.25">
      <c r="B104" s="6">
        <v>42338</v>
      </c>
      <c r="C104" s="9">
        <v>-8.1964969367718243E-2</v>
      </c>
      <c r="D104" s="5">
        <v>-8.0750479892696791E-2</v>
      </c>
      <c r="E104">
        <f t="shared" si="6"/>
        <v>27823.723932521374</v>
      </c>
      <c r="F104">
        <f t="shared" si="7"/>
        <v>21655.787023897374</v>
      </c>
    </row>
    <row r="105" spans="2:8" x14ac:dyDescent="0.25">
      <c r="B105" s="6">
        <v>42369</v>
      </c>
      <c r="C105" s="5">
        <v>-0.14250275000150803</v>
      </c>
      <c r="D105" s="5">
        <v>-3.5700243768184259E-2</v>
      </c>
      <c r="E105">
        <f t="shared" si="6"/>
        <v>23858.766756854304</v>
      </c>
      <c r="F105">
        <f t="shared" si="7"/>
        <v>20882.670148152356</v>
      </c>
    </row>
    <row r="106" spans="2:8" x14ac:dyDescent="0.25">
      <c r="B106" s="6">
        <v>42400</v>
      </c>
      <c r="C106" s="5">
        <v>-0.11871955075211782</v>
      </c>
      <c r="D106" s="5">
        <v>-0.11104768635552298</v>
      </c>
      <c r="E106">
        <f t="shared" ref="E106:E108" si="8">E105*(1+C106)</f>
        <v>21026.264685980997</v>
      </c>
      <c r="F106">
        <f t="shared" ref="F106:F108" si="9">F105*(1+D106)</f>
        <v>18563.697943274492</v>
      </c>
    </row>
    <row r="107" spans="2:8" x14ac:dyDescent="0.25">
      <c r="B107" s="6">
        <v>42429</v>
      </c>
      <c r="C107" s="5">
        <v>9.1464042405169366E-3</v>
      </c>
      <c r="D107" s="5">
        <v>-4.7701073274148964E-3</v>
      </c>
      <c r="E107">
        <f t="shared" si="8"/>
        <v>21218.579402467087</v>
      </c>
      <c r="F107">
        <f t="shared" si="9"/>
        <v>18475.14711169136</v>
      </c>
    </row>
    <row r="108" spans="2:8" x14ac:dyDescent="0.25">
      <c r="B108" s="6">
        <v>42460</v>
      </c>
      <c r="C108" s="5">
        <v>8.4834522101294274E-2</v>
      </c>
      <c r="D108" s="5">
        <v>8.3231772886945388E-2</v>
      </c>
      <c r="E108">
        <f t="shared" si="8"/>
        <v>23018.647445743747</v>
      </c>
      <c r="F108">
        <f t="shared" si="9"/>
        <v>20012.866360144559</v>
      </c>
    </row>
    <row r="109" spans="2:8" x14ac:dyDescent="0.25">
      <c r="B109" s="6">
        <v>42490</v>
      </c>
      <c r="C109" s="5">
        <v>0.14682363733934056</v>
      </c>
      <c r="D109" s="5">
        <v>0.11041883331757574</v>
      </c>
      <c r="E109">
        <f t="shared" ref="E109:E111" si="10">E108*(1+C109)</f>
        <v>26398.328990359765</v>
      </c>
      <c r="F109">
        <f t="shared" ref="F109:F111" si="11">F108*(1+D109)</f>
        <v>22222.663714972281</v>
      </c>
    </row>
    <row r="110" spans="2:8" x14ac:dyDescent="0.25">
      <c r="B110" s="6">
        <v>42521</v>
      </c>
      <c r="C110" s="5">
        <v>4.4961708003383061E-2</v>
      </c>
      <c r="D110" s="5">
        <v>2.5313114628477074E-2</v>
      </c>
      <c r="E110">
        <f t="shared" si="10"/>
        <v>27585.242950201562</v>
      </c>
      <c r="F110">
        <f t="shared" si="11"/>
        <v>22785.188548939474</v>
      </c>
      <c r="H110" s="5"/>
    </row>
    <row r="111" spans="2:8" x14ac:dyDescent="0.25">
      <c r="B111" s="6">
        <v>42551</v>
      </c>
      <c r="C111" s="5">
        <v>4.7849187502413848E-2</v>
      </c>
      <c r="D111" s="5">
        <v>5.131952633239778E-2</v>
      </c>
      <c r="E111">
        <f t="shared" si="10"/>
        <v>28905.174412425396</v>
      </c>
      <c r="F111">
        <f t="shared" si="11"/>
        <v>23954.513632665421</v>
      </c>
      <c r="H111" s="5"/>
    </row>
    <row r="112" spans="2:8" x14ac:dyDescent="0.25">
      <c r="B112" s="6">
        <v>42582</v>
      </c>
      <c r="C112" s="5">
        <v>9.8901056433027268E-3</v>
      </c>
      <c r="D112" s="5">
        <v>5.5686324070709503E-3</v>
      </c>
      <c r="E112">
        <f t="shared" ref="E112:E114" si="12">E111*(1+C112)</f>
        <v>29191.049641002373</v>
      </c>
      <c r="F112">
        <f t="shared" ref="F112:F114" si="13">F111*(1+D112)</f>
        <v>24087.907513575905</v>
      </c>
      <c r="H112" s="5"/>
    </row>
    <row r="113" spans="2:8" x14ac:dyDescent="0.25">
      <c r="B113" s="6">
        <v>42613</v>
      </c>
      <c r="C113" s="5">
        <v>3.5512126640991681E-2</v>
      </c>
      <c r="D113" s="5">
        <v>-1.3149316219846496E-2</v>
      </c>
      <c r="E113">
        <f t="shared" si="12"/>
        <v>30227.685892637124</v>
      </c>
      <c r="F113">
        <f t="shared" si="13"/>
        <v>23771.168000605478</v>
      </c>
      <c r="H113" s="5"/>
    </row>
    <row r="114" spans="2:8" x14ac:dyDescent="0.25">
      <c r="B114" s="6">
        <v>42643</v>
      </c>
      <c r="C114" s="5">
        <v>5.5878644315445092E-2</v>
      </c>
      <c r="D114" s="5">
        <v>1.8538122945404467E-2</v>
      </c>
      <c r="E114">
        <f t="shared" si="12"/>
        <v>31916.768001110791</v>
      </c>
      <c r="F114">
        <f t="shared" si="13"/>
        <v>24211.840835556566</v>
      </c>
      <c r="H114" s="5"/>
    </row>
    <row r="115" spans="2:8" x14ac:dyDescent="0.25">
      <c r="B115" s="6">
        <v>42674</v>
      </c>
      <c r="C115" s="5">
        <v>-6.8395235866493986E-2</v>
      </c>
      <c r="D115" s="5">
        <v>-4.4505400040636967E-2</v>
      </c>
      <c r="E115">
        <f t="shared" ref="E115:E117" si="14">E114*(1+C115)</f>
        <v>29733.81312557865</v>
      </c>
      <c r="F115">
        <f t="shared" ref="F115:F117" si="15">F114*(1+D115)</f>
        <v>23134.28317344989</v>
      </c>
      <c r="H115" s="5"/>
    </row>
    <row r="116" spans="2:8" x14ac:dyDescent="0.25">
      <c r="B116" s="6">
        <v>42704</v>
      </c>
      <c r="C116" s="5">
        <v>7.3719707864691619E-2</v>
      </c>
      <c r="D116" s="5">
        <v>2.2998846786131955E-2</v>
      </c>
      <c r="E116">
        <f t="shared" si="14"/>
        <v>31925.781142899643</v>
      </c>
      <c r="F116">
        <f t="shared" si="15"/>
        <v>23666.345007663054</v>
      </c>
      <c r="H116" s="5"/>
    </row>
    <row r="117" spans="2:8" x14ac:dyDescent="0.25">
      <c r="B117" s="6">
        <v>42735</v>
      </c>
      <c r="C117" s="5">
        <v>5.0500424786095843E-2</v>
      </c>
      <c r="D117" s="5">
        <v>4.390824998600884E-2</v>
      </c>
      <c r="E117">
        <f t="shared" si="14"/>
        <v>33538.046652244004</v>
      </c>
      <c r="F117">
        <f t="shared" si="15"/>
        <v>24705.492800514658</v>
      </c>
      <c r="H117" s="5"/>
    </row>
    <row r="118" spans="2:8" x14ac:dyDescent="0.25">
      <c r="B118" s="6">
        <v>42766</v>
      </c>
      <c r="C118" s="5">
        <v>6.5876914687885701E-3</v>
      </c>
      <c r="D118" s="5">
        <v>4.8923574147398563E-2</v>
      </c>
      <c r="E118">
        <f t="shared" ref="E118:E120" si="16">E117*(1+C118)</f>
        <v>33758.984956054825</v>
      </c>
      <c r="F118">
        <f t="shared" ref="F118:F120" si="17">F117*(1+D118)</f>
        <v>25914.173809388656</v>
      </c>
      <c r="H118" s="5"/>
    </row>
    <row r="119" spans="2:8" x14ac:dyDescent="0.25">
      <c r="B119" s="6">
        <v>42794</v>
      </c>
      <c r="C119" s="5">
        <v>1.8623869226628287E-3</v>
      </c>
      <c r="D119" s="5">
        <v>4.0158003490096128E-3</v>
      </c>
      <c r="E119">
        <f t="shared" si="16"/>
        <v>33821.857248159351</v>
      </c>
      <c r="F119">
        <f t="shared" si="17"/>
        <v>26018.239957616694</v>
      </c>
      <c r="H119" s="5"/>
    </row>
    <row r="120" spans="2:8" x14ac:dyDescent="0.25">
      <c r="B120" s="6">
        <v>42825</v>
      </c>
      <c r="C120" s="5">
        <v>9.369326326759797E-3</v>
      </c>
      <c r="D120" s="5">
        <v>-1.2966424015882549E-2</v>
      </c>
      <c r="E120">
        <f t="shared" si="16"/>
        <v>34138.745265694444</v>
      </c>
      <c r="F120">
        <f t="shared" si="17"/>
        <v>25680.876426179257</v>
      </c>
      <c r="H120" s="5"/>
    </row>
    <row r="121" spans="2:8" x14ac:dyDescent="0.25">
      <c r="B121" s="6">
        <v>42855</v>
      </c>
      <c r="C121" s="5">
        <v>-2.9350781645595903E-2</v>
      </c>
      <c r="D121" s="5">
        <v>-1.2812578282716758E-2</v>
      </c>
      <c r="E121">
        <f t="shared" ref="E121:E122" si="18">E120*(1+C121)</f>
        <v>33136.746407746425</v>
      </c>
      <c r="F121">
        <f t="shared" ref="F121:F122" si="19">F120*(1+D121)</f>
        <v>25351.83818660006</v>
      </c>
      <c r="H121" s="5"/>
    </row>
    <row r="122" spans="2:8" x14ac:dyDescent="0.25">
      <c r="B122" s="6">
        <v>42886</v>
      </c>
      <c r="C122" s="5">
        <v>-5.665379253179037E-2</v>
      </c>
      <c r="D122" s="5">
        <v>-4.5198414771582263E-2</v>
      </c>
      <c r="E122">
        <f t="shared" si="18"/>
        <v>31259.42405158341</v>
      </c>
      <c r="F122">
        <f t="shared" si="19"/>
        <v>24205.975289020073</v>
      </c>
    </row>
    <row r="123" spans="2:8" x14ac:dyDescent="0.25">
      <c r="B123" s="6">
        <v>42916</v>
      </c>
      <c r="C123" s="5">
        <v>1.1678518135046279E-2</v>
      </c>
      <c r="D123" s="5">
        <v>-6.4722389413043313E-3</v>
      </c>
      <c r="E123">
        <f t="shared" ref="E123:E126" si="20">E122*(1+C123)</f>
        <v>31624.48780226093</v>
      </c>
      <c r="F123">
        <f t="shared" ref="F123:F126" si="21">F122*(1+D123)</f>
        <v>24049.308433142225</v>
      </c>
    </row>
    <row r="124" spans="2:8" x14ac:dyDescent="0.25">
      <c r="B124" s="6">
        <v>42947</v>
      </c>
      <c r="C124" s="5">
        <v>7.9866174873313156E-3</v>
      </c>
      <c r="D124" s="5">
        <v>1.2933645731873167E-2</v>
      </c>
      <c r="E124">
        <f t="shared" si="20"/>
        <v>31877.060489570362</v>
      </c>
      <c r="F124">
        <f t="shared" si="21"/>
        <v>24360.353668513035</v>
      </c>
    </row>
    <row r="125" spans="2:8" x14ac:dyDescent="0.25">
      <c r="B125" s="6">
        <v>42978</v>
      </c>
      <c r="C125" s="5">
        <v>-3.404777173347695E-2</v>
      </c>
      <c r="D125" s="5">
        <v>-4.9442120756680752E-2</v>
      </c>
      <c r="E125">
        <f t="shared" si="20"/>
        <v>30791.717610487234</v>
      </c>
      <c r="F125">
        <f t="shared" si="21"/>
        <v>23155.926120758962</v>
      </c>
    </row>
    <row r="126" spans="2:8" x14ac:dyDescent="0.25">
      <c r="B126" s="6">
        <v>43008</v>
      </c>
      <c r="C126" s="5">
        <v>2.0551276742551305E-2</v>
      </c>
      <c r="D126" s="5">
        <v>6.9210089801521324E-3</v>
      </c>
      <c r="E126">
        <f t="shared" si="20"/>
        <v>31424.526720478847</v>
      </c>
      <c r="F126">
        <f t="shared" si="21"/>
        <v>23316.188493384474</v>
      </c>
    </row>
    <row r="127" spans="2:8" x14ac:dyDescent="0.25">
      <c r="B127" s="6">
        <f>EOMONTH(B126,1)</f>
        <v>43039</v>
      </c>
      <c r="C127" s="5">
        <v>-5.836753999563149E-2</v>
      </c>
      <c r="D127" s="5">
        <v>-4.1389943843931465E-2</v>
      </c>
      <c r="E127">
        <f>E126*(1+C127)</f>
        <v>29590.354400277509</v>
      </c>
      <c r="F127">
        <f t="shared" ref="F127:F128" si="22">F126*(1+D127)</f>
        <v>22351.13276098877</v>
      </c>
    </row>
    <row r="128" spans="2:8" x14ac:dyDescent="0.25">
      <c r="B128" s="6">
        <f t="shared" ref="B128" si="23">EOMONTH(B127,1)</f>
        <v>43069</v>
      </c>
      <c r="C128" s="5">
        <v>-2.0993023426121082E-2</v>
      </c>
      <c r="D128" s="5">
        <v>-1.3515892983519628E-2</v>
      </c>
      <c r="E128">
        <f t="shared" ref="E128:E141" si="24">E127*(1+C128)</f>
        <v>28969.163397165259</v>
      </c>
      <c r="F128">
        <f t="shared" si="22"/>
        <v>22049.037242530805</v>
      </c>
    </row>
    <row r="129" spans="2:6" x14ac:dyDescent="0.25">
      <c r="B129" s="6">
        <f>EOMONTH(B128,1)</f>
        <v>43100</v>
      </c>
      <c r="C129" s="5">
        <v>6.7921552984422817E-2</v>
      </c>
      <c r="D129" s="5">
        <v>4.7425148672885387E-2</v>
      </c>
      <c r="E129">
        <f t="shared" si="24"/>
        <v>30936.793963760221</v>
      </c>
      <c r="F129">
        <f>F128*(1+D129)</f>
        <v>23094.716111851816</v>
      </c>
    </row>
    <row r="130" spans="2:6" x14ac:dyDescent="0.25">
      <c r="B130" s="6">
        <f t="shared" ref="B130:B144" si="25">EOMONTH(B129,1)</f>
        <v>43131</v>
      </c>
      <c r="C130" s="5">
        <v>3.0585313620525412E-2</v>
      </c>
      <c r="D130" s="5">
        <v>5.7610552403580373E-2</v>
      </c>
      <c r="E130">
        <f t="shared" si="24"/>
        <v>31883.005509555405</v>
      </c>
      <c r="F130">
        <f t="shared" ref="F130:F131" si="26">F129*(1+D130)</f>
        <v>24425.215464659468</v>
      </c>
    </row>
    <row r="131" spans="2:6" x14ac:dyDescent="0.25">
      <c r="B131" s="6">
        <f t="shared" si="25"/>
        <v>43159</v>
      </c>
      <c r="C131" s="5">
        <v>-0.11282337738394976</v>
      </c>
      <c r="D131" s="5">
        <v>-9.6938320991747484E-2</v>
      </c>
      <c r="E131">
        <f t="shared" si="24"/>
        <v>28285.857146816285</v>
      </c>
      <c r="F131">
        <f t="shared" si="26"/>
        <v>22057.476087653715</v>
      </c>
    </row>
    <row r="132" spans="2:6" x14ac:dyDescent="0.25">
      <c r="B132" s="6">
        <f t="shared" si="25"/>
        <v>43190</v>
      </c>
      <c r="C132" s="5">
        <v>-3.9750373683611007E-2</v>
      </c>
      <c r="D132" s="5">
        <v>-6.9398742103836564E-2</v>
      </c>
      <c r="E132">
        <f t="shared" si="24"/>
        <v>27161.483755269099</v>
      </c>
      <c r="F132">
        <f t="shared" ref="F132:F135" si="27">F131*(1+D132)</f>
        <v>20526.714993185094</v>
      </c>
    </row>
    <row r="133" spans="2:6" x14ac:dyDescent="0.25">
      <c r="B133" s="6">
        <f t="shared" si="25"/>
        <v>43220</v>
      </c>
      <c r="C133" s="5">
        <v>6.7272385230543241E-2</v>
      </c>
      <c r="D133" s="5">
        <v>8.0947297977423699E-2</v>
      </c>
      <c r="E133">
        <f t="shared" si="24"/>
        <v>28988.701553886705</v>
      </c>
      <c r="F133">
        <f t="shared" si="27"/>
        <v>22188.2971082361</v>
      </c>
    </row>
    <row r="134" spans="2:6" x14ac:dyDescent="0.25">
      <c r="B134" s="6">
        <f t="shared" si="25"/>
        <v>43251</v>
      </c>
      <c r="C134" s="5">
        <v>0.10187058499464263</v>
      </c>
      <c r="D134" s="5">
        <v>5.0490760401476799E-2</v>
      </c>
      <c r="E134">
        <f t="shared" si="24"/>
        <v>31941.797539416249</v>
      </c>
      <c r="F134">
        <f t="shared" si="27"/>
        <v>23308.601101244829</v>
      </c>
    </row>
    <row r="135" spans="2:6" x14ac:dyDescent="0.25">
      <c r="B135" s="6">
        <f t="shared" si="25"/>
        <v>43281</v>
      </c>
      <c r="C135" s="5">
        <v>-9.8745260717303385E-3</v>
      </c>
      <c r="D135" s="5">
        <v>-1.5439828100000099E-2</v>
      </c>
      <c r="E135">
        <f t="shared" si="24"/>
        <v>31626.38742683535</v>
      </c>
      <c r="F135">
        <f t="shared" si="27"/>
        <v>22948.720306990137</v>
      </c>
    </row>
    <row r="136" spans="2:6" x14ac:dyDescent="0.25">
      <c r="B136" s="6">
        <f t="shared" si="25"/>
        <v>43312</v>
      </c>
      <c r="C136" s="5">
        <v>4.151015770939126E-2</v>
      </c>
      <c r="D136" s="5">
        <v>6.5812266718555223E-2</v>
      </c>
      <c r="E136">
        <f t="shared" si="24"/>
        <v>32939.203756701594</v>
      </c>
      <c r="F136">
        <f t="shared" ref="F136:F138" si="28">F135*(1+D136)</f>
        <v>24459.027608683296</v>
      </c>
    </row>
    <row r="137" spans="2:6" x14ac:dyDescent="0.25">
      <c r="B137" s="6">
        <f t="shared" si="25"/>
        <v>43343</v>
      </c>
      <c r="C137" s="5">
        <v>9.7758937182794714E-3</v>
      </c>
      <c r="D137" s="5">
        <v>1.5805148992790174E-2</v>
      </c>
      <c r="E137">
        <f t="shared" si="24"/>
        <v>33261.213911791863</v>
      </c>
      <c r="F137">
        <f t="shared" si="28"/>
        <v>24845.606184257304</v>
      </c>
    </row>
    <row r="138" spans="2:6" x14ac:dyDescent="0.25">
      <c r="B138" s="6">
        <f t="shared" si="25"/>
        <v>43373</v>
      </c>
      <c r="C138" s="5">
        <v>-1.5485139639146661E-2</v>
      </c>
      <c r="D138" s="5">
        <v>-1.5661280729504234E-2</v>
      </c>
      <c r="E138">
        <f t="shared" si="24"/>
        <v>32746.15936980024</v>
      </c>
      <c r="F138">
        <f t="shared" si="28"/>
        <v>24456.492170910944</v>
      </c>
    </row>
    <row r="139" spans="2:6" x14ac:dyDescent="0.25">
      <c r="B139" s="6">
        <f t="shared" si="25"/>
        <v>43404</v>
      </c>
      <c r="C139" s="5">
        <v>-9.5409001065179799E-2</v>
      </c>
      <c r="D139" s="5">
        <v>-7.9911275884958832E-2</v>
      </c>
      <c r="E139">
        <f t="shared" si="24"/>
        <v>29621.881015606421</v>
      </c>
      <c r="F139">
        <f t="shared" ref="F139:F141" si="29">F138*(1+D139)</f>
        <v>22502.142677862943</v>
      </c>
    </row>
    <row r="140" spans="2:6" x14ac:dyDescent="0.25">
      <c r="B140" s="6">
        <f t="shared" si="25"/>
        <v>43434</v>
      </c>
      <c r="C140" s="5">
        <v>-1.8317881527522784E-2</v>
      </c>
      <c r="D140" s="5">
        <v>-8.3152758402936788E-3</v>
      </c>
      <c r="E140">
        <f t="shared" si="24"/>
        <v>29079.270908540166</v>
      </c>
      <c r="F140">
        <f t="shared" si="29"/>
        <v>22315.031154498869</v>
      </c>
    </row>
    <row r="141" spans="2:6" x14ac:dyDescent="0.25">
      <c r="B141" s="6">
        <f t="shared" si="25"/>
        <v>43465</v>
      </c>
      <c r="C141" s="5">
        <v>-8.1973901960099793E-2</v>
      </c>
      <c r="D141" s="5">
        <v>-9.3583173360647365E-2</v>
      </c>
      <c r="E141">
        <f t="shared" si="24"/>
        <v>26695.529606012311</v>
      </c>
      <c r="F141">
        <f t="shared" si="29"/>
        <v>20226.719725419156</v>
      </c>
    </row>
    <row r="142" spans="2:6" x14ac:dyDescent="0.25">
      <c r="B142" s="6">
        <f t="shared" si="25"/>
        <v>43496</v>
      </c>
      <c r="C142" s="5">
        <v>0.14299863712970851</v>
      </c>
      <c r="D142" s="5">
        <v>0.12635933242220054</v>
      </c>
      <c r="E142">
        <f t="shared" ref="E142:E144" si="30">E141*(1+C142)</f>
        <v>30512.953957127855</v>
      </c>
      <c r="F142">
        <f t="shared" ref="F142:F144" si="31">F141*(1+D142)</f>
        <v>22782.554527014076</v>
      </c>
    </row>
    <row r="143" spans="2:6" x14ac:dyDescent="0.25">
      <c r="B143" s="6">
        <f t="shared" si="25"/>
        <v>43524</v>
      </c>
      <c r="C143" s="5">
        <v>1.4791948199089244E-2</v>
      </c>
      <c r="D143" s="5">
        <v>2.7365359524349486E-3</v>
      </c>
      <c r="E143">
        <f t="shared" si="30"/>
        <v>30964.299991462885</v>
      </c>
      <c r="F143">
        <f t="shared" si="31"/>
        <v>22844.899806565558</v>
      </c>
    </row>
    <row r="144" spans="2:6" x14ac:dyDescent="0.25">
      <c r="B144" s="6">
        <f t="shared" si="25"/>
        <v>43555</v>
      </c>
      <c r="C144" s="5">
        <v>5.3371354563389373E-2</v>
      </c>
      <c r="D144" s="5">
        <v>3.4322478904595943E-2</v>
      </c>
      <c r="E144">
        <f t="shared" si="30"/>
        <v>32616.906625114407</v>
      </c>
      <c r="F144">
        <f t="shared" si="31"/>
        <v>23628.993398254013</v>
      </c>
    </row>
    <row r="145" spans="2:6" x14ac:dyDescent="0.25">
      <c r="B145" s="6">
        <v>43585</v>
      </c>
      <c r="C145" s="5">
        <v>-1.8893155747597645E-2</v>
      </c>
      <c r="D145" s="5">
        <v>-1.3314253866875014E-2</v>
      </c>
      <c r="E145">
        <f t="shared" ref="E145:E147" si="32">E144*(1+C145)</f>
        <v>32000.670328241271</v>
      </c>
      <c r="F145">
        <f t="shared" ref="F145:F147" si="33">F144*(1+D145)</f>
        <v>23314.390981530945</v>
      </c>
    </row>
    <row r="146" spans="2:6" x14ac:dyDescent="0.25">
      <c r="B146" s="6">
        <v>43616</v>
      </c>
      <c r="C146" s="5">
        <v>-2.7102247310256677E-2</v>
      </c>
      <c r="D146" s="5">
        <v>-1.1413870482110955E-2</v>
      </c>
      <c r="E146">
        <f t="shared" si="32"/>
        <v>31133.380246911282</v>
      </c>
      <c r="F146">
        <f t="shared" si="33"/>
        <v>23048.283542498455</v>
      </c>
    </row>
    <row r="147" spans="2:6" x14ac:dyDescent="0.25">
      <c r="B147" s="6">
        <v>43646</v>
      </c>
      <c r="C147" s="5">
        <v>0.03</v>
      </c>
      <c r="D147" s="5">
        <v>2.6429229936927312E-2</v>
      </c>
      <c r="E147">
        <f t="shared" si="32"/>
        <v>32067.381654318622</v>
      </c>
      <c r="F147">
        <f t="shared" si="33"/>
        <v>23657.431927894646</v>
      </c>
    </row>
    <row r="148" spans="2:6" x14ac:dyDescent="0.25">
      <c r="B148" s="6">
        <f>EOMONTH(B147,1)</f>
        <v>43677</v>
      </c>
      <c r="C148" s="5">
        <v>-1.2699999999999999E-2</v>
      </c>
      <c r="D148" s="5">
        <v>-1.9411108400684274E-3</v>
      </c>
      <c r="E148">
        <f t="shared" ref="E148:E149" si="34">E147*(1+C148)</f>
        <v>31660.125907308775</v>
      </c>
      <c r="F148">
        <f t="shared" ref="F148:F149" si="35">F147*(1+D148)</f>
        <v>23611.510230331227</v>
      </c>
    </row>
    <row r="149" spans="2:6" x14ac:dyDescent="0.25">
      <c r="B149" s="6">
        <f t="shared" ref="B149:B156" si="36">EOMONTH(B148,1)</f>
        <v>43708</v>
      </c>
      <c r="C149" s="5">
        <v>-3.1300000000000001E-2</v>
      </c>
      <c r="D149" s="5">
        <v>-5.5097092046722085E-2</v>
      </c>
      <c r="E149">
        <f t="shared" si="34"/>
        <v>30669.163966410011</v>
      </c>
      <c r="F149">
        <f t="shared" si="35"/>
        <v>22310.584677808547</v>
      </c>
    </row>
    <row r="150" spans="2:6" x14ac:dyDescent="0.25">
      <c r="B150" s="6">
        <f t="shared" si="36"/>
        <v>43738</v>
      </c>
      <c r="C150" s="5">
        <v>3.0499999999999999E-2</v>
      </c>
      <c r="D150" s="5">
        <v>7.0908031579133279E-3</v>
      </c>
      <c r="E150">
        <f t="shared" ref="E150:E152" si="37">E149*(1+C150)</f>
        <v>31604.573467385515</v>
      </c>
      <c r="F150">
        <f t="shared" ref="F150:F152" si="38">F149*(1+D150)</f>
        <v>22468.784642096845</v>
      </c>
    </row>
    <row r="151" spans="2:6" x14ac:dyDescent="0.25">
      <c r="B151" s="6">
        <f t="shared" si="36"/>
        <v>43769</v>
      </c>
      <c r="C151" s="5">
        <v>-5.4600000000000003E-2</v>
      </c>
      <c r="D151" s="5">
        <v>-6.2175472044490254E-2</v>
      </c>
      <c r="E151">
        <f t="shared" si="37"/>
        <v>29878.963756066267</v>
      </c>
      <c r="F151">
        <f t="shared" si="38"/>
        <v>21071.777350708482</v>
      </c>
    </row>
    <row r="152" spans="2:6" x14ac:dyDescent="0.25">
      <c r="B152" s="6">
        <f t="shared" si="36"/>
        <v>43799</v>
      </c>
      <c r="C152" s="5">
        <v>-1.6199999999999999E-2</v>
      </c>
      <c r="D152" s="5">
        <v>-5.7536359807876969E-2</v>
      </c>
      <c r="E152">
        <f t="shared" si="37"/>
        <v>29394.924543217992</v>
      </c>
      <c r="F152">
        <f t="shared" si="38"/>
        <v>19859.383987266647</v>
      </c>
    </row>
    <row r="153" spans="2:6" x14ac:dyDescent="0.25">
      <c r="B153" s="6">
        <f t="shared" si="36"/>
        <v>43830</v>
      </c>
      <c r="C153" s="5">
        <v>5.9900000000000002E-2</v>
      </c>
      <c r="D153" s="5">
        <v>8.5263223083409168E-2</v>
      </c>
      <c r="E153">
        <f t="shared" ref="E153:E156" si="39">E152*(1+C153)</f>
        <v>31155.68052335675</v>
      </c>
      <c r="F153">
        <f t="shared" ref="F153:F156" si="40">F152*(1+D153)</f>
        <v>21552.659074472045</v>
      </c>
    </row>
    <row r="154" spans="2:6" x14ac:dyDescent="0.25">
      <c r="B154" s="6">
        <f t="shared" si="36"/>
        <v>43861</v>
      </c>
      <c r="C154" s="5">
        <v>-3.7900000000000003E-2</v>
      </c>
      <c r="D154" s="5">
        <v>-5.6081420379325064E-2</v>
      </c>
      <c r="E154">
        <f t="shared" si="39"/>
        <v>29974.880231521529</v>
      </c>
      <c r="F154">
        <f t="shared" si="40"/>
        <v>20343.955340624303</v>
      </c>
    </row>
    <row r="155" spans="2:6" x14ac:dyDescent="0.25">
      <c r="B155" s="6">
        <f t="shared" si="36"/>
        <v>43890</v>
      </c>
      <c r="C155" s="5">
        <v>-0.10100000000000001</v>
      </c>
      <c r="D155" s="5">
        <v>-0.14049544501230005</v>
      </c>
      <c r="E155">
        <f t="shared" si="39"/>
        <v>26947.417328137853</v>
      </c>
      <c r="F155">
        <f t="shared" si="40"/>
        <v>17485.722281732935</v>
      </c>
    </row>
    <row r="156" spans="2:6" x14ac:dyDescent="0.25">
      <c r="B156" s="6">
        <f t="shared" si="36"/>
        <v>43921</v>
      </c>
      <c r="C156" s="5">
        <v>-0.43130000000000002</v>
      </c>
      <c r="D156" s="5">
        <v>-0.47230545320759409</v>
      </c>
      <c r="E156">
        <f t="shared" si="39"/>
        <v>15324.996234511997</v>
      </c>
      <c r="F156">
        <f t="shared" si="40"/>
        <v>9227.1202947969341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7424-C5AA-4C25-9696-F949655513BB}">
  <sheetPr>
    <tabColor rgb="FFC00000"/>
  </sheetPr>
  <dimension ref="A1:C133"/>
  <sheetViews>
    <sheetView workbookViewId="0">
      <selection sqref="A1:A1048576"/>
    </sheetView>
  </sheetViews>
  <sheetFormatPr defaultRowHeight="15" x14ac:dyDescent="0.25"/>
  <cols>
    <col min="1" max="1" width="10.7109375" style="6" bestFit="1" customWidth="1"/>
    <col min="2" max="2" width="23.140625" style="51" bestFit="1" customWidth="1"/>
    <col min="3" max="3" width="19.85546875" style="51" bestFit="1" customWidth="1"/>
  </cols>
  <sheetData>
    <row r="1" spans="1:3" x14ac:dyDescent="0.25">
      <c r="A1" s="6" t="s">
        <v>43</v>
      </c>
      <c r="B1" s="51" t="s">
        <v>16</v>
      </c>
      <c r="C1" s="51" t="s">
        <v>17</v>
      </c>
    </row>
    <row r="2" spans="1:3" x14ac:dyDescent="0.25">
      <c r="A2" s="6">
        <f>Data!B25</f>
        <v>39933</v>
      </c>
      <c r="B2" s="51">
        <f>Data!E25</f>
        <v>10000</v>
      </c>
      <c r="C2" s="51">
        <f>Data!F25</f>
        <v>10000</v>
      </c>
    </row>
    <row r="3" spans="1:3" x14ac:dyDescent="0.25">
      <c r="A3" s="6">
        <f>Data!B26</f>
        <v>39964</v>
      </c>
      <c r="B3" s="51">
        <f>Data!E26</f>
        <v>10997.949902430404</v>
      </c>
      <c r="C3" s="51">
        <f>Data!F26</f>
        <v>10931.486632230231</v>
      </c>
    </row>
    <row r="4" spans="1:3" x14ac:dyDescent="0.25">
      <c r="A4" s="6">
        <f>Data!B27</f>
        <v>39994</v>
      </c>
      <c r="B4" s="51">
        <f>Data!E27</f>
        <v>10890.733641462855</v>
      </c>
      <c r="C4" s="51">
        <f>Data!F27</f>
        <v>10746.627310741518</v>
      </c>
    </row>
    <row r="5" spans="1:3" x14ac:dyDescent="0.25">
      <c r="A5" s="6">
        <f>Data!B28</f>
        <v>40025</v>
      </c>
      <c r="B5" s="51">
        <f>Data!E28</f>
        <v>12001.933686289185</v>
      </c>
      <c r="C5" s="51">
        <f>Data!F28</f>
        <v>12084.350343418286</v>
      </c>
    </row>
    <row r="6" spans="1:3" x14ac:dyDescent="0.25">
      <c r="A6" s="6">
        <f>Data!B29</f>
        <v>40056</v>
      </c>
      <c r="B6" s="51">
        <f>Data!E29</f>
        <v>12021.37039244623</v>
      </c>
      <c r="C6" s="51">
        <f>Data!F29</f>
        <v>11692.304781366482</v>
      </c>
    </row>
    <row r="7" spans="1:3" x14ac:dyDescent="0.25">
      <c r="A7" s="6">
        <f>Data!B30</f>
        <v>40086</v>
      </c>
      <c r="B7" s="51">
        <f>Data!E30</f>
        <v>12151.903891752963</v>
      </c>
      <c r="C7" s="51">
        <f>Data!F30</f>
        <v>12252.93750354771</v>
      </c>
    </row>
    <row r="8" spans="1:3" x14ac:dyDescent="0.25">
      <c r="A8" s="6">
        <f>Data!B31</f>
        <v>40117</v>
      </c>
      <c r="B8" s="51">
        <f>Data!E31</f>
        <v>12435.708714132958</v>
      </c>
      <c r="C8" s="51">
        <f>Data!F31</f>
        <v>12603.545817486896</v>
      </c>
    </row>
    <row r="9" spans="1:3" x14ac:dyDescent="0.25">
      <c r="A9" s="6">
        <f>Data!B32</f>
        <v>40147</v>
      </c>
      <c r="B9" s="51">
        <f>Data!E32</f>
        <v>13215.496249910368</v>
      </c>
      <c r="C9" s="51">
        <f>Data!F32</f>
        <v>13404.855158842784</v>
      </c>
    </row>
    <row r="10" spans="1:3" x14ac:dyDescent="0.25">
      <c r="A10" s="6">
        <f>Data!B33</f>
        <v>40178</v>
      </c>
      <c r="B10" s="51">
        <f>Data!E33</f>
        <v>13891.086017927939</v>
      </c>
      <c r="C10" s="51">
        <f>Data!F33</f>
        <v>14290.363474674083</v>
      </c>
    </row>
    <row r="11" spans="1:3" x14ac:dyDescent="0.25">
      <c r="A11" s="6">
        <f>Data!B34</f>
        <v>40209</v>
      </c>
      <c r="B11" s="51">
        <f>Data!E34</f>
        <v>13997.661800006365</v>
      </c>
      <c r="C11" s="51">
        <f>Data!F34</f>
        <v>14380.617206864581</v>
      </c>
    </row>
    <row r="12" spans="1:3" x14ac:dyDescent="0.25">
      <c r="A12" s="6">
        <f>Data!B35</f>
        <v>40237</v>
      </c>
      <c r="B12" s="51">
        <f>Data!E35</f>
        <v>14762.270354997492</v>
      </c>
      <c r="C12" s="51">
        <f>Data!F35</f>
        <v>15036.423151879813</v>
      </c>
    </row>
    <row r="13" spans="1:3" x14ac:dyDescent="0.25">
      <c r="A13" s="6">
        <f>Data!B36</f>
        <v>40268</v>
      </c>
      <c r="B13" s="51">
        <f>Data!E36</f>
        <v>15071.717041415142</v>
      </c>
      <c r="C13" s="51">
        <f>Data!F36</f>
        <v>15469.338328508449</v>
      </c>
    </row>
    <row r="14" spans="1:3" x14ac:dyDescent="0.25">
      <c r="A14" s="6">
        <f>Data!B37</f>
        <v>40298</v>
      </c>
      <c r="B14" s="51">
        <f>Data!E37</f>
        <v>15451.174094701179</v>
      </c>
      <c r="C14" s="51">
        <f>Data!F37</f>
        <v>15992.507237327582</v>
      </c>
    </row>
    <row r="15" spans="1:3" x14ac:dyDescent="0.25">
      <c r="A15" s="6">
        <f>Data!B38</f>
        <v>40329</v>
      </c>
      <c r="B15" s="51">
        <f>Data!E38</f>
        <v>14766.392851378871</v>
      </c>
      <c r="C15" s="51">
        <f>Data!F38</f>
        <v>15127.622939963294</v>
      </c>
    </row>
    <row r="16" spans="1:3" x14ac:dyDescent="0.25">
      <c r="A16" s="6">
        <f>Data!B39</f>
        <v>40359</v>
      </c>
      <c r="B16" s="51">
        <f>Data!E39</f>
        <v>15535.915899687641</v>
      </c>
      <c r="C16" s="51">
        <f>Data!F39</f>
        <v>15973.964541825133</v>
      </c>
    </row>
    <row r="17" spans="1:3" x14ac:dyDescent="0.25">
      <c r="A17" s="6">
        <f>Data!B40</f>
        <v>40390</v>
      </c>
      <c r="B17" s="51">
        <f>Data!E40</f>
        <v>16456.933482850589</v>
      </c>
      <c r="C17" s="51">
        <f>Data!F40</f>
        <v>17177.158426519843</v>
      </c>
    </row>
    <row r="18" spans="1:3" x14ac:dyDescent="0.25">
      <c r="A18" s="6">
        <f>Data!B41</f>
        <v>40421</v>
      </c>
      <c r="B18" s="51">
        <f>Data!E41</f>
        <v>16215.219700265459</v>
      </c>
      <c r="C18" s="51">
        <f>Data!F41</f>
        <v>16739.134548069102</v>
      </c>
    </row>
    <row r="19" spans="1:3" x14ac:dyDescent="0.25">
      <c r="A19" s="6">
        <f>Data!B42</f>
        <v>40451</v>
      </c>
      <c r="B19" s="51">
        <f>Data!E42</f>
        <v>17044.000030475803</v>
      </c>
      <c r="C19" s="51">
        <f>Data!F42</f>
        <v>17765.983614311939</v>
      </c>
    </row>
    <row r="20" spans="1:3" x14ac:dyDescent="0.25">
      <c r="A20" s="6">
        <f>Data!B43</f>
        <v>40482</v>
      </c>
      <c r="B20" s="51">
        <f>Data!E43</f>
        <v>17393.564365065922</v>
      </c>
      <c r="C20" s="51">
        <f>Data!F43</f>
        <v>18724.527445081458</v>
      </c>
    </row>
    <row r="21" spans="1:3" x14ac:dyDescent="0.25">
      <c r="A21" s="6">
        <f>Data!B44</f>
        <v>40512</v>
      </c>
      <c r="B21" s="51">
        <f>Data!E44</f>
        <v>17971.184304118349</v>
      </c>
      <c r="C21" s="51">
        <f>Data!F44</f>
        <v>19082.514994985908</v>
      </c>
    </row>
    <row r="22" spans="1:3" x14ac:dyDescent="0.25">
      <c r="A22" s="6">
        <f>Data!B45</f>
        <v>40543</v>
      </c>
      <c r="B22" s="51">
        <f>Data!E45</f>
        <v>18468.207085829814</v>
      </c>
      <c r="C22" s="51">
        <f>Data!F45</f>
        <v>19413.823768708262</v>
      </c>
    </row>
    <row r="23" spans="1:3" x14ac:dyDescent="0.25">
      <c r="A23" s="6">
        <f>Data!B46</f>
        <v>40574</v>
      </c>
      <c r="B23" s="51">
        <f>Data!E46</f>
        <v>18703.173967386949</v>
      </c>
      <c r="C23" s="51">
        <f>Data!F46</f>
        <v>20000.567633535797</v>
      </c>
    </row>
    <row r="24" spans="1:3" x14ac:dyDescent="0.25">
      <c r="A24" s="6">
        <f>Data!B47</f>
        <v>40602</v>
      </c>
      <c r="B24" s="51">
        <f>Data!E47</f>
        <v>19674.73606406074</v>
      </c>
      <c r="C24" s="51">
        <f>Data!F47</f>
        <v>20702.73031730716</v>
      </c>
    </row>
    <row r="25" spans="1:3" x14ac:dyDescent="0.25">
      <c r="A25" s="6">
        <f>Data!B48</f>
        <v>40633</v>
      </c>
      <c r="B25" s="51">
        <f>Data!E48</f>
        <v>19686.90588591378</v>
      </c>
      <c r="C25" s="51">
        <f>Data!F48</f>
        <v>20577.472517076319</v>
      </c>
    </row>
    <row r="26" spans="1:3" x14ac:dyDescent="0.25">
      <c r="A26" s="6">
        <f>Data!B49</f>
        <v>40663</v>
      </c>
      <c r="B26" s="51">
        <f>Data!E49</f>
        <v>20213.222768622421</v>
      </c>
      <c r="C26" s="51">
        <f>Data!F49</f>
        <v>21257.875915309087</v>
      </c>
    </row>
    <row r="27" spans="1:3" x14ac:dyDescent="0.25">
      <c r="A27" s="6">
        <f>Data!B50</f>
        <v>40694</v>
      </c>
      <c r="B27" s="51">
        <f>Data!E50</f>
        <v>19357.427497947465</v>
      </c>
      <c r="C27" s="51">
        <f>Data!F50</f>
        <v>20204.726495241346</v>
      </c>
    </row>
    <row r="28" spans="1:3" x14ac:dyDescent="0.25">
      <c r="A28" s="6">
        <f>Data!B51</f>
        <v>40724</v>
      </c>
      <c r="B28" s="51">
        <f>Data!E51</f>
        <v>19715.65569441982</v>
      </c>
      <c r="C28" s="51">
        <f>Data!F51</f>
        <v>20424.779095949001</v>
      </c>
    </row>
    <row r="29" spans="1:3" x14ac:dyDescent="0.25">
      <c r="A29" s="6">
        <f>Data!B52</f>
        <v>40755</v>
      </c>
      <c r="B29" s="51">
        <f>Data!E52</f>
        <v>19250.320573527457</v>
      </c>
      <c r="C29" s="51">
        <f>Data!F52</f>
        <v>20039.355925148066</v>
      </c>
    </row>
    <row r="30" spans="1:3" x14ac:dyDescent="0.25">
      <c r="A30" s="6">
        <f>Data!B53</f>
        <v>40786</v>
      </c>
      <c r="B30" s="51">
        <f>Data!E53</f>
        <v>19202.490959178896</v>
      </c>
      <c r="C30" s="51">
        <f>Data!F53</f>
        <v>19823.844392726733</v>
      </c>
    </row>
    <row r="31" spans="1:3" x14ac:dyDescent="0.25">
      <c r="A31" s="6">
        <f>Data!B54</f>
        <v>40816</v>
      </c>
      <c r="B31" s="51">
        <f>Data!E54</f>
        <v>18574.561427751625</v>
      </c>
      <c r="C31" s="51">
        <f>Data!F54</f>
        <v>19003.803144689795</v>
      </c>
    </row>
    <row r="32" spans="1:3" x14ac:dyDescent="0.25">
      <c r="A32" s="6">
        <f>Data!B55</f>
        <v>40847</v>
      </c>
      <c r="B32" s="51">
        <f>Data!E55</f>
        <v>20284.151709666156</v>
      </c>
      <c r="C32" s="51">
        <f>Data!F55</f>
        <v>20954.570396019004</v>
      </c>
    </row>
    <row r="33" spans="1:3" x14ac:dyDescent="0.25">
      <c r="A33" s="6">
        <f>Data!B56</f>
        <v>40877</v>
      </c>
      <c r="B33" s="51">
        <f>Data!E56</f>
        <v>20326.660454601879</v>
      </c>
      <c r="C33" s="51">
        <f>Data!F56</f>
        <v>20904.240222512351</v>
      </c>
    </row>
    <row r="34" spans="1:3" x14ac:dyDescent="0.25">
      <c r="A34" s="6">
        <f>Data!B57</f>
        <v>40908</v>
      </c>
      <c r="B34" s="51">
        <f>Data!E57</f>
        <v>21721.34083126923</v>
      </c>
      <c r="C34" s="51">
        <f>Data!F57</f>
        <v>22107.62331838566</v>
      </c>
    </row>
    <row r="35" spans="1:3" x14ac:dyDescent="0.25">
      <c r="A35" s="6">
        <f>Data!B58</f>
        <v>40939</v>
      </c>
      <c r="B35" s="51">
        <f>Data!E58</f>
        <v>22093.422509518779</v>
      </c>
      <c r="C35" s="51">
        <f>Data!F58</f>
        <v>22537.889538513948</v>
      </c>
    </row>
    <row r="36" spans="1:3" x14ac:dyDescent="0.25">
      <c r="A36" s="6">
        <f>Data!B59</f>
        <v>40968</v>
      </c>
      <c r="B36" s="51">
        <f>Data!E59</f>
        <v>23263.209268571383</v>
      </c>
      <c r="C36" s="51">
        <f>Data!F59</f>
        <v>23479.782785566982</v>
      </c>
    </row>
    <row r="37" spans="1:3" x14ac:dyDescent="0.25">
      <c r="A37" s="6">
        <f>Data!B60</f>
        <v>40999</v>
      </c>
      <c r="B37" s="51">
        <f>Data!E60</f>
        <v>22419.274396355882</v>
      </c>
      <c r="C37" s="51">
        <f>Data!F60</f>
        <v>22543.187451514648</v>
      </c>
    </row>
    <row r="38" spans="1:3" x14ac:dyDescent="0.25">
      <c r="A38" s="6">
        <f>Data!B61</f>
        <v>41029</v>
      </c>
      <c r="B38" s="51">
        <f>Data!E61</f>
        <v>22628.342081733212</v>
      </c>
      <c r="C38" s="51">
        <f>Data!F61</f>
        <v>23049.327354260102</v>
      </c>
    </row>
    <row r="39" spans="1:3" x14ac:dyDescent="0.25">
      <c r="A39" s="6">
        <f>Data!B62</f>
        <v>41060</v>
      </c>
      <c r="B39" s="51">
        <f>Data!E62</f>
        <v>21047.918769366592</v>
      </c>
      <c r="C39" s="51">
        <f>Data!F62</f>
        <v>21323.532194282048</v>
      </c>
    </row>
    <row r="40" spans="1:3" x14ac:dyDescent="0.25">
      <c r="A40" s="6">
        <f>Data!B63</f>
        <v>41090</v>
      </c>
      <c r="B40" s="51">
        <f>Data!E63</f>
        <v>21738.249835797418</v>
      </c>
      <c r="C40" s="51">
        <f>Data!F63</f>
        <v>22029.289890446737</v>
      </c>
    </row>
    <row r="41" spans="1:3" x14ac:dyDescent="0.25">
      <c r="A41" s="6">
        <f>Data!B64</f>
        <v>41121</v>
      </c>
      <c r="B41" s="51">
        <f>Data!E64</f>
        <v>23007.195438792656</v>
      </c>
      <c r="C41" s="51">
        <f>Data!F64</f>
        <v>23147.527955951646</v>
      </c>
    </row>
    <row r="42" spans="1:3" x14ac:dyDescent="0.25">
      <c r="A42" s="6">
        <f>Data!B65</f>
        <v>41152</v>
      </c>
      <c r="B42" s="51">
        <f>Data!E65</f>
        <v>23737.106180853294</v>
      </c>
      <c r="C42" s="51">
        <f>Data!F65</f>
        <v>23518.571077179247</v>
      </c>
    </row>
    <row r="43" spans="1:3" x14ac:dyDescent="0.25">
      <c r="A43" s="6">
        <f>Data!B66</f>
        <v>41182</v>
      </c>
      <c r="B43" s="51">
        <f>Data!E66</f>
        <v>24288.810797401478</v>
      </c>
      <c r="C43" s="51">
        <f>Data!F66</f>
        <v>23987.057955384011</v>
      </c>
    </row>
    <row r="44" spans="1:3" x14ac:dyDescent="0.25">
      <c r="A44" s="6">
        <f>Data!B67</f>
        <v>41213</v>
      </c>
      <c r="B44" s="51">
        <f>Data!E67</f>
        <v>24086.497287467548</v>
      </c>
      <c r="C44" s="51">
        <f>Data!F67</f>
        <v>24106.639420256954</v>
      </c>
    </row>
    <row r="45" spans="1:3" x14ac:dyDescent="0.25">
      <c r="A45" s="6">
        <f>Data!B68</f>
        <v>41243</v>
      </c>
      <c r="B45" s="51">
        <f>Data!E68</f>
        <v>24198.780045744927</v>
      </c>
      <c r="C45" s="51">
        <f>Data!F68</f>
        <v>23914.779285160173</v>
      </c>
    </row>
    <row r="46" spans="1:3" x14ac:dyDescent="0.25">
      <c r="A46" s="6">
        <f>Data!B69</f>
        <v>41274</v>
      </c>
      <c r="B46" s="51">
        <f>Data!E69</f>
        <v>23441.676327309138</v>
      </c>
      <c r="C46" s="51">
        <f>Data!F69</f>
        <v>23168.530396775848</v>
      </c>
    </row>
    <row r="47" spans="1:3" x14ac:dyDescent="0.25">
      <c r="A47" s="6">
        <f>Data!B70</f>
        <v>41305</v>
      </c>
      <c r="B47" s="51">
        <f>Data!E70</f>
        <v>26461.11265680951</v>
      </c>
      <c r="C47" s="51">
        <f>Data!F70</f>
        <v>26093.924429055274</v>
      </c>
    </row>
    <row r="48" spans="1:3" x14ac:dyDescent="0.25">
      <c r="A48" s="6">
        <f>Data!B71</f>
        <v>41333</v>
      </c>
      <c r="B48" s="51">
        <f>Data!E71</f>
        <v>26932.041066737867</v>
      </c>
      <c r="C48" s="51">
        <f>Data!F71</f>
        <v>26325.708122835902</v>
      </c>
    </row>
    <row r="49" spans="1:3" x14ac:dyDescent="0.25">
      <c r="A49" s="6">
        <f>Data!B72</f>
        <v>41364</v>
      </c>
      <c r="B49" s="51">
        <f>Data!E72</f>
        <v>28504.380359534032</v>
      </c>
      <c r="C49" s="51">
        <f>Data!F72</f>
        <v>27742.521428165983</v>
      </c>
    </row>
    <row r="50" spans="1:3" x14ac:dyDescent="0.25">
      <c r="A50" s="6">
        <f>Data!B73</f>
        <v>41394</v>
      </c>
      <c r="B50" s="51">
        <f>Data!E73</f>
        <v>28365.668057464663</v>
      </c>
      <c r="C50" s="51">
        <f>Data!F73</f>
        <v>27997.199674556778</v>
      </c>
    </row>
    <row r="51" spans="1:3" x14ac:dyDescent="0.25">
      <c r="A51" s="6">
        <f>Data!B74</f>
        <v>41425</v>
      </c>
      <c r="B51" s="51">
        <f>Data!E74</f>
        <v>28056.110126298048</v>
      </c>
      <c r="C51" s="51">
        <f>Data!F74</f>
        <v>27424.646648123977</v>
      </c>
    </row>
    <row r="52" spans="1:3" x14ac:dyDescent="0.25">
      <c r="A52" s="6">
        <f>Data!B75</f>
        <v>41455</v>
      </c>
      <c r="B52" s="51">
        <f>Data!E75</f>
        <v>28813.555843444385</v>
      </c>
      <c r="C52" s="51">
        <f>Data!F75</f>
        <v>28281.584075987212</v>
      </c>
    </row>
    <row r="53" spans="1:3" x14ac:dyDescent="0.25">
      <c r="A53" s="6">
        <f>Data!B76</f>
        <v>41486</v>
      </c>
      <c r="B53" s="51">
        <f>Data!E76</f>
        <v>28888.517193827756</v>
      </c>
      <c r="C53" s="51">
        <f>Data!F76</f>
        <v>28142.513859718831</v>
      </c>
    </row>
    <row r="54" spans="1:3" x14ac:dyDescent="0.25">
      <c r="A54" s="6">
        <f>Data!B77</f>
        <v>41517</v>
      </c>
      <c r="B54" s="51">
        <f>Data!E77</f>
        <v>28793.121377993008</v>
      </c>
      <c r="C54" s="51">
        <f>Data!F77</f>
        <v>27439.026697697303</v>
      </c>
    </row>
    <row r="55" spans="1:3" x14ac:dyDescent="0.25">
      <c r="A55" s="6">
        <f>Data!B78</f>
        <v>41547</v>
      </c>
      <c r="B55" s="51">
        <f>Data!E78</f>
        <v>29182.701629936932</v>
      </c>
      <c r="C55" s="51">
        <f>Data!F78</f>
        <v>28075.72231367429</v>
      </c>
    </row>
    <row r="56" spans="1:3" x14ac:dyDescent="0.25">
      <c r="A56" s="6">
        <f>Data!B79</f>
        <v>41578</v>
      </c>
      <c r="B56" s="51">
        <f>Data!E79</f>
        <v>29876.137392220971</v>
      </c>
      <c r="C56" s="51">
        <f>Data!F79</f>
        <v>28830.485705095456</v>
      </c>
    </row>
    <row r="57" spans="1:3" x14ac:dyDescent="0.25">
      <c r="A57" s="6">
        <f>Data!B80</f>
        <v>41608</v>
      </c>
      <c r="B57" s="51">
        <f>Data!E80</f>
        <v>31097.617201167766</v>
      </c>
      <c r="C57" s="51">
        <f>Data!F80</f>
        <v>29081.947361450115</v>
      </c>
    </row>
    <row r="58" spans="1:3" x14ac:dyDescent="0.25">
      <c r="A58" s="6">
        <f>Data!B81</f>
        <v>41639</v>
      </c>
      <c r="B58" s="51">
        <f>Data!E81</f>
        <v>32173.169559960363</v>
      </c>
      <c r="C58" s="51">
        <f>Data!F81</f>
        <v>29558.759531513122</v>
      </c>
    </row>
    <row r="59" spans="1:3" x14ac:dyDescent="0.25">
      <c r="A59" s="6">
        <f>Data!B82</f>
        <v>41670</v>
      </c>
      <c r="B59" s="51">
        <f>Data!E82</f>
        <v>32642.899162923557</v>
      </c>
      <c r="C59" s="51">
        <f>Data!F82</f>
        <v>29734.158294072011</v>
      </c>
    </row>
    <row r="60" spans="1:3" x14ac:dyDescent="0.25">
      <c r="A60" s="6">
        <f>Data!B83</f>
        <v>41698</v>
      </c>
      <c r="B60" s="51">
        <f>Data!E83</f>
        <v>33527.408469360344</v>
      </c>
      <c r="C60" s="51">
        <f>Data!F83</f>
        <v>29679.665474636236</v>
      </c>
    </row>
    <row r="61" spans="1:3" x14ac:dyDescent="0.25">
      <c r="A61" s="6">
        <f>Data!B84</f>
        <v>41729</v>
      </c>
      <c r="B61" s="51">
        <f>Data!E84</f>
        <v>34844.396956259596</v>
      </c>
      <c r="C61" s="51">
        <f>Data!F84</f>
        <v>30111.066961836103</v>
      </c>
    </row>
    <row r="62" spans="1:3" x14ac:dyDescent="0.25">
      <c r="A62" s="6">
        <f>Data!B85</f>
        <v>41759</v>
      </c>
      <c r="B62" s="51">
        <f>Data!E85</f>
        <v>35693.647655112458</v>
      </c>
      <c r="C62" s="51">
        <f>Data!F85</f>
        <v>31396.000075684464</v>
      </c>
    </row>
    <row r="63" spans="1:3" x14ac:dyDescent="0.25">
      <c r="A63" s="6">
        <f>Data!B86</f>
        <v>41790</v>
      </c>
      <c r="B63" s="51">
        <f>Data!E86</f>
        <v>37693.564056985619</v>
      </c>
      <c r="C63" s="51">
        <f>Data!F86</f>
        <v>32460.691377646581</v>
      </c>
    </row>
    <row r="64" spans="1:3" x14ac:dyDescent="0.25">
      <c r="A64" s="6">
        <f>Data!B87</f>
        <v>41820</v>
      </c>
      <c r="B64" s="51">
        <f>Data!E87</f>
        <v>41304.890532503923</v>
      </c>
      <c r="C64" s="51">
        <f>Data!F87</f>
        <v>34380.617206864576</v>
      </c>
    </row>
    <row r="65" spans="1:3" x14ac:dyDescent="0.25">
      <c r="A65" s="6">
        <f>Data!B88</f>
        <v>41851</v>
      </c>
      <c r="B65" s="51">
        <f>Data!E88</f>
        <v>39667.302311662999</v>
      </c>
      <c r="C65" s="51">
        <f>Data!F88</f>
        <v>33161.718794346365</v>
      </c>
    </row>
    <row r="66" spans="1:3" x14ac:dyDescent="0.25">
      <c r="A66" s="6">
        <f>Data!B89</f>
        <v>41882</v>
      </c>
      <c r="B66" s="51">
        <f>Data!E89</f>
        <v>42630.91252319044</v>
      </c>
      <c r="C66" s="51">
        <f>Data!F89</f>
        <v>35878.60210781252</v>
      </c>
    </row>
    <row r="67" spans="1:3" x14ac:dyDescent="0.25">
      <c r="A67" s="6">
        <f>Data!B90</f>
        <v>41912</v>
      </c>
      <c r="B67" s="51">
        <f>Data!E90</f>
        <v>42010.544072516008</v>
      </c>
      <c r="C67" s="51">
        <f>Data!F90</f>
        <v>35317.780174452695</v>
      </c>
    </row>
    <row r="68" spans="1:3" x14ac:dyDescent="0.25">
      <c r="A68" s="6">
        <f>Data!B91</f>
        <v>41943</v>
      </c>
      <c r="B68" s="51">
        <f>Data!E91</f>
        <v>40271.17639223671</v>
      </c>
      <c r="C68" s="51">
        <f>Data!F91</f>
        <v>33693.591417380929</v>
      </c>
    </row>
    <row r="69" spans="1:3" x14ac:dyDescent="0.25">
      <c r="A69" s="6">
        <f>Data!B92</f>
        <v>41973</v>
      </c>
      <c r="B69" s="51">
        <f>Data!E92</f>
        <v>40427.781864037672</v>
      </c>
      <c r="C69" s="51">
        <f>Data!F92</f>
        <v>32824.92289644471</v>
      </c>
    </row>
    <row r="70" spans="1:3" x14ac:dyDescent="0.25">
      <c r="A70" s="6">
        <f>Data!B93</f>
        <v>42004</v>
      </c>
      <c r="B70" s="51">
        <f>Data!E93</f>
        <v>39134.344456739171</v>
      </c>
      <c r="C70" s="51">
        <f>Data!F93</f>
        <v>30978.600215700735</v>
      </c>
    </row>
    <row r="71" spans="1:3" x14ac:dyDescent="0.25">
      <c r="A71" s="6">
        <f>Data!B94</f>
        <v>42035</v>
      </c>
      <c r="B71" s="51">
        <f>Data!E94</f>
        <v>37959.585030824361</v>
      </c>
      <c r="C71" s="51">
        <f>Data!F94</f>
        <v>30033.111956254368</v>
      </c>
    </row>
    <row r="72" spans="1:3" x14ac:dyDescent="0.25">
      <c r="A72" s="6">
        <f>Data!B95</f>
        <v>42063</v>
      </c>
      <c r="B72" s="51">
        <f>Data!E95</f>
        <v>40174.335723237797</v>
      </c>
      <c r="C72" s="51">
        <f>Data!F95</f>
        <v>30657.69805680119</v>
      </c>
    </row>
    <row r="73" spans="1:3" x14ac:dyDescent="0.25">
      <c r="A73" s="6">
        <f>Data!B96</f>
        <v>42094</v>
      </c>
      <c r="B73" s="51">
        <f>Data!E96</f>
        <v>39799.175960169348</v>
      </c>
      <c r="C73" s="51">
        <f>Data!F96</f>
        <v>29358.763315736691</v>
      </c>
    </row>
    <row r="74" spans="1:3" x14ac:dyDescent="0.25">
      <c r="A74" s="6">
        <f>Data!B97</f>
        <v>42124</v>
      </c>
      <c r="B74" s="51">
        <f>Data!E97</f>
        <v>41734.552866533006</v>
      </c>
      <c r="C74" s="51">
        <f>Data!F97</f>
        <v>31174.055363190851</v>
      </c>
    </row>
    <row r="75" spans="1:3" x14ac:dyDescent="0.25">
      <c r="A75" s="6">
        <f>Data!B98</f>
        <v>42155</v>
      </c>
      <c r="B75" s="51">
        <f>Data!E98</f>
        <v>40683.415001156318</v>
      </c>
      <c r="C75" s="51">
        <f>Data!F98</f>
        <v>30059.601521257875</v>
      </c>
    </row>
    <row r="76" spans="1:3" x14ac:dyDescent="0.25">
      <c r="A76" s="6">
        <f>Data!B99</f>
        <v>42185</v>
      </c>
      <c r="B76" s="51">
        <f>Data!E99</f>
        <v>38733.818046041095</v>
      </c>
      <c r="C76" s="51">
        <f>Data!F99</f>
        <v>27569.77162210743</v>
      </c>
    </row>
    <row r="77" spans="1:3" x14ac:dyDescent="0.25">
      <c r="A77" s="6">
        <f>Data!B100</f>
        <v>42216</v>
      </c>
      <c r="B77" s="51">
        <f>Data!E100</f>
        <v>36835.440689439958</v>
      </c>
      <c r="C77" s="51">
        <f>Data!F100</f>
        <v>26674.424324989119</v>
      </c>
    </row>
    <row r="78" spans="1:3" x14ac:dyDescent="0.25">
      <c r="A78" s="6">
        <f>Data!B101</f>
        <v>42247</v>
      </c>
      <c r="B78" s="51">
        <f>Data!E101</f>
        <v>34589.305537108208</v>
      </c>
      <c r="C78" s="51">
        <f>Data!F101</f>
        <v>25350.892130707081</v>
      </c>
    </row>
    <row r="79" spans="1:3" x14ac:dyDescent="0.25">
      <c r="A79" s="6">
        <f>Data!B102</f>
        <v>42277</v>
      </c>
      <c r="B79" s="51">
        <f>Data!E102</f>
        <v>28555.644157718485</v>
      </c>
      <c r="C79" s="51">
        <f>Data!F102</f>
        <v>21476.225615409359</v>
      </c>
    </row>
    <row r="80" spans="1:3" x14ac:dyDescent="0.25">
      <c r="A80" s="6">
        <f>Data!B103</f>
        <v>42308</v>
      </c>
      <c r="B80" s="51">
        <f>Data!E103</f>
        <v>30307.910922917872</v>
      </c>
      <c r="C80" s="51">
        <f>Data!F103</f>
        <v>23558.116213505895</v>
      </c>
    </row>
    <row r="81" spans="1:3" x14ac:dyDescent="0.25">
      <c r="A81" s="6">
        <f>Data!B104</f>
        <v>42338</v>
      </c>
      <c r="B81" s="51">
        <f>Data!E104</f>
        <v>27823.723932521374</v>
      </c>
      <c r="C81" s="51">
        <f>Data!F104</f>
        <v>21655.787023897374</v>
      </c>
    </row>
    <row r="82" spans="1:3" x14ac:dyDescent="0.25">
      <c r="A82" s="6">
        <f>Data!B105</f>
        <v>42369</v>
      </c>
      <c r="B82" s="51">
        <f>Data!E105</f>
        <v>23858.766756854304</v>
      </c>
      <c r="C82" s="51">
        <f>Data!F105</f>
        <v>20882.670148152356</v>
      </c>
    </row>
    <row r="83" spans="1:3" x14ac:dyDescent="0.25">
      <c r="A83" s="6">
        <f>Data!B106</f>
        <v>42400</v>
      </c>
      <c r="B83" s="51">
        <f>Data!E106</f>
        <v>21026.264685980997</v>
      </c>
      <c r="C83" s="51">
        <f>Data!F106</f>
        <v>18563.697943274492</v>
      </c>
    </row>
    <row r="84" spans="1:3" x14ac:dyDescent="0.25">
      <c r="A84" s="6">
        <f>Data!B107</f>
        <v>42429</v>
      </c>
      <c r="B84" s="51">
        <f>Data!E107</f>
        <v>21218.579402467087</v>
      </c>
      <c r="C84" s="51">
        <f>Data!F107</f>
        <v>18475.14711169136</v>
      </c>
    </row>
    <row r="85" spans="1:3" x14ac:dyDescent="0.25">
      <c r="A85" s="6">
        <f>Data!B108</f>
        <v>42460</v>
      </c>
      <c r="B85" s="51">
        <f>Data!E108</f>
        <v>23018.647445743747</v>
      </c>
      <c r="C85" s="51">
        <f>Data!F108</f>
        <v>20012.866360144559</v>
      </c>
    </row>
    <row r="86" spans="1:3" x14ac:dyDescent="0.25">
      <c r="A86" s="6">
        <f>Data!B109</f>
        <v>42490</v>
      </c>
      <c r="B86" s="51">
        <f>Data!E109</f>
        <v>26398.328990359765</v>
      </c>
      <c r="C86" s="51">
        <f>Data!F109</f>
        <v>22222.663714972281</v>
      </c>
    </row>
    <row r="87" spans="1:3" x14ac:dyDescent="0.25">
      <c r="A87" s="6">
        <f>Data!B110</f>
        <v>42521</v>
      </c>
      <c r="B87" s="51">
        <f>Data!E110</f>
        <v>27585.242950201562</v>
      </c>
      <c r="C87" s="51">
        <f>Data!F110</f>
        <v>22785.188548939474</v>
      </c>
    </row>
    <row r="88" spans="1:3" x14ac:dyDescent="0.25">
      <c r="A88" s="6">
        <f>Data!B111</f>
        <v>42551</v>
      </c>
      <c r="B88" s="51">
        <f>Data!E111</f>
        <v>28905.174412425396</v>
      </c>
      <c r="C88" s="51">
        <f>Data!F111</f>
        <v>23954.513632665421</v>
      </c>
    </row>
    <row r="89" spans="1:3" x14ac:dyDescent="0.25">
      <c r="A89" s="6">
        <f>Data!B112</f>
        <v>42582</v>
      </c>
      <c r="B89" s="51">
        <f>Data!E112</f>
        <v>29191.049641002373</v>
      </c>
      <c r="C89" s="51">
        <f>Data!F112</f>
        <v>24087.907513575905</v>
      </c>
    </row>
    <row r="90" spans="1:3" x14ac:dyDescent="0.25">
      <c r="A90" s="6">
        <f>Data!B113</f>
        <v>42613</v>
      </c>
      <c r="B90" s="51">
        <f>Data!E113</f>
        <v>30227.685892637124</v>
      </c>
      <c r="C90" s="51">
        <f>Data!F113</f>
        <v>23771.168000605478</v>
      </c>
    </row>
    <row r="91" spans="1:3" x14ac:dyDescent="0.25">
      <c r="A91" s="6">
        <f>Data!B114</f>
        <v>42643</v>
      </c>
      <c r="B91" s="51">
        <f>Data!E114</f>
        <v>31916.768001110791</v>
      </c>
      <c r="C91" s="51">
        <f>Data!F114</f>
        <v>24211.840835556566</v>
      </c>
    </row>
    <row r="92" spans="1:3" x14ac:dyDescent="0.25">
      <c r="A92" s="6">
        <f>Data!B115</f>
        <v>42674</v>
      </c>
      <c r="B92" s="51">
        <f>Data!E115</f>
        <v>29733.81312557865</v>
      </c>
      <c r="C92" s="51">
        <f>Data!F115</f>
        <v>23134.28317344989</v>
      </c>
    </row>
    <row r="93" spans="1:3" x14ac:dyDescent="0.25">
      <c r="A93" s="6">
        <f>Data!B116</f>
        <v>42704</v>
      </c>
      <c r="B93" s="51">
        <f>Data!E116</f>
        <v>31925.781142899643</v>
      </c>
      <c r="C93" s="51">
        <f>Data!F116</f>
        <v>23666.345007663054</v>
      </c>
    </row>
    <row r="94" spans="1:3" x14ac:dyDescent="0.25">
      <c r="A94" s="6">
        <f>Data!B117</f>
        <v>42735</v>
      </c>
      <c r="B94" s="51">
        <f>Data!E117</f>
        <v>33538.046652244004</v>
      </c>
      <c r="C94" s="51">
        <f>Data!F117</f>
        <v>24705.492800514658</v>
      </c>
    </row>
    <row r="95" spans="1:3" x14ac:dyDescent="0.25">
      <c r="A95" s="6">
        <f>Data!B118</f>
        <v>42766</v>
      </c>
      <c r="B95" s="51">
        <f>Data!E118</f>
        <v>33758.984956054825</v>
      </c>
      <c r="C95" s="51">
        <f>Data!F118</f>
        <v>25914.173809388656</v>
      </c>
    </row>
    <row r="96" spans="1:3" x14ac:dyDescent="0.25">
      <c r="A96" s="6">
        <f>Data!B119</f>
        <v>42794</v>
      </c>
      <c r="B96" s="51">
        <f>Data!E119</f>
        <v>33821.857248159351</v>
      </c>
      <c r="C96" s="51">
        <f>Data!F119</f>
        <v>26018.239957616694</v>
      </c>
    </row>
    <row r="97" spans="1:3" x14ac:dyDescent="0.25">
      <c r="A97" s="6">
        <f>Data!B120</f>
        <v>42825</v>
      </c>
      <c r="B97" s="51">
        <f>Data!E120</f>
        <v>34138.745265694444</v>
      </c>
      <c r="C97" s="51">
        <f>Data!F120</f>
        <v>25680.876426179257</v>
      </c>
    </row>
    <row r="98" spans="1:3" x14ac:dyDescent="0.25">
      <c r="A98" s="6">
        <f>Data!B121</f>
        <v>42855</v>
      </c>
      <c r="B98" s="51">
        <f>Data!E121</f>
        <v>33136.746407746425</v>
      </c>
      <c r="C98" s="51">
        <f>Data!F121</f>
        <v>25351.83818660006</v>
      </c>
    </row>
    <row r="99" spans="1:3" x14ac:dyDescent="0.25">
      <c r="A99" s="6">
        <f>Data!B122</f>
        <v>42886</v>
      </c>
      <c r="B99" s="51">
        <f>Data!E122</f>
        <v>31259.42405158341</v>
      </c>
      <c r="C99" s="51">
        <f>Data!F122</f>
        <v>24205.975289020073</v>
      </c>
    </row>
    <row r="100" spans="1:3" x14ac:dyDescent="0.25">
      <c r="A100" s="6">
        <f>Data!B123</f>
        <v>42916</v>
      </c>
      <c r="B100" s="51">
        <f>Data!E123</f>
        <v>31624.48780226093</v>
      </c>
      <c r="C100" s="51">
        <f>Data!F123</f>
        <v>24049.308433142225</v>
      </c>
    </row>
    <row r="101" spans="1:3" x14ac:dyDescent="0.25">
      <c r="A101" s="6">
        <f>Data!B124</f>
        <v>42947</v>
      </c>
      <c r="B101" s="51">
        <f>Data!E124</f>
        <v>31877.060489570362</v>
      </c>
      <c r="C101" s="51">
        <f>Data!F124</f>
        <v>24360.353668513035</v>
      </c>
    </row>
    <row r="102" spans="1:3" x14ac:dyDescent="0.25">
      <c r="A102" s="6">
        <f>Data!B125</f>
        <v>42978</v>
      </c>
      <c r="B102" s="51">
        <f>Data!E125</f>
        <v>30791.717610487234</v>
      </c>
      <c r="C102" s="51">
        <f>Data!F125</f>
        <v>23155.926120758962</v>
      </c>
    </row>
    <row r="103" spans="1:3" x14ac:dyDescent="0.25">
      <c r="A103" s="6">
        <f>Data!B126</f>
        <v>43008</v>
      </c>
      <c r="B103" s="51">
        <f>Data!E126</f>
        <v>31424.526720478847</v>
      </c>
      <c r="C103" s="51">
        <f>Data!F126</f>
        <v>23316.188493384474</v>
      </c>
    </row>
    <row r="104" spans="1:3" x14ac:dyDescent="0.25">
      <c r="A104" s="6">
        <f>Data!B127</f>
        <v>43039</v>
      </c>
      <c r="B104" s="51">
        <f>Data!E127</f>
        <v>29590.354400277509</v>
      </c>
      <c r="C104" s="51">
        <f>Data!F127</f>
        <v>22351.13276098877</v>
      </c>
    </row>
    <row r="105" spans="1:3" x14ac:dyDescent="0.25">
      <c r="A105" s="6">
        <f>Data!B128</f>
        <v>43069</v>
      </c>
      <c r="B105" s="51">
        <f>Data!E128</f>
        <v>28969.163397165259</v>
      </c>
      <c r="C105" s="51">
        <f>Data!F128</f>
        <v>22049.037242530805</v>
      </c>
    </row>
    <row r="106" spans="1:3" x14ac:dyDescent="0.25">
      <c r="A106" s="6">
        <f>Data!B129</f>
        <v>43100</v>
      </c>
      <c r="B106" s="51">
        <f>Data!E129</f>
        <v>30936.793963760221</v>
      </c>
      <c r="C106" s="51">
        <f>Data!F129</f>
        <v>23094.716111851816</v>
      </c>
    </row>
    <row r="107" spans="1:3" x14ac:dyDescent="0.25">
      <c r="A107" s="6">
        <f>Data!B130</f>
        <v>43131</v>
      </c>
      <c r="B107" s="51">
        <f>Data!E130</f>
        <v>31883.005509555405</v>
      </c>
      <c r="C107" s="51">
        <f>Data!F130</f>
        <v>24425.215464659468</v>
      </c>
    </row>
    <row r="108" spans="1:3" x14ac:dyDescent="0.25">
      <c r="A108" s="6">
        <f>Data!B131</f>
        <v>43159</v>
      </c>
      <c r="B108" s="51">
        <f>Data!E131</f>
        <v>28285.857146816285</v>
      </c>
      <c r="C108" s="51">
        <f>Data!F131</f>
        <v>22057.476087653715</v>
      </c>
    </row>
    <row r="109" spans="1:3" x14ac:dyDescent="0.25">
      <c r="A109" s="6">
        <f>Data!B132</f>
        <v>43190</v>
      </c>
      <c r="B109" s="51">
        <f>Data!E132</f>
        <v>27161.483755269099</v>
      </c>
      <c r="C109" s="51">
        <f>Data!F132</f>
        <v>20526.714993185094</v>
      </c>
    </row>
    <row r="110" spans="1:3" x14ac:dyDescent="0.25">
      <c r="A110" s="6">
        <f>Data!B133</f>
        <v>43220</v>
      </c>
      <c r="B110" s="51">
        <f>Data!E133</f>
        <v>28988.701553886705</v>
      </c>
      <c r="C110" s="51">
        <f>Data!F133</f>
        <v>22188.2971082361</v>
      </c>
    </row>
    <row r="111" spans="1:3" x14ac:dyDescent="0.25">
      <c r="A111" s="6">
        <f>Data!B134</f>
        <v>43251</v>
      </c>
      <c r="B111" s="51">
        <f>Data!E134</f>
        <v>31941.797539416249</v>
      </c>
      <c r="C111" s="51">
        <f>Data!F134</f>
        <v>23308.601101244829</v>
      </c>
    </row>
    <row r="112" spans="1:3" x14ac:dyDescent="0.25">
      <c r="A112" s="6">
        <f>Data!B135</f>
        <v>43281</v>
      </c>
      <c r="B112" s="51">
        <f>Data!E135</f>
        <v>31626.38742683535</v>
      </c>
      <c r="C112" s="51">
        <f>Data!F135</f>
        <v>22948.720306990137</v>
      </c>
    </row>
    <row r="113" spans="1:3" x14ac:dyDescent="0.25">
      <c r="A113" s="6">
        <f>Data!B136</f>
        <v>43312</v>
      </c>
      <c r="B113" s="51">
        <f>Data!E136</f>
        <v>32939.203756701594</v>
      </c>
      <c r="C113" s="51">
        <f>Data!F136</f>
        <v>24459.027608683296</v>
      </c>
    </row>
    <row r="114" spans="1:3" x14ac:dyDescent="0.25">
      <c r="A114" s="6">
        <f>Data!B137</f>
        <v>43343</v>
      </c>
      <c r="B114" s="51">
        <f>Data!E137</f>
        <v>33261.213911791863</v>
      </c>
      <c r="C114" s="51">
        <f>Data!F137</f>
        <v>24845.606184257304</v>
      </c>
    </row>
    <row r="115" spans="1:3" x14ac:dyDescent="0.25">
      <c r="A115" s="6">
        <f>Data!B138</f>
        <v>43373</v>
      </c>
      <c r="B115" s="51">
        <f>Data!E138</f>
        <v>32746.15936980024</v>
      </c>
      <c r="C115" s="51">
        <f>Data!F138</f>
        <v>24456.492170910944</v>
      </c>
    </row>
    <row r="116" spans="1:3" x14ac:dyDescent="0.25">
      <c r="A116" s="6">
        <f>Data!B139</f>
        <v>43404</v>
      </c>
      <c r="B116" s="51">
        <f>Data!E139</f>
        <v>29621.881015606421</v>
      </c>
      <c r="C116" s="51">
        <f>Data!F139</f>
        <v>22502.142677862943</v>
      </c>
    </row>
    <row r="117" spans="1:3" x14ac:dyDescent="0.25">
      <c r="A117" s="6">
        <f>Data!B140</f>
        <v>43434</v>
      </c>
      <c r="B117" s="51">
        <f>Data!E140</f>
        <v>29079.270908540166</v>
      </c>
      <c r="C117" s="51">
        <f>Data!F140</f>
        <v>22315.031154498869</v>
      </c>
    </row>
    <row r="118" spans="1:3" x14ac:dyDescent="0.25">
      <c r="A118" s="6">
        <f>Data!B141</f>
        <v>43465</v>
      </c>
      <c r="B118" s="51">
        <f>Data!E141</f>
        <v>26695.529606012311</v>
      </c>
      <c r="C118" s="51">
        <f>Data!F141</f>
        <v>20226.719725419156</v>
      </c>
    </row>
    <row r="119" spans="1:3" x14ac:dyDescent="0.25">
      <c r="A119" s="6">
        <f>Data!B142</f>
        <v>43496</v>
      </c>
      <c r="B119" s="51">
        <f>Data!E142</f>
        <v>30512.953957127855</v>
      </c>
      <c r="C119" s="51">
        <f>Data!F142</f>
        <v>22782.554527014076</v>
      </c>
    </row>
    <row r="120" spans="1:3" x14ac:dyDescent="0.25">
      <c r="A120" s="6">
        <f>Data!B143</f>
        <v>43524</v>
      </c>
      <c r="B120" s="51">
        <f>Data!E143</f>
        <v>30964.299991462885</v>
      </c>
      <c r="C120" s="51">
        <f>Data!F143</f>
        <v>22844.899806565558</v>
      </c>
    </row>
    <row r="121" spans="1:3" x14ac:dyDescent="0.25">
      <c r="A121" s="6">
        <f>Data!B144</f>
        <v>43555</v>
      </c>
      <c r="B121" s="51">
        <f>Data!E144</f>
        <v>32616.906625114407</v>
      </c>
      <c r="C121" s="51">
        <f>Data!F144</f>
        <v>23628.993398254013</v>
      </c>
    </row>
    <row r="122" spans="1:3" x14ac:dyDescent="0.25">
      <c r="A122" s="6">
        <f>Data!B145</f>
        <v>43585</v>
      </c>
      <c r="B122" s="51">
        <f>Data!E145</f>
        <v>32000.670328241271</v>
      </c>
      <c r="C122" s="51">
        <f>Data!F145</f>
        <v>23314.390981530945</v>
      </c>
    </row>
    <row r="123" spans="1:3" x14ac:dyDescent="0.25">
      <c r="A123" s="6">
        <f>Data!B146</f>
        <v>43616</v>
      </c>
      <c r="B123" s="51">
        <f>Data!E146</f>
        <v>31133.380246911282</v>
      </c>
      <c r="C123" s="51">
        <f>Data!F146</f>
        <v>23048.283542498455</v>
      </c>
    </row>
    <row r="124" spans="1:3" x14ac:dyDescent="0.25">
      <c r="A124" s="6">
        <f>Data!B147</f>
        <v>43646</v>
      </c>
      <c r="B124" s="51">
        <f>Data!E147</f>
        <v>32067.381654318622</v>
      </c>
      <c r="C124" s="51">
        <f>Data!F147</f>
        <v>23657.431927894646</v>
      </c>
    </row>
    <row r="125" spans="1:3" x14ac:dyDescent="0.25">
      <c r="A125" s="6">
        <f>Data!B148</f>
        <v>43677</v>
      </c>
      <c r="B125" s="51">
        <f>Data!E148</f>
        <v>31660.125907308775</v>
      </c>
      <c r="C125" s="51">
        <f>Data!F148</f>
        <v>23611.510230331227</v>
      </c>
    </row>
    <row r="126" spans="1:3" x14ac:dyDescent="0.25">
      <c r="A126" s="6">
        <f>Data!B149</f>
        <v>43708</v>
      </c>
      <c r="B126" s="51">
        <f>Data!E149</f>
        <v>30669.163966410011</v>
      </c>
      <c r="C126" s="51">
        <f>Data!F149</f>
        <v>22310.584677808547</v>
      </c>
    </row>
    <row r="127" spans="1:3" x14ac:dyDescent="0.25">
      <c r="A127" s="6">
        <f>Data!B150</f>
        <v>43738</v>
      </c>
      <c r="B127" s="51">
        <f>Data!E150</f>
        <v>31604.573467385515</v>
      </c>
      <c r="C127" s="51">
        <f>Data!F150</f>
        <v>22468.784642096845</v>
      </c>
    </row>
    <row r="128" spans="1:3" x14ac:dyDescent="0.25">
      <c r="A128" s="6">
        <f>Data!B151</f>
        <v>43769</v>
      </c>
      <c r="B128" s="51">
        <f>Data!E151</f>
        <v>29878.963756066267</v>
      </c>
      <c r="C128" s="51">
        <f>Data!F151</f>
        <v>21071.777350708482</v>
      </c>
    </row>
    <row r="129" spans="1:3" x14ac:dyDescent="0.25">
      <c r="A129" s="6">
        <f>Data!B152</f>
        <v>43799</v>
      </c>
      <c r="B129" s="51">
        <f>Data!E152</f>
        <v>29394.924543217992</v>
      </c>
      <c r="C129" s="51">
        <f>Data!F152</f>
        <v>19859.383987266647</v>
      </c>
    </row>
    <row r="130" spans="1:3" x14ac:dyDescent="0.25">
      <c r="A130" s="6">
        <f>Data!B153</f>
        <v>43830</v>
      </c>
      <c r="B130" s="51">
        <f>Data!E153</f>
        <v>31155.68052335675</v>
      </c>
      <c r="C130" s="51">
        <f>Data!F153</f>
        <v>21552.659074472045</v>
      </c>
    </row>
    <row r="131" spans="1:3" x14ac:dyDescent="0.25">
      <c r="A131" s="6">
        <f>Data!B154</f>
        <v>43861</v>
      </c>
      <c r="B131" s="51">
        <f>Data!E154</f>
        <v>29974.880231521529</v>
      </c>
      <c r="C131" s="51">
        <f>Data!F154</f>
        <v>20343.955340624303</v>
      </c>
    </row>
    <row r="132" spans="1:3" x14ac:dyDescent="0.25">
      <c r="A132" s="6">
        <f>Data!B155</f>
        <v>43890</v>
      </c>
      <c r="B132" s="51">
        <f>Data!E155</f>
        <v>26947.417328137853</v>
      </c>
      <c r="C132" s="51">
        <f>Data!F155</f>
        <v>17485.722281732935</v>
      </c>
    </row>
    <row r="133" spans="1:3" x14ac:dyDescent="0.25">
      <c r="A133" s="6">
        <f>Data!B156</f>
        <v>43921</v>
      </c>
      <c r="B133" s="51">
        <f>Data!E156</f>
        <v>15324.996234511997</v>
      </c>
      <c r="C133" s="51">
        <f>Data!F156</f>
        <v>9227.1202947969341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CEFF-0472-4A5A-8DB6-B59993E59C13}">
  <sheetPr>
    <tabColor rgb="FFC00000"/>
  </sheetPr>
  <dimension ref="A1:H3"/>
  <sheetViews>
    <sheetView workbookViewId="0">
      <selection activeCell="E32" sqref="E32"/>
    </sheetView>
  </sheetViews>
  <sheetFormatPr defaultRowHeight="15" x14ac:dyDescent="0.25"/>
  <cols>
    <col min="1" max="1" width="22" bestFit="1" customWidth="1"/>
    <col min="2" max="6" width="9.140625" style="51"/>
    <col min="7" max="7" width="15.7109375" style="51" bestFit="1" customWidth="1"/>
  </cols>
  <sheetData>
    <row r="1" spans="1:8" x14ac:dyDescent="0.25">
      <c r="A1" t="str">
        <f>'INSTITUTIONAL FACT SHEET'!A4</f>
        <v>Share Class/Benchmark</v>
      </c>
      <c r="B1" s="51" t="str">
        <f>'INSTITUTIONAL FACT SHEET'!B4</f>
        <v>YTD</v>
      </c>
      <c r="C1" s="51" t="str">
        <f>'INSTITUTIONAL FACT SHEET'!C4</f>
        <v>1 Year</v>
      </c>
      <c r="D1" s="51" t="str">
        <f>'INSTITUTIONAL FACT SHEET'!D4</f>
        <v>3 Years</v>
      </c>
      <c r="E1" s="51" t="str">
        <f>'INSTITUTIONAL FACT SHEET'!E4</f>
        <v>5 Years</v>
      </c>
      <c r="F1" s="51" t="str">
        <f>'INSTITUTIONAL FACT SHEET'!F4</f>
        <v>10 Years</v>
      </c>
      <c r="G1" s="51" t="str">
        <f>'INSTITUTIONAL FACT SHEET'!G4</f>
        <v>Since Inception*</v>
      </c>
      <c r="H1" t="s">
        <v>45</v>
      </c>
    </row>
    <row r="2" spans="1:8" x14ac:dyDescent="0.25">
      <c r="A2" t="str">
        <f>'INSTITUTIONAL FACT SHEET'!A5</f>
        <v>SL Advisors MLP Strategy</v>
      </c>
      <c r="B2" s="51">
        <f>'INSTITUTIONAL FACT SHEET'!B5</f>
        <v>-50.811550326999999</v>
      </c>
      <c r="C2" s="51">
        <f>'INSTITUTIONAL FACT SHEET'!C5</f>
        <v>-53.015175808511415</v>
      </c>
      <c r="D2" s="51">
        <f>'INSTITUTIONAL FACT SHEET'!D5</f>
        <v>-23.431358732100872</v>
      </c>
      <c r="E2" s="51">
        <f>'INSTITUTIONAL FACT SHEET'!E5</f>
        <v>-17.376182063844368</v>
      </c>
      <c r="F2" s="51">
        <f>'INSTITUTIONAL FACT SHEET'!F5</f>
        <v>0.16679186562722492</v>
      </c>
      <c r="G2" s="51">
        <f>'INSTITUTIONAL FACT SHEET'!G5</f>
        <v>3.9880036126513918</v>
      </c>
      <c r="H2">
        <v>1</v>
      </c>
    </row>
    <row r="3" spans="1:8" x14ac:dyDescent="0.25">
      <c r="A3" t="str">
        <f>'INSTITUTIONAL FACT SHEET'!A6</f>
        <v>Alerian MLP TR Index</v>
      </c>
      <c r="B3" s="51">
        <f>'INSTITUTIONAL FACT SHEET'!B6</f>
        <v>-57.188019061063521</v>
      </c>
      <c r="C3" s="51">
        <f>'INSTITUTIONAL FACT SHEET'!C6</f>
        <v>-60.950006886544969</v>
      </c>
      <c r="D3" s="51">
        <f>'INSTITUTIONAL FACT SHEET'!D6</f>
        <v>-28.908319485363521</v>
      </c>
      <c r="E3" s="51">
        <f>'INSTITUTIONAL FACT SHEET'!E6</f>
        <v>-20.664843101856512</v>
      </c>
      <c r="F3" s="51">
        <f>'INSTITUTIONAL FACT SHEET'!F6</f>
        <v>-5.0359026702622263</v>
      </c>
      <c r="G3" s="51">
        <f>'INSTITUTIONAL FACT SHEET'!G6</f>
        <v>-0.73412944838961991</v>
      </c>
      <c r="H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3BB5-3D5D-4ABB-B8C8-AAD0D7B37CEC}">
  <sheetPr>
    <tabColor rgb="FFC00000"/>
  </sheetPr>
  <dimension ref="A1:P13"/>
  <sheetViews>
    <sheetView tabSelected="1" workbookViewId="0"/>
  </sheetViews>
  <sheetFormatPr defaultRowHeight="15" x14ac:dyDescent="0.25"/>
  <cols>
    <col min="2" max="14" width="9.140625" style="51"/>
    <col min="15" max="15" width="10" style="51" bestFit="1" customWidth="1"/>
  </cols>
  <sheetData>
    <row r="1" spans="1:16" x14ac:dyDescent="0.25">
      <c r="A1" t="s">
        <v>44</v>
      </c>
      <c r="B1" s="51" t="str">
        <f>'INSTITUTIONAL FACT SHEET'!I20</f>
        <v>Jan</v>
      </c>
      <c r="C1" s="51" t="str">
        <f>'INSTITUTIONAL FACT SHEET'!J20</f>
        <v>Feb</v>
      </c>
      <c r="D1" s="51" t="str">
        <f>'INSTITUTIONAL FACT SHEET'!K20</f>
        <v>Mar</v>
      </c>
      <c r="E1" s="51" t="str">
        <f>'INSTITUTIONAL FACT SHEET'!L20</f>
        <v>Apr</v>
      </c>
      <c r="F1" s="51" t="str">
        <f>'INSTITUTIONAL FACT SHEET'!M20</f>
        <v>May</v>
      </c>
      <c r="G1" s="51" t="str">
        <f>'INSTITUTIONAL FACT SHEET'!N20</f>
        <v>Jun</v>
      </c>
      <c r="H1" s="51" t="str">
        <f>'INSTITUTIONAL FACT SHEET'!O20</f>
        <v>Jul</v>
      </c>
      <c r="I1" s="51" t="str">
        <f>'INSTITUTIONAL FACT SHEET'!P20</f>
        <v>Aug</v>
      </c>
      <c r="J1" s="51" t="str">
        <f>'INSTITUTIONAL FACT SHEET'!Q20</f>
        <v>Sep</v>
      </c>
      <c r="K1" s="51" t="str">
        <f>'INSTITUTIONAL FACT SHEET'!R20</f>
        <v>Oct</v>
      </c>
      <c r="L1" s="51" t="str">
        <f>'INSTITUTIONAL FACT SHEET'!S20</f>
        <v>Nov</v>
      </c>
      <c r="M1" s="51" t="str">
        <f>'INSTITUTIONAL FACT SHEET'!T20</f>
        <v>Dec</v>
      </c>
      <c r="N1" s="51" t="str">
        <f>'INSTITUTIONAL FACT SHEET'!U20</f>
        <v>YTD</v>
      </c>
      <c r="O1" s="51" t="str">
        <f>'INSTITUTIONAL FACT SHEET'!V20</f>
        <v>Alerian TR</v>
      </c>
      <c r="P1" t="s">
        <v>45</v>
      </c>
    </row>
    <row r="2" spans="1:16" x14ac:dyDescent="0.25">
      <c r="A2">
        <f>'INSTITUTIONAL FACT SHEET'!H21</f>
        <v>2020</v>
      </c>
      <c r="B2" s="51">
        <f>'INSTITUTIONAL FACT SHEET'!I21</f>
        <v>-3.7900000000000005</v>
      </c>
      <c r="C2" s="51">
        <f>'INSTITUTIONAL FACT SHEET'!J21</f>
        <v>-10.100000000000001</v>
      </c>
      <c r="D2" s="51">
        <f>'INSTITUTIONAL FACT SHEET'!K21</f>
        <v>-43.13</v>
      </c>
      <c r="E2" s="51" t="str">
        <f>'INSTITUTIONAL FACT SHEET'!L21</f>
        <v>-</v>
      </c>
      <c r="F2" s="51" t="str">
        <f>'INSTITUTIONAL FACT SHEET'!M21</f>
        <v>-</v>
      </c>
      <c r="G2" s="51" t="str">
        <f>'INSTITUTIONAL FACT SHEET'!N21</f>
        <v>-</v>
      </c>
      <c r="H2" s="51" t="str">
        <f>'INSTITUTIONAL FACT SHEET'!O21</f>
        <v>-</v>
      </c>
      <c r="I2" s="51" t="str">
        <f>'INSTITUTIONAL FACT SHEET'!P21</f>
        <v>-</v>
      </c>
      <c r="J2" s="51" t="str">
        <f>'INSTITUTIONAL FACT SHEET'!Q21</f>
        <v>-</v>
      </c>
      <c r="K2" s="51" t="str">
        <f>'INSTITUTIONAL FACT SHEET'!R21</f>
        <v>-</v>
      </c>
      <c r="L2" s="51" t="str">
        <f>'INSTITUTIONAL FACT SHEET'!S21</f>
        <v>-</v>
      </c>
      <c r="M2" s="51" t="str">
        <f>'INSTITUTIONAL FACT SHEET'!T21</f>
        <v>-</v>
      </c>
      <c r="N2" s="51">
        <f>'INSTITUTIONAL FACT SHEET'!U21</f>
        <v>-50.811550326999999</v>
      </c>
      <c r="O2" s="51">
        <f>'INSTITUTIONAL FACT SHEET'!V21</f>
        <v>-57.188019061063521</v>
      </c>
      <c r="P2">
        <v>1</v>
      </c>
    </row>
    <row r="3" spans="1:16" x14ac:dyDescent="0.25">
      <c r="A3">
        <f>'INSTITUTIONAL FACT SHEET'!H22</f>
        <v>2019</v>
      </c>
      <c r="B3" s="51">
        <f>'INSTITUTIONAL FACT SHEET'!I22</f>
        <v>14.299863712970851</v>
      </c>
      <c r="C3" s="51">
        <f>'INSTITUTIONAL FACT SHEET'!J22</f>
        <v>1.4791948199089244</v>
      </c>
      <c r="D3" s="51">
        <f>'INSTITUTIONAL FACT SHEET'!K22</f>
        <v>5.3371354563389373</v>
      </c>
      <c r="E3" s="51">
        <f>'INSTITUTIONAL FACT SHEET'!L22</f>
        <v>-1.8893155747597645</v>
      </c>
      <c r="F3" s="51">
        <f>'INSTITUTIONAL FACT SHEET'!M22</f>
        <v>-2.7102247310256677</v>
      </c>
      <c r="G3" s="51">
        <f>'INSTITUTIONAL FACT SHEET'!N22</f>
        <v>3</v>
      </c>
      <c r="H3" s="51">
        <f>'INSTITUTIONAL FACT SHEET'!O22</f>
        <v>-1.27</v>
      </c>
      <c r="I3" s="51">
        <f>'INSTITUTIONAL FACT SHEET'!P22</f>
        <v>-3.1300000000000003</v>
      </c>
      <c r="J3" s="51">
        <f>'INSTITUTIONAL FACT SHEET'!Q22</f>
        <v>3.05</v>
      </c>
      <c r="K3" s="51">
        <f>'INSTITUTIONAL FACT SHEET'!R22</f>
        <v>-5.46</v>
      </c>
      <c r="L3" s="51">
        <f>'INSTITUTIONAL FACT SHEET'!S22</f>
        <v>-1.6199999999999999</v>
      </c>
      <c r="M3" s="51">
        <f>'INSTITUTIONAL FACT SHEET'!T22</f>
        <v>5.99</v>
      </c>
      <c r="N3" s="51">
        <f>'INSTITUTIONAL FACT SHEET'!U22</f>
        <v>16.707482425596588</v>
      </c>
      <c r="O3" s="51">
        <f>'INSTITUTIONAL FACT SHEET'!V22</f>
        <v>6.5553849910055639</v>
      </c>
      <c r="P3">
        <v>2</v>
      </c>
    </row>
    <row r="4" spans="1:16" x14ac:dyDescent="0.25">
      <c r="A4">
        <f>'INSTITUTIONAL FACT SHEET'!H23</f>
        <v>2018</v>
      </c>
      <c r="B4" s="51">
        <f>'INSTITUTIONAL FACT SHEET'!I23</f>
        <v>3.0585313620525412</v>
      </c>
      <c r="C4" s="51">
        <f>'INSTITUTIONAL FACT SHEET'!J23</f>
        <v>-11.282337738394975</v>
      </c>
      <c r="D4" s="51">
        <f>'INSTITUTIONAL FACT SHEET'!K23</f>
        <v>-3.9750373683611007</v>
      </c>
      <c r="E4" s="51">
        <f>'INSTITUTIONAL FACT SHEET'!L23</f>
        <v>6.7272385230543241</v>
      </c>
      <c r="F4" s="51">
        <f>'INSTITUTIONAL FACT SHEET'!M23</f>
        <v>10.187058499464264</v>
      </c>
      <c r="G4" s="51">
        <f>'INSTITUTIONAL FACT SHEET'!N23</f>
        <v>-0.98745260717303385</v>
      </c>
      <c r="H4" s="51">
        <f>'INSTITUTIONAL FACT SHEET'!O23</f>
        <v>4.151015770939126</v>
      </c>
      <c r="I4" s="51">
        <f>'INSTITUTIONAL FACT SHEET'!P23</f>
        <v>0.97758937182794714</v>
      </c>
      <c r="J4" s="51">
        <f>'INSTITUTIONAL FACT SHEET'!Q23</f>
        <v>-1.5485139639146661</v>
      </c>
      <c r="K4" s="51">
        <f>'INSTITUTIONAL FACT SHEET'!R23</f>
        <v>-9.5409001065179808</v>
      </c>
      <c r="L4" s="51">
        <f>'INSTITUTIONAL FACT SHEET'!S23</f>
        <v>-1.8317881527522784</v>
      </c>
      <c r="M4" s="51">
        <f>'INSTITUTIONAL FACT SHEET'!T23</f>
        <v>-8.1973901960099802</v>
      </c>
      <c r="N4" s="51">
        <f>'INSTITUTIONAL FACT SHEET'!U23</f>
        <v>-13.709450186454951</v>
      </c>
      <c r="O4" s="51">
        <f>'INSTITUTIONAL FACT SHEET'!V23</f>
        <v>-12.418409356246007</v>
      </c>
      <c r="P4">
        <v>3</v>
      </c>
    </row>
    <row r="5" spans="1:16" x14ac:dyDescent="0.25">
      <c r="A5">
        <f>'INSTITUTIONAL FACT SHEET'!H24</f>
        <v>2017</v>
      </c>
      <c r="B5" s="51">
        <f>'INSTITUTIONAL FACT SHEET'!I24</f>
        <v>0.65876914687885701</v>
      </c>
      <c r="C5" s="51">
        <f>'INSTITUTIONAL FACT SHEET'!J24</f>
        <v>0.18623869226628287</v>
      </c>
      <c r="D5" s="51">
        <f>'INSTITUTIONAL FACT SHEET'!K24</f>
        <v>0.9369326326759797</v>
      </c>
      <c r="E5" s="51">
        <f>'INSTITUTIONAL FACT SHEET'!L24</f>
        <v>-2.9350781645595903</v>
      </c>
      <c r="F5" s="51">
        <f>'INSTITUTIONAL FACT SHEET'!M24</f>
        <v>-5.6653792531790366</v>
      </c>
      <c r="G5" s="51">
        <f>'INSTITUTIONAL FACT SHEET'!N24</f>
        <v>1.1678518135046279</v>
      </c>
      <c r="H5" s="51">
        <f>'INSTITUTIONAL FACT SHEET'!O24</f>
        <v>0.79866174873313156</v>
      </c>
      <c r="I5" s="51">
        <f>'INSTITUTIONAL FACT SHEET'!P24</f>
        <v>-3.404777173347695</v>
      </c>
      <c r="J5" s="51">
        <f>'INSTITUTIONAL FACT SHEET'!Q24</f>
        <v>2.0551276742551305</v>
      </c>
      <c r="K5" s="51">
        <f>'INSTITUTIONAL FACT SHEET'!R24</f>
        <v>-5.8367539995631486</v>
      </c>
      <c r="L5" s="51">
        <f>'INSTITUTIONAL FACT SHEET'!S24</f>
        <v>-2.0993023426121082</v>
      </c>
      <c r="M5" s="51">
        <f>'INSTITUTIONAL FACT SHEET'!T24</f>
        <v>6.7921552984422817</v>
      </c>
      <c r="N5" s="51">
        <f>'INSTITUTIONAL FACT SHEET'!U24</f>
        <v>-7.7561246051571553</v>
      </c>
      <c r="O5" s="51">
        <f>'INSTITUTIONAL FACT SHEET'!V24</f>
        <v>-6.5199132098643471</v>
      </c>
      <c r="P5">
        <v>4</v>
      </c>
    </row>
    <row r="6" spans="1:16" x14ac:dyDescent="0.25">
      <c r="A6">
        <f>'INSTITUTIONAL FACT SHEET'!H25</f>
        <v>2016</v>
      </c>
      <c r="B6" s="51">
        <f>'INSTITUTIONAL FACT SHEET'!I25</f>
        <v>-11.871955075211782</v>
      </c>
      <c r="C6" s="51">
        <f>'INSTITUTIONAL FACT SHEET'!J25</f>
        <v>0.91464042405169366</v>
      </c>
      <c r="D6" s="51">
        <f>'INSTITUTIONAL FACT SHEET'!K25</f>
        <v>8.4834522101294283</v>
      </c>
      <c r="E6" s="51">
        <f>'INSTITUTIONAL FACT SHEET'!L25</f>
        <v>14.682363733934057</v>
      </c>
      <c r="F6" s="51">
        <f>'INSTITUTIONAL FACT SHEET'!M25</f>
        <v>4.4961708003383061</v>
      </c>
      <c r="G6" s="51">
        <f>'INSTITUTIONAL FACT SHEET'!N25</f>
        <v>4.7849187502413848</v>
      </c>
      <c r="H6" s="51">
        <f>'INSTITUTIONAL FACT SHEET'!O25</f>
        <v>0.98901056433027268</v>
      </c>
      <c r="I6" s="51">
        <f>'INSTITUTIONAL FACT SHEET'!P25</f>
        <v>3.5512126640991681</v>
      </c>
      <c r="J6" s="51">
        <f>'INSTITUTIONAL FACT SHEET'!Q25</f>
        <v>5.5878644315445092</v>
      </c>
      <c r="K6" s="51">
        <f>'INSTITUTIONAL FACT SHEET'!R25</f>
        <v>-6.8395235866493991</v>
      </c>
      <c r="L6" s="51">
        <f>'INSTITUTIONAL FACT SHEET'!S25</f>
        <v>7.3719707864691619</v>
      </c>
      <c r="M6" s="51">
        <f>'INSTITUTIONAL FACT SHEET'!T25</f>
        <v>5.0500424786095843</v>
      </c>
      <c r="N6" s="51">
        <f>'INSTITUTIONAL FACT SHEET'!U25</f>
        <v>40.569070455449975</v>
      </c>
      <c r="O6" s="51">
        <f>'INSTITUTIONAL FACT SHEET'!V25</f>
        <v>18.306196598620961</v>
      </c>
      <c r="P6">
        <v>5</v>
      </c>
    </row>
    <row r="7" spans="1:16" x14ac:dyDescent="0.25">
      <c r="A7">
        <f>'INSTITUTIONAL FACT SHEET'!H26</f>
        <v>2015</v>
      </c>
      <c r="B7" s="51">
        <f>'INSTITUTIONAL FACT SHEET'!I26</f>
        <v>-3.0018630495099785</v>
      </c>
      <c r="C7" s="51">
        <f>'INSTITUTIONAL FACT SHEET'!J26</f>
        <v>5.8344965852892949</v>
      </c>
      <c r="D7" s="51">
        <f>'INSTITUTIONAL FACT SHEET'!K26</f>
        <v>-0.93382941202297953</v>
      </c>
      <c r="E7" s="51">
        <f>'INSTITUTIONAL FACT SHEET'!L26</f>
        <v>4.8628567292462677</v>
      </c>
      <c r="F7" s="51">
        <f>'INSTITUTIONAL FACT SHEET'!M26</f>
        <v>-2.5186273559422601</v>
      </c>
      <c r="G7" s="51">
        <f>'INSTITUTIONAL FACT SHEET'!N26</f>
        <v>-4.7921172670971952</v>
      </c>
      <c r="H7" s="51">
        <f>'INSTITUTIONAL FACT SHEET'!O26</f>
        <v>-4.9010850268998096</v>
      </c>
      <c r="I7" s="51">
        <f>'INSTITUTIONAL FACT SHEET'!P26</f>
        <v>-6.0977556133207216</v>
      </c>
      <c r="J7" s="51">
        <f>'INSTITUTIONAL FACT SHEET'!Q26</f>
        <v>-17.44371933954173</v>
      </c>
      <c r="K7" s="51">
        <f>'INSTITUTIONAL FACT SHEET'!R26</f>
        <v>6.1363237177255447</v>
      </c>
      <c r="L7" s="51">
        <f>'INSTITUTIONAL FACT SHEET'!S26</f>
        <v>-8.1964969367718243</v>
      </c>
      <c r="M7" s="51">
        <f>'INSTITUTIONAL FACT SHEET'!T26</f>
        <v>-14.250275000150802</v>
      </c>
      <c r="N7" s="51">
        <f>'INSTITUTIONAL FACT SHEET'!U26</f>
        <v>-39.033687447533872</v>
      </c>
      <c r="O7" s="51">
        <f>'INSTITUTIONAL FACT SHEET'!V26</f>
        <v>-32.590013742556089</v>
      </c>
      <c r="P7">
        <v>6</v>
      </c>
    </row>
    <row r="8" spans="1:16" x14ac:dyDescent="0.25">
      <c r="A8">
        <f>'INSTITUTIONAL FACT SHEET'!H27</f>
        <v>2014</v>
      </c>
      <c r="B8" s="51">
        <f>'INSTITUTIONAL FACT SHEET'!I27</f>
        <v>1.4600041257600394</v>
      </c>
      <c r="C8" s="51">
        <f>'INSTITUTIONAL FACT SHEET'!J27</f>
        <v>2.7096530305783295</v>
      </c>
      <c r="D8" s="51">
        <f>'INSTITUTIONAL FACT SHEET'!K27</f>
        <v>3.9280950930126624</v>
      </c>
      <c r="E8" s="51">
        <f>'INSTITUTIONAL FACT SHEET'!L27</f>
        <v>2.4372661691316688</v>
      </c>
      <c r="F8" s="51">
        <f>'INSTITUTIONAL FACT SHEET'!M27</f>
        <v>5.60300370866329</v>
      </c>
      <c r="G8" s="51">
        <f>'INSTITUTIONAL FACT SHEET'!N27</f>
        <v>9.580750894393141</v>
      </c>
      <c r="H8" s="51">
        <f>'INSTITUTIONAL FACT SHEET'!O27</f>
        <v>-3.9646351793433787</v>
      </c>
      <c r="I8" s="51">
        <f>'INSTITUTIONAL FACT SHEET'!P27</f>
        <v>7.4711665246166126</v>
      </c>
      <c r="J8" s="51">
        <f>'INSTITUTIONAL FACT SHEET'!Q27</f>
        <v>-1.4552080027303238</v>
      </c>
      <c r="K8" s="51">
        <f>'INSTITUTIONAL FACT SHEET'!R27</f>
        <v>-4.1403121970448815</v>
      </c>
      <c r="L8" s="51">
        <f>'INSTITUTIONAL FACT SHEET'!S27</f>
        <v>0.38887732078061177</v>
      </c>
      <c r="M8" s="51">
        <f>'INSTITUTIONAL FACT SHEET'!T27</f>
        <v>-3.1993776251401762</v>
      </c>
      <c r="N8" s="51">
        <f>'INSTITUTIONAL FACT SHEET'!U27</f>
        <v>21.636584122697133</v>
      </c>
      <c r="O8" s="51">
        <f>'INSTITUTIONAL FACT SHEET'!V27</f>
        <v>4.8034515206021977</v>
      </c>
      <c r="P8">
        <v>7</v>
      </c>
    </row>
    <row r="9" spans="1:16" x14ac:dyDescent="0.25">
      <c r="A9">
        <f>'INSTITUTIONAL FACT SHEET'!H28</f>
        <v>2013</v>
      </c>
      <c r="B9" s="51">
        <f>'INSTITUTIONAL FACT SHEET'!I28</f>
        <v>12.880633139630815</v>
      </c>
      <c r="C9" s="51">
        <f>'INSTITUTIONAL FACT SHEET'!J28</f>
        <v>1.7796999545564018</v>
      </c>
      <c r="D9" s="51">
        <f>'INSTITUTIONAL FACT SHEET'!K28</f>
        <v>5.8381735305537807</v>
      </c>
      <c r="E9" s="51">
        <f>'INSTITUTIONAL FACT SHEET'!L28</f>
        <v>-0.48663503756177784</v>
      </c>
      <c r="F9" s="51">
        <f>'INSTITUTIONAL FACT SHEET'!M28</f>
        <v>-1.0913119710048602</v>
      </c>
      <c r="G9" s="51">
        <f>'INSTITUTIONAL FACT SHEET'!N28</f>
        <v>2.6997531508701655</v>
      </c>
      <c r="H9" s="51">
        <f>'INSTITUTIONAL FACT SHEET'!O28</f>
        <v>0.26016001215076745</v>
      </c>
      <c r="I9" s="51">
        <f>'INSTITUTIONAL FACT SHEET'!P28</f>
        <v>-0.33022053432056886</v>
      </c>
      <c r="J9" s="51">
        <f>'INSTITUTIONAL FACT SHEET'!Q28</f>
        <v>1.3530323677990896</v>
      </c>
      <c r="K9" s="51">
        <f>'INSTITUTIONAL FACT SHEET'!R28</f>
        <v>2.3761876850109109</v>
      </c>
      <c r="L9" s="51">
        <f>'INSTITUTIONAL FACT SHEET'!S28</f>
        <v>4.0884796883577046</v>
      </c>
      <c r="M9" s="51">
        <f>'INSTITUTIONAL FACT SHEET'!T28</f>
        <v>3.4586327043481857</v>
      </c>
      <c r="N9" s="51">
        <f>'INSTITUTIONAL FACT SHEET'!U28</f>
        <v>37.247733953561976</v>
      </c>
      <c r="O9" s="51">
        <f>'INSTITUTIONAL FACT SHEET'!V28</f>
        <v>27.581503985365185</v>
      </c>
      <c r="P9">
        <v>8</v>
      </c>
    </row>
    <row r="10" spans="1:16" x14ac:dyDescent="0.25">
      <c r="A10">
        <f>'INSTITUTIONAL FACT SHEET'!H29</f>
        <v>2012</v>
      </c>
      <c r="B10" s="51">
        <f>'INSTITUTIONAL FACT SHEET'!I29</f>
        <v>1.7129774867024494</v>
      </c>
      <c r="C10" s="51">
        <f>'INSTITUTIONAL FACT SHEET'!J29</f>
        <v>5.2947285942167133</v>
      </c>
      <c r="D10" s="51">
        <f>'INSTITUTIONAL FACT SHEET'!K29</f>
        <v>-3.6277663261004012</v>
      </c>
      <c r="E10" s="51">
        <f>'INSTITUTIONAL FACT SHEET'!L29</f>
        <v>0.93253546783527153</v>
      </c>
      <c r="F10" s="51">
        <f>'INSTITUTIONAL FACT SHEET'!M29</f>
        <v>-6.9842647183702482</v>
      </c>
      <c r="G10" s="51">
        <f>'INSTITUTIONAL FACT SHEET'!N29</f>
        <v>3.2798067780247298</v>
      </c>
      <c r="H10" s="51">
        <f>'INSTITUTIONAL FACT SHEET'!O29</f>
        <v>5.8373862320121317</v>
      </c>
      <c r="I10" s="51">
        <f>'INSTITUTIONAL FACT SHEET'!P29</f>
        <v>3.1725324540422983</v>
      </c>
      <c r="J10" s="51">
        <f>'INSTITUTIONAL FACT SHEET'!Q29</f>
        <v>2.3242286247731281</v>
      </c>
      <c r="K10" s="51">
        <f>'INSTITUTIONAL FACT SHEET'!R29</f>
        <v>-0.83294942523730597</v>
      </c>
      <c r="L10" s="51">
        <f>'INSTITUTIONAL FACT SHEET'!S29</f>
        <v>0.46616474341332204</v>
      </c>
      <c r="M10" s="51">
        <f>'INSTITUTIONAL FACT SHEET'!T29</f>
        <v>-3.1286854833366462</v>
      </c>
      <c r="N10" s="51">
        <f>'INSTITUTIONAL FACT SHEET'!U29</f>
        <v>7.9200244101109041</v>
      </c>
      <c r="O10" s="51">
        <f>'INSTITUTIONAL FACT SHEET'!V29</f>
        <v>4.7988291781138281</v>
      </c>
      <c r="P10">
        <v>9</v>
      </c>
    </row>
    <row r="11" spans="1:16" x14ac:dyDescent="0.25">
      <c r="A11">
        <f>'INSTITUTIONAL FACT SHEET'!H30</f>
        <v>2011</v>
      </c>
      <c r="B11" s="51">
        <f>'INSTITUTIONAL FACT SHEET'!I30</f>
        <v>1.2722777065750979</v>
      </c>
      <c r="C11" s="51">
        <f>'INSTITUTIONAL FACT SHEET'!J30</f>
        <v>5.1946375431673797</v>
      </c>
      <c r="D11" s="51">
        <f>'INSTITUTIONAL FACT SHEET'!K30</f>
        <v>6.1855070448801897E-2</v>
      </c>
      <c r="E11" s="51">
        <f>'INSTITUTIONAL FACT SHEET'!L30</f>
        <v>2.6734362715942428</v>
      </c>
      <c r="F11" s="51">
        <f>'INSTITUTIONAL FACT SHEET'!M30</f>
        <v>-4.2338388117081021</v>
      </c>
      <c r="G11" s="51">
        <f>'INSTITUTIONAL FACT SHEET'!N30</f>
        <v>1.8505981567557894</v>
      </c>
      <c r="H11" s="51">
        <f>'INSTITUTIONAL FACT SHEET'!O30</f>
        <v>-2.3602315241489369</v>
      </c>
      <c r="I11" s="51">
        <f>'INSTITUTIONAL FACT SHEET'!P30</f>
        <v>-0.24846139141357915</v>
      </c>
      <c r="J11" s="51">
        <f>'INSTITUTIONAL FACT SHEET'!Q30</f>
        <v>-3.270042062574785</v>
      </c>
      <c r="K11" s="51">
        <f>'INSTITUTIONAL FACT SHEET'!R30</f>
        <v>9.2039335010100984</v>
      </c>
      <c r="L11" s="51">
        <f>'INSTITUTIONAL FACT SHEET'!S30</f>
        <v>0.20956629364721202</v>
      </c>
      <c r="M11" s="51">
        <f>'INSTITUTIONAL FACT SHEET'!T30</f>
        <v>6.8613355340995108</v>
      </c>
      <c r="N11" s="51">
        <f>'INSTITUTIONAL FACT SHEET'!U30</f>
        <v>17.614778361108275</v>
      </c>
      <c r="O11" s="51">
        <f>'INSTITUTIONAL FACT SHEET'!V30</f>
        <v>13.875677361506389</v>
      </c>
      <c r="P11">
        <v>10</v>
      </c>
    </row>
    <row r="12" spans="1:16" x14ac:dyDescent="0.25">
      <c r="A12">
        <f>'INSTITUTIONAL FACT SHEET'!H31</f>
        <v>2010</v>
      </c>
      <c r="B12" s="51">
        <f>'INSTITUTIONAL FACT SHEET'!I31</f>
        <v>0.76722426123399068</v>
      </c>
      <c r="C12" s="51">
        <f>'INSTITUTIONAL FACT SHEET'!J31</f>
        <v>5.4624019776701589</v>
      </c>
      <c r="D12" s="51">
        <f>'INSTITUTIONAL FACT SHEET'!K31</f>
        <v>2.0961998322493334</v>
      </c>
      <c r="E12" s="51">
        <f>'INSTITUTIONAL FACT SHEET'!L31</f>
        <v>2.5176763353726592</v>
      </c>
      <c r="F12" s="51">
        <f>'INSTITUTIONAL FACT SHEET'!M31</f>
        <v>-4.4319042625838208</v>
      </c>
      <c r="G12" s="51">
        <f>'INSTITUTIONAL FACT SHEET'!N31</f>
        <v>5.2113136637625983</v>
      </c>
      <c r="H12" s="51">
        <f>'INSTITUTIONAL FACT SHEET'!O31</f>
        <v>5.9283121066680522</v>
      </c>
      <c r="I12" s="51">
        <f>'INSTITUTIONAL FACT SHEET'!P31</f>
        <v>-1.4687656290098949</v>
      </c>
      <c r="J12" s="51">
        <f>'INSTITUTIONAL FACT SHEET'!Q31</f>
        <v>5.1111261242841826</v>
      </c>
      <c r="K12" s="51">
        <f>'INSTITUTIONAL FACT SHEET'!R31</f>
        <v>2.0509524405366966</v>
      </c>
      <c r="L12" s="51">
        <f>'INSTITUTIONAL FACT SHEET'!S31</f>
        <v>3.3208830975009929</v>
      </c>
      <c r="M12" s="51">
        <f>'INSTITUTIONAL FACT SHEET'!T31</f>
        <v>2.76566515205994</v>
      </c>
      <c r="N12" s="51">
        <f>'INSTITUTIONAL FACT SHEET'!U31</f>
        <v>32.950059210594532</v>
      </c>
      <c r="O12" s="51">
        <f>'INSTITUTIONAL FACT SHEET'!V31</f>
        <v>35.852554087334212</v>
      </c>
      <c r="P12">
        <v>11</v>
      </c>
    </row>
    <row r="13" spans="1:16" x14ac:dyDescent="0.25">
      <c r="A13">
        <f>'INSTITUTIONAL FACT SHEET'!H32</f>
        <v>2009</v>
      </c>
      <c r="B13" s="51" t="str">
        <f>'INSTITUTIONAL FACT SHEET'!I32</f>
        <v>-</v>
      </c>
      <c r="C13" s="51" t="str">
        <f>'INSTITUTIONAL FACT SHEET'!J32</f>
        <v>-</v>
      </c>
      <c r="D13" s="51" t="str">
        <f>'INSTITUTIONAL FACT SHEET'!K32</f>
        <v>-</v>
      </c>
      <c r="E13" s="51" t="str">
        <f>'INSTITUTIONAL FACT SHEET'!L32</f>
        <v>-</v>
      </c>
      <c r="F13" s="51">
        <f>'INSTITUTIONAL FACT SHEET'!M32</f>
        <v>9.979499024304042</v>
      </c>
      <c r="G13" s="51">
        <f>'INSTITUTIONAL FACT SHEET'!N32</f>
        <v>-0.97487497141493584</v>
      </c>
      <c r="H13" s="51">
        <f>'INSTITUTIONAL FACT SHEET'!O32</f>
        <v>10.203169790103066</v>
      </c>
      <c r="I13" s="51">
        <f>'INSTITUTIONAL FACT SHEET'!P32</f>
        <v>0.16194645517203679</v>
      </c>
      <c r="J13" s="51">
        <f>'INSTITUTIONAL FACT SHEET'!Q32</f>
        <v>1.0858454156670492</v>
      </c>
      <c r="K13" s="51">
        <f>'INSTITUTIONAL FACT SHEET'!R32</f>
        <v>2.3354761929330348</v>
      </c>
      <c r="L13" s="51">
        <f>'INSTITUTIONAL FACT SHEET'!S32</f>
        <v>6.2705516324228157</v>
      </c>
      <c r="M13" s="51">
        <f>'INSTITUTIONAL FACT SHEET'!T32</f>
        <v>5.1121029073891444</v>
      </c>
      <c r="N13" s="51">
        <f>'INSTITUTIONAL FACT SHEET'!U32</f>
        <v>38.910860179279382</v>
      </c>
      <c r="O13" s="51">
        <f>'INSTITUTIONAL FACT SHEET'!V32</f>
        <v>42.903634746740835</v>
      </c>
      <c r="P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INSTITUTIONAL FACT SHEET</vt:lpstr>
      <vt:lpstr>Data</vt:lpstr>
      <vt:lpstr>MLX_I_Growth10k</vt:lpstr>
      <vt:lpstr>MLX_I_PerformanceTable</vt:lpstr>
      <vt:lpstr>MLX_I_MonthlyPerformance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Jakob Bradshaw</cp:lastModifiedBy>
  <dcterms:created xsi:type="dcterms:W3CDTF">2015-07-21T17:09:23Z</dcterms:created>
  <dcterms:modified xsi:type="dcterms:W3CDTF">2020-04-15T14:38:36Z</dcterms:modified>
</cp:coreProperties>
</file>