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TRX\"/>
    </mc:Choice>
  </mc:AlternateContent>
  <xr:revisionPtr revIDLastSave="0" documentId="13_ncr:1_{465221C1-1014-4AC6-B056-840FB0876D04}" xr6:coauthVersionLast="46" xr6:coauthVersionMax="46" xr10:uidLastSave="{00000000-0000-0000-0000-000000000000}"/>
  <bookViews>
    <workbookView xWindow="28692" yWindow="-108" windowWidth="29016" windowHeight="15816" tabRatio="823" xr2:uid="{00000000-000D-0000-FFFF-FFFF00000000}"/>
  </bookViews>
  <sheets>
    <sheet name="INSTITUTIONAL FACT SHEET" sheetId="2" r:id="rId1"/>
    <sheet name="Data" sheetId="1" r:id="rId2"/>
    <sheet name="Rolling 36M Periods" sheetId="3" r:id="rId3"/>
    <sheet name="TRX_I_EXPORT_Growth10k" sheetId="4" r:id="rId4"/>
    <sheet name="TRX_I_EXPORT_AnnualReturn" sheetId="5" r:id="rId5"/>
    <sheet name="TRX_I_EXPORT_Perf&amp;RiskStats" sheetId="6" r:id="rId6"/>
    <sheet name="TRX_I_EXPORT_PerformanceTable" sheetId="7" r:id="rId7"/>
    <sheet name="TRX_I_EXPORT_36MonthReturn" sheetId="8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6" i="4" l="1"/>
  <c r="B236" i="4"/>
  <c r="C236" i="4"/>
  <c r="A237" i="4"/>
  <c r="B237" i="4"/>
  <c r="C237" i="4"/>
  <c r="A238" i="4"/>
  <c r="B238" i="4"/>
  <c r="C238" i="4"/>
  <c r="A3" i="8"/>
  <c r="A4" i="8"/>
  <c r="A5" i="8"/>
  <c r="A6" i="8"/>
  <c r="A7" i="8"/>
  <c r="A8" i="8"/>
  <c r="A9" i="8"/>
  <c r="A10" i="8"/>
  <c r="A2" i="8"/>
  <c r="C1" i="8"/>
  <c r="B1" i="8"/>
  <c r="A4" i="7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" i="4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A207" i="3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E206" i="3"/>
  <c r="D206" i="3"/>
  <c r="A206" i="3"/>
  <c r="E205" i="3"/>
  <c r="D205" i="3"/>
  <c r="A205" i="3"/>
  <c r="E204" i="3"/>
  <c r="D204" i="3"/>
  <c r="E203" i="3"/>
  <c r="D203" i="3"/>
  <c r="E202" i="3"/>
  <c r="D202" i="3"/>
  <c r="E201" i="3"/>
  <c r="D201" i="3"/>
  <c r="E200" i="3"/>
  <c r="D200" i="3"/>
  <c r="A200" i="3"/>
  <c r="A201" i="3" s="1"/>
  <c r="E199" i="3"/>
  <c r="D199" i="3"/>
  <c r="G5" i="3" s="1"/>
  <c r="A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H4" i="3" s="1"/>
  <c r="D40" i="3"/>
  <c r="G3" i="3" s="1"/>
  <c r="E39" i="3"/>
  <c r="H3" i="3" s="1"/>
  <c r="D39" i="3"/>
  <c r="E38" i="3"/>
  <c r="D38" i="3"/>
  <c r="G10" i="3"/>
  <c r="G6" i="3"/>
  <c r="H5" i="3"/>
  <c r="G4" i="3"/>
  <c r="G2" i="3"/>
  <c r="G9" i="3" s="1"/>
  <c r="D236" i="1"/>
  <c r="B236" i="1"/>
  <c r="D235" i="1"/>
  <c r="B235" i="1"/>
  <c r="D234" i="1"/>
  <c r="B234" i="1"/>
  <c r="A198" i="1"/>
  <c r="A199" i="1" s="1"/>
  <c r="K22" i="1"/>
  <c r="J22" i="1"/>
  <c r="J21" i="1"/>
  <c r="K19" i="1"/>
  <c r="J18" i="1"/>
  <c r="F7" i="1"/>
  <c r="F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L12" i="1" s="1"/>
  <c r="L13" i="1" s="1"/>
  <c r="F5" i="1"/>
  <c r="F6" i="1" s="1"/>
  <c r="G4" i="1"/>
  <c r="F4" i="1"/>
  <c r="E4" i="1"/>
  <c r="E5" i="1" s="1"/>
  <c r="E6" i="1" s="1"/>
  <c r="E7" i="1" s="1"/>
  <c r="E8" i="1" s="1"/>
  <c r="C39" i="2"/>
  <c r="C21" i="5" s="1"/>
  <c r="B39" i="2"/>
  <c r="C38" i="2"/>
  <c r="B38" i="2"/>
  <c r="B21" i="5" s="1"/>
  <c r="H37" i="2"/>
  <c r="C10" i="8" s="1"/>
  <c r="G37" i="2"/>
  <c r="B10" i="8" s="1"/>
  <c r="C37" i="2"/>
  <c r="B37" i="2"/>
  <c r="H36" i="2"/>
  <c r="C9" i="8" s="1"/>
  <c r="G36" i="2"/>
  <c r="B9" i="8" s="1"/>
  <c r="C36" i="2"/>
  <c r="B36" i="2"/>
  <c r="H35" i="2"/>
  <c r="C8" i="8" s="1"/>
  <c r="G35" i="2"/>
  <c r="B8" i="8" s="1"/>
  <c r="C35" i="2"/>
  <c r="B35" i="2"/>
  <c r="H34" i="2"/>
  <c r="C7" i="8" s="1"/>
  <c r="G34" i="2"/>
  <c r="B7" i="8" s="1"/>
  <c r="C34" i="2"/>
  <c r="B34" i="2"/>
  <c r="H33" i="2"/>
  <c r="C6" i="8" s="1"/>
  <c r="G33" i="2"/>
  <c r="B6" i="8" s="1"/>
  <c r="C33" i="2"/>
  <c r="B33" i="2"/>
  <c r="H32" i="2"/>
  <c r="C5" i="8" s="1"/>
  <c r="G32" i="2"/>
  <c r="B5" i="8" s="1"/>
  <c r="C32" i="2"/>
  <c r="B32" i="2"/>
  <c r="H31" i="2"/>
  <c r="C4" i="8" s="1"/>
  <c r="G31" i="2"/>
  <c r="B4" i="8" s="1"/>
  <c r="C31" i="2"/>
  <c r="B31" i="2"/>
  <c r="H30" i="2"/>
  <c r="C3" i="8" s="1"/>
  <c r="G30" i="2"/>
  <c r="B3" i="8" s="1"/>
  <c r="C30" i="2"/>
  <c r="B30" i="2"/>
  <c r="H29" i="2"/>
  <c r="C2" i="8" s="1"/>
  <c r="G29" i="2"/>
  <c r="B2" i="8" s="1"/>
  <c r="C29" i="2"/>
  <c r="B29" i="2"/>
  <c r="C28" i="2"/>
  <c r="B28" i="2"/>
  <c r="C27" i="2"/>
  <c r="B27" i="2"/>
  <c r="C26" i="2"/>
  <c r="B26" i="2"/>
  <c r="C25" i="2"/>
  <c r="B25" i="2"/>
  <c r="L24" i="2"/>
  <c r="G4" i="7" s="1"/>
  <c r="K24" i="2"/>
  <c r="F4" i="7" s="1"/>
  <c r="J24" i="2"/>
  <c r="E4" i="7" s="1"/>
  <c r="I24" i="2"/>
  <c r="D4" i="7" s="1"/>
  <c r="H24" i="2"/>
  <c r="C4" i="7" s="1"/>
  <c r="G24" i="2"/>
  <c r="B4" i="7" s="1"/>
  <c r="C24" i="2"/>
  <c r="B24" i="2"/>
  <c r="L23" i="2"/>
  <c r="K23" i="2"/>
  <c r="J23" i="2"/>
  <c r="I23" i="2"/>
  <c r="H23" i="2"/>
  <c r="G23" i="2"/>
  <c r="C23" i="2"/>
  <c r="B23" i="2"/>
  <c r="O22" i="2"/>
  <c r="L22" i="2"/>
  <c r="K22" i="2"/>
  <c r="J22" i="2"/>
  <c r="I22" i="2"/>
  <c r="H22" i="2"/>
  <c r="G22" i="2"/>
  <c r="C22" i="2"/>
  <c r="B22" i="2"/>
  <c r="O21" i="2"/>
  <c r="C21" i="2"/>
  <c r="B21" i="2"/>
  <c r="O20" i="2"/>
  <c r="C20" i="2"/>
  <c r="B20" i="2"/>
  <c r="G3" i="2"/>
  <c r="G2" i="2"/>
  <c r="H10" i="3" l="1"/>
  <c r="G7" i="3"/>
  <c r="H2" i="3"/>
  <c r="H6" i="3"/>
  <c r="G8" i="3"/>
  <c r="H8" i="3"/>
  <c r="K17" i="1"/>
  <c r="K23" i="1" s="1"/>
  <c r="U7" i="1"/>
  <c r="L8" i="1"/>
  <c r="L9" i="1" s="1"/>
  <c r="S7" i="1" s="1"/>
  <c r="L6" i="1"/>
  <c r="L7" i="1" s="1"/>
  <c r="R7" i="1" s="1"/>
  <c r="J26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L4" i="1"/>
  <c r="P7" i="1" s="1"/>
  <c r="L10" i="1"/>
  <c r="L11" i="1" s="1"/>
  <c r="T7" i="1" s="1"/>
  <c r="L5" i="1"/>
  <c r="Q7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K26" i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H7" i="3" l="1"/>
  <c r="H9" i="3"/>
  <c r="J2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K27" i="1"/>
  <c r="M27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J28" i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K28" i="1"/>
  <c r="M28" i="1" s="1"/>
  <c r="J29" i="1" l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K29" i="1"/>
  <c r="M29" i="1" s="1"/>
  <c r="F57" i="1" l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K30" i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J30" i="1"/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J31" i="1"/>
  <c r="L31" i="1" s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K31" i="1"/>
  <c r="M31" i="1" s="1"/>
  <c r="F81" i="1" l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K32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J32" i="1"/>
  <c r="L32" i="1" s="1"/>
  <c r="F93" i="1" l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K33" i="1"/>
  <c r="M33" i="1" s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J33" i="1"/>
  <c r="L33" i="1" s="1"/>
  <c r="F105" i="1" l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K34" i="1"/>
  <c r="M34" i="1" s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J34" i="1"/>
  <c r="L34" i="1" s="1"/>
  <c r="K35" i="1" l="1"/>
  <c r="M35" i="1" s="1"/>
  <c r="F117" i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E117" i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J35" i="1"/>
  <c r="L35" i="1" s="1"/>
  <c r="F129" i="1" l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K36" i="1"/>
  <c r="M36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J36" i="1"/>
  <c r="L36" i="1" s="1"/>
  <c r="F141" i="1" l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K37" i="1"/>
  <c r="M37" i="1" s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J37" i="1"/>
  <c r="E153" i="1" l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J38" i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K38" i="1"/>
  <c r="K39" i="1" l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J39" i="1"/>
  <c r="L39" i="1" s="1"/>
  <c r="F177" i="1" l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K40" i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J40" i="1"/>
  <c r="L40" i="1" s="1"/>
  <c r="E189" i="1" l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J41" i="1"/>
  <c r="L41" i="1" s="1"/>
  <c r="K41" i="1"/>
  <c r="M41" i="1" s="1"/>
  <c r="F189" i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l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K42" i="1"/>
  <c r="M42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J42" i="1"/>
  <c r="L42" i="1" s="1"/>
  <c r="E213" i="1" l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J43" i="1"/>
  <c r="L43" i="1" s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K43" i="1"/>
  <c r="M43" i="1" s="1"/>
  <c r="F225" i="1" l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K44" i="1"/>
  <c r="M44" i="1" s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J44" i="1"/>
  <c r="L44" i="1" s="1"/>
  <c r="E237" i="1" l="1"/>
  <c r="E238" i="1" s="1"/>
  <c r="E239" i="1" s="1"/>
  <c r="J45" i="1"/>
  <c r="L45" i="1" s="1"/>
  <c r="F237" i="1"/>
  <c r="F238" i="1" s="1"/>
  <c r="F239" i="1" s="1"/>
  <c r="K45" i="1"/>
  <c r="K12" i="1" l="1"/>
  <c r="K13" i="1" s="1"/>
  <c r="U6" i="1" s="1"/>
  <c r="K8" i="1"/>
  <c r="K9" i="1" s="1"/>
  <c r="S6" i="1" s="1"/>
  <c r="K6" i="1"/>
  <c r="K7" i="1" s="1"/>
  <c r="R6" i="1" s="1"/>
  <c r="K4" i="1"/>
  <c r="P6" i="1" s="1"/>
  <c r="K10" i="1"/>
  <c r="K11" i="1" s="1"/>
  <c r="T6" i="1" s="1"/>
  <c r="K5" i="1"/>
  <c r="Q6" i="1" s="1"/>
  <c r="K46" i="1"/>
  <c r="M46" i="1" s="1"/>
  <c r="J12" i="1"/>
  <c r="J13" i="1" s="1"/>
  <c r="J8" i="1"/>
  <c r="J9" i="1" s="1"/>
  <c r="S5" i="1" s="1"/>
  <c r="J6" i="1"/>
  <c r="J7" i="1" s="1"/>
  <c r="R5" i="1" s="1"/>
  <c r="J4" i="1"/>
  <c r="P5" i="1" s="1"/>
  <c r="J10" i="1"/>
  <c r="J11" i="1" s="1"/>
  <c r="T5" i="1" s="1"/>
  <c r="J5" i="1"/>
  <c r="Q5" i="1" s="1"/>
  <c r="J46" i="1"/>
  <c r="L46" i="1" s="1"/>
  <c r="U5" i="1" l="1"/>
  <c r="J17" i="1"/>
  <c r="J20" i="1" l="1"/>
  <c r="J23" i="1"/>
  <c r="A233" i="4" l="1"/>
  <c r="A234" i="4"/>
  <c r="A235" i="4"/>
  <c r="A2" i="7" l="1"/>
  <c r="B2" i="7"/>
  <c r="C2" i="7"/>
  <c r="D2" i="7"/>
  <c r="E2" i="7"/>
  <c r="F2" i="7"/>
  <c r="G2" i="7"/>
  <c r="A3" i="7"/>
  <c r="B3" i="7"/>
  <c r="C3" i="7"/>
  <c r="D3" i="7"/>
  <c r="E3" i="7"/>
  <c r="F3" i="7"/>
  <c r="G3" i="7"/>
  <c r="G1" i="7"/>
  <c r="B1" i="7"/>
  <c r="C1" i="7"/>
  <c r="D1" i="7"/>
  <c r="E1" i="7"/>
  <c r="F1" i="7"/>
  <c r="A1" i="7"/>
  <c r="C2" i="6"/>
  <c r="C3" i="6"/>
  <c r="C4" i="6"/>
  <c r="B3" i="6"/>
  <c r="B4" i="6"/>
  <c r="B2" i="6"/>
  <c r="A3" i="6"/>
  <c r="A2" i="6"/>
  <c r="C13" i="5"/>
  <c r="C14" i="5"/>
  <c r="C15" i="5"/>
  <c r="C16" i="5"/>
  <c r="C17" i="5"/>
  <c r="C18" i="5"/>
  <c r="C19" i="5"/>
  <c r="C20" i="5"/>
  <c r="C3" i="5"/>
  <c r="C4" i="5"/>
  <c r="C5" i="5"/>
  <c r="C6" i="5"/>
  <c r="C7" i="5"/>
  <c r="C8" i="5"/>
  <c r="C9" i="5"/>
  <c r="C10" i="5"/>
  <c r="C11" i="5"/>
  <c r="C12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" i="4"/>
  <c r="A200" i="4" l="1"/>
  <c r="A201" i="4" l="1"/>
  <c r="A202" i="4" l="1"/>
  <c r="A203" i="4" l="1"/>
  <c r="A204" i="4" l="1"/>
  <c r="A205" i="4" l="1"/>
  <c r="A206" i="4" l="1"/>
  <c r="A230" i="4" l="1"/>
  <c r="A227" i="4"/>
  <c r="A207" i="4"/>
  <c r="A232" i="4" l="1"/>
  <c r="A231" i="4"/>
  <c r="A228" i="4"/>
  <c r="A208" i="4"/>
  <c r="A229" i="4" l="1"/>
  <c r="A209" i="4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</calcChain>
</file>

<file path=xl/sharedStrings.xml><?xml version="1.0" encoding="utf-8"?>
<sst xmlns="http://schemas.openxmlformats.org/spreadsheetml/2006/main" count="119" uniqueCount="66">
  <si>
    <t>Date</t>
  </si>
  <si>
    <t>Monthly Return</t>
  </si>
  <si>
    <t>1 Year</t>
  </si>
  <si>
    <t>10 Year Agg.</t>
  </si>
  <si>
    <t>10 Year Ann.</t>
  </si>
  <si>
    <t>MAP Balanced Composite</t>
  </si>
  <si>
    <t>Since 7/31/01 Agg.</t>
  </si>
  <si>
    <t>Since 7/31/01 Ann.</t>
  </si>
  <si>
    <t>MPT Stats</t>
  </si>
  <si>
    <t>Annualized Return</t>
  </si>
  <si>
    <t>Beta</t>
  </si>
  <si>
    <t>Risk-Free Rate</t>
  </si>
  <si>
    <t>Alpha</t>
  </si>
  <si>
    <t>R-Squared</t>
  </si>
  <si>
    <t>Volatility</t>
  </si>
  <si>
    <t>Sharpe Ratio</t>
  </si>
  <si>
    <t xml:space="preserve">50% MSCI ACWI/50% ML A-AAA 1-3yr US Corp.
</t>
  </si>
  <si>
    <t>50% MSCI ACWI/50% ML A-AAA 1-3yr US Corp.</t>
  </si>
  <si>
    <t>YTD</t>
  </si>
  <si>
    <t>3 Year Agg.</t>
  </si>
  <si>
    <t>3 Year Ann.</t>
  </si>
  <si>
    <t>Annual Returns</t>
  </si>
  <si>
    <t>MSCI ACWI</t>
  </si>
  <si>
    <t>Standard Performance (Use MAP provided results below to avoid minor rounding errors coming from Growth of 10K calcs)</t>
  </si>
  <si>
    <t>Growth of 10K</t>
  </si>
  <si>
    <t>5 Year Agg.</t>
  </si>
  <si>
    <t>5 Year Ann.</t>
  </si>
  <si>
    <t>Share Class/Benchmark</t>
  </si>
  <si>
    <t>3 Years</t>
  </si>
  <si>
    <t>5 Years</t>
  </si>
  <si>
    <t>10 Years</t>
  </si>
  <si>
    <t>Since Inception*</t>
  </si>
  <si>
    <t>MAP Global Balanced Composite (Net)</t>
  </si>
  <si>
    <t>50% MSCI ACWI/50% MLA-AAA 1-3yr US Corp</t>
  </si>
  <si>
    <t>MAP:</t>
  </si>
  <si>
    <t>MSCI:</t>
  </si>
  <si>
    <t>Annualized if greater than a year</t>
  </si>
  <si>
    <t>Number of 36-Month Periods</t>
  </si>
  <si>
    <t>Average 36-Month Return</t>
  </si>
  <si>
    <t>Best 36-Month Return</t>
  </si>
  <si>
    <t>Worst 36-Month Return</t>
  </si>
  <si>
    <t>Standard Deviation of 36-Month Returns (%)</t>
  </si>
  <si>
    <t>Profitable Periods (%)</t>
  </si>
  <si>
    <t>Average Profitable Period 36-Month Return</t>
  </si>
  <si>
    <t>Unprofitable Periods (%)</t>
  </si>
  <si>
    <t>Average Unprofitable Period 36-Month Return</t>
  </si>
  <si>
    <t>MAP Global Balanced Composite</t>
  </si>
  <si>
    <t>MAP Global Equity Composite</t>
  </si>
  <si>
    <t>Standard Deviation of 36-Month Returns</t>
  </si>
  <si>
    <t>*Inception: 7/31/2001</t>
  </si>
  <si>
    <t>Benchmark</t>
  </si>
  <si>
    <t>Year</t>
  </si>
  <si>
    <t>Label</t>
  </si>
  <si>
    <t>ID</t>
  </si>
  <si>
    <t xml:space="preserve"> </t>
  </si>
  <si>
    <r>
      <t xml:space="preserve">Alpha </t>
    </r>
    <r>
      <rPr>
        <sz val="7"/>
        <color rgb="FF000000"/>
        <rFont val="Roboto Condensed"/>
      </rPr>
      <t>(vs. Benchmark)</t>
    </r>
  </si>
  <si>
    <r>
      <t xml:space="preserve">Beta </t>
    </r>
    <r>
      <rPr>
        <sz val="7"/>
        <color rgb="FF000000"/>
        <rFont val="Roboto Condensed"/>
      </rPr>
      <t>(vs. Benchmark)</t>
    </r>
  </si>
  <si>
    <r>
      <t xml:space="preserve">R-squared </t>
    </r>
    <r>
      <rPr>
        <sz val="7"/>
        <color rgb="FF000000"/>
        <rFont val="Roboto Condensed"/>
      </rPr>
      <t>(vs. Benchmark)</t>
    </r>
  </si>
  <si>
    <t>R-Squared (vs. Benchmark)</t>
  </si>
  <si>
    <t>MAP</t>
  </si>
  <si>
    <t>Performance &amp; Risk Statistics: as of March 31, 2021</t>
  </si>
  <si>
    <t>Performance (%): Ending March 31, 2021</t>
  </si>
  <si>
    <t>50% MSCI ACWI Value/50% MLA-AAA 1-3yr US Corp</t>
  </si>
  <si>
    <t>Rolling 36-Month Returns: as of March 31, 2021</t>
  </si>
  <si>
    <t>2021 YTD</t>
  </si>
  <si>
    <t xml:space="preserve">50% MSCI ACWI Value/50% ML A-AAA 1-3yr US Corp.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</si>
</sst>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000000"/>
      <name val="Univers LT Std 47 Cn Lt"/>
      <family val="2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7.5"/>
      <color rgb="FF000000"/>
      <name val="Roboto Condensed Light"/>
    </font>
    <font>
      <sz val="8"/>
      <color rgb="FF000000"/>
      <name val="Roboto Condensed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Univers LT Std 47 Cn Lt"/>
      <family val="2"/>
    </font>
    <font>
      <sz val="9"/>
      <color theme="1"/>
      <name val="Univers LT Std 47 Cn Lt"/>
      <family val="2"/>
    </font>
    <font>
      <sz val="9"/>
      <name val="Univers LT Std 47 Cn L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2" fontId="0" fillId="0" borderId="0" xfId="0" applyNumberFormat="1"/>
    <xf numFmtId="10" fontId="0" fillId="2" borderId="0" xfId="1" applyNumberFormat="1" applyFont="1" applyFill="1"/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4" fillId="0" borderId="3" xfId="0" applyFont="1" applyBorder="1" applyAlignment="1">
      <alignment vertical="center" wrapText="1" readingOrder="1"/>
    </xf>
    <xf numFmtId="2" fontId="5" fillId="0" borderId="3" xfId="0" applyNumberFormat="1" applyFont="1" applyBorder="1" applyAlignment="1">
      <alignment vertical="center" wrapText="1" readingOrder="1"/>
    </xf>
    <xf numFmtId="0" fontId="6" fillId="0" borderId="4" xfId="0" applyFont="1" applyBorder="1" applyAlignment="1">
      <alignment vertical="center" wrapText="1" readingOrder="1"/>
    </xf>
    <xf numFmtId="2" fontId="7" fillId="0" borderId="4" xfId="0" applyNumberFormat="1" applyFont="1" applyBorder="1" applyAlignment="1">
      <alignment vertical="center" wrapText="1" readingOrder="1"/>
    </xf>
    <xf numFmtId="2" fontId="0" fillId="2" borderId="0" xfId="0" applyNumberFormat="1" applyFill="1"/>
    <xf numFmtId="164" fontId="0" fillId="2" borderId="0" xfId="0" applyNumberFormat="1" applyFill="1"/>
    <xf numFmtId="10" fontId="0" fillId="3" borderId="0" xfId="1" applyNumberFormat="1" applyFont="1" applyFill="1"/>
    <xf numFmtId="0" fontId="0" fillId="0" borderId="0" xfId="0" applyAlignment="1">
      <alignment vertical="center"/>
    </xf>
    <xf numFmtId="0" fontId="9" fillId="0" borderId="5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 readingOrder="1"/>
    </xf>
    <xf numFmtId="0" fontId="0" fillId="0" borderId="0" xfId="0" applyAlignment="1">
      <alignment vertical="center" wrapText="1"/>
    </xf>
    <xf numFmtId="0" fontId="9" fillId="0" borderId="1" xfId="0" applyFont="1" applyBorder="1" applyAlignment="1">
      <alignment vertical="center" wrapText="1" readingOrder="1"/>
    </xf>
    <xf numFmtId="0" fontId="12" fillId="0" borderId="1" xfId="0" applyFont="1" applyBorder="1" applyAlignment="1">
      <alignment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2" fontId="14" fillId="0" borderId="6" xfId="0" applyNumberFormat="1" applyFont="1" applyBorder="1" applyAlignment="1">
      <alignment horizontal="center" vertical="center" wrapText="1" readingOrder="1"/>
    </xf>
    <xf numFmtId="2" fontId="15" fillId="0" borderId="7" xfId="0" applyNumberFormat="1" applyFont="1" applyBorder="1" applyAlignment="1">
      <alignment horizontal="center" vertical="center" wrapText="1" readingOrder="1"/>
    </xf>
    <xf numFmtId="0" fontId="16" fillId="0" borderId="0" xfId="0" applyFont="1" applyAlignment="1">
      <alignment vertical="center" readingOrder="1"/>
    </xf>
    <xf numFmtId="0" fontId="4" fillId="0" borderId="6" xfId="0" applyFont="1" applyBorder="1" applyAlignment="1">
      <alignment vertical="center" wrapText="1" readingOrder="1"/>
    </xf>
    <xf numFmtId="2" fontId="5" fillId="0" borderId="6" xfId="0" applyNumberFormat="1" applyFont="1" applyBorder="1" applyAlignment="1">
      <alignment vertical="center" wrapText="1" readingOrder="1"/>
    </xf>
    <xf numFmtId="2" fontId="7" fillId="0" borderId="6" xfId="0" applyNumberFormat="1" applyFont="1" applyBorder="1" applyAlignment="1">
      <alignment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2" fontId="14" fillId="0" borderId="7" xfId="0" applyNumberFormat="1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vertical="center" wrapText="1" readingOrder="1"/>
    </xf>
    <xf numFmtId="2" fontId="5" fillId="0" borderId="7" xfId="0" applyNumberFormat="1" applyFont="1" applyBorder="1" applyAlignment="1">
      <alignment vertical="center" wrapText="1" readingOrder="1"/>
    </xf>
    <xf numFmtId="2" fontId="7" fillId="0" borderId="7" xfId="0" applyNumberFormat="1" applyFont="1" applyBorder="1" applyAlignment="1">
      <alignment vertical="center" wrapText="1" readingOrder="1"/>
    </xf>
    <xf numFmtId="0" fontId="4" fillId="0" borderId="8" xfId="0" applyFont="1" applyBorder="1" applyAlignment="1">
      <alignment vertical="center" wrapText="1" readingOrder="1"/>
    </xf>
    <xf numFmtId="2" fontId="5" fillId="0" borderId="8" xfId="0" applyNumberFormat="1" applyFont="1" applyBorder="1" applyAlignment="1">
      <alignment vertical="center" wrapText="1" readingOrder="1"/>
    </xf>
    <xf numFmtId="2" fontId="7" fillId="0" borderId="8" xfId="0" applyNumberFormat="1" applyFont="1" applyBorder="1" applyAlignment="1">
      <alignment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8" fillId="0" borderId="6" xfId="0" applyFont="1" applyBorder="1" applyAlignment="1">
      <alignment vertical="center" wrapText="1" readingOrder="1"/>
    </xf>
    <xf numFmtId="1" fontId="5" fillId="0" borderId="6" xfId="0" applyNumberFormat="1" applyFont="1" applyBorder="1" applyAlignment="1">
      <alignment vertical="center" wrapText="1" readingOrder="1"/>
    </xf>
    <xf numFmtId="1" fontId="7" fillId="0" borderId="6" xfId="0" applyNumberFormat="1" applyFont="1" applyBorder="1" applyAlignment="1">
      <alignment vertical="center" wrapText="1" readingOrder="1"/>
    </xf>
    <xf numFmtId="0" fontId="18" fillId="0" borderId="7" xfId="0" applyFont="1" applyBorder="1" applyAlignment="1">
      <alignment vertical="center" wrapText="1" readingOrder="1"/>
    </xf>
    <xf numFmtId="0" fontId="18" fillId="0" borderId="8" xfId="0" applyFont="1" applyBorder="1" applyAlignment="1">
      <alignment vertical="center" wrapText="1" readingOrder="1"/>
    </xf>
    <xf numFmtId="2" fontId="5" fillId="0" borderId="11" xfId="0" applyNumberFormat="1" applyFont="1" applyBorder="1" applyAlignment="1">
      <alignment vertical="center" wrapText="1" readingOrder="1"/>
    </xf>
    <xf numFmtId="2" fontId="7" fillId="0" borderId="11" xfId="0" applyNumberFormat="1" applyFont="1" applyBorder="1" applyAlignment="1">
      <alignment vertical="center" wrapText="1" readingOrder="1"/>
    </xf>
    <xf numFmtId="14" fontId="0" fillId="2" borderId="0" xfId="0" applyNumberFormat="1" applyFill="1"/>
    <xf numFmtId="2" fontId="14" fillId="0" borderId="12" xfId="0" applyNumberFormat="1" applyFont="1" applyBorder="1" applyAlignment="1">
      <alignment horizontal="center" vertical="center" wrapText="1" readingOrder="1"/>
    </xf>
    <xf numFmtId="2" fontId="15" fillId="0" borderId="12" xfId="0" applyNumberFormat="1" applyFont="1" applyBorder="1" applyAlignment="1">
      <alignment horizontal="center" vertical="center" wrapText="1" readingOrder="1"/>
    </xf>
    <xf numFmtId="0" fontId="13" fillId="0" borderId="13" xfId="0" applyFont="1" applyBorder="1" applyAlignment="1">
      <alignment horizontal="center" vertical="center" wrapText="1" readingOrder="1"/>
    </xf>
    <xf numFmtId="0" fontId="19" fillId="0" borderId="0" xfId="0" applyFont="1"/>
    <xf numFmtId="2" fontId="14" fillId="0" borderId="11" xfId="0" applyNumberFormat="1" applyFont="1" applyBorder="1" applyAlignment="1">
      <alignment horizontal="center" vertical="center" wrapText="1" readingOrder="1"/>
    </xf>
    <xf numFmtId="1" fontId="0" fillId="0" borderId="0" xfId="0" applyNumberFormat="1"/>
    <xf numFmtId="0" fontId="10" fillId="0" borderId="1" xfId="0" applyFont="1" applyBorder="1" applyAlignment="1">
      <alignment vertical="center" wrapText="1" readingOrder="1"/>
    </xf>
    <xf numFmtId="0" fontId="20" fillId="0" borderId="0" xfId="0" applyFont="1" applyAlignment="1">
      <alignment vertical="center"/>
    </xf>
    <xf numFmtId="0" fontId="20" fillId="0" borderId="0" xfId="0" applyFont="1"/>
    <xf numFmtId="2" fontId="21" fillId="0" borderId="4" xfId="0" applyNumberFormat="1" applyFont="1" applyBorder="1" applyAlignment="1">
      <alignment vertical="center" wrapText="1" readingOrder="1"/>
    </xf>
    <xf numFmtId="2" fontId="22" fillId="0" borderId="4" xfId="0" applyNumberFormat="1" applyFont="1" applyBorder="1" applyAlignment="1">
      <alignment vertical="center" wrapText="1" readingOrder="1"/>
    </xf>
    <xf numFmtId="2" fontId="15" fillId="0" borderId="1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vertical="center" wrapText="1" readingOrder="1"/>
    </xf>
    <xf numFmtId="2" fontId="23" fillId="0" borderId="0" xfId="0" applyNumberFormat="1" applyFont="1" applyAlignment="1">
      <alignment vertical="center" wrapText="1" readingOrder="1"/>
    </xf>
    <xf numFmtId="0" fontId="0" fillId="0" borderId="0" xfId="0" applyAlignment="1">
      <alignment wrapText="1"/>
    </xf>
    <xf numFmtId="2" fontId="5" fillId="0" borderId="0" xfId="0" applyNumberFormat="1" applyFont="1" applyAlignment="1">
      <alignment vertical="center" wrapText="1" readingOrder="1"/>
    </xf>
    <xf numFmtId="0" fontId="8" fillId="0" borderId="0" xfId="0" applyFont="1" applyAlignment="1">
      <alignment vertical="center" wrapText="1" readingOrder="1"/>
    </xf>
    <xf numFmtId="0" fontId="17" fillId="0" borderId="10" xfId="0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[2]Data!$D$3:$D$233</c:f>
              <c:numCache>
                <c:formatCode>General</c:formatCode>
                <c:ptCount val="231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C5-4A56-9B2B-352ACD495551}"/>
            </c:ext>
          </c:extLst>
        </c:ser>
        <c:ser>
          <c:idx val="2"/>
          <c:order val="1"/>
          <c:tx>
            <c:strRef>
              <c:f>[2]Data!$C$2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[2]Data!$E$3:$E$233</c:f>
              <c:numCache>
                <c:formatCode>General</c:formatCode>
                <c:ptCount val="231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DC5-4A56-9B2B-352ACD49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[2]Data!$D$3:$D$233</c:f>
              <c:numCache>
                <c:formatCode>General</c:formatCode>
                <c:ptCount val="231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03-474A-A18E-9C531F6DC8B0}"/>
            </c:ext>
          </c:extLst>
        </c:ser>
        <c:ser>
          <c:idx val="2"/>
          <c:order val="1"/>
          <c:tx>
            <c:strRef>
              <c:f>[2]Data!$C$2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[2]Data!$E$3:$E$233</c:f>
              <c:numCache>
                <c:formatCode>General</c:formatCode>
                <c:ptCount val="231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03-474A-A18E-9C531F6D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[3]Data!$A$3:$A$236</c:f>
              <c:numCache>
                <c:formatCode>General</c:formatCode>
                <c:ptCount val="234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</c:numCache>
            </c:numRef>
          </c:cat>
          <c:val>
            <c:numRef>
              <c:f>[3]Data!$D$3:$D$236</c:f>
              <c:numCache>
                <c:formatCode>General</c:formatCode>
                <c:ptCount val="234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  <c:pt idx="231">
                  <c:v>28371.800321755687</c:v>
                </c:pt>
                <c:pt idx="232">
                  <c:v>30419.406255504335</c:v>
                </c:pt>
                <c:pt idx="233">
                  <c:v>31224.621989374878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161-462B-A5BA-41A7F2F74457}"/>
            </c:ext>
          </c:extLst>
        </c:ser>
        <c:ser>
          <c:idx val="2"/>
          <c:order val="1"/>
          <c:tx>
            <c:strRef>
              <c:f>[3]Data!$C$2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[3]Data!$A$3:$A$236</c:f>
              <c:numCache>
                <c:formatCode>General</c:formatCode>
                <c:ptCount val="234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</c:numCache>
            </c:numRef>
          </c:cat>
          <c:val>
            <c:numRef>
              <c:f>[3]Data!$E$3:$E$236</c:f>
              <c:numCache>
                <c:formatCode>General</c:formatCode>
                <c:ptCount val="234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  <c:pt idx="231">
                  <c:v>23562.237067415961</c:v>
                </c:pt>
                <c:pt idx="232">
                  <c:v>25041.945555249684</c:v>
                </c:pt>
                <c:pt idx="233">
                  <c:v>25642.952248575675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161-462B-A5BA-41A7F2F7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[1]Data!$A$3:$A$239</c:f>
              <c:numCache>
                <c:formatCode>m/d/yyyy</c:formatCode>
                <c:ptCount val="237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  <c:pt idx="234">
                  <c:v>44227</c:v>
                </c:pt>
                <c:pt idx="235">
                  <c:v>44255</c:v>
                </c:pt>
                <c:pt idx="236">
                  <c:v>44286</c:v>
                </c:pt>
              </c:numCache>
            </c:numRef>
          </c:cat>
          <c:val>
            <c:numRef>
              <c:f>[1]Data!$E$3:$E$239</c:f>
              <c:numCache>
                <c:formatCode>General</c:formatCode>
                <c:ptCount val="237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  <c:pt idx="231">
                  <c:v>28371.800321755687</c:v>
                </c:pt>
                <c:pt idx="232">
                  <c:v>30419.406255504335</c:v>
                </c:pt>
                <c:pt idx="233">
                  <c:v>31224.621989374878</c:v>
                </c:pt>
                <c:pt idx="234">
                  <c:v>31227.744451573817</c:v>
                </c:pt>
                <c:pt idx="235">
                  <c:v>31686.79229501195</c:v>
                </c:pt>
                <c:pt idx="236">
                  <c:v>32808.504742255376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8BB-4626-B7F9-BA3B266908CB}"/>
            </c:ext>
          </c:extLst>
        </c:ser>
        <c:ser>
          <c:idx val="2"/>
          <c:order val="1"/>
          <c:tx>
            <c:strRef>
              <c:f>[1]Data!$D$2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[1]Data!$A$3:$A$239</c:f>
              <c:numCache>
                <c:formatCode>m/d/yyyy</c:formatCode>
                <c:ptCount val="237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  <c:pt idx="234">
                  <c:v>44227</c:v>
                </c:pt>
                <c:pt idx="235">
                  <c:v>44255</c:v>
                </c:pt>
                <c:pt idx="236">
                  <c:v>44286</c:v>
                </c:pt>
              </c:numCache>
            </c:numRef>
          </c:cat>
          <c:val>
            <c:numRef>
              <c:f>[1]Data!$G$3:$G$239</c:f>
              <c:numCache>
                <c:formatCode>General</c:formatCode>
                <c:ptCount val="237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  <c:pt idx="231">
                  <c:v>23562.237067415961</c:v>
                </c:pt>
                <c:pt idx="232">
                  <c:v>25041.945555249684</c:v>
                </c:pt>
                <c:pt idx="233">
                  <c:v>25642.952248575675</c:v>
                </c:pt>
                <c:pt idx="234">
                  <c:v>25591.666344078523</c:v>
                </c:pt>
                <c:pt idx="235">
                  <c:v>25893.648006938649</c:v>
                </c:pt>
                <c:pt idx="236">
                  <c:v>26232.854795829549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BB-4626-B7F9-BA3B2669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714EA-EFAF-47AE-A76A-B033268AD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36D41-C3C0-4C5C-B057-A372EFD9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92502C-6BD9-4F3E-A578-B9694A5B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7B0BC-C914-44C7-93BB-D41001A50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1-Q1/TRX/Institutional/MAP%20Balanced%20Composite%202021-03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TRX/Institutional/MAP%20Balanced%20Composite%202020-09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TRX/Institutional/MAP%20Balanced%20Composite%202020-12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2">
          <cell r="D2" t="str">
            <v>50% MSCI ACWI/50% ML A-AAA 1-3yr US Corp.</v>
          </cell>
        </row>
        <row r="3">
          <cell r="A3">
            <v>37103</v>
          </cell>
          <cell r="E3">
            <v>10000</v>
          </cell>
          <cell r="G3">
            <v>10000</v>
          </cell>
        </row>
        <row r="4">
          <cell r="A4">
            <v>37134</v>
          </cell>
          <cell r="E4">
            <v>9591</v>
          </cell>
          <cell r="G4">
            <v>9723</v>
          </cell>
        </row>
        <row r="5">
          <cell r="A5">
            <v>37164</v>
          </cell>
          <cell r="E5">
            <v>9227.5010999999995</v>
          </cell>
          <cell r="G5">
            <v>9395.3348999999998</v>
          </cell>
          <cell r="P5">
            <v>5.0725442038000113</v>
          </cell>
          <cell r="Q5">
            <v>28.166479824555335</v>
          </cell>
          <cell r="R5">
            <v>6.4368659234335102</v>
          </cell>
          <cell r="S5">
            <v>6.7350277001640313</v>
          </cell>
          <cell r="T5">
            <v>6.2240761092679842</v>
          </cell>
          <cell r="U5">
            <v>6.2274114039540418</v>
          </cell>
        </row>
        <row r="6">
          <cell r="A6">
            <v>37195</v>
          </cell>
          <cell r="E6">
            <v>9477.5663798099977</v>
          </cell>
          <cell r="G6">
            <v>9532.5067895399989</v>
          </cell>
          <cell r="P6">
            <v>4.4493497863999698</v>
          </cell>
          <cell r="Q6">
            <v>25.483631091260396</v>
          </cell>
          <cell r="R6">
            <v>5.7771408245477218</v>
          </cell>
          <cell r="S6">
            <v>6.4524214189570772</v>
          </cell>
          <cell r="T6">
            <v>4.9563676515188781</v>
          </cell>
          <cell r="U6">
            <v>4.4401197769886158</v>
          </cell>
        </row>
        <row r="7">
          <cell r="A7">
            <v>37225</v>
          </cell>
          <cell r="E7">
            <v>9890.7882739697143</v>
          </cell>
          <cell r="G7">
            <v>9896.6485489004262</v>
          </cell>
          <cell r="P7">
            <v>2.3004470840000124</v>
          </cell>
          <cell r="Q7">
            <v>27.731258190386111</v>
          </cell>
          <cell r="R7">
            <v>8.451691889062829</v>
          </cell>
          <cell r="S7">
            <v>8.3144227137943005</v>
          </cell>
          <cell r="T7">
            <v>6.174873888680299</v>
          </cell>
          <cell r="U7">
            <v>5.0260982522815745</v>
          </cell>
        </row>
        <row r="8">
          <cell r="A8">
            <v>37256</v>
          </cell>
          <cell r="E8">
            <v>10090.582197103902</v>
          </cell>
          <cell r="G8">
            <v>9942.1731322253672</v>
          </cell>
        </row>
        <row r="9">
          <cell r="A9">
            <v>37287</v>
          </cell>
          <cell r="E9">
            <v>9979.5857929357589</v>
          </cell>
          <cell r="G9">
            <v>9875.5605722394575</v>
          </cell>
        </row>
        <row r="10">
          <cell r="A10">
            <v>37315</v>
          </cell>
          <cell r="E10">
            <v>9798.9552900836225</v>
          </cell>
          <cell r="G10">
            <v>9798.5311997759891</v>
          </cell>
        </row>
        <row r="11">
          <cell r="A11">
            <v>37346</v>
          </cell>
          <cell r="E11">
            <v>9902.8242161585076</v>
          </cell>
          <cell r="G11">
            <v>9962.1666708122466</v>
          </cell>
        </row>
        <row r="12">
          <cell r="A12">
            <v>37376</v>
          </cell>
          <cell r="E12">
            <v>9884.9991325694227</v>
          </cell>
          <cell r="G12">
            <v>9726.0633207139963</v>
          </cell>
        </row>
        <row r="13">
          <cell r="A13">
            <v>37407</v>
          </cell>
          <cell r="E13">
            <v>9881.0451329163952</v>
          </cell>
          <cell r="G13">
            <v>9716.3372573932829</v>
          </cell>
        </row>
        <row r="14">
          <cell r="A14">
            <v>37437</v>
          </cell>
          <cell r="E14">
            <v>9680.4599167181932</v>
          </cell>
          <cell r="G14">
            <v>9406.3860988824363</v>
          </cell>
        </row>
        <row r="15">
          <cell r="A15">
            <v>37468</v>
          </cell>
          <cell r="E15">
            <v>9505.2435922255936</v>
          </cell>
          <cell r="G15">
            <v>9095.9753576193161</v>
          </cell>
        </row>
        <row r="16">
          <cell r="A16">
            <v>37499</v>
          </cell>
          <cell r="E16">
            <v>9508.0951653032607</v>
          </cell>
          <cell r="G16">
            <v>9152.3704048365562</v>
          </cell>
        </row>
        <row r="17">
          <cell r="A17">
            <v>37529</v>
          </cell>
          <cell r="E17">
            <v>9347.4083570096354</v>
          </cell>
          <cell r="G17">
            <v>8699.3280697971459</v>
          </cell>
        </row>
        <row r="18">
          <cell r="A18">
            <v>37560</v>
          </cell>
          <cell r="E18">
            <v>9340.8651711597286</v>
          </cell>
          <cell r="G18">
            <v>9082.0985048682214</v>
          </cell>
          <cell r="J18">
            <v>0.79297385392544295</v>
          </cell>
        </row>
        <row r="19">
          <cell r="A19">
            <v>37590</v>
          </cell>
          <cell r="E19">
            <v>9504.3303116550251</v>
          </cell>
          <cell r="G19">
            <v>9368.1846077715709</v>
          </cell>
        </row>
        <row r="20">
          <cell r="A20">
            <v>37621</v>
          </cell>
          <cell r="E20">
            <v>9529.0415704653278</v>
          </cell>
          <cell r="G20">
            <v>9153.653180253601</v>
          </cell>
          <cell r="J20">
            <v>2.2381825398488688E-2</v>
          </cell>
        </row>
        <row r="21">
          <cell r="A21">
            <v>37652</v>
          </cell>
          <cell r="E21">
            <v>9533.8060912505607</v>
          </cell>
          <cell r="G21">
            <v>9049.3015339987105</v>
          </cell>
          <cell r="J21">
            <v>0.78173173985449418</v>
          </cell>
        </row>
        <row r="22">
          <cell r="A22">
            <v>37680</v>
          </cell>
          <cell r="E22">
            <v>9570.9879350064384</v>
          </cell>
          <cell r="G22">
            <v>9016.7240484763151</v>
          </cell>
        </row>
        <row r="23">
          <cell r="A23">
            <v>37711</v>
          </cell>
          <cell r="E23">
            <v>9533.6610820599126</v>
          </cell>
          <cell r="G23">
            <v>9074.4310823865635</v>
          </cell>
        </row>
        <row r="24">
          <cell r="A24">
            <v>37741</v>
          </cell>
          <cell r="E24">
            <v>9772.0026091114087</v>
          </cell>
          <cell r="G24">
            <v>9467.3539482538999</v>
          </cell>
        </row>
        <row r="25">
          <cell r="A25">
            <v>37772</v>
          </cell>
          <cell r="E25">
            <v>10015.325474078281</v>
          </cell>
          <cell r="G25">
            <v>9754.2147728859927</v>
          </cell>
        </row>
        <row r="26">
          <cell r="A26">
            <v>37802</v>
          </cell>
          <cell r="E26">
            <v>10204.615125538359</v>
          </cell>
          <cell r="G26">
            <v>9828.3468051599266</v>
          </cell>
        </row>
        <row r="27">
          <cell r="A27">
            <v>37833</v>
          </cell>
          <cell r="E27">
            <v>10176.042203186851</v>
          </cell>
          <cell r="G27">
            <v>9881.4198779077906</v>
          </cell>
          <cell r="L27">
            <v>-5.5399999999999998E-2</v>
          </cell>
          <cell r="M27">
            <v>-7.9310623692113391E-2</v>
          </cell>
        </row>
        <row r="28">
          <cell r="A28">
            <v>37864</v>
          </cell>
          <cell r="E28">
            <v>10209.623142457369</v>
          </cell>
          <cell r="G28">
            <v>9981.2222186746585</v>
          </cell>
          <cell r="L28">
            <v>0.14899999999999999</v>
          </cell>
          <cell r="M28">
            <v>0.15819868030185025</v>
          </cell>
        </row>
        <row r="29">
          <cell r="A29">
            <v>37894</v>
          </cell>
          <cell r="E29">
            <v>10312.740336196188</v>
          </cell>
          <cell r="G29">
            <v>9989.2071964495972</v>
          </cell>
          <cell r="L29">
            <v>8.1199999999999994E-2</v>
          </cell>
          <cell r="M29">
            <v>5.8541911793393631E-2</v>
          </cell>
        </row>
        <row r="30">
          <cell r="A30">
            <v>37925</v>
          </cell>
          <cell r="E30">
            <v>10500.432210314959</v>
          </cell>
          <cell r="G30">
            <v>10252.922266435866</v>
          </cell>
          <cell r="L30">
            <v>8.4900000000000003E-2</v>
          </cell>
          <cell r="M30">
            <v>3.5099999999999999E-2</v>
          </cell>
        </row>
        <row r="31">
          <cell r="A31">
            <v>37955</v>
          </cell>
          <cell r="E31">
            <v>10584.435667997479</v>
          </cell>
          <cell r="G31">
            <v>10294.959247728253</v>
          </cell>
          <cell r="L31">
            <v>0.15968572788066604</v>
          </cell>
          <cell r="M31">
            <v>0.10108192150892759</v>
          </cell>
        </row>
        <row r="32">
          <cell r="A32">
            <v>37986</v>
          </cell>
          <cell r="E32">
            <v>10949.598698543392</v>
          </cell>
          <cell r="G32">
            <v>10601.749033310556</v>
          </cell>
          <cell r="L32">
            <v>9.295516518667335E-2</v>
          </cell>
          <cell r="M32">
            <v>5.8999999999999997E-2</v>
          </cell>
        </row>
        <row r="33">
          <cell r="A33">
            <v>38017</v>
          </cell>
          <cell r="E33">
            <v>11018.581170344214</v>
          </cell>
          <cell r="G33">
            <v>10715.187747966978</v>
          </cell>
          <cell r="L33">
            <v>-0.13786936621454959</v>
          </cell>
          <cell r="M33">
            <v>-0.21054084541884954</v>
          </cell>
        </row>
        <row r="34">
          <cell r="A34">
            <v>38046</v>
          </cell>
          <cell r="E34">
            <v>11148.600428154276</v>
          </cell>
          <cell r="G34">
            <v>10820.196587897055</v>
          </cell>
          <cell r="L34">
            <v>0.12910749271300448</v>
          </cell>
          <cell r="M34">
            <v>0.19407184154643842</v>
          </cell>
        </row>
        <row r="35">
          <cell r="A35">
            <v>38077</v>
          </cell>
          <cell r="E35">
            <v>11092.857426013505</v>
          </cell>
          <cell r="G35">
            <v>10760.685506663622</v>
          </cell>
          <cell r="L35">
            <v>0.10165801109264971</v>
          </cell>
          <cell r="M35">
            <v>0.10038311937164801</v>
          </cell>
        </row>
        <row r="36">
          <cell r="A36">
            <v>38107</v>
          </cell>
          <cell r="E36">
            <v>11096.185283241308</v>
          </cell>
          <cell r="G36">
            <v>10591.742744209003</v>
          </cell>
          <cell r="L36">
            <v>1.270806029209548E-2</v>
          </cell>
          <cell r="M36">
            <v>-2.4015032054443997E-2</v>
          </cell>
        </row>
        <row r="37">
          <cell r="A37">
            <v>38138</v>
          </cell>
          <cell r="E37">
            <v>11129.47383909103</v>
          </cell>
          <cell r="G37">
            <v>10654.234026399836</v>
          </cell>
          <cell r="L37">
            <v>0.1087</v>
          </cell>
          <cell r="M37">
            <v>0.10443326863395752</v>
          </cell>
        </row>
        <row r="38">
          <cell r="A38">
            <v>38168</v>
          </cell>
          <cell r="E38">
            <v>11267.479314695758</v>
          </cell>
          <cell r="G38">
            <v>10756.514673053274</v>
          </cell>
          <cell r="L38">
            <v>0.1416</v>
          </cell>
          <cell r="M38">
            <v>0.1203</v>
          </cell>
        </row>
        <row r="39">
          <cell r="A39">
            <v>38199</v>
          </cell>
          <cell r="E39">
            <v>11170.578992589373</v>
          </cell>
          <cell r="G39">
            <v>10604.847816163223</v>
          </cell>
          <cell r="L39">
            <v>2.6380915966977669E-2</v>
          </cell>
          <cell r="M39">
            <v>2.9700000000000001E-2</v>
          </cell>
        </row>
        <row r="40">
          <cell r="A40">
            <v>38230</v>
          </cell>
          <cell r="E40">
            <v>11247.655987638238</v>
          </cell>
          <cell r="G40">
            <v>10668.476903060202</v>
          </cell>
          <cell r="L40">
            <v>9.7265904329510988E-3</v>
          </cell>
          <cell r="M40">
            <v>-1.4E-3</v>
          </cell>
        </row>
        <row r="41">
          <cell r="A41">
            <v>38260</v>
          </cell>
          <cell r="E41">
            <v>11373.629734699787</v>
          </cell>
          <cell r="G41">
            <v>10725.019830646423</v>
          </cell>
          <cell r="L41">
            <v>5.1679014752407992E-2</v>
          </cell>
          <cell r="M41">
            <v>5.2625287629815887E-2</v>
          </cell>
        </row>
        <row r="42">
          <cell r="A42">
            <v>38291</v>
          </cell>
          <cell r="E42">
            <v>11405.475897956945</v>
          </cell>
          <cell r="G42">
            <v>10827.980021020629</v>
          </cell>
          <cell r="L42">
            <v>0.11283136543336147</v>
          </cell>
          <cell r="M42">
            <v>0.12614916155879508</v>
          </cell>
        </row>
        <row r="43">
          <cell r="A43">
            <v>38321</v>
          </cell>
          <cell r="E43">
            <v>11674.64512914873</v>
          </cell>
          <cell r="G43">
            <v>11018.552469390592</v>
          </cell>
          <cell r="L43">
            <v>-2.0750190304852256E-2</v>
          </cell>
          <cell r="M43">
            <v>-3.5733946962244856E-2</v>
          </cell>
        </row>
        <row r="44">
          <cell r="A44">
            <v>38352</v>
          </cell>
          <cell r="E44">
            <v>11839.257625469727</v>
          </cell>
          <cell r="G44">
            <v>11222.395690074318</v>
          </cell>
          <cell r="L44">
            <v>0.1199409765488102</v>
          </cell>
          <cell r="M44">
            <v>0.1585</v>
          </cell>
        </row>
        <row r="45">
          <cell r="A45">
            <v>38383</v>
          </cell>
          <cell r="E45">
            <v>11720.86504921503</v>
          </cell>
          <cell r="G45">
            <v>11085.482462655411</v>
          </cell>
          <cell r="L45">
            <v>4.8617896424043128E-2</v>
          </cell>
          <cell r="M45">
            <v>0.10981351722832056</v>
          </cell>
        </row>
        <row r="46">
          <cell r="A46">
            <v>38411</v>
          </cell>
          <cell r="E46">
            <v>12033.812146029071</v>
          </cell>
          <cell r="G46">
            <v>11188.577449558106</v>
          </cell>
          <cell r="L46">
            <v>5.0725442038000113E-2</v>
          </cell>
          <cell r="M46">
            <v>2.3099999999999999E-2</v>
          </cell>
        </row>
        <row r="47">
          <cell r="A47">
            <v>38442</v>
          </cell>
          <cell r="E47">
            <v>11945.96531736306</v>
          </cell>
          <cell r="G47">
            <v>11085.642537022171</v>
          </cell>
        </row>
        <row r="48">
          <cell r="A48">
            <v>38472</v>
          </cell>
          <cell r="E48">
            <v>11906.543631815763</v>
          </cell>
          <cell r="G48">
            <v>11015.802989038932</v>
          </cell>
        </row>
        <row r="49">
          <cell r="A49">
            <v>38503</v>
          </cell>
          <cell r="E49">
            <v>12068.472625208458</v>
          </cell>
          <cell r="G49">
            <v>11215.189023140536</v>
          </cell>
        </row>
        <row r="50">
          <cell r="A50">
            <v>38533</v>
          </cell>
          <cell r="E50">
            <v>12341.220106538169</v>
          </cell>
          <cell r="G50">
            <v>11238.740920089131</v>
          </cell>
        </row>
        <row r="51">
          <cell r="A51">
            <v>38564</v>
          </cell>
          <cell r="E51">
            <v>12568.29855649847</v>
          </cell>
          <cell r="G51">
            <v>11435.418886190691</v>
          </cell>
        </row>
        <row r="52">
          <cell r="A52">
            <v>38595</v>
          </cell>
          <cell r="E52">
            <v>12700.265691341703</v>
          </cell>
          <cell r="G52">
            <v>11422.839925415881</v>
          </cell>
        </row>
        <row r="53">
          <cell r="A53">
            <v>38625</v>
          </cell>
          <cell r="E53">
            <v>12959.351111445074</v>
          </cell>
          <cell r="G53">
            <v>11454.823877207045</v>
          </cell>
        </row>
        <row r="54">
          <cell r="A54">
            <v>38656</v>
          </cell>
          <cell r="E54">
            <v>12623.703917658646</v>
          </cell>
          <cell r="G54">
            <v>11358.603356638507</v>
          </cell>
        </row>
        <row r="55">
          <cell r="A55">
            <v>38686</v>
          </cell>
          <cell r="E55">
            <v>12694.396659597534</v>
          </cell>
          <cell r="G55">
            <v>11591.454725449596</v>
          </cell>
        </row>
        <row r="56">
          <cell r="A56">
            <v>38717</v>
          </cell>
          <cell r="E56">
            <v>12845.459979846746</v>
          </cell>
          <cell r="G56">
            <v>11616.955925845585</v>
          </cell>
        </row>
        <row r="57">
          <cell r="A57">
            <v>38748</v>
          </cell>
          <cell r="E57">
            <v>13402.573512306381</v>
          </cell>
          <cell r="G57">
            <v>11783.078395585177</v>
          </cell>
        </row>
        <row r="58">
          <cell r="A58">
            <v>38776</v>
          </cell>
          <cell r="E58">
            <v>13347.227074156985</v>
          </cell>
          <cell r="G58">
            <v>11806.644552376347</v>
          </cell>
        </row>
        <row r="59">
          <cell r="A59">
            <v>38807</v>
          </cell>
          <cell r="E59">
            <v>13608.438472890941</v>
          </cell>
          <cell r="G59">
            <v>11891.652393153458</v>
          </cell>
        </row>
        <row r="60">
          <cell r="A60">
            <v>38837</v>
          </cell>
          <cell r="E60">
            <v>13934.639028628637</v>
          </cell>
          <cell r="G60">
            <v>11991.542273255945</v>
          </cell>
        </row>
        <row r="61">
          <cell r="A61">
            <v>38868</v>
          </cell>
          <cell r="E61">
            <v>13626.271903134944</v>
          </cell>
          <cell r="G61">
            <v>11827.258144112338</v>
          </cell>
        </row>
        <row r="62">
          <cell r="A62">
            <v>38898</v>
          </cell>
          <cell r="E62">
            <v>13695.363395463346</v>
          </cell>
          <cell r="G62">
            <v>11847.36448295733</v>
          </cell>
        </row>
        <row r="63">
          <cell r="A63">
            <v>38929</v>
          </cell>
          <cell r="E63">
            <v>13912.715138241225</v>
          </cell>
          <cell r="G63">
            <v>11931.480770786327</v>
          </cell>
        </row>
        <row r="64">
          <cell r="A64">
            <v>38960</v>
          </cell>
          <cell r="E64">
            <v>14043.083705170073</v>
          </cell>
          <cell r="G64">
            <v>12119.998166964751</v>
          </cell>
        </row>
        <row r="65">
          <cell r="A65">
            <v>38990</v>
          </cell>
          <cell r="E65">
            <v>14058.116291033504</v>
          </cell>
          <cell r="G65">
            <v>12310.282138186098</v>
          </cell>
        </row>
        <row r="66">
          <cell r="A66">
            <v>39021</v>
          </cell>
          <cell r="E66">
            <v>14355.733106156918</v>
          </cell>
          <cell r="G66">
            <v>12539.253385956359</v>
          </cell>
        </row>
        <row r="67">
          <cell r="A67">
            <v>39051</v>
          </cell>
          <cell r="E67">
            <v>14661.086180032049</v>
          </cell>
          <cell r="G67">
            <v>12694.740127942217</v>
          </cell>
        </row>
        <row r="68">
          <cell r="A68">
            <v>39082</v>
          </cell>
          <cell r="E68">
            <v>14896.696606690539</v>
          </cell>
          <cell r="G68">
            <v>12791.220152914579</v>
          </cell>
        </row>
        <row r="69">
          <cell r="A69">
            <v>39113</v>
          </cell>
          <cell r="E69">
            <v>15045.223552429694</v>
          </cell>
          <cell r="G69">
            <v>12905.062012275517</v>
          </cell>
        </row>
        <row r="70">
          <cell r="A70">
            <v>39141</v>
          </cell>
          <cell r="E70">
            <v>14940.967102384273</v>
          </cell>
          <cell r="G70">
            <v>12835.374677409231</v>
          </cell>
        </row>
        <row r="71">
          <cell r="A71">
            <v>39172</v>
          </cell>
          <cell r="E71">
            <v>15251.297890119155</v>
          </cell>
          <cell r="G71">
            <v>12932.923524957541</v>
          </cell>
        </row>
        <row r="72">
          <cell r="A72">
            <v>39202</v>
          </cell>
          <cell r="E72">
            <v>15653.481659837293</v>
          </cell>
          <cell r="G72">
            <v>13244.606981909019</v>
          </cell>
        </row>
        <row r="73">
          <cell r="A73">
            <v>39233</v>
          </cell>
          <cell r="E73">
            <v>15903.474992063504</v>
          </cell>
          <cell r="G73">
            <v>13469.765300601472</v>
          </cell>
        </row>
        <row r="74">
          <cell r="A74">
            <v>39263</v>
          </cell>
          <cell r="E74">
            <v>16003.197125850689</v>
          </cell>
          <cell r="G74">
            <v>13384.905779207682</v>
          </cell>
        </row>
        <row r="75">
          <cell r="A75">
            <v>39294</v>
          </cell>
          <cell r="E75">
            <v>15721.068152169109</v>
          </cell>
          <cell r="G75">
            <v>13220.271438123427</v>
          </cell>
        </row>
        <row r="76">
          <cell r="A76">
            <v>39325</v>
          </cell>
          <cell r="E76">
            <v>15690.733751971266</v>
          </cell>
          <cell r="G76">
            <v>13359.084288223723</v>
          </cell>
        </row>
        <row r="77">
          <cell r="A77">
            <v>39355</v>
          </cell>
          <cell r="E77">
            <v>16236.307811852126</v>
          </cell>
          <cell r="G77">
            <v>13648.976417278178</v>
          </cell>
        </row>
        <row r="78">
          <cell r="A78">
            <v>39386</v>
          </cell>
          <cell r="E78">
            <v>16422.545761771718</v>
          </cell>
          <cell r="G78">
            <v>13793.655567301326</v>
          </cell>
        </row>
        <row r="79">
          <cell r="A79">
            <v>39416</v>
          </cell>
          <cell r="E79">
            <v>16233.201394476777</v>
          </cell>
          <cell r="G79">
            <v>13581.233271564886</v>
          </cell>
        </row>
        <row r="80">
          <cell r="A80">
            <v>39447</v>
          </cell>
          <cell r="E80">
            <v>16281.421500501214</v>
          </cell>
          <cell r="G80">
            <v>13547.280188385976</v>
          </cell>
        </row>
        <row r="81">
          <cell r="A81">
            <v>39478</v>
          </cell>
          <cell r="E81">
            <v>15740.397384194574</v>
          </cell>
          <cell r="G81">
            <v>13253.304208297999</v>
          </cell>
        </row>
        <row r="82">
          <cell r="A82">
            <v>39507</v>
          </cell>
          <cell r="E82">
            <v>15804.468071811982</v>
          </cell>
          <cell r="G82">
            <v>13100.891209902573</v>
          </cell>
        </row>
        <row r="83">
          <cell r="A83">
            <v>39538</v>
          </cell>
          <cell r="E83">
            <v>15769.231407868911</v>
          </cell>
          <cell r="G83">
            <v>13009.184971433255</v>
          </cell>
        </row>
        <row r="84">
          <cell r="A84">
            <v>39568</v>
          </cell>
          <cell r="E84">
            <v>16147.227168297286</v>
          </cell>
          <cell r="G84">
            <v>13317.502655256223</v>
          </cell>
        </row>
        <row r="85">
          <cell r="A85">
            <v>39599</v>
          </cell>
          <cell r="E85">
            <v>16400.261676197082</v>
          </cell>
          <cell r="G85">
            <v>13413.38867437407</v>
          </cell>
        </row>
        <row r="86">
          <cell r="A86">
            <v>39629</v>
          </cell>
          <cell r="E86">
            <v>16053.731722024626</v>
          </cell>
          <cell r="G86">
            <v>12848.685011182921</v>
          </cell>
        </row>
        <row r="87">
          <cell r="A87">
            <v>39660</v>
          </cell>
          <cell r="E87">
            <v>15818.873041919778</v>
          </cell>
          <cell r="G87">
            <v>12798.575139639308</v>
          </cell>
        </row>
        <row r="88">
          <cell r="A88">
            <v>39691</v>
          </cell>
          <cell r="E88">
            <v>15813.660120326462</v>
          </cell>
          <cell r="G88">
            <v>12926.5608910357</v>
          </cell>
        </row>
        <row r="89">
          <cell r="A89">
            <v>39721</v>
          </cell>
          <cell r="E89">
            <v>15077.857819030416</v>
          </cell>
          <cell r="G89">
            <v>11982.921945990094</v>
          </cell>
        </row>
        <row r="90">
          <cell r="A90">
            <v>39752</v>
          </cell>
          <cell r="E90">
            <v>14015.93125708232</v>
          </cell>
          <cell r="G90">
            <v>10849.337529899431</v>
          </cell>
        </row>
        <row r="91">
          <cell r="A91">
            <v>39782</v>
          </cell>
          <cell r="E91">
            <v>13763.230490274698</v>
          </cell>
          <cell r="G91">
            <v>10539.046476544307</v>
          </cell>
        </row>
        <row r="92">
          <cell r="A92">
            <v>39813</v>
          </cell>
          <cell r="E92">
            <v>14036.71223715517</v>
          </cell>
          <cell r="G92">
            <v>10695.024364397161</v>
          </cell>
        </row>
        <row r="93">
          <cell r="A93">
            <v>39844</v>
          </cell>
          <cell r="E93">
            <v>13810.219413615026</v>
          </cell>
          <cell r="G93">
            <v>10314.281497024622</v>
          </cell>
        </row>
        <row r="94">
          <cell r="A94">
            <v>39872</v>
          </cell>
          <cell r="E94">
            <v>13329.130117715076</v>
          </cell>
          <cell r="G94">
            <v>9717.0845983468971</v>
          </cell>
        </row>
        <row r="95">
          <cell r="A95">
            <v>39903</v>
          </cell>
          <cell r="E95">
            <v>13617.895777988388</v>
          </cell>
          <cell r="G95">
            <v>10126.173859937302</v>
          </cell>
        </row>
        <row r="96">
          <cell r="A96">
            <v>39933</v>
          </cell>
          <cell r="E96">
            <v>13892.490487201114</v>
          </cell>
          <cell r="G96">
            <v>10759.059726183383</v>
          </cell>
        </row>
        <row r="97">
          <cell r="A97">
            <v>39964</v>
          </cell>
          <cell r="E97">
            <v>14333.775083524955</v>
          </cell>
          <cell r="G97">
            <v>11189.422115230718</v>
          </cell>
        </row>
        <row r="98">
          <cell r="A98">
            <v>39994</v>
          </cell>
          <cell r="E98">
            <v>14453.666418891748</v>
          </cell>
          <cell r="G98">
            <v>11259.915474556672</v>
          </cell>
        </row>
        <row r="99">
          <cell r="A99">
            <v>40025</v>
          </cell>
          <cell r="E99">
            <v>14839.062651303902</v>
          </cell>
          <cell r="G99">
            <v>11765.485679364267</v>
          </cell>
        </row>
        <row r="100">
          <cell r="A100">
            <v>40056</v>
          </cell>
          <cell r="E100">
            <v>15041.827372275122</v>
          </cell>
          <cell r="G100">
            <v>12038.444947125519</v>
          </cell>
        </row>
        <row r="101">
          <cell r="A101">
            <v>40086</v>
          </cell>
          <cell r="E101">
            <v>15295.496569484232</v>
          </cell>
          <cell r="G101">
            <v>12311.717647425268</v>
          </cell>
        </row>
        <row r="102">
          <cell r="A102">
            <v>40117</v>
          </cell>
          <cell r="E102">
            <v>15392.84099448374</v>
          </cell>
          <cell r="G102">
            <v>12252.621402717627</v>
          </cell>
        </row>
        <row r="103">
          <cell r="A103">
            <v>40147</v>
          </cell>
          <cell r="E103">
            <v>15675.519036061803</v>
          </cell>
          <cell r="G103">
            <v>12666.760006129483</v>
          </cell>
        </row>
        <row r="104">
          <cell r="A104">
            <v>40178</v>
          </cell>
          <cell r="E104">
            <v>15848.956960028221</v>
          </cell>
          <cell r="G104">
            <v>12770.627438179745</v>
          </cell>
        </row>
        <row r="105">
          <cell r="A105">
            <v>40209</v>
          </cell>
          <cell r="E105">
            <v>15639.282579852896</v>
          </cell>
          <cell r="G105">
            <v>12610.994595202499</v>
          </cell>
        </row>
        <row r="106">
          <cell r="A106">
            <v>40237</v>
          </cell>
          <cell r="E106">
            <v>15759.243100800626</v>
          </cell>
          <cell r="G106">
            <v>12822.8593044019</v>
          </cell>
        </row>
        <row r="107">
          <cell r="A107">
            <v>40268</v>
          </cell>
          <cell r="E107">
            <v>16119.664269484241</v>
          </cell>
          <cell r="G107">
            <v>13222.932514699238</v>
          </cell>
        </row>
        <row r="108">
          <cell r="A108">
            <v>40298</v>
          </cell>
          <cell r="E108">
            <v>16249.757405580649</v>
          </cell>
          <cell r="G108">
            <v>13356.4841330977</v>
          </cell>
        </row>
        <row r="109">
          <cell r="A109">
            <v>40329</v>
          </cell>
          <cell r="E109">
            <v>15622.036782532892</v>
          </cell>
          <cell r="G109">
            <v>12796.847447920905</v>
          </cell>
        </row>
        <row r="110">
          <cell r="A110">
            <v>40359</v>
          </cell>
          <cell r="E110">
            <v>15632.510762771864</v>
          </cell>
          <cell r="G110">
            <v>12498.680902384349</v>
          </cell>
        </row>
        <row r="111">
          <cell r="A111">
            <v>40390</v>
          </cell>
          <cell r="E111">
            <v>16185.43988888356</v>
          </cell>
          <cell r="G111">
            <v>12996.128402299246</v>
          </cell>
        </row>
        <row r="112">
          <cell r="A112">
            <v>40421</v>
          </cell>
          <cell r="E112">
            <v>16050.622650431647</v>
          </cell>
          <cell r="G112">
            <v>12733.606608572802</v>
          </cell>
        </row>
        <row r="113">
          <cell r="A113">
            <v>40451</v>
          </cell>
          <cell r="E113">
            <v>16822.183494790232</v>
          </cell>
          <cell r="G113">
            <v>13335.906201158294</v>
          </cell>
        </row>
        <row r="114">
          <cell r="A114">
            <v>40482</v>
          </cell>
          <cell r="E114">
            <v>17195.139072794951</v>
          </cell>
          <cell r="G114">
            <v>13619.961003242966</v>
          </cell>
        </row>
        <row r="115">
          <cell r="A115">
            <v>40512</v>
          </cell>
          <cell r="E115">
            <v>16990.00900584456</v>
          </cell>
          <cell r="G115">
            <v>13604.979046139399</v>
          </cell>
        </row>
        <row r="116">
          <cell r="A116">
            <v>40543</v>
          </cell>
          <cell r="E116">
            <v>17460.130402477698</v>
          </cell>
          <cell r="G116">
            <v>14052.582856757384</v>
          </cell>
        </row>
        <row r="117">
          <cell r="A117">
            <v>40574</v>
          </cell>
          <cell r="E117">
            <v>17517.233093477545</v>
          </cell>
          <cell r="G117">
            <v>14190.298168753607</v>
          </cell>
        </row>
        <row r="118">
          <cell r="A118">
            <v>40602</v>
          </cell>
          <cell r="E118">
            <v>17758.453484133392</v>
          </cell>
          <cell r="G118">
            <v>14410.247790369289</v>
          </cell>
        </row>
        <row r="119">
          <cell r="A119">
            <v>40633</v>
          </cell>
          <cell r="E119">
            <v>17937.289313093512</v>
          </cell>
          <cell r="G119">
            <v>14408.806765590252</v>
          </cell>
        </row>
        <row r="120">
          <cell r="A120">
            <v>40663</v>
          </cell>
          <cell r="E120">
            <v>18422.860019775555</v>
          </cell>
          <cell r="G120">
            <v>14756.059008640977</v>
          </cell>
        </row>
        <row r="121">
          <cell r="A121">
            <v>40694</v>
          </cell>
          <cell r="E121">
            <v>18418.631271225753</v>
          </cell>
          <cell r="G121">
            <v>14635.059324770122</v>
          </cell>
        </row>
        <row r="122">
          <cell r="A122">
            <v>40724</v>
          </cell>
          <cell r="E122">
            <v>18235.742770004028</v>
          </cell>
          <cell r="G122">
            <v>14519.442356104437</v>
          </cell>
        </row>
        <row r="123">
          <cell r="A123">
            <v>40755</v>
          </cell>
          <cell r="E123">
            <v>18306.323517351913</v>
          </cell>
          <cell r="G123">
            <v>14432.325701967809</v>
          </cell>
        </row>
        <row r="124">
          <cell r="A124">
            <v>40786</v>
          </cell>
          <cell r="E124">
            <v>17773.068768719659</v>
          </cell>
          <cell r="G124">
            <v>13879.567627582443</v>
          </cell>
        </row>
        <row r="125">
          <cell r="A125">
            <v>40816</v>
          </cell>
          <cell r="E125">
            <v>16924.768405514158</v>
          </cell>
          <cell r="G125">
            <v>13189.753116491596</v>
          </cell>
        </row>
        <row r="126">
          <cell r="A126">
            <v>40847</v>
          </cell>
          <cell r="E126">
            <v>17719.732594828882</v>
          </cell>
          <cell r="G126">
            <v>13948.163920689865</v>
          </cell>
        </row>
        <row r="127">
          <cell r="A127">
            <v>40877</v>
          </cell>
          <cell r="E127">
            <v>17552.64370094992</v>
          </cell>
          <cell r="G127">
            <v>13708.255501254</v>
          </cell>
        </row>
        <row r="128">
          <cell r="A128">
            <v>40908</v>
          </cell>
          <cell r="E128">
            <v>17682.014792340233</v>
          </cell>
          <cell r="G128">
            <v>13715.109629004626</v>
          </cell>
        </row>
        <row r="129">
          <cell r="A129">
            <v>40939</v>
          </cell>
          <cell r="E129">
            <v>17996.232362269082</v>
          </cell>
          <cell r="G129">
            <v>14186.909400242384</v>
          </cell>
        </row>
        <row r="130">
          <cell r="A130">
            <v>40968</v>
          </cell>
          <cell r="E130">
            <v>18413.213378304408</v>
          </cell>
          <cell r="G130">
            <v>14575.630717809026</v>
          </cell>
        </row>
        <row r="131">
          <cell r="A131">
            <v>40999</v>
          </cell>
          <cell r="E131">
            <v>18611.532191187849</v>
          </cell>
          <cell r="G131">
            <v>14644.136182182729</v>
          </cell>
        </row>
        <row r="132">
          <cell r="A132">
            <v>41029</v>
          </cell>
          <cell r="E132">
            <v>18566.314764362978</v>
          </cell>
          <cell r="G132">
            <v>14578.237569362907</v>
          </cell>
        </row>
        <row r="133">
          <cell r="A133">
            <v>41060</v>
          </cell>
          <cell r="E133">
            <v>17847.249969053635</v>
          </cell>
          <cell r="G133">
            <v>13919.301231227704</v>
          </cell>
        </row>
        <row r="134">
          <cell r="A134">
            <v>41090</v>
          </cell>
          <cell r="E134">
            <v>18389.279194002513</v>
          </cell>
          <cell r="G134">
            <v>14289.554643978361</v>
          </cell>
        </row>
        <row r="135">
          <cell r="A135">
            <v>41121</v>
          </cell>
          <cell r="E135">
            <v>18646.185918086969</v>
          </cell>
          <cell r="G135">
            <v>14442.452878668928</v>
          </cell>
        </row>
        <row r="136">
          <cell r="A136">
            <v>41152</v>
          </cell>
          <cell r="E136">
            <v>18951.432593971829</v>
          </cell>
          <cell r="G136">
            <v>14628.760520803757</v>
          </cell>
        </row>
        <row r="137">
          <cell r="A137">
            <v>41182</v>
          </cell>
          <cell r="E137">
            <v>19326.111169749485</v>
          </cell>
          <cell r="G137">
            <v>14890.615334126145</v>
          </cell>
        </row>
        <row r="138">
          <cell r="A138">
            <v>41213</v>
          </cell>
          <cell r="E138">
            <v>19300.416368347214</v>
          </cell>
          <cell r="G138">
            <v>14860.834103457893</v>
          </cell>
        </row>
        <row r="139">
          <cell r="A139">
            <v>41243</v>
          </cell>
          <cell r="E139">
            <v>19303.706353715264</v>
          </cell>
          <cell r="G139">
            <v>14963.373858771751</v>
          </cell>
        </row>
        <row r="140">
          <cell r="A140">
            <v>41274</v>
          </cell>
          <cell r="E140">
            <v>19606.204348383013</v>
          </cell>
          <cell r="G140">
            <v>15147.423357234644</v>
          </cell>
        </row>
        <row r="141">
          <cell r="A141">
            <v>41305</v>
          </cell>
          <cell r="E141">
            <v>20197.732589398242</v>
          </cell>
          <cell r="G141">
            <v>15510.961517808275</v>
          </cell>
        </row>
        <row r="142">
          <cell r="A142">
            <v>41333</v>
          </cell>
          <cell r="E142">
            <v>20124.424149141647</v>
          </cell>
          <cell r="G142">
            <v>15529.574671629647</v>
          </cell>
        </row>
        <row r="143">
          <cell r="A143">
            <v>41364</v>
          </cell>
          <cell r="E143">
            <v>20431.733401081845</v>
          </cell>
          <cell r="G143">
            <v>15681.764503411618</v>
          </cell>
        </row>
        <row r="144">
          <cell r="A144">
            <v>41394</v>
          </cell>
          <cell r="E144">
            <v>20625.231353514631</v>
          </cell>
          <cell r="G144">
            <v>15929.536382565522</v>
          </cell>
        </row>
        <row r="145">
          <cell r="A145">
            <v>41425</v>
          </cell>
          <cell r="E145">
            <v>20455.495225973675</v>
          </cell>
          <cell r="G145">
            <v>15904.049124353416</v>
          </cell>
        </row>
        <row r="146">
          <cell r="A146">
            <v>41455</v>
          </cell>
          <cell r="E146">
            <v>20233.971660776166</v>
          </cell>
          <cell r="G146">
            <v>15647.993933451326</v>
          </cell>
        </row>
        <row r="147">
          <cell r="A147">
            <v>41486</v>
          </cell>
          <cell r="E147">
            <v>20992.14792468668</v>
          </cell>
          <cell r="G147">
            <v>16056.406575114406</v>
          </cell>
        </row>
        <row r="148">
          <cell r="A148">
            <v>41517</v>
          </cell>
          <cell r="E148">
            <v>20936.948271616722</v>
          </cell>
          <cell r="G148">
            <v>15892.63122804824</v>
          </cell>
        </row>
        <row r="149">
          <cell r="A149">
            <v>41547</v>
          </cell>
          <cell r="E149">
            <v>21650.279769706744</v>
          </cell>
          <cell r="G149">
            <v>16334.446376187982</v>
          </cell>
        </row>
        <row r="150">
          <cell r="A150">
            <v>41578</v>
          </cell>
          <cell r="E150">
            <v>22143.266640016594</v>
          </cell>
          <cell r="G150">
            <v>16688.903862551262</v>
          </cell>
        </row>
        <row r="151">
          <cell r="A151">
            <v>41608</v>
          </cell>
          <cell r="E151">
            <v>22138.183916346581</v>
          </cell>
          <cell r="G151">
            <v>16827.421764610437</v>
          </cell>
        </row>
        <row r="152">
          <cell r="A152">
            <v>41639</v>
          </cell>
          <cell r="E152">
            <v>22385.477656001727</v>
          </cell>
          <cell r="G152">
            <v>16970.454849609625</v>
          </cell>
        </row>
        <row r="153">
          <cell r="A153">
            <v>41670</v>
          </cell>
          <cell r="E153">
            <v>21968.446546801399</v>
          </cell>
          <cell r="G153">
            <v>16654.804389406887</v>
          </cell>
        </row>
        <row r="154">
          <cell r="A154">
            <v>41698</v>
          </cell>
          <cell r="E154">
            <v>22444.512930380883</v>
          </cell>
          <cell r="G154">
            <v>17079.501901336764</v>
          </cell>
        </row>
        <row r="155">
          <cell r="A155">
            <v>41729</v>
          </cell>
          <cell r="E155">
            <v>22744.606435058606</v>
          </cell>
          <cell r="G155">
            <v>17117.076805519704</v>
          </cell>
        </row>
        <row r="156">
          <cell r="A156">
            <v>41759</v>
          </cell>
          <cell r="E156">
            <v>22962.282824049529</v>
          </cell>
          <cell r="G156">
            <v>17219.779266352823</v>
          </cell>
        </row>
        <row r="157">
          <cell r="A157">
            <v>41790</v>
          </cell>
          <cell r="E157">
            <v>23294.557662462543</v>
          </cell>
          <cell r="G157">
            <v>17435.026507182232</v>
          </cell>
        </row>
        <row r="158">
          <cell r="A158">
            <v>41820</v>
          </cell>
          <cell r="E158">
            <v>23647.946861624096</v>
          </cell>
          <cell r="G158">
            <v>17602.402761651181</v>
          </cell>
        </row>
        <row r="159">
          <cell r="A159">
            <v>41851</v>
          </cell>
          <cell r="E159">
            <v>23148.276667085378</v>
          </cell>
          <cell r="G159">
            <v>17493.267864528945</v>
          </cell>
        </row>
        <row r="160">
          <cell r="A160">
            <v>41882</v>
          </cell>
          <cell r="E160">
            <v>23578.15085665006</v>
          </cell>
          <cell r="G160">
            <v>17706.685732476199</v>
          </cell>
        </row>
        <row r="161">
          <cell r="A161">
            <v>41912</v>
          </cell>
          <cell r="E161">
            <v>23195.488358656254</v>
          </cell>
          <cell r="G161">
            <v>17412.754749317093</v>
          </cell>
        </row>
        <row r="162">
          <cell r="A162">
            <v>41943</v>
          </cell>
          <cell r="E162">
            <v>23034.754337994073</v>
          </cell>
          <cell r="G162">
            <v>17496.335972113815</v>
          </cell>
        </row>
        <row r="163">
          <cell r="A163">
            <v>41973</v>
          </cell>
          <cell r="E163">
            <v>23326.615314879029</v>
          </cell>
          <cell r="G163">
            <v>17664.300797446107</v>
          </cell>
        </row>
        <row r="164">
          <cell r="A164">
            <v>42004</v>
          </cell>
          <cell r="E164">
            <v>22976.027060925364</v>
          </cell>
          <cell r="G164">
            <v>17473.52634883369</v>
          </cell>
        </row>
        <row r="165">
          <cell r="A165">
            <v>42035</v>
          </cell>
          <cell r="E165">
            <v>23000.622022177835</v>
          </cell>
          <cell r="G165">
            <v>17389.653422359286</v>
          </cell>
        </row>
        <row r="166">
          <cell r="A166">
            <v>42063</v>
          </cell>
          <cell r="E166">
            <v>23593.358675346699</v>
          </cell>
          <cell r="G166">
            <v>17878.302683527581</v>
          </cell>
        </row>
        <row r="167">
          <cell r="A167">
            <v>42094</v>
          </cell>
          <cell r="E167">
            <v>23061.811201825036</v>
          </cell>
          <cell r="G167">
            <v>17760.305885816299</v>
          </cell>
        </row>
        <row r="168">
          <cell r="A168">
            <v>42124</v>
          </cell>
          <cell r="E168">
            <v>23420.894254157196</v>
          </cell>
          <cell r="G168">
            <v>18033.814596457873</v>
          </cell>
        </row>
        <row r="169">
          <cell r="A169">
            <v>42155</v>
          </cell>
          <cell r="E169">
            <v>23668.463924198695</v>
          </cell>
          <cell r="G169">
            <v>18037.421359377164</v>
          </cell>
        </row>
        <row r="170">
          <cell r="A170">
            <v>42185</v>
          </cell>
          <cell r="E170">
            <v>23364.808464175159</v>
          </cell>
          <cell r="G170">
            <v>17815.561076656824</v>
          </cell>
        </row>
        <row r="171">
          <cell r="A171">
            <v>42216</v>
          </cell>
          <cell r="E171">
            <v>23618.794724050578</v>
          </cell>
          <cell r="G171">
            <v>17904.638882040108</v>
          </cell>
        </row>
        <row r="172">
          <cell r="A172">
            <v>42247</v>
          </cell>
          <cell r="E172">
            <v>22595.403257839913</v>
          </cell>
          <cell r="G172">
            <v>17285.138376721519</v>
          </cell>
        </row>
        <row r="173">
          <cell r="A173">
            <v>42277</v>
          </cell>
          <cell r="E173">
            <v>22447.865711058825</v>
          </cell>
          <cell r="G173">
            <v>17006.847648856303</v>
          </cell>
        </row>
        <row r="174">
          <cell r="A174">
            <v>42308</v>
          </cell>
          <cell r="E174">
            <v>23482.049252714434</v>
          </cell>
          <cell r="G174">
            <v>17687.121554810554</v>
          </cell>
        </row>
        <row r="175">
          <cell r="A175">
            <v>42338</v>
          </cell>
          <cell r="E175">
            <v>23413.257694425654</v>
          </cell>
          <cell r="G175">
            <v>17616.373068591311</v>
          </cell>
        </row>
        <row r="176">
          <cell r="A176">
            <v>42369</v>
          </cell>
          <cell r="E176">
            <v>23199.505465923387</v>
          </cell>
          <cell r="G176">
            <v>17447.255887132833</v>
          </cell>
        </row>
        <row r="177">
          <cell r="A177">
            <v>42400</v>
          </cell>
          <cell r="E177">
            <v>22897.226625221156</v>
          </cell>
          <cell r="G177">
            <v>16958.732722293113</v>
          </cell>
        </row>
        <row r="178">
          <cell r="A178">
            <v>42429</v>
          </cell>
          <cell r="E178">
            <v>22738.559420608864</v>
          </cell>
          <cell r="G178">
            <v>16907.856524126233</v>
          </cell>
        </row>
        <row r="179">
          <cell r="A179">
            <v>42460</v>
          </cell>
          <cell r="E179">
            <v>23683.811838337959</v>
          </cell>
          <cell r="G179">
            <v>17596.006284658171</v>
          </cell>
        </row>
        <row r="180">
          <cell r="A180">
            <v>42490</v>
          </cell>
          <cell r="E180">
            <v>23856.004089615592</v>
          </cell>
          <cell r="G180">
            <v>17756.129941848561</v>
          </cell>
        </row>
        <row r="181">
          <cell r="A181">
            <v>42521</v>
          </cell>
          <cell r="E181">
            <v>23965.037047051184</v>
          </cell>
          <cell r="G181">
            <v>17772.110458796222</v>
          </cell>
        </row>
        <row r="182">
          <cell r="A182">
            <v>42551</v>
          </cell>
          <cell r="E182">
            <v>23928.381609476</v>
          </cell>
          <cell r="G182">
            <v>17773.887669842101</v>
          </cell>
        </row>
        <row r="183">
          <cell r="A183">
            <v>42582</v>
          </cell>
          <cell r="E183">
            <v>24164.565788137712</v>
          </cell>
          <cell r="G183">
            <v>18173.800142413547</v>
          </cell>
        </row>
        <row r="184">
          <cell r="A184">
            <v>42613</v>
          </cell>
          <cell r="E184">
            <v>24272.592558476957</v>
          </cell>
          <cell r="G184">
            <v>18204.695602655651</v>
          </cell>
        </row>
        <row r="185">
          <cell r="A185">
            <v>42643</v>
          </cell>
          <cell r="E185">
            <v>24262.166554839096</v>
          </cell>
          <cell r="G185">
            <v>18270.23250682521</v>
          </cell>
        </row>
        <row r="186">
          <cell r="A186">
            <v>42674</v>
          </cell>
          <cell r="E186">
            <v>23943.615514320722</v>
          </cell>
          <cell r="G186">
            <v>18118.58957701856</v>
          </cell>
        </row>
        <row r="187">
          <cell r="A187">
            <v>42704</v>
          </cell>
          <cell r="E187">
            <v>23804.035295084737</v>
          </cell>
          <cell r="G187">
            <v>18154.826756172595</v>
          </cell>
        </row>
        <row r="188">
          <cell r="A188">
            <v>42735</v>
          </cell>
          <cell r="E188">
            <v>24398.43305114541</v>
          </cell>
          <cell r="G188">
            <v>18365.422746544198</v>
          </cell>
        </row>
        <row r="189">
          <cell r="A189">
            <v>42766</v>
          </cell>
          <cell r="E189">
            <v>24773.448236427717</v>
          </cell>
          <cell r="G189">
            <v>18640.904087742358</v>
          </cell>
        </row>
        <row r="190">
          <cell r="A190">
            <v>42794</v>
          </cell>
          <cell r="E190">
            <v>25045.224406081667</v>
          </cell>
          <cell r="G190">
            <v>18935.430372328687</v>
          </cell>
        </row>
        <row r="191">
          <cell r="A191">
            <v>42825</v>
          </cell>
          <cell r="E191">
            <v>25337.513742930489</v>
          </cell>
          <cell r="G191">
            <v>19062.297755823289</v>
          </cell>
        </row>
        <row r="192">
          <cell r="A192">
            <v>42855</v>
          </cell>
          <cell r="E192">
            <v>25691.490512953329</v>
          </cell>
          <cell r="G192">
            <v>19237.670895176863</v>
          </cell>
        </row>
        <row r="193">
          <cell r="A193">
            <v>42886</v>
          </cell>
          <cell r="E193">
            <v>26212.268892181783</v>
          </cell>
          <cell r="G193">
            <v>19481.989315545608</v>
          </cell>
        </row>
        <row r="194">
          <cell r="A194">
            <v>42916</v>
          </cell>
          <cell r="E194">
            <v>26109.266782506464</v>
          </cell>
          <cell r="G194">
            <v>19538.487084560689</v>
          </cell>
        </row>
        <row r="195">
          <cell r="A195">
            <v>42947</v>
          </cell>
          <cell r="E195">
            <v>26228.598191198278</v>
          </cell>
          <cell r="G195">
            <v>19851.102877913661</v>
          </cell>
        </row>
        <row r="196">
          <cell r="A196">
            <v>42978</v>
          </cell>
          <cell r="E196">
            <v>26272.412064790802</v>
          </cell>
          <cell r="G196">
            <v>19914.626407122985</v>
          </cell>
        </row>
        <row r="197">
          <cell r="A197">
            <v>43008</v>
          </cell>
          <cell r="E197">
            <v>26576.396007230655</v>
          </cell>
          <cell r="G197">
            <v>20107.798283272077</v>
          </cell>
        </row>
        <row r="198">
          <cell r="A198">
            <v>43039</v>
          </cell>
          <cell r="E198">
            <v>26631.421422221665</v>
          </cell>
          <cell r="G198">
            <v>20324.962504731415</v>
          </cell>
        </row>
        <row r="199">
          <cell r="A199">
            <v>43069</v>
          </cell>
          <cell r="E199">
            <v>26795.749593068267</v>
          </cell>
          <cell r="G199">
            <v>20503.822174773049</v>
          </cell>
        </row>
        <row r="200">
          <cell r="A200">
            <v>43100</v>
          </cell>
          <cell r="E200">
            <v>27151.341566740604</v>
          </cell>
          <cell r="G200">
            <v>20682.205427693574</v>
          </cell>
        </row>
        <row r="201">
          <cell r="A201">
            <v>43131</v>
          </cell>
          <cell r="E201">
            <v>27777.735557500462</v>
          </cell>
          <cell r="G201">
            <v>21246.82963586961</v>
          </cell>
        </row>
        <row r="202">
          <cell r="A202">
            <v>43159</v>
          </cell>
          <cell r="E202">
            <v>27182.47151464078</v>
          </cell>
          <cell r="G202">
            <v>20779.399383880478</v>
          </cell>
        </row>
        <row r="203">
          <cell r="A203">
            <v>43190</v>
          </cell>
          <cell r="E203">
            <v>27208.85106720361</v>
          </cell>
          <cell r="G203">
            <v>20565.371570226511</v>
          </cell>
        </row>
        <row r="204">
          <cell r="A204">
            <v>43220</v>
          </cell>
          <cell r="E204">
            <v>27344.091624385579</v>
          </cell>
          <cell r="G204">
            <v>20680.537651019782</v>
          </cell>
        </row>
        <row r="205">
          <cell r="A205">
            <v>43251</v>
          </cell>
          <cell r="E205">
            <v>27143.672062622474</v>
          </cell>
          <cell r="G205">
            <v>20742.579263972839</v>
          </cell>
        </row>
        <row r="206">
          <cell r="A206">
            <v>43281</v>
          </cell>
          <cell r="E206">
            <v>27351.876564615504</v>
          </cell>
          <cell r="G206">
            <v>20688.648557886507</v>
          </cell>
        </row>
        <row r="207">
          <cell r="A207">
            <v>43312</v>
          </cell>
          <cell r="E207">
            <v>27457.740960359955</v>
          </cell>
          <cell r="G207">
            <v>21023.804664524268</v>
          </cell>
        </row>
        <row r="208">
          <cell r="A208">
            <v>43343</v>
          </cell>
          <cell r="E208">
            <v>27621.676356229938</v>
          </cell>
          <cell r="G208">
            <v>21156.254633910772</v>
          </cell>
        </row>
        <row r="209">
          <cell r="A209">
            <v>43373</v>
          </cell>
          <cell r="E209">
            <v>27712.011995970854</v>
          </cell>
          <cell r="G209">
            <v>21211.260895958938</v>
          </cell>
        </row>
        <row r="210">
          <cell r="A210">
            <v>43404</v>
          </cell>
          <cell r="E210">
            <v>27248.402835059042</v>
          </cell>
          <cell r="G210">
            <v>20422.201990629266</v>
          </cell>
        </row>
        <row r="211">
          <cell r="A211">
            <v>43434</v>
          </cell>
          <cell r="E211">
            <v>27411.088385630701</v>
          </cell>
          <cell r="G211">
            <v>20589.664046952425</v>
          </cell>
        </row>
        <row r="212">
          <cell r="A212">
            <v>43465</v>
          </cell>
          <cell r="E212">
            <v>26587.946062198691</v>
          </cell>
          <cell r="G212">
            <v>19943.14859587812</v>
          </cell>
        </row>
        <row r="213">
          <cell r="A213">
            <v>43496</v>
          </cell>
          <cell r="E213">
            <v>27432.657389185595</v>
          </cell>
          <cell r="G213">
            <v>20800.703985500877</v>
          </cell>
        </row>
        <row r="214">
          <cell r="A214">
            <v>43524</v>
          </cell>
          <cell r="E214">
            <v>27862.539801225026</v>
          </cell>
          <cell r="G214">
            <v>21110.634474884839</v>
          </cell>
        </row>
        <row r="215">
          <cell r="A215">
            <v>43555</v>
          </cell>
          <cell r="E215">
            <v>28215.571049813963</v>
          </cell>
          <cell r="G215">
            <v>21323.851883081177</v>
          </cell>
        </row>
        <row r="216">
          <cell r="A216">
            <v>43585</v>
          </cell>
          <cell r="E216">
            <v>28355.815470299021</v>
          </cell>
          <cell r="G216">
            <v>21718.343142918176</v>
          </cell>
        </row>
        <row r="217">
          <cell r="A217">
            <v>43616</v>
          </cell>
          <cell r="E217">
            <v>27799.203909761418</v>
          </cell>
          <cell r="G217">
            <v>21147.150718259429</v>
          </cell>
        </row>
        <row r="218">
          <cell r="A218">
            <v>43646</v>
          </cell>
          <cell r="E218">
            <v>28737.995865847533</v>
          </cell>
          <cell r="G218">
            <v>21916.907004404071</v>
          </cell>
        </row>
        <row r="219">
          <cell r="A219">
            <v>43677</v>
          </cell>
          <cell r="E219">
            <v>28906.701175248068</v>
          </cell>
          <cell r="G219">
            <v>21960.74081841288</v>
          </cell>
        </row>
        <row r="220">
          <cell r="A220">
            <v>43708</v>
          </cell>
          <cell r="E220">
            <v>28900.065985568337</v>
          </cell>
          <cell r="G220">
            <v>21791.643114111099</v>
          </cell>
        </row>
        <row r="221">
          <cell r="A221">
            <v>43738</v>
          </cell>
          <cell r="E221">
            <v>29136.192873196302</v>
          </cell>
          <cell r="G221">
            <v>22033.530352677735</v>
          </cell>
        </row>
        <row r="222">
          <cell r="A222">
            <v>43769</v>
          </cell>
          <cell r="E222">
            <v>29074.146239965889</v>
          </cell>
          <cell r="G222">
            <v>22381.660132250043</v>
          </cell>
        </row>
        <row r="223">
          <cell r="A223">
            <v>43799</v>
          </cell>
          <cell r="E223">
            <v>29113.991249245686</v>
          </cell>
          <cell r="G223">
            <v>22668.145381942843</v>
          </cell>
        </row>
        <row r="224">
          <cell r="A224">
            <v>43830</v>
          </cell>
          <cell r="E224">
            <v>29776.930277325897</v>
          </cell>
          <cell r="G224">
            <v>23105.640587814341</v>
          </cell>
        </row>
        <row r="225">
          <cell r="A225">
            <v>43861</v>
          </cell>
          <cell r="E225">
            <v>29481.259113208962</v>
          </cell>
          <cell r="G225">
            <v>23043.255358227241</v>
          </cell>
        </row>
        <row r="226">
          <cell r="A226">
            <v>43890</v>
          </cell>
          <cell r="E226">
            <v>27752.786508372163</v>
          </cell>
          <cell r="G226">
            <v>22188.350584437008</v>
          </cell>
        </row>
        <row r="227">
          <cell r="A227">
            <v>43921</v>
          </cell>
          <cell r="E227">
            <v>25598.350510341174</v>
          </cell>
          <cell r="G227">
            <v>20537.537300954893</v>
          </cell>
        </row>
        <row r="228">
          <cell r="A228">
            <v>43951</v>
          </cell>
          <cell r="E228">
            <v>26992.692662639456</v>
          </cell>
          <cell r="G228">
            <v>21829.348397184956</v>
          </cell>
        </row>
        <row r="229">
          <cell r="A229">
            <v>43982</v>
          </cell>
          <cell r="E229">
            <v>27974.416894779653</v>
          </cell>
          <cell r="G229">
            <v>22414.374934229512</v>
          </cell>
        </row>
        <row r="230">
          <cell r="A230">
            <v>44012</v>
          </cell>
          <cell r="E230">
            <v>28264.511597978519</v>
          </cell>
          <cell r="G230">
            <v>22835.765182993026</v>
          </cell>
        </row>
        <row r="231">
          <cell r="A231">
            <v>44043</v>
          </cell>
          <cell r="E231">
            <v>28851.578558840953</v>
          </cell>
          <cell r="G231">
            <v>23486.584490708326</v>
          </cell>
        </row>
        <row r="232">
          <cell r="A232">
            <v>44074</v>
          </cell>
          <cell r="E232">
            <v>29297.925805276449</v>
          </cell>
          <cell r="G232">
            <v>24226.411902165641</v>
          </cell>
        </row>
        <row r="233">
          <cell r="A233">
            <v>44104</v>
          </cell>
          <cell r="E233">
            <v>28763.838150137875</v>
          </cell>
          <cell r="G233">
            <v>23833.944029350558</v>
          </cell>
        </row>
        <row r="234">
          <cell r="A234">
            <v>44135</v>
          </cell>
          <cell r="E234">
            <v>28371.800321755687</v>
          </cell>
          <cell r="G234">
            <v>23562.237067415961</v>
          </cell>
        </row>
        <row r="235">
          <cell r="A235">
            <v>44165</v>
          </cell>
          <cell r="E235">
            <v>30419.406255504335</v>
          </cell>
          <cell r="G235">
            <v>25041.945555249684</v>
          </cell>
        </row>
        <row r="236">
          <cell r="A236">
            <v>44196</v>
          </cell>
          <cell r="E236">
            <v>31224.621989374878</v>
          </cell>
          <cell r="G236">
            <v>25642.952248575675</v>
          </cell>
        </row>
        <row r="237">
          <cell r="A237">
            <v>44227</v>
          </cell>
          <cell r="E237">
            <v>31227.744451573817</v>
          </cell>
          <cell r="G237">
            <v>25591.666344078523</v>
          </cell>
        </row>
        <row r="238">
          <cell r="A238">
            <v>44255</v>
          </cell>
          <cell r="E238">
            <v>31686.79229501195</v>
          </cell>
          <cell r="G238">
            <v>25893.648006938649</v>
          </cell>
        </row>
        <row r="239">
          <cell r="A239">
            <v>44286</v>
          </cell>
          <cell r="E239">
            <v>32808.504742255376</v>
          </cell>
          <cell r="G239">
            <v>26232.854795829549</v>
          </cell>
        </row>
      </sheetData>
      <sheetData sheetId="2">
        <row r="2">
          <cell r="G2">
            <v>201</v>
          </cell>
          <cell r="H2">
            <v>201</v>
          </cell>
        </row>
        <row r="3">
          <cell r="G3">
            <v>0.21066268383916142</v>
          </cell>
          <cell r="H3">
            <v>0.16381013549841528</v>
          </cell>
        </row>
        <row r="4">
          <cell r="G4">
            <v>0.43988255366998552</v>
          </cell>
          <cell r="H4">
            <v>0.50000039315173628</v>
          </cell>
        </row>
        <row r="5">
          <cell r="G5">
            <v>-2.3163269199505065E-2</v>
          </cell>
          <cell r="H5">
            <v>-0.1769816940587815</v>
          </cell>
        </row>
        <row r="6">
          <cell r="G6">
            <v>0.11233401200793985</v>
          </cell>
          <cell r="H6">
            <v>0.10516145294162252</v>
          </cell>
        </row>
        <row r="7">
          <cell r="G7">
            <v>0.98009950248756217</v>
          </cell>
          <cell r="H7">
            <v>0.89054726368159209</v>
          </cell>
        </row>
        <row r="8">
          <cell r="G8">
            <v>0.21516974598940239</v>
          </cell>
          <cell r="H8">
            <v>0.19041209982931129</v>
          </cell>
        </row>
        <row r="9">
          <cell r="G9">
            <v>1.9900497512437811E-2</v>
          </cell>
          <cell r="H9">
            <v>0.10945273631840796</v>
          </cell>
        </row>
        <row r="10">
          <cell r="G10">
            <v>-1.1310127060203595E-2</v>
          </cell>
          <cell r="H10">
            <v>-5.2633119739329631E-2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 refreshError="1"/>
      <sheetData sheetId="1">
        <row r="2">
          <cell r="C2" t="str">
            <v>50% MSCI ACWI/50% ML A-AAA 1-3yr US Corp.</v>
          </cell>
        </row>
        <row r="3">
          <cell r="A3">
            <v>37103</v>
          </cell>
          <cell r="D3">
            <v>10000</v>
          </cell>
          <cell r="E3">
            <v>10000</v>
          </cell>
        </row>
        <row r="4">
          <cell r="A4">
            <v>37134</v>
          </cell>
          <cell r="D4">
            <v>9591</v>
          </cell>
          <cell r="E4">
            <v>9723</v>
          </cell>
        </row>
        <row r="5">
          <cell r="A5">
            <v>37164</v>
          </cell>
          <cell r="D5">
            <v>9227.5010999999995</v>
          </cell>
          <cell r="E5">
            <v>9395.3348999999998</v>
          </cell>
        </row>
        <row r="6">
          <cell r="A6">
            <v>37195</v>
          </cell>
          <cell r="D6">
            <v>9477.5663798099977</v>
          </cell>
          <cell r="E6">
            <v>9532.5067895399989</v>
          </cell>
        </row>
        <row r="7">
          <cell r="A7">
            <v>37225</v>
          </cell>
          <cell r="D7">
            <v>9890.7882739697143</v>
          </cell>
          <cell r="E7">
            <v>9896.6485489004262</v>
          </cell>
        </row>
        <row r="8">
          <cell r="A8">
            <v>37256</v>
          </cell>
          <cell r="D8">
            <v>10090.582197103902</v>
          </cell>
          <cell r="E8">
            <v>9942.1731322253672</v>
          </cell>
        </row>
        <row r="9">
          <cell r="A9">
            <v>37287</v>
          </cell>
          <cell r="D9">
            <v>9979.5857929357589</v>
          </cell>
          <cell r="E9">
            <v>9875.5605722394575</v>
          </cell>
        </row>
        <row r="10">
          <cell r="A10">
            <v>37315</v>
          </cell>
          <cell r="D10">
            <v>9798.9552900836225</v>
          </cell>
          <cell r="E10">
            <v>9798.5311997759891</v>
          </cell>
        </row>
        <row r="11">
          <cell r="A11">
            <v>37346</v>
          </cell>
          <cell r="D11">
            <v>9902.8242161585076</v>
          </cell>
          <cell r="E11">
            <v>9962.1666708122466</v>
          </cell>
        </row>
        <row r="12">
          <cell r="A12">
            <v>37376</v>
          </cell>
          <cell r="D12">
            <v>9884.9991325694227</v>
          </cell>
          <cell r="E12">
            <v>9726.0633207139963</v>
          </cell>
        </row>
        <row r="13">
          <cell r="A13">
            <v>37407</v>
          </cell>
          <cell r="D13">
            <v>9881.0451329163952</v>
          </cell>
          <cell r="E13">
            <v>9716.3372573932829</v>
          </cell>
        </row>
        <row r="14">
          <cell r="A14">
            <v>37437</v>
          </cell>
          <cell r="D14">
            <v>9680.4599167181932</v>
          </cell>
          <cell r="E14">
            <v>9406.3860988824363</v>
          </cell>
        </row>
        <row r="15">
          <cell r="A15">
            <v>37468</v>
          </cell>
          <cell r="D15">
            <v>9505.2435922255936</v>
          </cell>
          <cell r="E15">
            <v>9095.9753576193161</v>
          </cell>
        </row>
        <row r="16">
          <cell r="A16">
            <v>37499</v>
          </cell>
          <cell r="D16">
            <v>9508.0951653032607</v>
          </cell>
          <cell r="E16">
            <v>9152.3704048365562</v>
          </cell>
        </row>
        <row r="17">
          <cell r="A17">
            <v>37529</v>
          </cell>
          <cell r="D17">
            <v>9347.4083570096354</v>
          </cell>
          <cell r="E17">
            <v>8699.3280697971459</v>
          </cell>
        </row>
        <row r="18">
          <cell r="A18">
            <v>37560</v>
          </cell>
          <cell r="D18">
            <v>9340.8651711597286</v>
          </cell>
          <cell r="E18">
            <v>9082.0985048682214</v>
          </cell>
        </row>
        <row r="19">
          <cell r="A19">
            <v>37590</v>
          </cell>
          <cell r="D19">
            <v>9504.3303116550251</v>
          </cell>
          <cell r="E19">
            <v>9368.1846077715709</v>
          </cell>
        </row>
        <row r="20">
          <cell r="A20">
            <v>37621</v>
          </cell>
          <cell r="D20">
            <v>9529.0415704653278</v>
          </cell>
          <cell r="E20">
            <v>9153.653180253601</v>
          </cell>
        </row>
        <row r="21">
          <cell r="A21">
            <v>37652</v>
          </cell>
          <cell r="D21">
            <v>9533.8060912505607</v>
          </cell>
          <cell r="E21">
            <v>9049.3015339987105</v>
          </cell>
        </row>
        <row r="22">
          <cell r="A22">
            <v>37680</v>
          </cell>
          <cell r="D22">
            <v>9570.9879350064384</v>
          </cell>
          <cell r="E22">
            <v>9016.7240484763151</v>
          </cell>
        </row>
        <row r="23">
          <cell r="A23">
            <v>37711</v>
          </cell>
          <cell r="D23">
            <v>9533.6610820599126</v>
          </cell>
          <cell r="E23">
            <v>9074.4310823865635</v>
          </cell>
        </row>
        <row r="24">
          <cell r="A24">
            <v>37741</v>
          </cell>
          <cell r="D24">
            <v>9772.0026091114087</v>
          </cell>
          <cell r="E24">
            <v>9467.3539482538999</v>
          </cell>
        </row>
        <row r="25">
          <cell r="A25">
            <v>37772</v>
          </cell>
          <cell r="D25">
            <v>10015.325474078281</v>
          </cell>
          <cell r="E25">
            <v>9754.2147728859927</v>
          </cell>
        </row>
        <row r="26">
          <cell r="A26">
            <v>37802</v>
          </cell>
          <cell r="D26">
            <v>10204.615125538359</v>
          </cell>
          <cell r="E26">
            <v>9828.3468051599266</v>
          </cell>
        </row>
        <row r="27">
          <cell r="A27">
            <v>37833</v>
          </cell>
          <cell r="D27">
            <v>10176.042203186851</v>
          </cell>
          <cell r="E27">
            <v>9881.4198779077906</v>
          </cell>
        </row>
        <row r="28">
          <cell r="A28">
            <v>37864</v>
          </cell>
          <cell r="D28">
            <v>10209.623142457369</v>
          </cell>
          <cell r="E28">
            <v>9981.2222186746585</v>
          </cell>
        </row>
        <row r="29">
          <cell r="A29">
            <v>37894</v>
          </cell>
          <cell r="D29">
            <v>10312.740336196188</v>
          </cell>
          <cell r="E29">
            <v>9989.2071964495972</v>
          </cell>
        </row>
        <row r="30">
          <cell r="A30">
            <v>37925</v>
          </cell>
          <cell r="D30">
            <v>10500.432210314959</v>
          </cell>
          <cell r="E30">
            <v>10252.922266435866</v>
          </cell>
        </row>
        <row r="31">
          <cell r="A31">
            <v>37955</v>
          </cell>
          <cell r="D31">
            <v>10584.435667997479</v>
          </cell>
          <cell r="E31">
            <v>10294.959247728253</v>
          </cell>
        </row>
        <row r="32">
          <cell r="A32">
            <v>37986</v>
          </cell>
          <cell r="D32">
            <v>10949.598698543392</v>
          </cell>
          <cell r="E32">
            <v>10601.749033310556</v>
          </cell>
        </row>
        <row r="33">
          <cell r="A33">
            <v>38017</v>
          </cell>
          <cell r="D33">
            <v>11018.581170344214</v>
          </cell>
          <cell r="E33">
            <v>10715.187747966978</v>
          </cell>
        </row>
        <row r="34">
          <cell r="A34">
            <v>38046</v>
          </cell>
          <cell r="D34">
            <v>11148.600428154276</v>
          </cell>
          <cell r="E34">
            <v>10820.196587897055</v>
          </cell>
        </row>
        <row r="35">
          <cell r="A35">
            <v>38077</v>
          </cell>
          <cell r="D35">
            <v>11092.857426013505</v>
          </cell>
          <cell r="E35">
            <v>10760.685506663622</v>
          </cell>
        </row>
        <row r="36">
          <cell r="A36">
            <v>38107</v>
          </cell>
          <cell r="D36">
            <v>11096.185283241308</v>
          </cell>
          <cell r="E36">
            <v>10591.742744209003</v>
          </cell>
        </row>
        <row r="37">
          <cell r="A37">
            <v>38138</v>
          </cell>
          <cell r="D37">
            <v>11129.47383909103</v>
          </cell>
          <cell r="E37">
            <v>10654.234026399836</v>
          </cell>
        </row>
        <row r="38">
          <cell r="A38">
            <v>38168</v>
          </cell>
          <cell r="D38">
            <v>11267.479314695758</v>
          </cell>
          <cell r="E38">
            <v>10756.514673053274</v>
          </cell>
        </row>
        <row r="39">
          <cell r="A39">
            <v>38199</v>
          </cell>
          <cell r="D39">
            <v>11170.578992589373</v>
          </cell>
          <cell r="E39">
            <v>10604.847816163223</v>
          </cell>
        </row>
        <row r="40">
          <cell r="A40">
            <v>38230</v>
          </cell>
          <cell r="D40">
            <v>11247.655987638238</v>
          </cell>
          <cell r="E40">
            <v>10668.476903060202</v>
          </cell>
        </row>
        <row r="41">
          <cell r="A41">
            <v>38260</v>
          </cell>
          <cell r="D41">
            <v>11373.629734699787</v>
          </cell>
          <cell r="E41">
            <v>10725.019830646423</v>
          </cell>
        </row>
        <row r="42">
          <cell r="A42">
            <v>38291</v>
          </cell>
          <cell r="D42">
            <v>11405.475897956945</v>
          </cell>
          <cell r="E42">
            <v>10827.980021020629</v>
          </cell>
        </row>
        <row r="43">
          <cell r="A43">
            <v>38321</v>
          </cell>
          <cell r="D43">
            <v>11674.64512914873</v>
          </cell>
          <cell r="E43">
            <v>11018.552469390592</v>
          </cell>
        </row>
        <row r="44">
          <cell r="A44">
            <v>38352</v>
          </cell>
          <cell r="D44">
            <v>11839.257625469727</v>
          </cell>
          <cell r="E44">
            <v>11222.395690074318</v>
          </cell>
        </row>
        <row r="45">
          <cell r="A45">
            <v>38383</v>
          </cell>
          <cell r="D45">
            <v>11720.86504921503</v>
          </cell>
          <cell r="E45">
            <v>11085.482462655411</v>
          </cell>
        </row>
        <row r="46">
          <cell r="A46">
            <v>38411</v>
          </cell>
          <cell r="D46">
            <v>12033.812146029071</v>
          </cell>
          <cell r="E46">
            <v>11188.577449558106</v>
          </cell>
        </row>
        <row r="47">
          <cell r="A47">
            <v>38442</v>
          </cell>
          <cell r="D47">
            <v>11945.96531736306</v>
          </cell>
          <cell r="E47">
            <v>11085.642537022171</v>
          </cell>
        </row>
        <row r="48">
          <cell r="A48">
            <v>38472</v>
          </cell>
          <cell r="D48">
            <v>11906.543631815763</v>
          </cell>
          <cell r="E48">
            <v>11015.802989038932</v>
          </cell>
        </row>
        <row r="49">
          <cell r="A49">
            <v>38503</v>
          </cell>
          <cell r="D49">
            <v>12068.472625208458</v>
          </cell>
          <cell r="E49">
            <v>11215.189023140536</v>
          </cell>
        </row>
        <row r="50">
          <cell r="A50">
            <v>38533</v>
          </cell>
          <cell r="D50">
            <v>12341.220106538169</v>
          </cell>
          <cell r="E50">
            <v>11238.740920089131</v>
          </cell>
        </row>
        <row r="51">
          <cell r="A51">
            <v>38564</v>
          </cell>
          <cell r="D51">
            <v>12568.29855649847</v>
          </cell>
          <cell r="E51">
            <v>11435.418886190691</v>
          </cell>
        </row>
        <row r="52">
          <cell r="A52">
            <v>38595</v>
          </cell>
          <cell r="D52">
            <v>12700.265691341703</v>
          </cell>
          <cell r="E52">
            <v>11422.839925415881</v>
          </cell>
        </row>
        <row r="53">
          <cell r="A53">
            <v>38625</v>
          </cell>
          <cell r="D53">
            <v>12959.351111445074</v>
          </cell>
          <cell r="E53">
            <v>11454.823877207045</v>
          </cell>
        </row>
        <row r="54">
          <cell r="A54">
            <v>38656</v>
          </cell>
          <cell r="D54">
            <v>12623.703917658646</v>
          </cell>
          <cell r="E54">
            <v>11358.603356638507</v>
          </cell>
        </row>
        <row r="55">
          <cell r="A55">
            <v>38686</v>
          </cell>
          <cell r="D55">
            <v>12694.396659597534</v>
          </cell>
          <cell r="E55">
            <v>11591.454725449596</v>
          </cell>
        </row>
        <row r="56">
          <cell r="A56">
            <v>38717</v>
          </cell>
          <cell r="D56">
            <v>12845.459979846746</v>
          </cell>
          <cell r="E56">
            <v>11616.955925845585</v>
          </cell>
        </row>
        <row r="57">
          <cell r="A57">
            <v>38748</v>
          </cell>
          <cell r="D57">
            <v>13402.573512306381</v>
          </cell>
          <cell r="E57">
            <v>11783.078395585177</v>
          </cell>
        </row>
        <row r="58">
          <cell r="A58">
            <v>38776</v>
          </cell>
          <cell r="D58">
            <v>13347.227074156985</v>
          </cell>
          <cell r="E58">
            <v>11806.644552376347</v>
          </cell>
        </row>
        <row r="59">
          <cell r="A59">
            <v>38807</v>
          </cell>
          <cell r="D59">
            <v>13608.438472890941</v>
          </cell>
          <cell r="E59">
            <v>11891.652393153458</v>
          </cell>
        </row>
        <row r="60">
          <cell r="A60">
            <v>38837</v>
          </cell>
          <cell r="D60">
            <v>13934.639028628637</v>
          </cell>
          <cell r="E60">
            <v>11991.542273255945</v>
          </cell>
        </row>
        <row r="61">
          <cell r="A61">
            <v>38868</v>
          </cell>
          <cell r="D61">
            <v>13626.271903134944</v>
          </cell>
          <cell r="E61">
            <v>11827.258144112338</v>
          </cell>
        </row>
        <row r="62">
          <cell r="A62">
            <v>38898</v>
          </cell>
          <cell r="D62">
            <v>13695.363395463346</v>
          </cell>
          <cell r="E62">
            <v>11847.36448295733</v>
          </cell>
        </row>
        <row r="63">
          <cell r="A63">
            <v>38929</v>
          </cell>
          <cell r="D63">
            <v>13912.715138241225</v>
          </cell>
          <cell r="E63">
            <v>11931.480770786327</v>
          </cell>
        </row>
        <row r="64">
          <cell r="A64">
            <v>38960</v>
          </cell>
          <cell r="D64">
            <v>14043.083705170073</v>
          </cell>
          <cell r="E64">
            <v>12119.998166964751</v>
          </cell>
        </row>
        <row r="65">
          <cell r="A65">
            <v>38990</v>
          </cell>
          <cell r="D65">
            <v>14058.116291033504</v>
          </cell>
          <cell r="E65">
            <v>12310.282138186098</v>
          </cell>
        </row>
        <row r="66">
          <cell r="A66">
            <v>39021</v>
          </cell>
          <cell r="D66">
            <v>14355.733106156918</v>
          </cell>
          <cell r="E66">
            <v>12539.253385956359</v>
          </cell>
        </row>
        <row r="67">
          <cell r="A67">
            <v>39051</v>
          </cell>
          <cell r="D67">
            <v>14661.086180032049</v>
          </cell>
          <cell r="E67">
            <v>12694.740127942217</v>
          </cell>
        </row>
        <row r="68">
          <cell r="A68">
            <v>39082</v>
          </cell>
          <cell r="D68">
            <v>14896.696606690539</v>
          </cell>
          <cell r="E68">
            <v>12791.220152914579</v>
          </cell>
        </row>
        <row r="69">
          <cell r="A69">
            <v>39113</v>
          </cell>
          <cell r="D69">
            <v>15045.223552429694</v>
          </cell>
          <cell r="E69">
            <v>12905.062012275517</v>
          </cell>
        </row>
        <row r="70">
          <cell r="A70">
            <v>39141</v>
          </cell>
          <cell r="D70">
            <v>14940.967102384273</v>
          </cell>
          <cell r="E70">
            <v>12835.374677409231</v>
          </cell>
        </row>
        <row r="71">
          <cell r="A71">
            <v>39172</v>
          </cell>
          <cell r="D71">
            <v>15251.297890119155</v>
          </cell>
          <cell r="E71">
            <v>12932.923524957541</v>
          </cell>
        </row>
        <row r="72">
          <cell r="A72">
            <v>39202</v>
          </cell>
          <cell r="D72">
            <v>15653.481659837293</v>
          </cell>
          <cell r="E72">
            <v>13244.606981909019</v>
          </cell>
        </row>
        <row r="73">
          <cell r="A73">
            <v>39233</v>
          </cell>
          <cell r="D73">
            <v>15903.474992063504</v>
          </cell>
          <cell r="E73">
            <v>13469.765300601472</v>
          </cell>
        </row>
        <row r="74">
          <cell r="A74">
            <v>39263</v>
          </cell>
          <cell r="D74">
            <v>16003.197125850689</v>
          </cell>
          <cell r="E74">
            <v>13384.905779207682</v>
          </cell>
        </row>
        <row r="75">
          <cell r="A75">
            <v>39294</v>
          </cell>
          <cell r="D75">
            <v>15721.068152169109</v>
          </cell>
          <cell r="E75">
            <v>13220.271438123427</v>
          </cell>
        </row>
        <row r="76">
          <cell r="A76">
            <v>39325</v>
          </cell>
          <cell r="D76">
            <v>15690.733751971266</v>
          </cell>
          <cell r="E76">
            <v>13359.084288223723</v>
          </cell>
        </row>
        <row r="77">
          <cell r="A77">
            <v>39355</v>
          </cell>
          <cell r="D77">
            <v>16236.307811852126</v>
          </cell>
          <cell r="E77">
            <v>13648.976417278178</v>
          </cell>
        </row>
        <row r="78">
          <cell r="A78">
            <v>39386</v>
          </cell>
          <cell r="D78">
            <v>16422.545761771718</v>
          </cell>
          <cell r="E78">
            <v>13793.655567301326</v>
          </cell>
        </row>
        <row r="79">
          <cell r="A79">
            <v>39416</v>
          </cell>
          <cell r="D79">
            <v>16233.201394476777</v>
          </cell>
          <cell r="E79">
            <v>13581.233271564886</v>
          </cell>
        </row>
        <row r="80">
          <cell r="A80">
            <v>39447</v>
          </cell>
          <cell r="D80">
            <v>16281.421500501214</v>
          </cell>
          <cell r="E80">
            <v>13547.280188385976</v>
          </cell>
        </row>
        <row r="81">
          <cell r="A81">
            <v>39478</v>
          </cell>
          <cell r="D81">
            <v>15740.397384194574</v>
          </cell>
          <cell r="E81">
            <v>13253.304208297999</v>
          </cell>
        </row>
        <row r="82">
          <cell r="A82">
            <v>39507</v>
          </cell>
          <cell r="D82">
            <v>15804.468071811982</v>
          </cell>
          <cell r="E82">
            <v>13100.891209902573</v>
          </cell>
        </row>
        <row r="83">
          <cell r="A83">
            <v>39538</v>
          </cell>
          <cell r="D83">
            <v>15769.231407868911</v>
          </cell>
          <cell r="E83">
            <v>13009.184971433255</v>
          </cell>
        </row>
        <row r="84">
          <cell r="A84">
            <v>39568</v>
          </cell>
          <cell r="D84">
            <v>16147.227168297286</v>
          </cell>
          <cell r="E84">
            <v>13317.502655256223</v>
          </cell>
        </row>
        <row r="85">
          <cell r="A85">
            <v>39599</v>
          </cell>
          <cell r="D85">
            <v>16400.261676197082</v>
          </cell>
          <cell r="E85">
            <v>13413.38867437407</v>
          </cell>
        </row>
        <row r="86">
          <cell r="A86">
            <v>39629</v>
          </cell>
          <cell r="D86">
            <v>16053.731722024626</v>
          </cell>
          <cell r="E86">
            <v>12848.685011182921</v>
          </cell>
        </row>
        <row r="87">
          <cell r="A87">
            <v>39660</v>
          </cell>
          <cell r="D87">
            <v>15818.873041919778</v>
          </cell>
          <cell r="E87">
            <v>12798.575139639308</v>
          </cell>
        </row>
        <row r="88">
          <cell r="A88">
            <v>39691</v>
          </cell>
          <cell r="D88">
            <v>15813.660120326462</v>
          </cell>
          <cell r="E88">
            <v>12926.5608910357</v>
          </cell>
        </row>
        <row r="89">
          <cell r="A89">
            <v>39721</v>
          </cell>
          <cell r="D89">
            <v>15077.857819030416</v>
          </cell>
          <cell r="E89">
            <v>11982.921945990094</v>
          </cell>
        </row>
        <row r="90">
          <cell r="A90">
            <v>39752</v>
          </cell>
          <cell r="D90">
            <v>14015.93125708232</v>
          </cell>
          <cell r="E90">
            <v>10849.337529899431</v>
          </cell>
        </row>
        <row r="91">
          <cell r="A91">
            <v>39782</v>
          </cell>
          <cell r="D91">
            <v>13763.230490274698</v>
          </cell>
          <cell r="E91">
            <v>10539.046476544307</v>
          </cell>
        </row>
        <row r="92">
          <cell r="A92">
            <v>39813</v>
          </cell>
          <cell r="D92">
            <v>14036.71223715517</v>
          </cell>
          <cell r="E92">
            <v>10695.024364397161</v>
          </cell>
        </row>
        <row r="93">
          <cell r="A93">
            <v>39844</v>
          </cell>
          <cell r="D93">
            <v>13810.219413615026</v>
          </cell>
          <cell r="E93">
            <v>10314.281497024622</v>
          </cell>
        </row>
        <row r="94">
          <cell r="A94">
            <v>39872</v>
          </cell>
          <cell r="D94">
            <v>13329.130117715076</v>
          </cell>
          <cell r="E94">
            <v>9717.0845983468971</v>
          </cell>
        </row>
        <row r="95">
          <cell r="A95">
            <v>39903</v>
          </cell>
          <cell r="D95">
            <v>13617.895777988388</v>
          </cell>
          <cell r="E95">
            <v>10126.173859937302</v>
          </cell>
        </row>
        <row r="96">
          <cell r="A96">
            <v>39933</v>
          </cell>
          <cell r="D96">
            <v>13892.490487201114</v>
          </cell>
          <cell r="E96">
            <v>10759.059726183383</v>
          </cell>
        </row>
        <row r="97">
          <cell r="A97">
            <v>39964</v>
          </cell>
          <cell r="D97">
            <v>14333.775083524955</v>
          </cell>
          <cell r="E97">
            <v>11189.422115230718</v>
          </cell>
        </row>
        <row r="98">
          <cell r="A98">
            <v>39994</v>
          </cell>
          <cell r="D98">
            <v>14453.666418891748</v>
          </cell>
          <cell r="E98">
            <v>11259.915474556672</v>
          </cell>
        </row>
        <row r="99">
          <cell r="A99">
            <v>40025</v>
          </cell>
          <cell r="D99">
            <v>14839.062651303902</v>
          </cell>
          <cell r="E99">
            <v>11765.485679364267</v>
          </cell>
        </row>
        <row r="100">
          <cell r="A100">
            <v>40056</v>
          </cell>
          <cell r="D100">
            <v>15041.827372275122</v>
          </cell>
          <cell r="E100">
            <v>12038.444947125519</v>
          </cell>
        </row>
        <row r="101">
          <cell r="A101">
            <v>40086</v>
          </cell>
          <cell r="D101">
            <v>15295.496569484232</v>
          </cell>
          <cell r="E101">
            <v>12311.717647425268</v>
          </cell>
        </row>
        <row r="102">
          <cell r="A102">
            <v>40117</v>
          </cell>
          <cell r="D102">
            <v>15392.84099448374</v>
          </cell>
          <cell r="E102">
            <v>12252.621402717627</v>
          </cell>
        </row>
        <row r="103">
          <cell r="A103">
            <v>40147</v>
          </cell>
          <cell r="D103">
            <v>15675.519036061803</v>
          </cell>
          <cell r="E103">
            <v>12666.760006129483</v>
          </cell>
        </row>
        <row r="104">
          <cell r="A104">
            <v>40178</v>
          </cell>
          <cell r="D104">
            <v>15848.956960028221</v>
          </cell>
          <cell r="E104">
            <v>12770.627438179745</v>
          </cell>
        </row>
        <row r="105">
          <cell r="A105">
            <v>40209</v>
          </cell>
          <cell r="D105">
            <v>15639.282579852896</v>
          </cell>
          <cell r="E105">
            <v>12610.994595202499</v>
          </cell>
        </row>
        <row r="106">
          <cell r="A106">
            <v>40237</v>
          </cell>
          <cell r="D106">
            <v>15759.243100800626</v>
          </cell>
          <cell r="E106">
            <v>12822.8593044019</v>
          </cell>
        </row>
        <row r="107">
          <cell r="A107">
            <v>40268</v>
          </cell>
          <cell r="D107">
            <v>16119.664269484241</v>
          </cell>
          <cell r="E107">
            <v>13222.932514699238</v>
          </cell>
        </row>
        <row r="108">
          <cell r="A108">
            <v>40298</v>
          </cell>
          <cell r="D108">
            <v>16249.757405580649</v>
          </cell>
          <cell r="E108">
            <v>13356.4841330977</v>
          </cell>
        </row>
        <row r="109">
          <cell r="A109">
            <v>40329</v>
          </cell>
          <cell r="D109">
            <v>15622.036782532892</v>
          </cell>
          <cell r="E109">
            <v>12796.847447920905</v>
          </cell>
        </row>
        <row r="110">
          <cell r="A110">
            <v>40359</v>
          </cell>
          <cell r="D110">
            <v>15632.510762771864</v>
          </cell>
          <cell r="E110">
            <v>12498.680902384349</v>
          </cell>
        </row>
        <row r="111">
          <cell r="A111">
            <v>40390</v>
          </cell>
          <cell r="D111">
            <v>16185.43988888356</v>
          </cell>
          <cell r="E111">
            <v>12996.128402299246</v>
          </cell>
        </row>
        <row r="112">
          <cell r="A112">
            <v>40421</v>
          </cell>
          <cell r="D112">
            <v>16050.622650431647</v>
          </cell>
          <cell r="E112">
            <v>12733.606608572802</v>
          </cell>
        </row>
        <row r="113">
          <cell r="A113">
            <v>40451</v>
          </cell>
          <cell r="D113">
            <v>16822.183494790232</v>
          </cell>
          <cell r="E113">
            <v>13335.906201158294</v>
          </cell>
        </row>
        <row r="114">
          <cell r="A114">
            <v>40482</v>
          </cell>
          <cell r="D114">
            <v>17195.139072794951</v>
          </cell>
          <cell r="E114">
            <v>13619.961003242966</v>
          </cell>
        </row>
        <row r="115">
          <cell r="A115">
            <v>40512</v>
          </cell>
          <cell r="D115">
            <v>16990.00900584456</v>
          </cell>
          <cell r="E115">
            <v>13604.979046139399</v>
          </cell>
        </row>
        <row r="116">
          <cell r="A116">
            <v>40543</v>
          </cell>
          <cell r="D116">
            <v>17460.130402477698</v>
          </cell>
          <cell r="E116">
            <v>14052.582856757384</v>
          </cell>
        </row>
        <row r="117">
          <cell r="A117">
            <v>40574</v>
          </cell>
          <cell r="D117">
            <v>17517.233093477545</v>
          </cell>
          <cell r="E117">
            <v>14190.298168753607</v>
          </cell>
        </row>
        <row r="118">
          <cell r="A118">
            <v>40602</v>
          </cell>
          <cell r="D118">
            <v>17758.453484133392</v>
          </cell>
          <cell r="E118">
            <v>14410.247790369289</v>
          </cell>
        </row>
        <row r="119">
          <cell r="A119">
            <v>40633</v>
          </cell>
          <cell r="D119">
            <v>17937.289313093512</v>
          </cell>
          <cell r="E119">
            <v>14408.806765590252</v>
          </cell>
        </row>
        <row r="120">
          <cell r="A120">
            <v>40663</v>
          </cell>
          <cell r="D120">
            <v>18422.860019775555</v>
          </cell>
          <cell r="E120">
            <v>14756.059008640977</v>
          </cell>
        </row>
        <row r="121">
          <cell r="A121">
            <v>40694</v>
          </cell>
          <cell r="D121">
            <v>18418.631271225753</v>
          </cell>
          <cell r="E121">
            <v>14635.059324770122</v>
          </cell>
        </row>
        <row r="122">
          <cell r="A122">
            <v>40724</v>
          </cell>
          <cell r="D122">
            <v>18235.742770004028</v>
          </cell>
          <cell r="E122">
            <v>14519.442356104437</v>
          </cell>
        </row>
        <row r="123">
          <cell r="A123">
            <v>40755</v>
          </cell>
          <cell r="D123">
            <v>18306.323517351913</v>
          </cell>
          <cell r="E123">
            <v>14432.325701967809</v>
          </cell>
        </row>
        <row r="124">
          <cell r="A124">
            <v>40786</v>
          </cell>
          <cell r="D124">
            <v>17773.068768719659</v>
          </cell>
          <cell r="E124">
            <v>13879.567627582443</v>
          </cell>
        </row>
        <row r="125">
          <cell r="A125">
            <v>40816</v>
          </cell>
          <cell r="D125">
            <v>16924.768405514158</v>
          </cell>
          <cell r="E125">
            <v>13189.753116491596</v>
          </cell>
        </row>
        <row r="126">
          <cell r="A126">
            <v>40847</v>
          </cell>
          <cell r="D126">
            <v>17719.732594828882</v>
          </cell>
          <cell r="E126">
            <v>13948.163920689865</v>
          </cell>
        </row>
        <row r="127">
          <cell r="A127">
            <v>40877</v>
          </cell>
          <cell r="D127">
            <v>17552.64370094992</v>
          </cell>
          <cell r="E127">
            <v>13708.255501254</v>
          </cell>
        </row>
        <row r="128">
          <cell r="A128">
            <v>40908</v>
          </cell>
          <cell r="D128">
            <v>17682.014792340233</v>
          </cell>
          <cell r="E128">
            <v>13715.109629004626</v>
          </cell>
        </row>
        <row r="129">
          <cell r="A129">
            <v>40939</v>
          </cell>
          <cell r="D129">
            <v>17996.232362269082</v>
          </cell>
          <cell r="E129">
            <v>14186.909400242384</v>
          </cell>
        </row>
        <row r="130">
          <cell r="A130">
            <v>40968</v>
          </cell>
          <cell r="D130">
            <v>18413.213378304408</v>
          </cell>
          <cell r="E130">
            <v>14575.630717809026</v>
          </cell>
        </row>
        <row r="131">
          <cell r="A131">
            <v>40999</v>
          </cell>
          <cell r="D131">
            <v>18611.532191187849</v>
          </cell>
          <cell r="E131">
            <v>14644.136182182729</v>
          </cell>
        </row>
        <row r="132">
          <cell r="A132">
            <v>41029</v>
          </cell>
          <cell r="D132">
            <v>18566.314764362978</v>
          </cell>
          <cell r="E132">
            <v>14578.237569362907</v>
          </cell>
        </row>
        <row r="133">
          <cell r="A133">
            <v>41060</v>
          </cell>
          <cell r="D133">
            <v>17847.249969053635</v>
          </cell>
          <cell r="E133">
            <v>13919.301231227704</v>
          </cell>
        </row>
        <row r="134">
          <cell r="A134">
            <v>41090</v>
          </cell>
          <cell r="D134">
            <v>18389.279194002513</v>
          </cell>
          <cell r="E134">
            <v>14289.554643978361</v>
          </cell>
        </row>
        <row r="135">
          <cell r="A135">
            <v>41121</v>
          </cell>
          <cell r="D135">
            <v>18646.185918086969</v>
          </cell>
          <cell r="E135">
            <v>14442.452878668928</v>
          </cell>
        </row>
        <row r="136">
          <cell r="A136">
            <v>41152</v>
          </cell>
          <cell r="D136">
            <v>18951.432593971829</v>
          </cell>
          <cell r="E136">
            <v>14628.760520803757</v>
          </cell>
        </row>
        <row r="137">
          <cell r="A137">
            <v>41182</v>
          </cell>
          <cell r="D137">
            <v>19326.111169749485</v>
          </cell>
          <cell r="E137">
            <v>14890.615334126145</v>
          </cell>
        </row>
        <row r="138">
          <cell r="A138">
            <v>41213</v>
          </cell>
          <cell r="D138">
            <v>19300.416368347214</v>
          </cell>
          <cell r="E138">
            <v>14860.834103457893</v>
          </cell>
        </row>
        <row r="139">
          <cell r="A139">
            <v>41243</v>
          </cell>
          <cell r="D139">
            <v>19303.706353715264</v>
          </cell>
          <cell r="E139">
            <v>14963.373858771751</v>
          </cell>
        </row>
        <row r="140">
          <cell r="A140">
            <v>41274</v>
          </cell>
          <cell r="D140">
            <v>19606.204348383013</v>
          </cell>
          <cell r="E140">
            <v>15147.423357234644</v>
          </cell>
        </row>
        <row r="141">
          <cell r="A141">
            <v>41305</v>
          </cell>
          <cell r="D141">
            <v>20197.732589398242</v>
          </cell>
          <cell r="E141">
            <v>15510.961517808275</v>
          </cell>
        </row>
        <row r="142">
          <cell r="A142">
            <v>41333</v>
          </cell>
          <cell r="D142">
            <v>20124.424149141647</v>
          </cell>
          <cell r="E142">
            <v>15529.574671629647</v>
          </cell>
        </row>
        <row r="143">
          <cell r="A143">
            <v>41364</v>
          </cell>
          <cell r="D143">
            <v>20431.733401081845</v>
          </cell>
          <cell r="E143">
            <v>15681.764503411618</v>
          </cell>
        </row>
        <row r="144">
          <cell r="A144">
            <v>41394</v>
          </cell>
          <cell r="D144">
            <v>20625.231353514631</v>
          </cell>
          <cell r="E144">
            <v>15929.536382565522</v>
          </cell>
        </row>
        <row r="145">
          <cell r="A145">
            <v>41425</v>
          </cell>
          <cell r="D145">
            <v>20455.495225973675</v>
          </cell>
          <cell r="E145">
            <v>15904.049124353416</v>
          </cell>
        </row>
        <row r="146">
          <cell r="A146">
            <v>41455</v>
          </cell>
          <cell r="D146">
            <v>20233.971660776166</v>
          </cell>
          <cell r="E146">
            <v>15647.993933451326</v>
          </cell>
        </row>
        <row r="147">
          <cell r="A147">
            <v>41486</v>
          </cell>
          <cell r="D147">
            <v>20992.14792468668</v>
          </cell>
          <cell r="E147">
            <v>16056.406575114406</v>
          </cell>
        </row>
        <row r="148">
          <cell r="A148">
            <v>41517</v>
          </cell>
          <cell r="D148">
            <v>20936.948271616722</v>
          </cell>
          <cell r="E148">
            <v>15892.63122804824</v>
          </cell>
        </row>
        <row r="149">
          <cell r="A149">
            <v>41547</v>
          </cell>
          <cell r="D149">
            <v>21650.279769706744</v>
          </cell>
          <cell r="E149">
            <v>16334.446376187982</v>
          </cell>
        </row>
        <row r="150">
          <cell r="A150">
            <v>41578</v>
          </cell>
          <cell r="D150">
            <v>22143.266640016594</v>
          </cell>
          <cell r="E150">
            <v>16688.903862551262</v>
          </cell>
        </row>
        <row r="151">
          <cell r="A151">
            <v>41608</v>
          </cell>
          <cell r="D151">
            <v>22138.183916346581</v>
          </cell>
          <cell r="E151">
            <v>16827.421764610437</v>
          </cell>
        </row>
        <row r="152">
          <cell r="A152">
            <v>41639</v>
          </cell>
          <cell r="D152">
            <v>22385.477656001727</v>
          </cell>
          <cell r="E152">
            <v>16970.454849609625</v>
          </cell>
        </row>
        <row r="153">
          <cell r="A153">
            <v>41670</v>
          </cell>
          <cell r="D153">
            <v>21968.446546801399</v>
          </cell>
          <cell r="E153">
            <v>16654.804389406887</v>
          </cell>
        </row>
        <row r="154">
          <cell r="A154">
            <v>41698</v>
          </cell>
          <cell r="D154">
            <v>22444.512930380883</v>
          </cell>
          <cell r="E154">
            <v>17079.501901336764</v>
          </cell>
        </row>
        <row r="155">
          <cell r="A155">
            <v>41729</v>
          </cell>
          <cell r="D155">
            <v>22744.606435058606</v>
          </cell>
          <cell r="E155">
            <v>17117.076805519704</v>
          </cell>
        </row>
        <row r="156">
          <cell r="A156">
            <v>41759</v>
          </cell>
          <cell r="D156">
            <v>22962.282824049529</v>
          </cell>
          <cell r="E156">
            <v>17219.779266352823</v>
          </cell>
        </row>
        <row r="157">
          <cell r="A157">
            <v>41790</v>
          </cell>
          <cell r="D157">
            <v>23294.557662462543</v>
          </cell>
          <cell r="E157">
            <v>17435.026507182232</v>
          </cell>
        </row>
        <row r="158">
          <cell r="A158">
            <v>41820</v>
          </cell>
          <cell r="D158">
            <v>23647.946861624096</v>
          </cell>
          <cell r="E158">
            <v>17602.402761651181</v>
          </cell>
        </row>
        <row r="159">
          <cell r="A159">
            <v>41851</v>
          </cell>
          <cell r="D159">
            <v>23148.276667085378</v>
          </cell>
          <cell r="E159">
            <v>17493.267864528945</v>
          </cell>
        </row>
        <row r="160">
          <cell r="A160">
            <v>41882</v>
          </cell>
          <cell r="D160">
            <v>23578.15085665006</v>
          </cell>
          <cell r="E160">
            <v>17706.685732476199</v>
          </cell>
        </row>
        <row r="161">
          <cell r="A161">
            <v>41912</v>
          </cell>
          <cell r="D161">
            <v>23195.488358656254</v>
          </cell>
          <cell r="E161">
            <v>17412.754749317093</v>
          </cell>
        </row>
        <row r="162">
          <cell r="A162">
            <v>41943</v>
          </cell>
          <cell r="D162">
            <v>23034.754337994073</v>
          </cell>
          <cell r="E162">
            <v>17496.335972113815</v>
          </cell>
        </row>
        <row r="163">
          <cell r="A163">
            <v>41973</v>
          </cell>
          <cell r="D163">
            <v>23326.615314879029</v>
          </cell>
          <cell r="E163">
            <v>17664.300797446107</v>
          </cell>
        </row>
        <row r="164">
          <cell r="A164">
            <v>42004</v>
          </cell>
          <cell r="D164">
            <v>22976.027060925364</v>
          </cell>
          <cell r="E164">
            <v>17473.52634883369</v>
          </cell>
        </row>
        <row r="165">
          <cell r="A165">
            <v>42035</v>
          </cell>
          <cell r="D165">
            <v>23000.622022177835</v>
          </cell>
          <cell r="E165">
            <v>17389.653422359286</v>
          </cell>
        </row>
        <row r="166">
          <cell r="A166">
            <v>42063</v>
          </cell>
          <cell r="D166">
            <v>23593.358675346699</v>
          </cell>
          <cell r="E166">
            <v>17878.302683527581</v>
          </cell>
        </row>
        <row r="167">
          <cell r="A167">
            <v>42094</v>
          </cell>
          <cell r="D167">
            <v>23061.811201825036</v>
          </cell>
          <cell r="E167">
            <v>17760.305885816299</v>
          </cell>
        </row>
        <row r="168">
          <cell r="A168">
            <v>42124</v>
          </cell>
          <cell r="D168">
            <v>23420.894254157196</v>
          </cell>
          <cell r="E168">
            <v>18033.814596457873</v>
          </cell>
        </row>
        <row r="169">
          <cell r="A169">
            <v>42155</v>
          </cell>
          <cell r="D169">
            <v>23668.463924198695</v>
          </cell>
          <cell r="E169">
            <v>18037.421359377164</v>
          </cell>
        </row>
        <row r="170">
          <cell r="A170">
            <v>42185</v>
          </cell>
          <cell r="D170">
            <v>23364.808464175159</v>
          </cell>
          <cell r="E170">
            <v>17815.561076656824</v>
          </cell>
        </row>
        <row r="171">
          <cell r="A171">
            <v>42216</v>
          </cell>
          <cell r="D171">
            <v>23618.794724050578</v>
          </cell>
          <cell r="E171">
            <v>17904.638882040108</v>
          </cell>
        </row>
        <row r="172">
          <cell r="A172">
            <v>42247</v>
          </cell>
          <cell r="D172">
            <v>22595.403257839913</v>
          </cell>
          <cell r="E172">
            <v>17285.138376721519</v>
          </cell>
        </row>
        <row r="173">
          <cell r="A173">
            <v>42277</v>
          </cell>
          <cell r="D173">
            <v>22447.865711058825</v>
          </cell>
          <cell r="E173">
            <v>17006.847648856303</v>
          </cell>
        </row>
        <row r="174">
          <cell r="A174">
            <v>42308</v>
          </cell>
          <cell r="D174">
            <v>23482.049252714434</v>
          </cell>
          <cell r="E174">
            <v>17687.121554810554</v>
          </cell>
        </row>
        <row r="175">
          <cell r="A175">
            <v>42338</v>
          </cell>
          <cell r="D175">
            <v>23413.257694425654</v>
          </cell>
          <cell r="E175">
            <v>17616.373068591311</v>
          </cell>
        </row>
        <row r="176">
          <cell r="A176">
            <v>42369</v>
          </cell>
          <cell r="D176">
            <v>23199.505465923387</v>
          </cell>
          <cell r="E176">
            <v>17447.255887132833</v>
          </cell>
        </row>
        <row r="177">
          <cell r="A177">
            <v>42400</v>
          </cell>
          <cell r="D177">
            <v>22897.226625221156</v>
          </cell>
          <cell r="E177">
            <v>16958.732722293113</v>
          </cell>
        </row>
        <row r="178">
          <cell r="A178">
            <v>42429</v>
          </cell>
          <cell r="D178">
            <v>22738.559420608864</v>
          </cell>
          <cell r="E178">
            <v>16907.856524126233</v>
          </cell>
        </row>
        <row r="179">
          <cell r="A179">
            <v>42460</v>
          </cell>
          <cell r="D179">
            <v>23683.811838337959</v>
          </cell>
          <cell r="E179">
            <v>17596.006284658171</v>
          </cell>
        </row>
        <row r="180">
          <cell r="A180">
            <v>42490</v>
          </cell>
          <cell r="D180">
            <v>23856.004089615592</v>
          </cell>
          <cell r="E180">
            <v>17756.129941848561</v>
          </cell>
        </row>
        <row r="181">
          <cell r="A181">
            <v>42521</v>
          </cell>
          <cell r="D181">
            <v>23965.037047051184</v>
          </cell>
          <cell r="E181">
            <v>17772.110458796222</v>
          </cell>
        </row>
        <row r="182">
          <cell r="A182">
            <v>42551</v>
          </cell>
          <cell r="D182">
            <v>23928.381609476</v>
          </cell>
          <cell r="E182">
            <v>17773.887669842101</v>
          </cell>
        </row>
        <row r="183">
          <cell r="A183">
            <v>42582</v>
          </cell>
          <cell r="D183">
            <v>24164.565788137712</v>
          </cell>
          <cell r="E183">
            <v>18173.800142413547</v>
          </cell>
        </row>
        <row r="184">
          <cell r="A184">
            <v>42613</v>
          </cell>
          <cell r="D184">
            <v>24272.592558476957</v>
          </cell>
          <cell r="E184">
            <v>18204.695602655651</v>
          </cell>
        </row>
        <row r="185">
          <cell r="A185">
            <v>42643</v>
          </cell>
          <cell r="D185">
            <v>24262.166554839096</v>
          </cell>
          <cell r="E185">
            <v>18270.23250682521</v>
          </cell>
        </row>
        <row r="186">
          <cell r="A186">
            <v>42674</v>
          </cell>
          <cell r="D186">
            <v>23943.615514320722</v>
          </cell>
          <cell r="E186">
            <v>18118.58957701856</v>
          </cell>
        </row>
        <row r="187">
          <cell r="A187">
            <v>42704</v>
          </cell>
          <cell r="D187">
            <v>23804.035295084737</v>
          </cell>
          <cell r="E187">
            <v>18154.826756172595</v>
          </cell>
        </row>
        <row r="188">
          <cell r="A188">
            <v>42735</v>
          </cell>
          <cell r="D188">
            <v>24398.43305114541</v>
          </cell>
          <cell r="E188">
            <v>18365.422746544198</v>
          </cell>
        </row>
        <row r="189">
          <cell r="A189">
            <v>42766</v>
          </cell>
          <cell r="D189">
            <v>24773.448236427717</v>
          </cell>
          <cell r="E189">
            <v>18640.904087742358</v>
          </cell>
        </row>
        <row r="190">
          <cell r="A190">
            <v>42794</v>
          </cell>
          <cell r="D190">
            <v>25045.224406081667</v>
          </cell>
          <cell r="E190">
            <v>18935.430372328687</v>
          </cell>
        </row>
        <row r="191">
          <cell r="A191">
            <v>42825</v>
          </cell>
          <cell r="D191">
            <v>25337.513742930489</v>
          </cell>
          <cell r="E191">
            <v>19062.297755823289</v>
          </cell>
        </row>
        <row r="192">
          <cell r="A192">
            <v>42855</v>
          </cell>
          <cell r="D192">
            <v>25691.490512953329</v>
          </cell>
          <cell r="E192">
            <v>19237.670895176863</v>
          </cell>
        </row>
        <row r="193">
          <cell r="A193">
            <v>42886</v>
          </cell>
          <cell r="D193">
            <v>26212.268892181783</v>
          </cell>
          <cell r="E193">
            <v>19481.989315545608</v>
          </cell>
        </row>
        <row r="194">
          <cell r="A194">
            <v>42916</v>
          </cell>
          <cell r="D194">
            <v>26109.266782506464</v>
          </cell>
          <cell r="E194">
            <v>19538.487084560689</v>
          </cell>
        </row>
        <row r="195">
          <cell r="A195">
            <v>42947</v>
          </cell>
          <cell r="D195">
            <v>26228.598191198278</v>
          </cell>
          <cell r="E195">
            <v>19851.102877913661</v>
          </cell>
        </row>
        <row r="196">
          <cell r="A196">
            <v>42978</v>
          </cell>
          <cell r="D196">
            <v>26272.412064790802</v>
          </cell>
          <cell r="E196">
            <v>19914.626407122985</v>
          </cell>
        </row>
        <row r="197">
          <cell r="A197">
            <v>43008</v>
          </cell>
          <cell r="D197">
            <v>26576.396007230655</v>
          </cell>
          <cell r="E197">
            <v>20107.798283272077</v>
          </cell>
        </row>
        <row r="198">
          <cell r="A198">
            <v>43039</v>
          </cell>
          <cell r="D198">
            <v>26631.421422221665</v>
          </cell>
          <cell r="E198">
            <v>20324.962504731415</v>
          </cell>
        </row>
        <row r="199">
          <cell r="A199">
            <v>43069</v>
          </cell>
          <cell r="D199">
            <v>26795.749593068267</v>
          </cell>
          <cell r="E199">
            <v>20503.822174773049</v>
          </cell>
        </row>
        <row r="200">
          <cell r="A200">
            <v>43100</v>
          </cell>
          <cell r="D200">
            <v>27151.341566740604</v>
          </cell>
          <cell r="E200">
            <v>20682.205427693574</v>
          </cell>
        </row>
        <row r="201">
          <cell r="A201">
            <v>43131</v>
          </cell>
          <cell r="D201">
            <v>27777.735557500462</v>
          </cell>
          <cell r="E201">
            <v>21246.82963586961</v>
          </cell>
        </row>
        <row r="202">
          <cell r="A202">
            <v>43159</v>
          </cell>
          <cell r="D202">
            <v>27182.47151464078</v>
          </cell>
          <cell r="E202">
            <v>20779.399383880478</v>
          </cell>
        </row>
        <row r="203">
          <cell r="A203">
            <v>43190</v>
          </cell>
          <cell r="D203">
            <v>27208.85106720361</v>
          </cell>
          <cell r="E203">
            <v>20565.371570226511</v>
          </cell>
        </row>
        <row r="204">
          <cell r="A204">
            <v>43220</v>
          </cell>
          <cell r="D204">
            <v>27344.091624385579</v>
          </cell>
          <cell r="E204">
            <v>20680.537651019782</v>
          </cell>
        </row>
        <row r="205">
          <cell r="A205">
            <v>43251</v>
          </cell>
          <cell r="D205">
            <v>27143.672062622474</v>
          </cell>
          <cell r="E205">
            <v>20742.579263972839</v>
          </cell>
        </row>
        <row r="206">
          <cell r="A206">
            <v>43281</v>
          </cell>
          <cell r="D206">
            <v>27351.876564615504</v>
          </cell>
          <cell r="E206">
            <v>20688.648557886507</v>
          </cell>
        </row>
        <row r="207">
          <cell r="A207">
            <v>43312</v>
          </cell>
          <cell r="D207">
            <v>27457.740960359955</v>
          </cell>
          <cell r="E207">
            <v>21023.804664524268</v>
          </cell>
        </row>
        <row r="208">
          <cell r="A208">
            <v>43343</v>
          </cell>
          <cell r="D208">
            <v>27621.676356229938</v>
          </cell>
          <cell r="E208">
            <v>21156.254633910772</v>
          </cell>
        </row>
        <row r="209">
          <cell r="A209">
            <v>43373</v>
          </cell>
          <cell r="D209">
            <v>27712.011995970854</v>
          </cell>
          <cell r="E209">
            <v>21211.260895958938</v>
          </cell>
        </row>
        <row r="210">
          <cell r="A210">
            <v>43404</v>
          </cell>
          <cell r="D210">
            <v>27248.402835059042</v>
          </cell>
          <cell r="E210">
            <v>20422.201990629266</v>
          </cell>
        </row>
        <row r="211">
          <cell r="A211">
            <v>43434</v>
          </cell>
          <cell r="D211">
            <v>27411.088385630701</v>
          </cell>
          <cell r="E211">
            <v>20589.664046952425</v>
          </cell>
        </row>
        <row r="212">
          <cell r="A212">
            <v>43465</v>
          </cell>
          <cell r="D212">
            <v>26587.946062198691</v>
          </cell>
          <cell r="E212">
            <v>19943.14859587812</v>
          </cell>
        </row>
        <row r="213">
          <cell r="A213">
            <v>43496</v>
          </cell>
          <cell r="D213">
            <v>27432.657389185595</v>
          </cell>
          <cell r="E213">
            <v>20800.703985500877</v>
          </cell>
        </row>
        <row r="214">
          <cell r="A214">
            <v>43524</v>
          </cell>
          <cell r="D214">
            <v>27862.539801225026</v>
          </cell>
          <cell r="E214">
            <v>21110.634474884839</v>
          </cell>
        </row>
        <row r="215">
          <cell r="A215">
            <v>43555</v>
          </cell>
          <cell r="D215">
            <v>28215.571049813963</v>
          </cell>
          <cell r="E215">
            <v>21323.851883081177</v>
          </cell>
        </row>
        <row r="216">
          <cell r="A216">
            <v>43585</v>
          </cell>
          <cell r="D216">
            <v>28355.815470299021</v>
          </cell>
          <cell r="E216">
            <v>21718.343142918176</v>
          </cell>
        </row>
        <row r="217">
          <cell r="A217">
            <v>43616</v>
          </cell>
          <cell r="D217">
            <v>27799.203909761418</v>
          </cell>
          <cell r="E217">
            <v>21147.150718259429</v>
          </cell>
        </row>
        <row r="218">
          <cell r="A218">
            <v>43646</v>
          </cell>
          <cell r="D218">
            <v>28737.995865847533</v>
          </cell>
          <cell r="E218">
            <v>21916.907004404071</v>
          </cell>
        </row>
        <row r="219">
          <cell r="A219">
            <v>43677</v>
          </cell>
          <cell r="D219">
            <v>28906.701175248068</v>
          </cell>
          <cell r="E219">
            <v>21960.74081841288</v>
          </cell>
        </row>
        <row r="220">
          <cell r="A220">
            <v>43708</v>
          </cell>
          <cell r="D220">
            <v>28900.065985568337</v>
          </cell>
          <cell r="E220">
            <v>21791.643114111099</v>
          </cell>
        </row>
        <row r="221">
          <cell r="A221">
            <v>43738</v>
          </cell>
          <cell r="D221">
            <v>29136.192873196302</v>
          </cell>
          <cell r="E221">
            <v>22033.530352677735</v>
          </cell>
        </row>
        <row r="222">
          <cell r="A222">
            <v>43769</v>
          </cell>
          <cell r="D222">
            <v>29074.146239965889</v>
          </cell>
          <cell r="E222">
            <v>22381.660132250043</v>
          </cell>
        </row>
        <row r="223">
          <cell r="A223">
            <v>43799</v>
          </cell>
          <cell r="D223">
            <v>29113.991249245686</v>
          </cell>
          <cell r="E223">
            <v>22668.145381942843</v>
          </cell>
        </row>
        <row r="224">
          <cell r="A224">
            <v>43830</v>
          </cell>
          <cell r="D224">
            <v>29776.930277325897</v>
          </cell>
          <cell r="E224">
            <v>23105.640587814341</v>
          </cell>
        </row>
        <row r="225">
          <cell r="A225">
            <v>43861</v>
          </cell>
          <cell r="D225">
            <v>29481.259113208962</v>
          </cell>
          <cell r="E225">
            <v>23043.255358227241</v>
          </cell>
        </row>
        <row r="226">
          <cell r="A226">
            <v>43890</v>
          </cell>
          <cell r="D226">
            <v>27752.786508372163</v>
          </cell>
          <cell r="E226">
            <v>22188.350584437008</v>
          </cell>
        </row>
        <row r="227">
          <cell r="A227">
            <v>43921</v>
          </cell>
          <cell r="D227">
            <v>25598.350510341174</v>
          </cell>
          <cell r="E227">
            <v>20537.537300954893</v>
          </cell>
        </row>
        <row r="228">
          <cell r="A228">
            <v>43951</v>
          </cell>
          <cell r="D228">
            <v>26992.692662639456</v>
          </cell>
          <cell r="E228">
            <v>21829.348397184956</v>
          </cell>
        </row>
        <row r="229">
          <cell r="A229">
            <v>43982</v>
          </cell>
          <cell r="D229">
            <v>27974.416894779653</v>
          </cell>
          <cell r="E229">
            <v>22414.374934229512</v>
          </cell>
        </row>
        <row r="230">
          <cell r="A230">
            <v>44012</v>
          </cell>
          <cell r="D230">
            <v>28264.511597978519</v>
          </cell>
          <cell r="E230">
            <v>22835.765182993026</v>
          </cell>
        </row>
        <row r="231">
          <cell r="A231">
            <v>44043</v>
          </cell>
          <cell r="D231">
            <v>28851.578558840953</v>
          </cell>
          <cell r="E231">
            <v>23486.584490708326</v>
          </cell>
        </row>
        <row r="232">
          <cell r="A232">
            <v>44074</v>
          </cell>
          <cell r="D232">
            <v>29297.925805276449</v>
          </cell>
          <cell r="E232">
            <v>24226.411902165641</v>
          </cell>
        </row>
        <row r="233">
          <cell r="A233">
            <v>44104</v>
          </cell>
          <cell r="D233">
            <v>28763.838150137875</v>
          </cell>
          <cell r="E233">
            <v>23833.944029350558</v>
          </cell>
        </row>
      </sheetData>
      <sheetData sheetId="2">
        <row r="2">
          <cell r="G2">
            <v>195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2">
          <cell r="C2" t="str">
            <v>50% MSCI ACWI/50% ML A-AAA 1-3yr US Corp.</v>
          </cell>
        </row>
        <row r="3">
          <cell r="A3">
            <v>37103</v>
          </cell>
          <cell r="D3">
            <v>10000</v>
          </cell>
          <cell r="E3">
            <v>10000</v>
          </cell>
        </row>
        <row r="4">
          <cell r="A4">
            <v>37134</v>
          </cell>
          <cell r="D4">
            <v>9591</v>
          </cell>
          <cell r="E4">
            <v>9723</v>
          </cell>
        </row>
        <row r="5">
          <cell r="A5">
            <v>37164</v>
          </cell>
          <cell r="D5">
            <v>9227.5010999999995</v>
          </cell>
          <cell r="E5">
            <v>9395.3348999999998</v>
          </cell>
        </row>
        <row r="6">
          <cell r="A6">
            <v>37195</v>
          </cell>
          <cell r="D6">
            <v>9477.5663798099977</v>
          </cell>
          <cell r="E6">
            <v>9532.5067895399989</v>
          </cell>
        </row>
        <row r="7">
          <cell r="A7">
            <v>37225</v>
          </cell>
          <cell r="D7">
            <v>9890.7882739697143</v>
          </cell>
          <cell r="E7">
            <v>9896.6485489004262</v>
          </cell>
        </row>
        <row r="8">
          <cell r="A8">
            <v>37256</v>
          </cell>
          <cell r="D8">
            <v>10090.582197103902</v>
          </cell>
          <cell r="E8">
            <v>9942.1731322253672</v>
          </cell>
        </row>
        <row r="9">
          <cell r="A9">
            <v>37287</v>
          </cell>
          <cell r="D9">
            <v>9979.5857929357589</v>
          </cell>
          <cell r="E9">
            <v>9875.5605722394575</v>
          </cell>
        </row>
        <row r="10">
          <cell r="A10">
            <v>37315</v>
          </cell>
          <cell r="D10">
            <v>9798.9552900836225</v>
          </cell>
          <cell r="E10">
            <v>9798.5311997759891</v>
          </cell>
        </row>
        <row r="11">
          <cell r="A11">
            <v>37346</v>
          </cell>
          <cell r="D11">
            <v>9902.8242161585076</v>
          </cell>
          <cell r="E11">
            <v>9962.1666708122466</v>
          </cell>
        </row>
        <row r="12">
          <cell r="A12">
            <v>37376</v>
          </cell>
          <cell r="D12">
            <v>9884.9991325694227</v>
          </cell>
          <cell r="E12">
            <v>9726.0633207139963</v>
          </cell>
        </row>
        <row r="13">
          <cell r="A13">
            <v>37407</v>
          </cell>
          <cell r="D13">
            <v>9881.0451329163952</v>
          </cell>
          <cell r="E13">
            <v>9716.3372573932829</v>
          </cell>
        </row>
        <row r="14">
          <cell r="A14">
            <v>37437</v>
          </cell>
          <cell r="D14">
            <v>9680.4599167181932</v>
          </cell>
          <cell r="E14">
            <v>9406.3860988824363</v>
          </cell>
        </row>
        <row r="15">
          <cell r="A15">
            <v>37468</v>
          </cell>
          <cell r="D15">
            <v>9505.2435922255936</v>
          </cell>
          <cell r="E15">
            <v>9095.9753576193161</v>
          </cell>
        </row>
        <row r="16">
          <cell r="A16">
            <v>37499</v>
          </cell>
          <cell r="D16">
            <v>9508.0951653032607</v>
          </cell>
          <cell r="E16">
            <v>9152.3704048365562</v>
          </cell>
        </row>
        <row r="17">
          <cell r="A17">
            <v>37529</v>
          </cell>
          <cell r="D17">
            <v>9347.4083570096354</v>
          </cell>
          <cell r="E17">
            <v>8699.3280697971459</v>
          </cell>
        </row>
        <row r="18">
          <cell r="A18">
            <v>37560</v>
          </cell>
          <cell r="D18">
            <v>9340.8651711597286</v>
          </cell>
          <cell r="E18">
            <v>9082.0985048682214</v>
          </cell>
        </row>
        <row r="19">
          <cell r="A19">
            <v>37590</v>
          </cell>
          <cell r="D19">
            <v>9504.3303116550251</v>
          </cell>
          <cell r="E19">
            <v>9368.1846077715709</v>
          </cell>
        </row>
        <row r="20">
          <cell r="A20">
            <v>37621</v>
          </cell>
          <cell r="D20">
            <v>9529.0415704653278</v>
          </cell>
          <cell r="E20">
            <v>9153.653180253601</v>
          </cell>
        </row>
        <row r="21">
          <cell r="A21">
            <v>37652</v>
          </cell>
          <cell r="D21">
            <v>9533.8060912505607</v>
          </cell>
          <cell r="E21">
            <v>9049.3015339987105</v>
          </cell>
        </row>
        <row r="22">
          <cell r="A22">
            <v>37680</v>
          </cell>
          <cell r="D22">
            <v>9570.9879350064384</v>
          </cell>
          <cell r="E22">
            <v>9016.7240484763151</v>
          </cell>
        </row>
        <row r="23">
          <cell r="A23">
            <v>37711</v>
          </cell>
          <cell r="D23">
            <v>9533.6610820599126</v>
          </cell>
          <cell r="E23">
            <v>9074.4310823865635</v>
          </cell>
        </row>
        <row r="24">
          <cell r="A24">
            <v>37741</v>
          </cell>
          <cell r="D24">
            <v>9772.0026091114087</v>
          </cell>
          <cell r="E24">
            <v>9467.3539482538999</v>
          </cell>
        </row>
        <row r="25">
          <cell r="A25">
            <v>37772</v>
          </cell>
          <cell r="D25">
            <v>10015.325474078281</v>
          </cell>
          <cell r="E25">
            <v>9754.2147728859927</v>
          </cell>
        </row>
        <row r="26">
          <cell r="A26">
            <v>37802</v>
          </cell>
          <cell r="D26">
            <v>10204.615125538359</v>
          </cell>
          <cell r="E26">
            <v>9828.3468051599266</v>
          </cell>
        </row>
        <row r="27">
          <cell r="A27">
            <v>37833</v>
          </cell>
          <cell r="D27">
            <v>10176.042203186851</v>
          </cell>
          <cell r="E27">
            <v>9881.4198779077906</v>
          </cell>
        </row>
        <row r="28">
          <cell r="A28">
            <v>37864</v>
          </cell>
          <cell r="D28">
            <v>10209.623142457369</v>
          </cell>
          <cell r="E28">
            <v>9981.2222186746585</v>
          </cell>
        </row>
        <row r="29">
          <cell r="A29">
            <v>37894</v>
          </cell>
          <cell r="D29">
            <v>10312.740336196188</v>
          </cell>
          <cell r="E29">
            <v>9989.2071964495972</v>
          </cell>
        </row>
        <row r="30">
          <cell r="A30">
            <v>37925</v>
          </cell>
          <cell r="D30">
            <v>10500.432210314959</v>
          </cell>
          <cell r="E30">
            <v>10252.922266435866</v>
          </cell>
        </row>
        <row r="31">
          <cell r="A31">
            <v>37955</v>
          </cell>
          <cell r="D31">
            <v>10584.435667997479</v>
          </cell>
          <cell r="E31">
            <v>10294.959247728253</v>
          </cell>
        </row>
        <row r="32">
          <cell r="A32">
            <v>37986</v>
          </cell>
          <cell r="D32">
            <v>10949.598698543392</v>
          </cell>
          <cell r="E32">
            <v>10601.749033310556</v>
          </cell>
        </row>
        <row r="33">
          <cell r="A33">
            <v>38017</v>
          </cell>
          <cell r="D33">
            <v>11018.581170344214</v>
          </cell>
          <cell r="E33">
            <v>10715.187747966978</v>
          </cell>
        </row>
        <row r="34">
          <cell r="A34">
            <v>38046</v>
          </cell>
          <cell r="D34">
            <v>11148.600428154276</v>
          </cell>
          <cell r="E34">
            <v>10820.196587897055</v>
          </cell>
        </row>
        <row r="35">
          <cell r="A35">
            <v>38077</v>
          </cell>
          <cell r="D35">
            <v>11092.857426013505</v>
          </cell>
          <cell r="E35">
            <v>10760.685506663622</v>
          </cell>
        </row>
        <row r="36">
          <cell r="A36">
            <v>38107</v>
          </cell>
          <cell r="D36">
            <v>11096.185283241308</v>
          </cell>
          <cell r="E36">
            <v>10591.742744209003</v>
          </cell>
        </row>
        <row r="37">
          <cell r="A37">
            <v>38138</v>
          </cell>
          <cell r="D37">
            <v>11129.47383909103</v>
          </cell>
          <cell r="E37">
            <v>10654.234026399836</v>
          </cell>
        </row>
        <row r="38">
          <cell r="A38">
            <v>38168</v>
          </cell>
          <cell r="D38">
            <v>11267.479314695758</v>
          </cell>
          <cell r="E38">
            <v>10756.514673053274</v>
          </cell>
        </row>
        <row r="39">
          <cell r="A39">
            <v>38199</v>
          </cell>
          <cell r="D39">
            <v>11170.578992589373</v>
          </cell>
          <cell r="E39">
            <v>10604.847816163223</v>
          </cell>
        </row>
        <row r="40">
          <cell r="A40">
            <v>38230</v>
          </cell>
          <cell r="D40">
            <v>11247.655987638238</v>
          </cell>
          <cell r="E40">
            <v>10668.476903060202</v>
          </cell>
        </row>
        <row r="41">
          <cell r="A41">
            <v>38260</v>
          </cell>
          <cell r="D41">
            <v>11373.629734699787</v>
          </cell>
          <cell r="E41">
            <v>10725.019830646423</v>
          </cell>
        </row>
        <row r="42">
          <cell r="A42">
            <v>38291</v>
          </cell>
          <cell r="D42">
            <v>11405.475897956945</v>
          </cell>
          <cell r="E42">
            <v>10827.980021020629</v>
          </cell>
        </row>
        <row r="43">
          <cell r="A43">
            <v>38321</v>
          </cell>
          <cell r="D43">
            <v>11674.64512914873</v>
          </cell>
          <cell r="E43">
            <v>11018.552469390592</v>
          </cell>
        </row>
        <row r="44">
          <cell r="A44">
            <v>38352</v>
          </cell>
          <cell r="D44">
            <v>11839.257625469727</v>
          </cell>
          <cell r="E44">
            <v>11222.395690074318</v>
          </cell>
        </row>
        <row r="45">
          <cell r="A45">
            <v>38383</v>
          </cell>
          <cell r="D45">
            <v>11720.86504921503</v>
          </cell>
          <cell r="E45">
            <v>11085.482462655411</v>
          </cell>
        </row>
        <row r="46">
          <cell r="A46">
            <v>38411</v>
          </cell>
          <cell r="D46">
            <v>12033.812146029071</v>
          </cell>
          <cell r="E46">
            <v>11188.577449558106</v>
          </cell>
        </row>
        <row r="47">
          <cell r="A47">
            <v>38442</v>
          </cell>
          <cell r="D47">
            <v>11945.96531736306</v>
          </cell>
          <cell r="E47">
            <v>11085.642537022171</v>
          </cell>
        </row>
        <row r="48">
          <cell r="A48">
            <v>38472</v>
          </cell>
          <cell r="D48">
            <v>11906.543631815763</v>
          </cell>
          <cell r="E48">
            <v>11015.802989038932</v>
          </cell>
        </row>
        <row r="49">
          <cell r="A49">
            <v>38503</v>
          </cell>
          <cell r="D49">
            <v>12068.472625208458</v>
          </cell>
          <cell r="E49">
            <v>11215.189023140536</v>
          </cell>
        </row>
        <row r="50">
          <cell r="A50">
            <v>38533</v>
          </cell>
          <cell r="D50">
            <v>12341.220106538169</v>
          </cell>
          <cell r="E50">
            <v>11238.740920089131</v>
          </cell>
        </row>
        <row r="51">
          <cell r="A51">
            <v>38564</v>
          </cell>
          <cell r="D51">
            <v>12568.29855649847</v>
          </cell>
          <cell r="E51">
            <v>11435.418886190691</v>
          </cell>
        </row>
        <row r="52">
          <cell r="A52">
            <v>38595</v>
          </cell>
          <cell r="D52">
            <v>12700.265691341703</v>
          </cell>
          <cell r="E52">
            <v>11422.839925415881</v>
          </cell>
        </row>
        <row r="53">
          <cell r="A53">
            <v>38625</v>
          </cell>
          <cell r="D53">
            <v>12959.351111445074</v>
          </cell>
          <cell r="E53">
            <v>11454.823877207045</v>
          </cell>
        </row>
        <row r="54">
          <cell r="A54">
            <v>38656</v>
          </cell>
          <cell r="D54">
            <v>12623.703917658646</v>
          </cell>
          <cell r="E54">
            <v>11358.603356638507</v>
          </cell>
        </row>
        <row r="55">
          <cell r="A55">
            <v>38686</v>
          </cell>
          <cell r="D55">
            <v>12694.396659597534</v>
          </cell>
          <cell r="E55">
            <v>11591.454725449596</v>
          </cell>
        </row>
        <row r="56">
          <cell r="A56">
            <v>38717</v>
          </cell>
          <cell r="D56">
            <v>12845.459979846746</v>
          </cell>
          <cell r="E56">
            <v>11616.955925845585</v>
          </cell>
        </row>
        <row r="57">
          <cell r="A57">
            <v>38748</v>
          </cell>
          <cell r="D57">
            <v>13402.573512306381</v>
          </cell>
          <cell r="E57">
            <v>11783.078395585177</v>
          </cell>
        </row>
        <row r="58">
          <cell r="A58">
            <v>38776</v>
          </cell>
          <cell r="D58">
            <v>13347.227074156985</v>
          </cell>
          <cell r="E58">
            <v>11806.644552376347</v>
          </cell>
        </row>
        <row r="59">
          <cell r="A59">
            <v>38807</v>
          </cell>
          <cell r="D59">
            <v>13608.438472890941</v>
          </cell>
          <cell r="E59">
            <v>11891.652393153458</v>
          </cell>
        </row>
        <row r="60">
          <cell r="A60">
            <v>38837</v>
          </cell>
          <cell r="D60">
            <v>13934.639028628637</v>
          </cell>
          <cell r="E60">
            <v>11991.542273255945</v>
          </cell>
        </row>
        <row r="61">
          <cell r="A61">
            <v>38868</v>
          </cell>
          <cell r="D61">
            <v>13626.271903134944</v>
          </cell>
          <cell r="E61">
            <v>11827.258144112338</v>
          </cell>
        </row>
        <row r="62">
          <cell r="A62">
            <v>38898</v>
          </cell>
          <cell r="D62">
            <v>13695.363395463346</v>
          </cell>
          <cell r="E62">
            <v>11847.36448295733</v>
          </cell>
        </row>
        <row r="63">
          <cell r="A63">
            <v>38929</v>
          </cell>
          <cell r="D63">
            <v>13912.715138241225</v>
          </cell>
          <cell r="E63">
            <v>11931.480770786327</v>
          </cell>
        </row>
        <row r="64">
          <cell r="A64">
            <v>38960</v>
          </cell>
          <cell r="D64">
            <v>14043.083705170073</v>
          </cell>
          <cell r="E64">
            <v>12119.998166964751</v>
          </cell>
        </row>
        <row r="65">
          <cell r="A65">
            <v>38990</v>
          </cell>
          <cell r="D65">
            <v>14058.116291033504</v>
          </cell>
          <cell r="E65">
            <v>12310.282138186098</v>
          </cell>
        </row>
        <row r="66">
          <cell r="A66">
            <v>39021</v>
          </cell>
          <cell r="D66">
            <v>14355.733106156918</v>
          </cell>
          <cell r="E66">
            <v>12539.253385956359</v>
          </cell>
        </row>
        <row r="67">
          <cell r="A67">
            <v>39051</v>
          </cell>
          <cell r="D67">
            <v>14661.086180032049</v>
          </cell>
          <cell r="E67">
            <v>12694.740127942217</v>
          </cell>
        </row>
        <row r="68">
          <cell r="A68">
            <v>39082</v>
          </cell>
          <cell r="D68">
            <v>14896.696606690539</v>
          </cell>
          <cell r="E68">
            <v>12791.220152914579</v>
          </cell>
        </row>
        <row r="69">
          <cell r="A69">
            <v>39113</v>
          </cell>
          <cell r="D69">
            <v>15045.223552429694</v>
          </cell>
          <cell r="E69">
            <v>12905.062012275517</v>
          </cell>
        </row>
        <row r="70">
          <cell r="A70">
            <v>39141</v>
          </cell>
          <cell r="D70">
            <v>14940.967102384273</v>
          </cell>
          <cell r="E70">
            <v>12835.374677409231</v>
          </cell>
        </row>
        <row r="71">
          <cell r="A71">
            <v>39172</v>
          </cell>
          <cell r="D71">
            <v>15251.297890119155</v>
          </cell>
          <cell r="E71">
            <v>12932.923524957541</v>
          </cell>
        </row>
        <row r="72">
          <cell r="A72">
            <v>39202</v>
          </cell>
          <cell r="D72">
            <v>15653.481659837293</v>
          </cell>
          <cell r="E72">
            <v>13244.606981909019</v>
          </cell>
        </row>
        <row r="73">
          <cell r="A73">
            <v>39233</v>
          </cell>
          <cell r="D73">
            <v>15903.474992063504</v>
          </cell>
          <cell r="E73">
            <v>13469.765300601472</v>
          </cell>
        </row>
        <row r="74">
          <cell r="A74">
            <v>39263</v>
          </cell>
          <cell r="D74">
            <v>16003.197125850689</v>
          </cell>
          <cell r="E74">
            <v>13384.905779207682</v>
          </cell>
        </row>
        <row r="75">
          <cell r="A75">
            <v>39294</v>
          </cell>
          <cell r="D75">
            <v>15721.068152169109</v>
          </cell>
          <cell r="E75">
            <v>13220.271438123427</v>
          </cell>
        </row>
        <row r="76">
          <cell r="A76">
            <v>39325</v>
          </cell>
          <cell r="D76">
            <v>15690.733751971266</v>
          </cell>
          <cell r="E76">
            <v>13359.084288223723</v>
          </cell>
        </row>
        <row r="77">
          <cell r="A77">
            <v>39355</v>
          </cell>
          <cell r="D77">
            <v>16236.307811852126</v>
          </cell>
          <cell r="E77">
            <v>13648.976417278178</v>
          </cell>
        </row>
        <row r="78">
          <cell r="A78">
            <v>39386</v>
          </cell>
          <cell r="D78">
            <v>16422.545761771718</v>
          </cell>
          <cell r="E78">
            <v>13793.655567301326</v>
          </cell>
        </row>
        <row r="79">
          <cell r="A79">
            <v>39416</v>
          </cell>
          <cell r="D79">
            <v>16233.201394476777</v>
          </cell>
          <cell r="E79">
            <v>13581.233271564886</v>
          </cell>
        </row>
        <row r="80">
          <cell r="A80">
            <v>39447</v>
          </cell>
          <cell r="D80">
            <v>16281.421500501214</v>
          </cell>
          <cell r="E80">
            <v>13547.280188385976</v>
          </cell>
        </row>
        <row r="81">
          <cell r="A81">
            <v>39478</v>
          </cell>
          <cell r="D81">
            <v>15740.397384194574</v>
          </cell>
          <cell r="E81">
            <v>13253.304208297999</v>
          </cell>
        </row>
        <row r="82">
          <cell r="A82">
            <v>39507</v>
          </cell>
          <cell r="D82">
            <v>15804.468071811982</v>
          </cell>
          <cell r="E82">
            <v>13100.891209902573</v>
          </cell>
        </row>
        <row r="83">
          <cell r="A83">
            <v>39538</v>
          </cell>
          <cell r="D83">
            <v>15769.231407868911</v>
          </cell>
          <cell r="E83">
            <v>13009.184971433255</v>
          </cell>
        </row>
        <row r="84">
          <cell r="A84">
            <v>39568</v>
          </cell>
          <cell r="D84">
            <v>16147.227168297286</v>
          </cell>
          <cell r="E84">
            <v>13317.502655256223</v>
          </cell>
        </row>
        <row r="85">
          <cell r="A85">
            <v>39599</v>
          </cell>
          <cell r="D85">
            <v>16400.261676197082</v>
          </cell>
          <cell r="E85">
            <v>13413.38867437407</v>
          </cell>
        </row>
        <row r="86">
          <cell r="A86">
            <v>39629</v>
          </cell>
          <cell r="D86">
            <v>16053.731722024626</v>
          </cell>
          <cell r="E86">
            <v>12848.685011182921</v>
          </cell>
        </row>
        <row r="87">
          <cell r="A87">
            <v>39660</v>
          </cell>
          <cell r="D87">
            <v>15818.873041919778</v>
          </cell>
          <cell r="E87">
            <v>12798.575139639308</v>
          </cell>
        </row>
        <row r="88">
          <cell r="A88">
            <v>39691</v>
          </cell>
          <cell r="D88">
            <v>15813.660120326462</v>
          </cell>
          <cell r="E88">
            <v>12926.5608910357</v>
          </cell>
        </row>
        <row r="89">
          <cell r="A89">
            <v>39721</v>
          </cell>
          <cell r="D89">
            <v>15077.857819030416</v>
          </cell>
          <cell r="E89">
            <v>11982.921945990094</v>
          </cell>
        </row>
        <row r="90">
          <cell r="A90">
            <v>39752</v>
          </cell>
          <cell r="D90">
            <v>14015.93125708232</v>
          </cell>
          <cell r="E90">
            <v>10849.337529899431</v>
          </cell>
        </row>
        <row r="91">
          <cell r="A91">
            <v>39782</v>
          </cell>
          <cell r="D91">
            <v>13763.230490274698</v>
          </cell>
          <cell r="E91">
            <v>10539.046476544307</v>
          </cell>
        </row>
        <row r="92">
          <cell r="A92">
            <v>39813</v>
          </cell>
          <cell r="D92">
            <v>14036.71223715517</v>
          </cell>
          <cell r="E92">
            <v>10695.024364397161</v>
          </cell>
        </row>
        <row r="93">
          <cell r="A93">
            <v>39844</v>
          </cell>
          <cell r="D93">
            <v>13810.219413615026</v>
          </cell>
          <cell r="E93">
            <v>10314.281497024622</v>
          </cell>
        </row>
        <row r="94">
          <cell r="A94">
            <v>39872</v>
          </cell>
          <cell r="D94">
            <v>13329.130117715076</v>
          </cell>
          <cell r="E94">
            <v>9717.0845983468971</v>
          </cell>
        </row>
        <row r="95">
          <cell r="A95">
            <v>39903</v>
          </cell>
          <cell r="D95">
            <v>13617.895777988388</v>
          </cell>
          <cell r="E95">
            <v>10126.173859937302</v>
          </cell>
        </row>
        <row r="96">
          <cell r="A96">
            <v>39933</v>
          </cell>
          <cell r="D96">
            <v>13892.490487201114</v>
          </cell>
          <cell r="E96">
            <v>10759.059726183383</v>
          </cell>
        </row>
        <row r="97">
          <cell r="A97">
            <v>39964</v>
          </cell>
          <cell r="D97">
            <v>14333.775083524955</v>
          </cell>
          <cell r="E97">
            <v>11189.422115230718</v>
          </cell>
        </row>
        <row r="98">
          <cell r="A98">
            <v>39994</v>
          </cell>
          <cell r="D98">
            <v>14453.666418891748</v>
          </cell>
          <cell r="E98">
            <v>11259.915474556672</v>
          </cell>
        </row>
        <row r="99">
          <cell r="A99">
            <v>40025</v>
          </cell>
          <cell r="D99">
            <v>14839.062651303902</v>
          </cell>
          <cell r="E99">
            <v>11765.485679364267</v>
          </cell>
        </row>
        <row r="100">
          <cell r="A100">
            <v>40056</v>
          </cell>
          <cell r="D100">
            <v>15041.827372275122</v>
          </cell>
          <cell r="E100">
            <v>12038.444947125519</v>
          </cell>
        </row>
        <row r="101">
          <cell r="A101">
            <v>40086</v>
          </cell>
          <cell r="D101">
            <v>15295.496569484232</v>
          </cell>
          <cell r="E101">
            <v>12311.717647425268</v>
          </cell>
        </row>
        <row r="102">
          <cell r="A102">
            <v>40117</v>
          </cell>
          <cell r="D102">
            <v>15392.84099448374</v>
          </cell>
          <cell r="E102">
            <v>12252.621402717627</v>
          </cell>
        </row>
        <row r="103">
          <cell r="A103">
            <v>40147</v>
          </cell>
          <cell r="D103">
            <v>15675.519036061803</v>
          </cell>
          <cell r="E103">
            <v>12666.760006129483</v>
          </cell>
        </row>
        <row r="104">
          <cell r="A104">
            <v>40178</v>
          </cell>
          <cell r="D104">
            <v>15848.956960028221</v>
          </cell>
          <cell r="E104">
            <v>12770.627438179745</v>
          </cell>
        </row>
        <row r="105">
          <cell r="A105">
            <v>40209</v>
          </cell>
          <cell r="D105">
            <v>15639.282579852896</v>
          </cell>
          <cell r="E105">
            <v>12610.994595202499</v>
          </cell>
        </row>
        <row r="106">
          <cell r="A106">
            <v>40237</v>
          </cell>
          <cell r="D106">
            <v>15759.243100800626</v>
          </cell>
          <cell r="E106">
            <v>12822.8593044019</v>
          </cell>
        </row>
        <row r="107">
          <cell r="A107">
            <v>40268</v>
          </cell>
          <cell r="D107">
            <v>16119.664269484241</v>
          </cell>
          <cell r="E107">
            <v>13222.932514699238</v>
          </cell>
        </row>
        <row r="108">
          <cell r="A108">
            <v>40298</v>
          </cell>
          <cell r="D108">
            <v>16249.757405580649</v>
          </cell>
          <cell r="E108">
            <v>13356.4841330977</v>
          </cell>
        </row>
        <row r="109">
          <cell r="A109">
            <v>40329</v>
          </cell>
          <cell r="D109">
            <v>15622.036782532892</v>
          </cell>
          <cell r="E109">
            <v>12796.847447920905</v>
          </cell>
        </row>
        <row r="110">
          <cell r="A110">
            <v>40359</v>
          </cell>
          <cell r="D110">
            <v>15632.510762771864</v>
          </cell>
          <cell r="E110">
            <v>12498.680902384349</v>
          </cell>
        </row>
        <row r="111">
          <cell r="A111">
            <v>40390</v>
          </cell>
          <cell r="D111">
            <v>16185.43988888356</v>
          </cell>
          <cell r="E111">
            <v>12996.128402299246</v>
          </cell>
        </row>
        <row r="112">
          <cell r="A112">
            <v>40421</v>
          </cell>
          <cell r="D112">
            <v>16050.622650431647</v>
          </cell>
          <cell r="E112">
            <v>12733.606608572802</v>
          </cell>
        </row>
        <row r="113">
          <cell r="A113">
            <v>40451</v>
          </cell>
          <cell r="D113">
            <v>16822.183494790232</v>
          </cell>
          <cell r="E113">
            <v>13335.906201158294</v>
          </cell>
        </row>
        <row r="114">
          <cell r="A114">
            <v>40482</v>
          </cell>
          <cell r="D114">
            <v>17195.139072794951</v>
          </cell>
          <cell r="E114">
            <v>13619.961003242966</v>
          </cell>
        </row>
        <row r="115">
          <cell r="A115">
            <v>40512</v>
          </cell>
          <cell r="D115">
            <v>16990.00900584456</v>
          </cell>
          <cell r="E115">
            <v>13604.979046139399</v>
          </cell>
        </row>
        <row r="116">
          <cell r="A116">
            <v>40543</v>
          </cell>
          <cell r="D116">
            <v>17460.130402477698</v>
          </cell>
          <cell r="E116">
            <v>14052.582856757384</v>
          </cell>
        </row>
        <row r="117">
          <cell r="A117">
            <v>40574</v>
          </cell>
          <cell r="D117">
            <v>17517.233093477545</v>
          </cell>
          <cell r="E117">
            <v>14190.298168753607</v>
          </cell>
        </row>
        <row r="118">
          <cell r="A118">
            <v>40602</v>
          </cell>
          <cell r="D118">
            <v>17758.453484133392</v>
          </cell>
          <cell r="E118">
            <v>14410.247790369289</v>
          </cell>
        </row>
        <row r="119">
          <cell r="A119">
            <v>40633</v>
          </cell>
          <cell r="D119">
            <v>17937.289313093512</v>
          </cell>
          <cell r="E119">
            <v>14408.806765590252</v>
          </cell>
        </row>
        <row r="120">
          <cell r="A120">
            <v>40663</v>
          </cell>
          <cell r="D120">
            <v>18422.860019775555</v>
          </cell>
          <cell r="E120">
            <v>14756.059008640977</v>
          </cell>
        </row>
        <row r="121">
          <cell r="A121">
            <v>40694</v>
          </cell>
          <cell r="D121">
            <v>18418.631271225753</v>
          </cell>
          <cell r="E121">
            <v>14635.059324770122</v>
          </cell>
        </row>
        <row r="122">
          <cell r="A122">
            <v>40724</v>
          </cell>
          <cell r="D122">
            <v>18235.742770004028</v>
          </cell>
          <cell r="E122">
            <v>14519.442356104437</v>
          </cell>
        </row>
        <row r="123">
          <cell r="A123">
            <v>40755</v>
          </cell>
          <cell r="D123">
            <v>18306.323517351913</v>
          </cell>
          <cell r="E123">
            <v>14432.325701967809</v>
          </cell>
        </row>
        <row r="124">
          <cell r="A124">
            <v>40786</v>
          </cell>
          <cell r="D124">
            <v>17773.068768719659</v>
          </cell>
          <cell r="E124">
            <v>13879.567627582443</v>
          </cell>
        </row>
        <row r="125">
          <cell r="A125">
            <v>40816</v>
          </cell>
          <cell r="D125">
            <v>16924.768405514158</v>
          </cell>
          <cell r="E125">
            <v>13189.753116491596</v>
          </cell>
        </row>
        <row r="126">
          <cell r="A126">
            <v>40847</v>
          </cell>
          <cell r="D126">
            <v>17719.732594828882</v>
          </cell>
          <cell r="E126">
            <v>13948.163920689865</v>
          </cell>
        </row>
        <row r="127">
          <cell r="A127">
            <v>40877</v>
          </cell>
          <cell r="D127">
            <v>17552.64370094992</v>
          </cell>
          <cell r="E127">
            <v>13708.255501254</v>
          </cell>
        </row>
        <row r="128">
          <cell r="A128">
            <v>40908</v>
          </cell>
          <cell r="D128">
            <v>17682.014792340233</v>
          </cell>
          <cell r="E128">
            <v>13715.109629004626</v>
          </cell>
        </row>
        <row r="129">
          <cell r="A129">
            <v>40939</v>
          </cell>
          <cell r="D129">
            <v>17996.232362269082</v>
          </cell>
          <cell r="E129">
            <v>14186.909400242384</v>
          </cell>
        </row>
        <row r="130">
          <cell r="A130">
            <v>40968</v>
          </cell>
          <cell r="D130">
            <v>18413.213378304408</v>
          </cell>
          <cell r="E130">
            <v>14575.630717809026</v>
          </cell>
        </row>
        <row r="131">
          <cell r="A131">
            <v>40999</v>
          </cell>
          <cell r="D131">
            <v>18611.532191187849</v>
          </cell>
          <cell r="E131">
            <v>14644.136182182729</v>
          </cell>
        </row>
        <row r="132">
          <cell r="A132">
            <v>41029</v>
          </cell>
          <cell r="D132">
            <v>18566.314764362978</v>
          </cell>
          <cell r="E132">
            <v>14578.237569362907</v>
          </cell>
        </row>
        <row r="133">
          <cell r="A133">
            <v>41060</v>
          </cell>
          <cell r="D133">
            <v>17847.249969053635</v>
          </cell>
          <cell r="E133">
            <v>13919.301231227704</v>
          </cell>
        </row>
        <row r="134">
          <cell r="A134">
            <v>41090</v>
          </cell>
          <cell r="D134">
            <v>18389.279194002513</v>
          </cell>
          <cell r="E134">
            <v>14289.554643978361</v>
          </cell>
        </row>
        <row r="135">
          <cell r="A135">
            <v>41121</v>
          </cell>
          <cell r="D135">
            <v>18646.185918086969</v>
          </cell>
          <cell r="E135">
            <v>14442.452878668928</v>
          </cell>
        </row>
        <row r="136">
          <cell r="A136">
            <v>41152</v>
          </cell>
          <cell r="D136">
            <v>18951.432593971829</v>
          </cell>
          <cell r="E136">
            <v>14628.760520803757</v>
          </cell>
        </row>
        <row r="137">
          <cell r="A137">
            <v>41182</v>
          </cell>
          <cell r="D137">
            <v>19326.111169749485</v>
          </cell>
          <cell r="E137">
            <v>14890.615334126145</v>
          </cell>
        </row>
        <row r="138">
          <cell r="A138">
            <v>41213</v>
          </cell>
          <cell r="D138">
            <v>19300.416368347214</v>
          </cell>
          <cell r="E138">
            <v>14860.834103457893</v>
          </cell>
        </row>
        <row r="139">
          <cell r="A139">
            <v>41243</v>
          </cell>
          <cell r="D139">
            <v>19303.706353715264</v>
          </cell>
          <cell r="E139">
            <v>14963.373858771751</v>
          </cell>
        </row>
        <row r="140">
          <cell r="A140">
            <v>41274</v>
          </cell>
          <cell r="D140">
            <v>19606.204348383013</v>
          </cell>
          <cell r="E140">
            <v>15147.423357234644</v>
          </cell>
        </row>
        <row r="141">
          <cell r="A141">
            <v>41305</v>
          </cell>
          <cell r="D141">
            <v>20197.732589398242</v>
          </cell>
          <cell r="E141">
            <v>15510.961517808275</v>
          </cell>
        </row>
        <row r="142">
          <cell r="A142">
            <v>41333</v>
          </cell>
          <cell r="D142">
            <v>20124.424149141647</v>
          </cell>
          <cell r="E142">
            <v>15529.574671629647</v>
          </cell>
        </row>
        <row r="143">
          <cell r="A143">
            <v>41364</v>
          </cell>
          <cell r="D143">
            <v>20431.733401081845</v>
          </cell>
          <cell r="E143">
            <v>15681.764503411618</v>
          </cell>
        </row>
        <row r="144">
          <cell r="A144">
            <v>41394</v>
          </cell>
          <cell r="D144">
            <v>20625.231353514631</v>
          </cell>
          <cell r="E144">
            <v>15929.536382565522</v>
          </cell>
        </row>
        <row r="145">
          <cell r="A145">
            <v>41425</v>
          </cell>
          <cell r="D145">
            <v>20455.495225973675</v>
          </cell>
          <cell r="E145">
            <v>15904.049124353416</v>
          </cell>
        </row>
        <row r="146">
          <cell r="A146">
            <v>41455</v>
          </cell>
          <cell r="D146">
            <v>20233.971660776166</v>
          </cell>
          <cell r="E146">
            <v>15647.993933451326</v>
          </cell>
        </row>
        <row r="147">
          <cell r="A147">
            <v>41486</v>
          </cell>
          <cell r="D147">
            <v>20992.14792468668</v>
          </cell>
          <cell r="E147">
            <v>16056.406575114406</v>
          </cell>
        </row>
        <row r="148">
          <cell r="A148">
            <v>41517</v>
          </cell>
          <cell r="D148">
            <v>20936.948271616722</v>
          </cell>
          <cell r="E148">
            <v>15892.63122804824</v>
          </cell>
        </row>
        <row r="149">
          <cell r="A149">
            <v>41547</v>
          </cell>
          <cell r="D149">
            <v>21650.279769706744</v>
          </cell>
          <cell r="E149">
            <v>16334.446376187982</v>
          </cell>
        </row>
        <row r="150">
          <cell r="A150">
            <v>41578</v>
          </cell>
          <cell r="D150">
            <v>22143.266640016594</v>
          </cell>
          <cell r="E150">
            <v>16688.903862551262</v>
          </cell>
        </row>
        <row r="151">
          <cell r="A151">
            <v>41608</v>
          </cell>
          <cell r="D151">
            <v>22138.183916346581</v>
          </cell>
          <cell r="E151">
            <v>16827.421764610437</v>
          </cell>
        </row>
        <row r="152">
          <cell r="A152">
            <v>41639</v>
          </cell>
          <cell r="D152">
            <v>22385.477656001727</v>
          </cell>
          <cell r="E152">
            <v>16970.454849609625</v>
          </cell>
        </row>
        <row r="153">
          <cell r="A153">
            <v>41670</v>
          </cell>
          <cell r="D153">
            <v>21968.446546801399</v>
          </cell>
          <cell r="E153">
            <v>16654.804389406887</v>
          </cell>
        </row>
        <row r="154">
          <cell r="A154">
            <v>41698</v>
          </cell>
          <cell r="D154">
            <v>22444.512930380883</v>
          </cell>
          <cell r="E154">
            <v>17079.501901336764</v>
          </cell>
        </row>
        <row r="155">
          <cell r="A155">
            <v>41729</v>
          </cell>
          <cell r="D155">
            <v>22744.606435058606</v>
          </cell>
          <cell r="E155">
            <v>17117.076805519704</v>
          </cell>
        </row>
        <row r="156">
          <cell r="A156">
            <v>41759</v>
          </cell>
          <cell r="D156">
            <v>22962.282824049529</v>
          </cell>
          <cell r="E156">
            <v>17219.779266352823</v>
          </cell>
        </row>
        <row r="157">
          <cell r="A157">
            <v>41790</v>
          </cell>
          <cell r="D157">
            <v>23294.557662462543</v>
          </cell>
          <cell r="E157">
            <v>17435.026507182232</v>
          </cell>
        </row>
        <row r="158">
          <cell r="A158">
            <v>41820</v>
          </cell>
          <cell r="D158">
            <v>23647.946861624096</v>
          </cell>
          <cell r="E158">
            <v>17602.402761651181</v>
          </cell>
        </row>
        <row r="159">
          <cell r="A159">
            <v>41851</v>
          </cell>
          <cell r="D159">
            <v>23148.276667085378</v>
          </cell>
          <cell r="E159">
            <v>17493.267864528945</v>
          </cell>
        </row>
        <row r="160">
          <cell r="A160">
            <v>41882</v>
          </cell>
          <cell r="D160">
            <v>23578.15085665006</v>
          </cell>
          <cell r="E160">
            <v>17706.685732476199</v>
          </cell>
        </row>
        <row r="161">
          <cell r="A161">
            <v>41912</v>
          </cell>
          <cell r="D161">
            <v>23195.488358656254</v>
          </cell>
          <cell r="E161">
            <v>17412.754749317093</v>
          </cell>
        </row>
        <row r="162">
          <cell r="A162">
            <v>41943</v>
          </cell>
          <cell r="D162">
            <v>23034.754337994073</v>
          </cell>
          <cell r="E162">
            <v>17496.335972113815</v>
          </cell>
        </row>
        <row r="163">
          <cell r="A163">
            <v>41973</v>
          </cell>
          <cell r="D163">
            <v>23326.615314879029</v>
          </cell>
          <cell r="E163">
            <v>17664.300797446107</v>
          </cell>
        </row>
        <row r="164">
          <cell r="A164">
            <v>42004</v>
          </cell>
          <cell r="D164">
            <v>22976.027060925364</v>
          </cell>
          <cell r="E164">
            <v>17473.52634883369</v>
          </cell>
        </row>
        <row r="165">
          <cell r="A165">
            <v>42035</v>
          </cell>
          <cell r="D165">
            <v>23000.622022177835</v>
          </cell>
          <cell r="E165">
            <v>17389.653422359286</v>
          </cell>
        </row>
        <row r="166">
          <cell r="A166">
            <v>42063</v>
          </cell>
          <cell r="D166">
            <v>23593.358675346699</v>
          </cell>
          <cell r="E166">
            <v>17878.302683527581</v>
          </cell>
        </row>
        <row r="167">
          <cell r="A167">
            <v>42094</v>
          </cell>
          <cell r="D167">
            <v>23061.811201825036</v>
          </cell>
          <cell r="E167">
            <v>17760.305885816299</v>
          </cell>
        </row>
        <row r="168">
          <cell r="A168">
            <v>42124</v>
          </cell>
          <cell r="D168">
            <v>23420.894254157196</v>
          </cell>
          <cell r="E168">
            <v>18033.814596457873</v>
          </cell>
        </row>
        <row r="169">
          <cell r="A169">
            <v>42155</v>
          </cell>
          <cell r="D169">
            <v>23668.463924198695</v>
          </cell>
          <cell r="E169">
            <v>18037.421359377164</v>
          </cell>
        </row>
        <row r="170">
          <cell r="A170">
            <v>42185</v>
          </cell>
          <cell r="D170">
            <v>23364.808464175159</v>
          </cell>
          <cell r="E170">
            <v>17815.561076656824</v>
          </cell>
        </row>
        <row r="171">
          <cell r="A171">
            <v>42216</v>
          </cell>
          <cell r="D171">
            <v>23618.794724050578</v>
          </cell>
          <cell r="E171">
            <v>17904.638882040108</v>
          </cell>
        </row>
        <row r="172">
          <cell r="A172">
            <v>42247</v>
          </cell>
          <cell r="D172">
            <v>22595.403257839913</v>
          </cell>
          <cell r="E172">
            <v>17285.138376721519</v>
          </cell>
        </row>
        <row r="173">
          <cell r="A173">
            <v>42277</v>
          </cell>
          <cell r="D173">
            <v>22447.865711058825</v>
          </cell>
          <cell r="E173">
            <v>17006.847648856303</v>
          </cell>
        </row>
        <row r="174">
          <cell r="A174">
            <v>42308</v>
          </cell>
          <cell r="D174">
            <v>23482.049252714434</v>
          </cell>
          <cell r="E174">
            <v>17687.121554810554</v>
          </cell>
        </row>
        <row r="175">
          <cell r="A175">
            <v>42338</v>
          </cell>
          <cell r="D175">
            <v>23413.257694425654</v>
          </cell>
          <cell r="E175">
            <v>17616.373068591311</v>
          </cell>
        </row>
        <row r="176">
          <cell r="A176">
            <v>42369</v>
          </cell>
          <cell r="D176">
            <v>23199.505465923387</v>
          </cell>
          <cell r="E176">
            <v>17447.255887132833</v>
          </cell>
        </row>
        <row r="177">
          <cell r="A177">
            <v>42400</v>
          </cell>
          <cell r="D177">
            <v>22897.226625221156</v>
          </cell>
          <cell r="E177">
            <v>16958.732722293113</v>
          </cell>
        </row>
        <row r="178">
          <cell r="A178">
            <v>42429</v>
          </cell>
          <cell r="D178">
            <v>22738.559420608864</v>
          </cell>
          <cell r="E178">
            <v>16907.856524126233</v>
          </cell>
        </row>
        <row r="179">
          <cell r="A179">
            <v>42460</v>
          </cell>
          <cell r="D179">
            <v>23683.811838337959</v>
          </cell>
          <cell r="E179">
            <v>17596.006284658171</v>
          </cell>
        </row>
        <row r="180">
          <cell r="A180">
            <v>42490</v>
          </cell>
          <cell r="D180">
            <v>23856.004089615592</v>
          </cell>
          <cell r="E180">
            <v>17756.129941848561</v>
          </cell>
        </row>
        <row r="181">
          <cell r="A181">
            <v>42521</v>
          </cell>
          <cell r="D181">
            <v>23965.037047051184</v>
          </cell>
          <cell r="E181">
            <v>17772.110458796222</v>
          </cell>
        </row>
        <row r="182">
          <cell r="A182">
            <v>42551</v>
          </cell>
          <cell r="D182">
            <v>23928.381609476</v>
          </cell>
          <cell r="E182">
            <v>17773.887669842101</v>
          </cell>
        </row>
        <row r="183">
          <cell r="A183">
            <v>42582</v>
          </cell>
          <cell r="D183">
            <v>24164.565788137712</v>
          </cell>
          <cell r="E183">
            <v>18173.800142413547</v>
          </cell>
        </row>
        <row r="184">
          <cell r="A184">
            <v>42613</v>
          </cell>
          <cell r="D184">
            <v>24272.592558476957</v>
          </cell>
          <cell r="E184">
            <v>18204.695602655651</v>
          </cell>
        </row>
        <row r="185">
          <cell r="A185">
            <v>42643</v>
          </cell>
          <cell r="D185">
            <v>24262.166554839096</v>
          </cell>
          <cell r="E185">
            <v>18270.23250682521</v>
          </cell>
        </row>
        <row r="186">
          <cell r="A186">
            <v>42674</v>
          </cell>
          <cell r="D186">
            <v>23943.615514320722</v>
          </cell>
          <cell r="E186">
            <v>18118.58957701856</v>
          </cell>
        </row>
        <row r="187">
          <cell r="A187">
            <v>42704</v>
          </cell>
          <cell r="D187">
            <v>23804.035295084737</v>
          </cell>
          <cell r="E187">
            <v>18154.826756172595</v>
          </cell>
        </row>
        <row r="188">
          <cell r="A188">
            <v>42735</v>
          </cell>
          <cell r="D188">
            <v>24398.43305114541</v>
          </cell>
          <cell r="E188">
            <v>18365.422746544198</v>
          </cell>
        </row>
        <row r="189">
          <cell r="A189">
            <v>42766</v>
          </cell>
          <cell r="D189">
            <v>24773.448236427717</v>
          </cell>
          <cell r="E189">
            <v>18640.904087742358</v>
          </cell>
        </row>
        <row r="190">
          <cell r="A190">
            <v>42794</v>
          </cell>
          <cell r="D190">
            <v>25045.224406081667</v>
          </cell>
          <cell r="E190">
            <v>18935.430372328687</v>
          </cell>
        </row>
        <row r="191">
          <cell r="A191">
            <v>42825</v>
          </cell>
          <cell r="D191">
            <v>25337.513742930489</v>
          </cell>
          <cell r="E191">
            <v>19062.297755823289</v>
          </cell>
        </row>
        <row r="192">
          <cell r="A192">
            <v>42855</v>
          </cell>
          <cell r="D192">
            <v>25691.490512953329</v>
          </cell>
          <cell r="E192">
            <v>19237.670895176863</v>
          </cell>
        </row>
        <row r="193">
          <cell r="A193">
            <v>42886</v>
          </cell>
          <cell r="D193">
            <v>26212.268892181783</v>
          </cell>
          <cell r="E193">
            <v>19481.989315545608</v>
          </cell>
        </row>
        <row r="194">
          <cell r="A194">
            <v>42916</v>
          </cell>
          <cell r="D194">
            <v>26109.266782506464</v>
          </cell>
          <cell r="E194">
            <v>19538.487084560689</v>
          </cell>
        </row>
        <row r="195">
          <cell r="A195">
            <v>42947</v>
          </cell>
          <cell r="D195">
            <v>26228.598191198278</v>
          </cell>
          <cell r="E195">
            <v>19851.102877913661</v>
          </cell>
        </row>
        <row r="196">
          <cell r="A196">
            <v>42978</v>
          </cell>
          <cell r="D196">
            <v>26272.412064790802</v>
          </cell>
          <cell r="E196">
            <v>19914.626407122985</v>
          </cell>
        </row>
        <row r="197">
          <cell r="A197">
            <v>43008</v>
          </cell>
          <cell r="D197">
            <v>26576.396007230655</v>
          </cell>
          <cell r="E197">
            <v>20107.798283272077</v>
          </cell>
        </row>
        <row r="198">
          <cell r="A198">
            <v>43039</v>
          </cell>
          <cell r="D198">
            <v>26631.421422221665</v>
          </cell>
          <cell r="E198">
            <v>20324.962504731415</v>
          </cell>
        </row>
        <row r="199">
          <cell r="A199">
            <v>43069</v>
          </cell>
          <cell r="D199">
            <v>26795.749593068267</v>
          </cell>
          <cell r="E199">
            <v>20503.822174773049</v>
          </cell>
        </row>
        <row r="200">
          <cell r="A200">
            <v>43100</v>
          </cell>
          <cell r="D200">
            <v>27151.341566740604</v>
          </cell>
          <cell r="E200">
            <v>20682.205427693574</v>
          </cell>
        </row>
        <row r="201">
          <cell r="A201">
            <v>43131</v>
          </cell>
          <cell r="D201">
            <v>27777.735557500462</v>
          </cell>
          <cell r="E201">
            <v>21246.82963586961</v>
          </cell>
        </row>
        <row r="202">
          <cell r="A202">
            <v>43159</v>
          </cell>
          <cell r="D202">
            <v>27182.47151464078</v>
          </cell>
          <cell r="E202">
            <v>20779.399383880478</v>
          </cell>
        </row>
        <row r="203">
          <cell r="A203">
            <v>43190</v>
          </cell>
          <cell r="D203">
            <v>27208.85106720361</v>
          </cell>
          <cell r="E203">
            <v>20565.371570226511</v>
          </cell>
        </row>
        <row r="204">
          <cell r="A204">
            <v>43220</v>
          </cell>
          <cell r="D204">
            <v>27344.091624385579</v>
          </cell>
          <cell r="E204">
            <v>20680.537651019782</v>
          </cell>
        </row>
        <row r="205">
          <cell r="A205">
            <v>43251</v>
          </cell>
          <cell r="D205">
            <v>27143.672062622474</v>
          </cell>
          <cell r="E205">
            <v>20742.579263972839</v>
          </cell>
        </row>
        <row r="206">
          <cell r="A206">
            <v>43281</v>
          </cell>
          <cell r="D206">
            <v>27351.876564615504</v>
          </cell>
          <cell r="E206">
            <v>20688.648557886507</v>
          </cell>
        </row>
        <row r="207">
          <cell r="A207">
            <v>43312</v>
          </cell>
          <cell r="D207">
            <v>27457.740960359955</v>
          </cell>
          <cell r="E207">
            <v>21023.804664524268</v>
          </cell>
        </row>
        <row r="208">
          <cell r="A208">
            <v>43343</v>
          </cell>
          <cell r="D208">
            <v>27621.676356229938</v>
          </cell>
          <cell r="E208">
            <v>21156.254633910772</v>
          </cell>
        </row>
        <row r="209">
          <cell r="A209">
            <v>43373</v>
          </cell>
          <cell r="D209">
            <v>27712.011995970854</v>
          </cell>
          <cell r="E209">
            <v>21211.260895958938</v>
          </cell>
        </row>
        <row r="210">
          <cell r="A210">
            <v>43404</v>
          </cell>
          <cell r="D210">
            <v>27248.402835059042</v>
          </cell>
          <cell r="E210">
            <v>20422.201990629266</v>
          </cell>
        </row>
        <row r="211">
          <cell r="A211">
            <v>43434</v>
          </cell>
          <cell r="D211">
            <v>27411.088385630701</v>
          </cell>
          <cell r="E211">
            <v>20589.664046952425</v>
          </cell>
        </row>
        <row r="212">
          <cell r="A212">
            <v>43465</v>
          </cell>
          <cell r="D212">
            <v>26587.946062198691</v>
          </cell>
          <cell r="E212">
            <v>19943.14859587812</v>
          </cell>
        </row>
        <row r="213">
          <cell r="A213">
            <v>43496</v>
          </cell>
          <cell r="D213">
            <v>27432.657389185595</v>
          </cell>
          <cell r="E213">
            <v>20800.703985500877</v>
          </cell>
        </row>
        <row r="214">
          <cell r="A214">
            <v>43524</v>
          </cell>
          <cell r="D214">
            <v>27862.539801225026</v>
          </cell>
          <cell r="E214">
            <v>21110.634474884839</v>
          </cell>
        </row>
        <row r="215">
          <cell r="A215">
            <v>43555</v>
          </cell>
          <cell r="D215">
            <v>28215.571049813963</v>
          </cell>
          <cell r="E215">
            <v>21323.851883081177</v>
          </cell>
        </row>
        <row r="216">
          <cell r="A216">
            <v>43585</v>
          </cell>
          <cell r="D216">
            <v>28355.815470299021</v>
          </cell>
          <cell r="E216">
            <v>21718.343142918176</v>
          </cell>
        </row>
        <row r="217">
          <cell r="A217">
            <v>43616</v>
          </cell>
          <cell r="D217">
            <v>27799.203909761418</v>
          </cell>
          <cell r="E217">
            <v>21147.150718259429</v>
          </cell>
        </row>
        <row r="218">
          <cell r="A218">
            <v>43646</v>
          </cell>
          <cell r="D218">
            <v>28737.995865847533</v>
          </cell>
          <cell r="E218">
            <v>21916.907004404071</v>
          </cell>
        </row>
        <row r="219">
          <cell r="A219">
            <v>43677</v>
          </cell>
          <cell r="D219">
            <v>28906.701175248068</v>
          </cell>
          <cell r="E219">
            <v>21960.74081841288</v>
          </cell>
        </row>
        <row r="220">
          <cell r="A220">
            <v>43708</v>
          </cell>
          <cell r="D220">
            <v>28900.065985568337</v>
          </cell>
          <cell r="E220">
            <v>21791.643114111099</v>
          </cell>
        </row>
        <row r="221">
          <cell r="A221">
            <v>43738</v>
          </cell>
          <cell r="D221">
            <v>29136.192873196302</v>
          </cell>
          <cell r="E221">
            <v>22033.530352677735</v>
          </cell>
        </row>
        <row r="222">
          <cell r="A222">
            <v>43769</v>
          </cell>
          <cell r="D222">
            <v>29074.146239965889</v>
          </cell>
          <cell r="E222">
            <v>22381.660132250043</v>
          </cell>
        </row>
        <row r="223">
          <cell r="A223">
            <v>43799</v>
          </cell>
          <cell r="D223">
            <v>29113.991249245686</v>
          </cell>
          <cell r="E223">
            <v>22668.145381942843</v>
          </cell>
        </row>
        <row r="224">
          <cell r="A224">
            <v>43830</v>
          </cell>
          <cell r="D224">
            <v>29776.930277325897</v>
          </cell>
          <cell r="E224">
            <v>23105.640587814341</v>
          </cell>
        </row>
        <row r="225">
          <cell r="A225">
            <v>43861</v>
          </cell>
          <cell r="D225">
            <v>29481.259113208962</v>
          </cell>
          <cell r="E225">
            <v>23043.255358227241</v>
          </cell>
        </row>
        <row r="226">
          <cell r="A226">
            <v>43890</v>
          </cell>
          <cell r="D226">
            <v>27752.786508372163</v>
          </cell>
          <cell r="E226">
            <v>22188.350584437008</v>
          </cell>
        </row>
        <row r="227">
          <cell r="A227">
            <v>43921</v>
          </cell>
          <cell r="D227">
            <v>25598.350510341174</v>
          </cell>
          <cell r="E227">
            <v>20537.537300954893</v>
          </cell>
        </row>
        <row r="228">
          <cell r="A228">
            <v>43951</v>
          </cell>
          <cell r="D228">
            <v>26992.692662639456</v>
          </cell>
          <cell r="E228">
            <v>21829.348397184956</v>
          </cell>
        </row>
        <row r="229">
          <cell r="A229">
            <v>43982</v>
          </cell>
          <cell r="D229">
            <v>27974.416894779653</v>
          </cell>
          <cell r="E229">
            <v>22414.374934229512</v>
          </cell>
        </row>
        <row r="230">
          <cell r="A230">
            <v>44012</v>
          </cell>
          <cell r="D230">
            <v>28264.511597978519</v>
          </cell>
          <cell r="E230">
            <v>22835.765182993026</v>
          </cell>
        </row>
        <row r="231">
          <cell r="A231">
            <v>44043</v>
          </cell>
          <cell r="D231">
            <v>28851.578558840953</v>
          </cell>
          <cell r="E231">
            <v>23486.584490708326</v>
          </cell>
        </row>
        <row r="232">
          <cell r="A232">
            <v>44074</v>
          </cell>
          <cell r="D232">
            <v>29297.925805276449</v>
          </cell>
          <cell r="E232">
            <v>24226.411902165641</v>
          </cell>
        </row>
        <row r="233">
          <cell r="A233">
            <v>44104</v>
          </cell>
          <cell r="D233">
            <v>28763.838150137875</v>
          </cell>
          <cell r="E233">
            <v>23833.944029350558</v>
          </cell>
        </row>
        <row r="234">
          <cell r="A234">
            <v>44135</v>
          </cell>
          <cell r="D234">
            <v>28371.800321755687</v>
          </cell>
          <cell r="E234">
            <v>23562.237067415961</v>
          </cell>
        </row>
        <row r="235">
          <cell r="A235">
            <v>44165</v>
          </cell>
          <cell r="D235">
            <v>30419.406255504335</v>
          </cell>
          <cell r="E235">
            <v>25041.945555249684</v>
          </cell>
        </row>
        <row r="236">
          <cell r="A236">
            <v>44196</v>
          </cell>
          <cell r="D236">
            <v>31224.621989374878</v>
          </cell>
          <cell r="E236">
            <v>25642.952248575675</v>
          </cell>
        </row>
      </sheetData>
      <sheetData sheetId="2">
        <row r="2">
          <cell r="G2">
            <v>198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9"/>
  <sheetViews>
    <sheetView tabSelected="1" zoomScale="130" zoomScaleNormal="130" workbookViewId="0"/>
  </sheetViews>
  <sheetFormatPr defaultRowHeight="14.4" x14ac:dyDescent="0.3"/>
  <cols>
    <col min="6" max="6" width="32.33203125" customWidth="1"/>
    <col min="14" max="14" width="17" customWidth="1"/>
    <col min="15" max="15" width="12.44140625" customWidth="1"/>
    <col min="16" max="16" width="12.33203125" customWidth="1"/>
  </cols>
  <sheetData>
    <row r="2" spans="6:7" x14ac:dyDescent="0.3">
      <c r="F2" t="s">
        <v>34</v>
      </c>
      <c r="G2">
        <f>[1]Data!E239</f>
        <v>32808.504742255376</v>
      </c>
    </row>
    <row r="3" spans="6:7" x14ac:dyDescent="0.3">
      <c r="F3" t="s">
        <v>35</v>
      </c>
      <c r="G3">
        <f>[1]Data!G239</f>
        <v>26232.854795829549</v>
      </c>
    </row>
    <row r="16" spans="6:7" x14ac:dyDescent="0.3">
      <c r="G16" t="s">
        <v>54</v>
      </c>
    </row>
    <row r="17" spans="1:16" ht="15.75" customHeight="1" x14ac:dyDescent="0.3"/>
    <row r="18" spans="1:16" ht="36.75" customHeight="1" x14ac:dyDescent="0.3">
      <c r="F18" s="16"/>
      <c r="G18" s="16"/>
      <c r="H18" s="16"/>
      <c r="I18" s="16"/>
      <c r="J18" s="16"/>
      <c r="K18" s="16"/>
      <c r="L18" s="16"/>
      <c r="M18" s="16"/>
      <c r="N18" s="65" t="s">
        <v>60</v>
      </c>
      <c r="O18" s="65"/>
      <c r="P18" s="65"/>
    </row>
    <row r="19" spans="1:16" ht="48" x14ac:dyDescent="0.3">
      <c r="A19" s="17"/>
      <c r="B19" s="18" t="s">
        <v>32</v>
      </c>
      <c r="C19" s="19" t="s">
        <v>17</v>
      </c>
      <c r="F19" s="20" t="s">
        <v>61</v>
      </c>
      <c r="G19" s="21"/>
      <c r="H19" s="21"/>
      <c r="I19" s="21"/>
      <c r="J19" s="21"/>
      <c r="K19" s="21"/>
      <c r="L19" s="16"/>
      <c r="M19" s="16"/>
      <c r="N19" s="22"/>
      <c r="O19" s="23" t="s">
        <v>32</v>
      </c>
      <c r="P19" s="23" t="s">
        <v>17</v>
      </c>
    </row>
    <row r="20" spans="1:16" ht="15" thickBot="1" x14ac:dyDescent="0.35">
      <c r="A20" s="24">
        <v>2002</v>
      </c>
      <c r="B20" s="25">
        <f>[1]Data!L27*100</f>
        <v>-5.54</v>
      </c>
      <c r="C20" s="26">
        <f>[1]Data!M27*100</f>
        <v>-7.9310623692113396</v>
      </c>
      <c r="F20" s="27" t="s">
        <v>36</v>
      </c>
      <c r="G20" s="21"/>
      <c r="H20" s="21"/>
      <c r="I20" s="21"/>
      <c r="J20" s="21"/>
      <c r="K20" s="21"/>
      <c r="L20" s="16"/>
      <c r="M20" s="16"/>
      <c r="N20" s="28" t="s">
        <v>55</v>
      </c>
      <c r="O20" s="29">
        <f>[1]Data!J20*100</f>
        <v>2.2381825398488688</v>
      </c>
      <c r="P20" s="30">
        <v>0</v>
      </c>
    </row>
    <row r="21" spans="1:16" ht="19.2" x14ac:dyDescent="0.3">
      <c r="A21" s="31">
        <v>2003</v>
      </c>
      <c r="B21" s="32">
        <f>[1]Data!L28*100</f>
        <v>14.899999999999999</v>
      </c>
      <c r="C21" s="26">
        <f>[1]Data!M28*100</f>
        <v>15.819868030185024</v>
      </c>
      <c r="F21" s="7" t="s">
        <v>27</v>
      </c>
      <c r="G21" s="7" t="s">
        <v>18</v>
      </c>
      <c r="H21" s="8" t="s">
        <v>2</v>
      </c>
      <c r="I21" s="7" t="s">
        <v>28</v>
      </c>
      <c r="J21" s="7" t="s">
        <v>29</v>
      </c>
      <c r="K21" s="7" t="s">
        <v>30</v>
      </c>
      <c r="L21" s="7" t="s">
        <v>31</v>
      </c>
      <c r="M21" s="16"/>
      <c r="N21" s="33" t="s">
        <v>56</v>
      </c>
      <c r="O21" s="34">
        <f>[1]Data!J18</f>
        <v>0.79297385392544295</v>
      </c>
      <c r="P21" s="35">
        <v>1</v>
      </c>
    </row>
    <row r="22" spans="1:16" x14ac:dyDescent="0.3">
      <c r="A22" s="31">
        <v>2004</v>
      </c>
      <c r="B22" s="32">
        <f>[1]Data!L29*100</f>
        <v>8.1199999999999992</v>
      </c>
      <c r="C22" s="26">
        <f>[1]Data!M29*100</f>
        <v>5.8541911793393631</v>
      </c>
      <c r="F22" s="9" t="s">
        <v>32</v>
      </c>
      <c r="G22" s="10">
        <f>[1]Data!P5</f>
        <v>5.0725442038000113</v>
      </c>
      <c r="H22" s="10">
        <f>[1]Data!Q5</f>
        <v>28.166479824555335</v>
      </c>
      <c r="I22" s="10">
        <f>[1]Data!R5</f>
        <v>6.4368659234335102</v>
      </c>
      <c r="J22" s="10">
        <f>[1]Data!S5</f>
        <v>6.7350277001640313</v>
      </c>
      <c r="K22" s="10">
        <f>[1]Data!T5</f>
        <v>6.2240761092679842</v>
      </c>
      <c r="L22" s="10">
        <f>[1]Data!U5</f>
        <v>6.2274114039540418</v>
      </c>
      <c r="M22" s="52"/>
      <c r="N22" s="36" t="s">
        <v>57</v>
      </c>
      <c r="O22" s="37">
        <f>[1]Data!J21</f>
        <v>0.78173173985449418</v>
      </c>
      <c r="P22" s="38">
        <v>1</v>
      </c>
    </row>
    <row r="23" spans="1:16" x14ac:dyDescent="0.3">
      <c r="A23" s="31">
        <v>2005</v>
      </c>
      <c r="B23" s="32">
        <f>[1]Data!L30*100</f>
        <v>8.49</v>
      </c>
      <c r="C23" s="26">
        <f>[1]Data!M30*100</f>
        <v>3.51</v>
      </c>
      <c r="F23" s="61" t="s">
        <v>62</v>
      </c>
      <c r="G23" s="62">
        <f>[1]Data!P6</f>
        <v>4.4493497863999698</v>
      </c>
      <c r="H23" s="62">
        <f>[1]Data!Q6</f>
        <v>25.483631091260396</v>
      </c>
      <c r="I23" s="62">
        <f>[1]Data!R6</f>
        <v>5.7771408245477218</v>
      </c>
      <c r="J23" s="62">
        <f>[1]Data!S6</f>
        <v>6.4524214189570772</v>
      </c>
      <c r="K23" s="62">
        <f>[1]Data!T6</f>
        <v>4.9563676515188781</v>
      </c>
      <c r="L23" s="62">
        <f>[1]Data!U6</f>
        <v>4.4401197769886158</v>
      </c>
      <c r="M23" s="56" t="s">
        <v>59</v>
      </c>
      <c r="N23" s="16"/>
      <c r="O23" s="16"/>
      <c r="P23" s="16"/>
    </row>
    <row r="24" spans="1:16" x14ac:dyDescent="0.3">
      <c r="A24" s="39">
        <v>2006</v>
      </c>
      <c r="B24" s="32">
        <f>[1]Data!L31*100</f>
        <v>15.968572788066604</v>
      </c>
      <c r="C24" s="26">
        <f>[1]Data!M31*100</f>
        <v>10.108192150892759</v>
      </c>
      <c r="F24" s="11" t="s">
        <v>17</v>
      </c>
      <c r="G24" s="58">
        <f>[1]Data!P7</f>
        <v>2.3004470840000124</v>
      </c>
      <c r="H24" s="58">
        <f>[1]Data!Q7</f>
        <v>27.731258190386111</v>
      </c>
      <c r="I24" s="58">
        <f>[1]Data!R7</f>
        <v>8.451691889062829</v>
      </c>
      <c r="J24" s="58">
        <f>[1]Data!S7</f>
        <v>8.3144227137943005</v>
      </c>
      <c r="K24" s="59">
        <f>[1]Data!T7</f>
        <v>6.174873888680299</v>
      </c>
      <c r="L24" s="59">
        <f>[1]Data!U7</f>
        <v>5.0260982522815745</v>
      </c>
      <c r="M24" s="16"/>
      <c r="N24" s="16"/>
      <c r="O24" s="16"/>
      <c r="P24" s="16"/>
    </row>
    <row r="25" spans="1:16" x14ac:dyDescent="0.3">
      <c r="A25" s="40">
        <v>2007</v>
      </c>
      <c r="B25" s="32">
        <f>[1]Data!L32*100</f>
        <v>9.2955165186673341</v>
      </c>
      <c r="C25" s="26">
        <f>[1]Data!M32*100</f>
        <v>5.8999999999999995</v>
      </c>
      <c r="F25" s="66" t="s">
        <v>49</v>
      </c>
      <c r="G25" s="66"/>
      <c r="H25" s="66"/>
      <c r="I25" s="66"/>
      <c r="J25" s="66"/>
      <c r="K25" s="66"/>
      <c r="L25" s="16"/>
    </row>
    <row r="26" spans="1:16" x14ac:dyDescent="0.3">
      <c r="A26" s="40">
        <v>2008</v>
      </c>
      <c r="B26" s="32">
        <f>[1]Data!L33*100</f>
        <v>-13.786936621454959</v>
      </c>
      <c r="C26" s="26">
        <f>[1]Data!M33*100</f>
        <v>-21.054084541884954</v>
      </c>
    </row>
    <row r="27" spans="1:16" x14ac:dyDescent="0.3">
      <c r="A27" s="40">
        <v>2009</v>
      </c>
      <c r="B27" s="32">
        <f>[1]Data!L34*100</f>
        <v>12.910749271300448</v>
      </c>
      <c r="C27" s="26">
        <f>[1]Data!M34*100</f>
        <v>19.407184154643843</v>
      </c>
      <c r="F27" s="65" t="s">
        <v>63</v>
      </c>
      <c r="G27" s="65"/>
      <c r="H27" s="65"/>
    </row>
    <row r="28" spans="1:16" ht="48" x14ac:dyDescent="0.3">
      <c r="A28" s="40">
        <v>2010</v>
      </c>
      <c r="B28" s="32">
        <f>[1]Data!L35*100</f>
        <v>10.165801109264972</v>
      </c>
      <c r="C28" s="26">
        <f>[1]Data!M35*100</f>
        <v>10.038311937164801</v>
      </c>
      <c r="F28" s="22"/>
      <c r="G28" s="23" t="s">
        <v>32</v>
      </c>
      <c r="H28" s="55" t="s">
        <v>17</v>
      </c>
    </row>
    <row r="29" spans="1:16" x14ac:dyDescent="0.3">
      <c r="A29" s="40">
        <v>2011</v>
      </c>
      <c r="B29" s="32">
        <f>[1]Data!L36*100</f>
        <v>1.270806029209548</v>
      </c>
      <c r="C29" s="26">
        <f>[1]Data!M36*100</f>
        <v>-2.4015032054443997</v>
      </c>
      <c r="F29" s="41" t="s">
        <v>37</v>
      </c>
      <c r="G29" s="42">
        <f>'[1]Rolling 36M Periods'!G2</f>
        <v>201</v>
      </c>
      <c r="H29" s="43">
        <f>'[1]Rolling 36M Periods'!H2</f>
        <v>201</v>
      </c>
    </row>
    <row r="30" spans="1:16" x14ac:dyDescent="0.3">
      <c r="A30" s="40">
        <v>2012</v>
      </c>
      <c r="B30" s="32">
        <f>[1]Data!L37*100</f>
        <v>10.870000000000001</v>
      </c>
      <c r="C30" s="26">
        <f>[1]Data!M37*100</f>
        <v>10.443326863395752</v>
      </c>
      <c r="F30" s="44" t="s">
        <v>38</v>
      </c>
      <c r="G30" s="34">
        <f>'[1]Rolling 36M Periods'!G3*100</f>
        <v>21.066268383916142</v>
      </c>
      <c r="H30" s="35">
        <f>'[1]Rolling 36M Periods'!H3*100</f>
        <v>16.381013549841526</v>
      </c>
    </row>
    <row r="31" spans="1:16" x14ac:dyDescent="0.3">
      <c r="A31" s="40">
        <v>2013</v>
      </c>
      <c r="B31" s="32">
        <f>[1]Data!L38*100</f>
        <v>14.16</v>
      </c>
      <c r="C31" s="26">
        <f>[1]Data!M38*100</f>
        <v>12.030000000000001</v>
      </c>
      <c r="F31" s="44" t="s">
        <v>39</v>
      </c>
      <c r="G31" s="34">
        <f>'[1]Rolling 36M Periods'!G4*100</f>
        <v>43.988255366998551</v>
      </c>
      <c r="H31" s="35">
        <f>'[1]Rolling 36M Periods'!H4*100</f>
        <v>50.00003931517363</v>
      </c>
    </row>
    <row r="32" spans="1:16" x14ac:dyDescent="0.3">
      <c r="A32" s="40">
        <v>2014</v>
      </c>
      <c r="B32" s="32">
        <f>[1]Data!L39*100</f>
        <v>2.6380915966977669</v>
      </c>
      <c r="C32" s="26">
        <f>[1]Data!M39*100</f>
        <v>2.97</v>
      </c>
      <c r="F32" s="44" t="s">
        <v>40</v>
      </c>
      <c r="G32" s="34">
        <f>'[1]Rolling 36M Periods'!G5*100</f>
        <v>-2.3163269199505065</v>
      </c>
      <c r="H32" s="35">
        <f>'[1]Rolling 36M Periods'!H5*100</f>
        <v>-17.698169405878151</v>
      </c>
    </row>
    <row r="33" spans="1:8" x14ac:dyDescent="0.3">
      <c r="A33" s="40">
        <v>2015</v>
      </c>
      <c r="B33" s="32">
        <f>[1]Data!L40*100</f>
        <v>0.97265904329510988</v>
      </c>
      <c r="C33" s="26">
        <f>[1]Data!M40*100</f>
        <v>-0.13999999999999999</v>
      </c>
      <c r="F33" s="44" t="s">
        <v>41</v>
      </c>
      <c r="G33" s="34">
        <f>'[1]Rolling 36M Periods'!G6*100</f>
        <v>11.233401200793985</v>
      </c>
      <c r="H33" s="35">
        <f>'[1]Rolling 36M Periods'!H6*100</f>
        <v>10.516145294162252</v>
      </c>
    </row>
    <row r="34" spans="1:8" x14ac:dyDescent="0.3">
      <c r="A34" s="40">
        <v>2016</v>
      </c>
      <c r="B34" s="49">
        <f>[1]Data!L41*100</f>
        <v>5.1679014752407992</v>
      </c>
      <c r="C34" s="50">
        <f>[1]Data!M41*100</f>
        <v>5.2625287629815887</v>
      </c>
      <c r="F34" s="44" t="s">
        <v>42</v>
      </c>
      <c r="G34" s="34">
        <f>'[1]Rolling 36M Periods'!G7*100</f>
        <v>98.009950248756212</v>
      </c>
      <c r="H34" s="35">
        <f>'[1]Rolling 36M Periods'!H7*100</f>
        <v>89.054726368159209</v>
      </c>
    </row>
    <row r="35" spans="1:8" x14ac:dyDescent="0.3">
      <c r="A35" s="40">
        <v>2017</v>
      </c>
      <c r="B35" s="49">
        <f>[1]Data!L42*100</f>
        <v>11.283136543336148</v>
      </c>
      <c r="C35" s="50">
        <f>[1]Data!M42*100</f>
        <v>12.614916155879508</v>
      </c>
      <c r="F35" s="44" t="s">
        <v>43</v>
      </c>
      <c r="G35" s="34">
        <f>'[1]Rolling 36M Periods'!G8*100</f>
        <v>21.516974598940237</v>
      </c>
      <c r="H35" s="35">
        <f>'[1]Rolling 36M Periods'!H8*100</f>
        <v>19.041209982931129</v>
      </c>
    </row>
    <row r="36" spans="1:8" x14ac:dyDescent="0.3">
      <c r="A36" s="40">
        <v>2018</v>
      </c>
      <c r="B36" s="49">
        <f>[1]Data!L43*100</f>
        <v>-2.0750190304852256</v>
      </c>
      <c r="C36" s="50">
        <f>[1]Data!M43*100</f>
        <v>-3.5733946962244856</v>
      </c>
      <c r="F36" s="44" t="s">
        <v>44</v>
      </c>
      <c r="G36" s="34">
        <f>'[1]Rolling 36M Periods'!G9*100</f>
        <v>1.9900497512437811</v>
      </c>
      <c r="H36" s="35">
        <f>'[1]Rolling 36M Periods'!H9*100</f>
        <v>10.945273631840797</v>
      </c>
    </row>
    <row r="37" spans="1:8" x14ac:dyDescent="0.3">
      <c r="A37" s="40">
        <v>2019</v>
      </c>
      <c r="B37" s="49">
        <f>[1]Data!L44*100</f>
        <v>11.994097654881021</v>
      </c>
      <c r="C37" s="50">
        <f>[1]Data!M44*100</f>
        <v>15.85</v>
      </c>
      <c r="F37" s="45" t="s">
        <v>45</v>
      </c>
      <c r="G37" s="46">
        <f>'[1]Rolling 36M Periods'!G10*100</f>
        <v>-1.1310127060203596</v>
      </c>
      <c r="H37" s="47">
        <f>'[1]Rolling 36M Periods'!H10*100</f>
        <v>-5.2633119739329635</v>
      </c>
    </row>
    <row r="38" spans="1:8" x14ac:dyDescent="0.3">
      <c r="A38" s="40">
        <v>2020</v>
      </c>
      <c r="B38" s="49">
        <f>[1]Data!L45*100</f>
        <v>4.8617896424043128</v>
      </c>
      <c r="C38" s="50">
        <f>[1]Data!M45*100</f>
        <v>10.981351722832056</v>
      </c>
      <c r="D38" s="57" t="s">
        <v>59</v>
      </c>
    </row>
    <row r="39" spans="1:8" x14ac:dyDescent="0.3">
      <c r="A39" s="51" t="s">
        <v>64</v>
      </c>
      <c r="B39" s="53">
        <f>[1]Data!L46*100</f>
        <v>5.0725442038000113</v>
      </c>
      <c r="C39" s="60">
        <f>[1]Data!M46*100</f>
        <v>2.31</v>
      </c>
    </row>
  </sheetData>
  <mergeCells count="3">
    <mergeCell ref="N18:P18"/>
    <mergeCell ref="F25:K25"/>
    <mergeCell ref="F27:H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0"/>
  <sheetViews>
    <sheetView topLeftCell="A2" zoomScale="85" zoomScaleNormal="85" workbookViewId="0">
      <selection activeCell="G2" sqref="G2"/>
    </sheetView>
  </sheetViews>
  <sheetFormatPr defaultRowHeight="14.4" x14ac:dyDescent="0.3"/>
  <cols>
    <col min="1" max="1" width="11.5546875" bestFit="1" customWidth="1"/>
    <col min="2" max="2" width="23.44140625" bestFit="1" customWidth="1"/>
    <col min="3" max="3" width="23.44140625" customWidth="1"/>
    <col min="4" max="4" width="17.109375" bestFit="1" customWidth="1"/>
    <col min="5" max="5" width="27.88671875" bestFit="1" customWidth="1"/>
    <col min="6" max="6" width="27.88671875" customWidth="1"/>
    <col min="7" max="7" width="10.6640625" bestFit="1" customWidth="1"/>
    <col min="9" max="9" width="21" bestFit="1" customWidth="1"/>
    <col min="10" max="10" width="24" bestFit="1" customWidth="1"/>
    <col min="11" max="11" width="43.44140625" bestFit="1" customWidth="1"/>
    <col min="12" max="12" width="10.88671875" bestFit="1" customWidth="1"/>
    <col min="14" max="14" width="16.6640625" customWidth="1"/>
    <col min="15" max="15" width="40.44140625" customWidth="1"/>
    <col min="18" max="18" width="14.6640625" bestFit="1" customWidth="1"/>
  </cols>
  <sheetData>
    <row r="1" spans="1:21" ht="13.95" customHeight="1" x14ac:dyDescent="0.3">
      <c r="B1" t="s">
        <v>1</v>
      </c>
      <c r="E1" t="s">
        <v>24</v>
      </c>
    </row>
    <row r="2" spans="1:21" ht="13.95" customHeight="1" x14ac:dyDescent="0.3">
      <c r="A2" t="s">
        <v>0</v>
      </c>
      <c r="B2" t="s">
        <v>46</v>
      </c>
      <c r="C2" s="63" t="s">
        <v>65</v>
      </c>
      <c r="D2" t="s">
        <v>17</v>
      </c>
      <c r="E2" t="s">
        <v>5</v>
      </c>
      <c r="F2" s="63" t="s">
        <v>65</v>
      </c>
      <c r="G2" t="s">
        <v>16</v>
      </c>
      <c r="I2" s="4" t="s">
        <v>23</v>
      </c>
    </row>
    <row r="3" spans="1:21" ht="13.95" customHeight="1" thickBot="1" x14ac:dyDescent="0.35">
      <c r="A3" s="1">
        <v>37103</v>
      </c>
      <c r="E3">
        <v>10000</v>
      </c>
      <c r="F3">
        <v>10000</v>
      </c>
      <c r="G3">
        <v>10000</v>
      </c>
      <c r="J3" t="s">
        <v>5</v>
      </c>
      <c r="K3" t="s">
        <v>65</v>
      </c>
      <c r="L3" t="s">
        <v>16</v>
      </c>
    </row>
    <row r="4" spans="1:21" ht="29.4" customHeight="1" x14ac:dyDescent="0.3">
      <c r="A4" s="1">
        <v>37134</v>
      </c>
      <c r="B4" s="2">
        <v>-4.0899999999999999E-2</v>
      </c>
      <c r="C4" s="2">
        <v>-2.7699999999999999E-2</v>
      </c>
      <c r="D4" s="2">
        <v>-2.7699999999999999E-2</v>
      </c>
      <c r="E4">
        <f>E3*(1+B4)</f>
        <v>9591</v>
      </c>
      <c r="F4">
        <f>F3*(1+C4)</f>
        <v>9723</v>
      </c>
      <c r="G4">
        <f>G3*(1+D4)</f>
        <v>9723</v>
      </c>
      <c r="I4" t="s">
        <v>18</v>
      </c>
      <c r="J4" s="6">
        <f>E239/E236-1</f>
        <v>5.0725442038000113E-2</v>
      </c>
      <c r="K4" s="6">
        <f>F239/F236-1</f>
        <v>4.4493497863999698E-2</v>
      </c>
      <c r="L4" s="6">
        <f>G239/G236-1</f>
        <v>2.3004470840000124E-2</v>
      </c>
      <c r="O4" s="7" t="s">
        <v>27</v>
      </c>
      <c r="P4" s="7" t="s">
        <v>18</v>
      </c>
      <c r="Q4" s="8" t="s">
        <v>2</v>
      </c>
      <c r="R4" s="7" t="s">
        <v>28</v>
      </c>
      <c r="S4" s="7" t="s">
        <v>29</v>
      </c>
      <c r="T4" s="7" t="s">
        <v>30</v>
      </c>
      <c r="U4" s="7" t="s">
        <v>31</v>
      </c>
    </row>
    <row r="5" spans="1:21" ht="21" customHeight="1" x14ac:dyDescent="0.3">
      <c r="A5" s="1">
        <v>37164</v>
      </c>
      <c r="B5" s="2">
        <v>-3.7900000000000003E-2</v>
      </c>
      <c r="C5" s="2">
        <v>-3.3700000000000001E-2</v>
      </c>
      <c r="D5" s="2">
        <v>-3.3700000000000001E-2</v>
      </c>
      <c r="E5">
        <f t="shared" ref="E5:G20" si="0">E4*(1+B5)</f>
        <v>9227.5010999999995</v>
      </c>
      <c r="F5">
        <f t="shared" si="0"/>
        <v>9395.3348999999998</v>
      </c>
      <c r="G5">
        <f t="shared" si="0"/>
        <v>9395.3348999999998</v>
      </c>
      <c r="I5" t="s">
        <v>2</v>
      </c>
      <c r="J5" s="6">
        <f>E239/E227-1</f>
        <v>0.28166479824555335</v>
      </c>
      <c r="K5" s="6">
        <f>F239/F227-1</f>
        <v>0.25483631091260395</v>
      </c>
      <c r="L5" s="6">
        <f>G239/G227-1</f>
        <v>0.2773125819038611</v>
      </c>
      <c r="O5" s="9" t="s">
        <v>32</v>
      </c>
      <c r="P5" s="10">
        <f>J4*100</f>
        <v>5.0725442038000113</v>
      </c>
      <c r="Q5" s="10">
        <f>J5*100</f>
        <v>28.166479824555335</v>
      </c>
      <c r="R5" s="10">
        <f>J7*100</f>
        <v>6.4368659234335102</v>
      </c>
      <c r="S5" s="10">
        <f>J9*100</f>
        <v>6.7350277001640313</v>
      </c>
      <c r="T5" s="10">
        <f>J11*100</f>
        <v>6.2240761092679842</v>
      </c>
      <c r="U5" s="10">
        <f>J13*100</f>
        <v>6.2274114039540418</v>
      </c>
    </row>
    <row r="6" spans="1:21" ht="13.95" customHeight="1" x14ac:dyDescent="0.3">
      <c r="A6" s="1">
        <v>37195</v>
      </c>
      <c r="B6" s="2">
        <v>2.7099999999999999E-2</v>
      </c>
      <c r="C6" s="2">
        <v>1.46E-2</v>
      </c>
      <c r="D6" s="2">
        <v>1.46E-2</v>
      </c>
      <c r="E6">
        <f t="shared" si="0"/>
        <v>9477.5663798099977</v>
      </c>
      <c r="F6">
        <f t="shared" si="0"/>
        <v>9532.5067895399989</v>
      </c>
      <c r="G6">
        <f t="shared" si="0"/>
        <v>9532.5067895399989</v>
      </c>
      <c r="I6" t="s">
        <v>19</v>
      </c>
      <c r="J6" s="6">
        <f>E239/E203-1</f>
        <v>0.20580265080730853</v>
      </c>
      <c r="K6" s="6">
        <f>F239/F203-1</f>
        <v>0.18351964570072576</v>
      </c>
      <c r="L6" s="6">
        <f>G239/G203-1</f>
        <v>0.27558379902107522</v>
      </c>
      <c r="O6" s="11" t="s">
        <v>62</v>
      </c>
      <c r="P6" s="64">
        <f>K4*100</f>
        <v>4.4493497863999698</v>
      </c>
      <c r="Q6" s="64">
        <f>K5*100</f>
        <v>25.483631091260396</v>
      </c>
      <c r="R6" s="64">
        <f>K7*100</f>
        <v>5.7771408245477218</v>
      </c>
      <c r="S6" s="64">
        <f>K9*100</f>
        <v>6.4524214189570772</v>
      </c>
      <c r="T6" s="64">
        <f>K11*100</f>
        <v>4.9563676515188781</v>
      </c>
      <c r="U6" s="64">
        <f>K13*100</f>
        <v>4.4401197769886158</v>
      </c>
    </row>
    <row r="7" spans="1:21" ht="13.95" customHeight="1" x14ac:dyDescent="0.3">
      <c r="A7" s="1">
        <v>37225</v>
      </c>
      <c r="B7" s="2">
        <v>4.36E-2</v>
      </c>
      <c r="C7" s="2">
        <v>3.8199999999999998E-2</v>
      </c>
      <c r="D7" s="2">
        <v>3.8199999999999998E-2</v>
      </c>
      <c r="E7">
        <f t="shared" si="0"/>
        <v>9890.7882739697143</v>
      </c>
      <c r="F7">
        <f t="shared" si="0"/>
        <v>9896.6485489004262</v>
      </c>
      <c r="G7">
        <f t="shared" si="0"/>
        <v>9896.6485489004262</v>
      </c>
      <c r="I7" t="s">
        <v>20</v>
      </c>
      <c r="J7" s="3">
        <f>(1+J6)^(1/3)-1</f>
        <v>6.4368659234335102E-2</v>
      </c>
      <c r="K7" s="3">
        <f>(1+K6)^(1/3)-1</f>
        <v>5.7771408245477218E-2</v>
      </c>
      <c r="L7" s="3">
        <f>(1+L6)^(1/3)-1</f>
        <v>8.451691889062829E-2</v>
      </c>
      <c r="O7" s="11" t="s">
        <v>33</v>
      </c>
      <c r="P7" s="12">
        <f>L4*100</f>
        <v>2.3004470840000124</v>
      </c>
      <c r="Q7" s="12">
        <f>L5*100</f>
        <v>27.731258190386111</v>
      </c>
      <c r="R7" s="12">
        <f>L7*100</f>
        <v>8.451691889062829</v>
      </c>
      <c r="S7" s="12">
        <f>L9*100</f>
        <v>8.3144227137943005</v>
      </c>
      <c r="T7" s="12">
        <f>L11*100</f>
        <v>6.174873888680299</v>
      </c>
      <c r="U7" s="12">
        <f>L13*100</f>
        <v>5.0260982522815745</v>
      </c>
    </row>
    <row r="8" spans="1:21" ht="13.95" customHeight="1" x14ac:dyDescent="0.3">
      <c r="A8" s="1">
        <v>37256</v>
      </c>
      <c r="B8" s="2">
        <v>2.0199999999999999E-2</v>
      </c>
      <c r="C8" s="2">
        <v>4.5999999999999999E-3</v>
      </c>
      <c r="D8" s="2">
        <v>4.5999999999999999E-3</v>
      </c>
      <c r="E8">
        <f t="shared" si="0"/>
        <v>10090.582197103902</v>
      </c>
      <c r="F8">
        <f t="shared" si="0"/>
        <v>9942.1731322253672</v>
      </c>
      <c r="G8">
        <f t="shared" si="0"/>
        <v>9942.1731322253672</v>
      </c>
      <c r="I8" t="s">
        <v>25</v>
      </c>
      <c r="J8" s="6">
        <f>E239/E179-1</f>
        <v>0.3852712969601837</v>
      </c>
      <c r="K8" s="6">
        <f>F239/F179-1</f>
        <v>0.36702898447955934</v>
      </c>
      <c r="L8" s="6">
        <f>G239/G179-1</f>
        <v>0.49084140863837855</v>
      </c>
    </row>
    <row r="9" spans="1:21" ht="13.95" customHeight="1" x14ac:dyDescent="0.3">
      <c r="A9" s="1">
        <v>37287</v>
      </c>
      <c r="B9" s="2">
        <v>-1.1000000000000001E-2</v>
      </c>
      <c r="C9" s="2">
        <v>-6.7000000000000002E-3</v>
      </c>
      <c r="D9" s="2">
        <v>-6.7000000000000002E-3</v>
      </c>
      <c r="E9">
        <f t="shared" si="0"/>
        <v>9979.5857929357589</v>
      </c>
      <c r="F9">
        <f t="shared" si="0"/>
        <v>9875.5605722394575</v>
      </c>
      <c r="G9">
        <f t="shared" si="0"/>
        <v>9875.5605722394575</v>
      </c>
      <c r="I9" t="s">
        <v>26</v>
      </c>
      <c r="J9" s="3">
        <f>(1+J8)^(1/5)-1</f>
        <v>6.7350277001640313E-2</v>
      </c>
      <c r="K9" s="3">
        <f>(1+K8)^(1/5)-1</f>
        <v>6.4524214189570772E-2</v>
      </c>
      <c r="L9" s="3">
        <f>(1+L8)^(1/5)-1</f>
        <v>8.3144227137943005E-2</v>
      </c>
    </row>
    <row r="10" spans="1:21" ht="13.95" customHeight="1" x14ac:dyDescent="0.3">
      <c r="A10" s="1">
        <v>37315</v>
      </c>
      <c r="B10" s="2">
        <v>-1.8100000000000002E-2</v>
      </c>
      <c r="C10" s="2">
        <v>-7.8000000000000005E-3</v>
      </c>
      <c r="D10" s="2">
        <v>-7.8000000000000005E-3</v>
      </c>
      <c r="E10">
        <f t="shared" si="0"/>
        <v>9798.9552900836225</v>
      </c>
      <c r="F10">
        <f t="shared" si="0"/>
        <v>9798.5311997759891</v>
      </c>
      <c r="G10">
        <f t="shared" si="0"/>
        <v>9798.5311997759891</v>
      </c>
      <c r="I10" t="s">
        <v>3</v>
      </c>
      <c r="J10" s="6">
        <f>E239/E119-1</f>
        <v>0.82906704405478182</v>
      </c>
      <c r="K10" s="6">
        <f>F239/F119-1</f>
        <v>0.62213846081662849</v>
      </c>
      <c r="L10" s="6">
        <f>G239/G119-1</f>
        <v>0.82061257553098499</v>
      </c>
    </row>
    <row r="11" spans="1:21" ht="13.95" customHeight="1" x14ac:dyDescent="0.3">
      <c r="A11" s="1">
        <v>37346</v>
      </c>
      <c r="B11" s="2">
        <v>1.06E-2</v>
      </c>
      <c r="C11" s="2">
        <v>1.67E-2</v>
      </c>
      <c r="D11" s="2">
        <v>1.67E-2</v>
      </c>
      <c r="E11">
        <f t="shared" si="0"/>
        <v>9902.8242161585076</v>
      </c>
      <c r="F11">
        <f t="shared" si="0"/>
        <v>9962.1666708122466</v>
      </c>
      <c r="G11">
        <f t="shared" si="0"/>
        <v>9962.1666708122466</v>
      </c>
      <c r="I11" t="s">
        <v>4</v>
      </c>
      <c r="J11" s="3">
        <f>(1+J10)^(1/10)-1</f>
        <v>6.2240761092679842E-2</v>
      </c>
      <c r="K11" s="3">
        <f>(1+K10)^(1/10)-1</f>
        <v>4.9563676515188781E-2</v>
      </c>
      <c r="L11" s="3">
        <f>(1+L10)^(1/10)-1</f>
        <v>6.174873888680299E-2</v>
      </c>
    </row>
    <row r="12" spans="1:21" ht="13.95" customHeight="1" x14ac:dyDescent="0.3">
      <c r="A12" s="1">
        <v>37376</v>
      </c>
      <c r="B12" s="2">
        <v>-1.8E-3</v>
      </c>
      <c r="C12" s="2">
        <v>-2.3700000000000002E-2</v>
      </c>
      <c r="D12" s="2">
        <v>-2.3700000000000002E-2</v>
      </c>
      <c r="E12">
        <f t="shared" si="0"/>
        <v>9884.9991325694227</v>
      </c>
      <c r="F12">
        <f t="shared" si="0"/>
        <v>9726.0633207139963</v>
      </c>
      <c r="G12">
        <f t="shared" si="0"/>
        <v>9726.0633207139963</v>
      </c>
      <c r="I12" t="s">
        <v>6</v>
      </c>
      <c r="J12" s="6">
        <f>E239/E3-1</f>
        <v>2.2808504742255375</v>
      </c>
      <c r="K12" s="6">
        <f>F239/F3-1</f>
        <v>1.3499471979387661</v>
      </c>
      <c r="L12" s="6">
        <f>G239/G3-1</f>
        <v>1.6232854795829548</v>
      </c>
    </row>
    <row r="13" spans="1:21" ht="13.95" customHeight="1" x14ac:dyDescent="0.3">
      <c r="A13" s="1">
        <v>37407</v>
      </c>
      <c r="B13" s="2">
        <v>-4.0000000000000002E-4</v>
      </c>
      <c r="C13" s="2">
        <v>-1E-3</v>
      </c>
      <c r="D13" s="2">
        <v>-1E-3</v>
      </c>
      <c r="E13">
        <f t="shared" si="0"/>
        <v>9881.0451329163952</v>
      </c>
      <c r="F13">
        <f t="shared" si="0"/>
        <v>9716.3372573932829</v>
      </c>
      <c r="G13">
        <f t="shared" si="0"/>
        <v>9716.3372573932829</v>
      </c>
      <c r="I13" t="s">
        <v>7</v>
      </c>
      <c r="J13" s="6">
        <f>(1+J12)^(12/236)-1</f>
        <v>6.2274114039540418E-2</v>
      </c>
      <c r="K13" s="6">
        <f>(1+K12)^(12/236)-1</f>
        <v>4.4401197769886158E-2</v>
      </c>
      <c r="L13" s="6">
        <f>(1+L12)^(12/236)-1</f>
        <v>5.0260982522815745E-2</v>
      </c>
    </row>
    <row r="14" spans="1:21" ht="13.95" customHeight="1" x14ac:dyDescent="0.3">
      <c r="A14" s="1">
        <v>37437</v>
      </c>
      <c r="B14" s="2">
        <v>-2.0299999999999999E-2</v>
      </c>
      <c r="C14" s="2">
        <v>-3.1899999999999998E-2</v>
      </c>
      <c r="D14" s="2">
        <v>-3.1899999999999998E-2</v>
      </c>
      <c r="E14">
        <f t="shared" si="0"/>
        <v>9680.4599167181932</v>
      </c>
      <c r="F14">
        <f t="shared" si="0"/>
        <v>9406.3860988824363</v>
      </c>
      <c r="G14">
        <f t="shared" si="0"/>
        <v>9406.3860988824363</v>
      </c>
    </row>
    <row r="15" spans="1:21" ht="13.95" customHeight="1" x14ac:dyDescent="0.3">
      <c r="A15" s="1">
        <v>37468</v>
      </c>
      <c r="B15" s="2">
        <v>-1.8100000000000002E-2</v>
      </c>
      <c r="C15" s="2">
        <v>-3.3000000000000002E-2</v>
      </c>
      <c r="D15" s="2">
        <v>-3.3000000000000002E-2</v>
      </c>
      <c r="E15">
        <f t="shared" si="0"/>
        <v>9505.2435922255936</v>
      </c>
      <c r="F15">
        <f t="shared" si="0"/>
        <v>9095.9753576193161</v>
      </c>
      <c r="G15">
        <f t="shared" si="0"/>
        <v>9095.9753576193161</v>
      </c>
      <c r="I15" s="4" t="s">
        <v>8</v>
      </c>
    </row>
    <row r="16" spans="1:21" ht="13.95" customHeight="1" x14ac:dyDescent="0.3">
      <c r="A16" s="1">
        <v>37499</v>
      </c>
      <c r="B16" s="2">
        <v>2.9999999999999997E-4</v>
      </c>
      <c r="C16" s="2">
        <v>6.1999999999999998E-3</v>
      </c>
      <c r="D16" s="2">
        <v>6.1999999999999998E-3</v>
      </c>
      <c r="E16">
        <f t="shared" si="0"/>
        <v>9508.0951653032607</v>
      </c>
      <c r="F16">
        <f t="shared" si="0"/>
        <v>9152.3704048365562</v>
      </c>
      <c r="G16">
        <f t="shared" si="0"/>
        <v>9152.3704048365562</v>
      </c>
      <c r="J16" t="s">
        <v>5</v>
      </c>
      <c r="K16" t="s">
        <v>17</v>
      </c>
    </row>
    <row r="17" spans="1:14" ht="13.95" customHeight="1" x14ac:dyDescent="0.3">
      <c r="A17" s="1">
        <v>37529</v>
      </c>
      <c r="B17" s="2">
        <v>-1.6899999999999998E-2</v>
      </c>
      <c r="C17" s="2">
        <v>-4.9500000000000002E-2</v>
      </c>
      <c r="D17" s="2">
        <v>-4.9500000000000002E-2</v>
      </c>
      <c r="E17">
        <f t="shared" si="0"/>
        <v>9347.4083570096354</v>
      </c>
      <c r="F17">
        <f t="shared" si="0"/>
        <v>8699.3280697971459</v>
      </c>
      <c r="G17">
        <f t="shared" si="0"/>
        <v>8699.3280697971459</v>
      </c>
      <c r="I17" t="s">
        <v>9</v>
      </c>
      <c r="J17" s="2">
        <f>J13</f>
        <v>6.2274114039540418E-2</v>
      </c>
      <c r="K17" s="2">
        <f>L13</f>
        <v>5.0260982522815745E-2</v>
      </c>
    </row>
    <row r="18" spans="1:14" ht="13.95" customHeight="1" x14ac:dyDescent="0.3">
      <c r="A18" s="1">
        <v>37560</v>
      </c>
      <c r="B18" s="2">
        <v>-7.000000000000001E-4</v>
      </c>
      <c r="C18" s="2">
        <v>4.4000000000000004E-2</v>
      </c>
      <c r="D18" s="2">
        <v>4.4000000000000004E-2</v>
      </c>
      <c r="E18">
        <f t="shared" si="0"/>
        <v>9340.8651711597286</v>
      </c>
      <c r="F18">
        <f t="shared" si="0"/>
        <v>9082.0985048682214</v>
      </c>
      <c r="G18">
        <f t="shared" si="0"/>
        <v>9082.0985048682214</v>
      </c>
      <c r="I18" t="s">
        <v>10</v>
      </c>
      <c r="J18" s="13">
        <f>COVAR(B4:B239,D4:D239)/VAR(D4:D239)</f>
        <v>0.79297385392544295</v>
      </c>
      <c r="K18" s="5">
        <v>1</v>
      </c>
    </row>
    <row r="19" spans="1:14" ht="13.95" customHeight="1" x14ac:dyDescent="0.3">
      <c r="A19" s="1">
        <v>37590</v>
      </c>
      <c r="B19" s="2">
        <v>1.7500000000000002E-2</v>
      </c>
      <c r="C19" s="2">
        <v>3.15E-2</v>
      </c>
      <c r="D19" s="2">
        <v>3.15E-2</v>
      </c>
      <c r="E19">
        <f t="shared" si="0"/>
        <v>9504.3303116550251</v>
      </c>
      <c r="F19">
        <f t="shared" si="0"/>
        <v>9368.1846077715709</v>
      </c>
      <c r="G19">
        <f t="shared" si="0"/>
        <v>9368.1846077715709</v>
      </c>
      <c r="I19" t="s">
        <v>11</v>
      </c>
      <c r="J19" s="14">
        <v>1.7699999999999999E-4</v>
      </c>
      <c r="K19" s="2">
        <f>J19</f>
        <v>1.7699999999999999E-4</v>
      </c>
    </row>
    <row r="20" spans="1:14" ht="13.95" customHeight="1" x14ac:dyDescent="0.3">
      <c r="A20" s="1">
        <v>37621</v>
      </c>
      <c r="B20" s="2">
        <v>2.5999999999999999E-3</v>
      </c>
      <c r="C20" s="2">
        <v>-2.29E-2</v>
      </c>
      <c r="D20" s="2">
        <v>-2.29E-2</v>
      </c>
      <c r="E20">
        <f t="shared" si="0"/>
        <v>9529.0415704653278</v>
      </c>
      <c r="F20">
        <f t="shared" si="0"/>
        <v>9153.653180253601</v>
      </c>
      <c r="G20">
        <f t="shared" si="0"/>
        <v>9153.653180253601</v>
      </c>
      <c r="I20" t="s">
        <v>12</v>
      </c>
      <c r="J20" s="3">
        <f>(J17-J19)-J18*(K17-K19)</f>
        <v>2.2381825398488688E-2</v>
      </c>
    </row>
    <row r="21" spans="1:14" ht="13.95" customHeight="1" x14ac:dyDescent="0.3">
      <c r="A21" s="1">
        <v>37652</v>
      </c>
      <c r="B21" s="2">
        <v>5.0000000000000001E-4</v>
      </c>
      <c r="C21" s="2">
        <v>-1.1399999999999999E-2</v>
      </c>
      <c r="D21" s="2">
        <v>-1.1399999999999999E-2</v>
      </c>
      <c r="E21">
        <f t="shared" ref="E21:G36" si="1">E20*(1+B21)</f>
        <v>9533.8060912505607</v>
      </c>
      <c r="F21">
        <f t="shared" si="1"/>
        <v>9049.3015339987105</v>
      </c>
      <c r="G21">
        <f t="shared" si="1"/>
        <v>9049.3015339987105</v>
      </c>
      <c r="I21" t="s">
        <v>13</v>
      </c>
      <c r="J21" s="13">
        <f>RSQ(B4:B239,D4:D239)</f>
        <v>0.78173173985449418</v>
      </c>
    </row>
    <row r="22" spans="1:14" ht="13.95" customHeight="1" x14ac:dyDescent="0.3">
      <c r="A22" s="1">
        <v>37680</v>
      </c>
      <c r="B22" s="2">
        <v>3.9000000000000003E-3</v>
      </c>
      <c r="C22" s="2">
        <v>-3.5999999999999999E-3</v>
      </c>
      <c r="D22" s="2">
        <v>-3.5999999999999999E-3</v>
      </c>
      <c r="E22">
        <f t="shared" si="1"/>
        <v>9570.9879350064384</v>
      </c>
      <c r="F22">
        <f t="shared" si="1"/>
        <v>9016.7240484763151</v>
      </c>
      <c r="G22">
        <f t="shared" si="1"/>
        <v>9016.7240484763151</v>
      </c>
      <c r="I22" t="s">
        <v>14</v>
      </c>
      <c r="J22" s="6">
        <f>STDEV(B4:B239)*SQRT(12)</f>
        <v>7.08828062089049E-2</v>
      </c>
      <c r="K22" s="6">
        <f>STDEV(D4:D239)*SQRT(12)</f>
        <v>7.8698556552594723E-2</v>
      </c>
    </row>
    <row r="23" spans="1:14" ht="13.95" customHeight="1" x14ac:dyDescent="0.3">
      <c r="A23" s="1">
        <v>37711</v>
      </c>
      <c r="B23" s="2">
        <v>-3.9000000000000003E-3</v>
      </c>
      <c r="C23" s="2">
        <v>6.4000000000000003E-3</v>
      </c>
      <c r="D23" s="2">
        <v>6.4000000000000003E-3</v>
      </c>
      <c r="E23">
        <f t="shared" si="1"/>
        <v>9533.6610820599126</v>
      </c>
      <c r="F23">
        <f t="shared" si="1"/>
        <v>9074.4310823865635</v>
      </c>
      <c r="G23">
        <f t="shared" si="1"/>
        <v>9074.4310823865635</v>
      </c>
      <c r="I23" t="s">
        <v>15</v>
      </c>
      <c r="J23" s="5">
        <f>(J17-J19)/J22</f>
        <v>0.87605326821470075</v>
      </c>
      <c r="K23" s="5">
        <f>(K17-K19)/K22</f>
        <v>0.63640280987039854</v>
      </c>
    </row>
    <row r="24" spans="1:14" ht="13.95" customHeight="1" x14ac:dyDescent="0.3">
      <c r="A24" s="1">
        <v>37741</v>
      </c>
      <c r="B24" s="2">
        <v>2.5000000000000001E-2</v>
      </c>
      <c r="C24" s="2">
        <v>4.3299999999999998E-2</v>
      </c>
      <c r="D24" s="2">
        <v>4.3299999999999998E-2</v>
      </c>
      <c r="E24">
        <f t="shared" si="1"/>
        <v>9772.0026091114087</v>
      </c>
      <c r="F24">
        <f t="shared" si="1"/>
        <v>9467.3539482538999</v>
      </c>
      <c r="G24">
        <f t="shared" si="1"/>
        <v>9467.3539482538999</v>
      </c>
      <c r="I24" s="4" t="s">
        <v>21</v>
      </c>
    </row>
    <row r="25" spans="1:14" ht="13.95" customHeight="1" x14ac:dyDescent="0.3">
      <c r="A25" s="1">
        <v>37772</v>
      </c>
      <c r="B25" s="2">
        <v>2.4900000000000002E-2</v>
      </c>
      <c r="C25" s="2">
        <v>3.0299999999999997E-2</v>
      </c>
      <c r="D25" s="2">
        <v>3.0299999999999997E-2</v>
      </c>
      <c r="E25">
        <f t="shared" si="1"/>
        <v>10015.325474078281</v>
      </c>
      <c r="F25">
        <f t="shared" si="1"/>
        <v>9754.2147728859927</v>
      </c>
      <c r="G25">
        <f t="shared" si="1"/>
        <v>9754.2147728859927</v>
      </c>
      <c r="J25" t="s">
        <v>5</v>
      </c>
      <c r="K25" t="s">
        <v>17</v>
      </c>
      <c r="L25" t="s">
        <v>5</v>
      </c>
      <c r="M25" t="s">
        <v>17</v>
      </c>
    </row>
    <row r="26" spans="1:14" ht="13.95" customHeight="1" x14ac:dyDescent="0.3">
      <c r="A26" s="1">
        <v>37802</v>
      </c>
      <c r="B26" s="2">
        <v>1.89E-2</v>
      </c>
      <c r="C26" s="2">
        <v>7.6E-3</v>
      </c>
      <c r="D26" s="2">
        <v>7.6E-3</v>
      </c>
      <c r="E26">
        <f t="shared" si="1"/>
        <v>10204.615125538359</v>
      </c>
      <c r="F26">
        <f t="shared" si="1"/>
        <v>9828.3468051599266</v>
      </c>
      <c r="G26">
        <f t="shared" si="1"/>
        <v>9828.3468051599266</v>
      </c>
      <c r="I26" s="1">
        <v>37256</v>
      </c>
      <c r="J26">
        <f>VLOOKUP($I26,$A:$G,5,0)</f>
        <v>10090.582197103902</v>
      </c>
      <c r="K26">
        <f>VLOOKUP($I26,$A:$G,6,0)</f>
        <v>9942.1731322253672</v>
      </c>
    </row>
    <row r="27" spans="1:14" ht="13.95" customHeight="1" x14ac:dyDescent="0.3">
      <c r="A27" s="1">
        <v>37833</v>
      </c>
      <c r="B27" s="2">
        <v>-2.8000000000000004E-3</v>
      </c>
      <c r="C27" s="2">
        <v>5.4000000000000003E-3</v>
      </c>
      <c r="D27" s="2">
        <v>5.4000000000000003E-3</v>
      </c>
      <c r="E27">
        <f t="shared" si="1"/>
        <v>10176.042203186851</v>
      </c>
      <c r="F27">
        <f t="shared" si="1"/>
        <v>9881.4198779077906</v>
      </c>
      <c r="G27">
        <f t="shared" si="1"/>
        <v>9881.4198779077906</v>
      </c>
      <c r="I27" s="1">
        <v>37621</v>
      </c>
      <c r="J27">
        <f t="shared" ref="J27:J46" si="2">VLOOKUP($I27,$A:$G,5,0)</f>
        <v>9529.0415704653278</v>
      </c>
      <c r="K27">
        <f t="shared" ref="K27:K46" si="3">VLOOKUP($I27,$A:$G,6,0)</f>
        <v>9153.653180253601</v>
      </c>
      <c r="L27" s="15">
        <v>-5.5399999999999998E-2</v>
      </c>
      <c r="M27" s="3">
        <f t="shared" ref="L27:M42" si="4">K27/K26-1</f>
        <v>-7.9310623692113391E-2</v>
      </c>
      <c r="N27" s="3"/>
    </row>
    <row r="28" spans="1:14" ht="13.95" customHeight="1" x14ac:dyDescent="0.3">
      <c r="A28" s="1">
        <v>37864</v>
      </c>
      <c r="B28" s="2">
        <v>3.3E-3</v>
      </c>
      <c r="C28" s="2">
        <v>1.01E-2</v>
      </c>
      <c r="D28" s="2">
        <v>1.01E-2</v>
      </c>
      <c r="E28">
        <f t="shared" si="1"/>
        <v>10209.623142457369</v>
      </c>
      <c r="F28">
        <f t="shared" si="1"/>
        <v>9981.2222186746585</v>
      </c>
      <c r="G28">
        <f t="shared" si="1"/>
        <v>9981.2222186746585</v>
      </c>
      <c r="I28" s="1">
        <v>37986</v>
      </c>
      <c r="J28">
        <f t="shared" si="2"/>
        <v>10949.598698543392</v>
      </c>
      <c r="K28">
        <f t="shared" si="3"/>
        <v>10601.749033310556</v>
      </c>
      <c r="L28" s="15">
        <v>0.14899999999999999</v>
      </c>
      <c r="M28" s="3">
        <f t="shared" si="4"/>
        <v>0.15819868030185025</v>
      </c>
      <c r="N28" s="3"/>
    </row>
    <row r="29" spans="1:14" ht="13.95" customHeight="1" x14ac:dyDescent="0.3">
      <c r="A29" s="1">
        <v>37894</v>
      </c>
      <c r="B29" s="2">
        <v>1.01E-2</v>
      </c>
      <c r="C29" s="2">
        <v>8.0000000000000004E-4</v>
      </c>
      <c r="D29" s="2">
        <v>8.0000000000000004E-4</v>
      </c>
      <c r="E29">
        <f t="shared" si="1"/>
        <v>10312.740336196188</v>
      </c>
      <c r="F29">
        <f t="shared" si="1"/>
        <v>9989.2071964495972</v>
      </c>
      <c r="G29">
        <f t="shared" si="1"/>
        <v>9989.2071964495972</v>
      </c>
      <c r="I29" s="1">
        <v>38352</v>
      </c>
      <c r="J29">
        <f t="shared" si="2"/>
        <v>11839.257625469727</v>
      </c>
      <c r="K29">
        <f t="shared" si="3"/>
        <v>11222.395690074318</v>
      </c>
      <c r="L29" s="15">
        <v>8.1199999999999994E-2</v>
      </c>
      <c r="M29" s="3">
        <f t="shared" si="4"/>
        <v>5.8541911793393631E-2</v>
      </c>
      <c r="N29" s="3"/>
    </row>
    <row r="30" spans="1:14" ht="13.95" customHeight="1" x14ac:dyDescent="0.3">
      <c r="A30" s="1">
        <v>37925</v>
      </c>
      <c r="B30" s="2">
        <v>1.8200000000000001E-2</v>
      </c>
      <c r="C30" s="2">
        <v>2.64E-2</v>
      </c>
      <c r="D30" s="2">
        <v>2.64E-2</v>
      </c>
      <c r="E30">
        <f t="shared" si="1"/>
        <v>10500.432210314959</v>
      </c>
      <c r="F30">
        <f t="shared" si="1"/>
        <v>10252.922266435866</v>
      </c>
      <c r="G30">
        <f t="shared" si="1"/>
        <v>10252.922266435866</v>
      </c>
      <c r="I30" s="1">
        <v>38717</v>
      </c>
      <c r="J30">
        <f t="shared" si="2"/>
        <v>12845.459979846746</v>
      </c>
      <c r="K30">
        <f t="shared" si="3"/>
        <v>11616.955925845585</v>
      </c>
      <c r="L30" s="15">
        <v>8.4900000000000003E-2</v>
      </c>
      <c r="M30" s="15">
        <v>3.5099999999999999E-2</v>
      </c>
      <c r="N30" s="3"/>
    </row>
    <row r="31" spans="1:14" ht="13.95" customHeight="1" x14ac:dyDescent="0.3">
      <c r="A31" s="1">
        <v>37955</v>
      </c>
      <c r="B31" s="2">
        <v>8.0000000000000002E-3</v>
      </c>
      <c r="C31" s="2">
        <v>4.0999999999999995E-3</v>
      </c>
      <c r="D31" s="2">
        <v>4.0999999999999995E-3</v>
      </c>
      <c r="E31">
        <f t="shared" si="1"/>
        <v>10584.435667997479</v>
      </c>
      <c r="F31">
        <f t="shared" si="1"/>
        <v>10294.959247728253</v>
      </c>
      <c r="G31">
        <f t="shared" si="1"/>
        <v>10294.959247728253</v>
      </c>
      <c r="I31" s="1">
        <v>39082</v>
      </c>
      <c r="J31">
        <f t="shared" si="2"/>
        <v>14896.696606690539</v>
      </c>
      <c r="K31">
        <f t="shared" si="3"/>
        <v>12791.220152914579</v>
      </c>
      <c r="L31" s="3">
        <f t="shared" si="4"/>
        <v>0.15968572788066604</v>
      </c>
      <c r="M31" s="3">
        <f t="shared" si="4"/>
        <v>0.10108192150892759</v>
      </c>
      <c r="N31" s="3"/>
    </row>
    <row r="32" spans="1:14" ht="13.95" customHeight="1" x14ac:dyDescent="0.3">
      <c r="A32" s="1">
        <v>37986</v>
      </c>
      <c r="B32" s="2">
        <v>3.4500000000000003E-2</v>
      </c>
      <c r="C32" s="2">
        <v>2.98E-2</v>
      </c>
      <c r="D32" s="2">
        <v>2.98E-2</v>
      </c>
      <c r="E32">
        <f t="shared" si="1"/>
        <v>10949.598698543392</v>
      </c>
      <c r="F32">
        <f t="shared" si="1"/>
        <v>10601.749033310556</v>
      </c>
      <c r="G32">
        <f t="shared" si="1"/>
        <v>10601.749033310556</v>
      </c>
      <c r="I32" s="1">
        <v>39447</v>
      </c>
      <c r="J32">
        <f t="shared" si="2"/>
        <v>16281.421500501214</v>
      </c>
      <c r="K32">
        <f t="shared" si="3"/>
        <v>13547.280188385976</v>
      </c>
      <c r="L32" s="3">
        <f t="shared" si="4"/>
        <v>9.295516518667335E-2</v>
      </c>
      <c r="M32" s="15">
        <v>5.8999999999999997E-2</v>
      </c>
      <c r="N32" s="3"/>
    </row>
    <row r="33" spans="1:14" ht="13.95" customHeight="1" x14ac:dyDescent="0.3">
      <c r="A33" s="1">
        <v>38017</v>
      </c>
      <c r="B33" s="2">
        <v>6.3E-3</v>
      </c>
      <c r="C33" s="2">
        <v>1.0700000000000001E-2</v>
      </c>
      <c r="D33" s="2">
        <v>1.0700000000000001E-2</v>
      </c>
      <c r="E33">
        <f t="shared" si="1"/>
        <v>11018.581170344214</v>
      </c>
      <c r="F33">
        <f t="shared" si="1"/>
        <v>10715.187747966978</v>
      </c>
      <c r="G33">
        <f t="shared" si="1"/>
        <v>10715.187747966978</v>
      </c>
      <c r="I33" s="1">
        <v>39813</v>
      </c>
      <c r="J33">
        <f t="shared" si="2"/>
        <v>14036.71223715517</v>
      </c>
      <c r="K33">
        <f t="shared" si="3"/>
        <v>10695.024364397161</v>
      </c>
      <c r="L33" s="3">
        <f t="shared" si="4"/>
        <v>-0.13786936621454959</v>
      </c>
      <c r="M33" s="3">
        <f t="shared" si="4"/>
        <v>-0.21054084541884954</v>
      </c>
      <c r="N33" s="3"/>
    </row>
    <row r="34" spans="1:14" ht="13.95" customHeight="1" x14ac:dyDescent="0.3">
      <c r="A34" s="1">
        <v>38046</v>
      </c>
      <c r="B34" s="2">
        <v>1.18E-2</v>
      </c>
      <c r="C34" s="2">
        <v>9.7999999999999997E-3</v>
      </c>
      <c r="D34" s="2">
        <v>9.7999999999999997E-3</v>
      </c>
      <c r="E34">
        <f t="shared" si="1"/>
        <v>11148.600428154276</v>
      </c>
      <c r="F34">
        <f t="shared" si="1"/>
        <v>10820.196587897055</v>
      </c>
      <c r="G34">
        <f t="shared" si="1"/>
        <v>10820.196587897055</v>
      </c>
      <c r="I34" s="1">
        <v>40178</v>
      </c>
      <c r="J34">
        <f t="shared" si="2"/>
        <v>15848.956960028221</v>
      </c>
      <c r="K34">
        <f t="shared" si="3"/>
        <v>12770.627438179745</v>
      </c>
      <c r="L34" s="3">
        <f t="shared" si="4"/>
        <v>0.12910749271300448</v>
      </c>
      <c r="M34" s="3">
        <f t="shared" si="4"/>
        <v>0.19407184154643842</v>
      </c>
      <c r="N34" s="3"/>
    </row>
    <row r="35" spans="1:14" ht="13.95" customHeight="1" x14ac:dyDescent="0.3">
      <c r="A35" s="1">
        <v>38077</v>
      </c>
      <c r="B35" s="2">
        <v>-5.0000000000000001E-3</v>
      </c>
      <c r="C35" s="2">
        <v>-5.5000000000000005E-3</v>
      </c>
      <c r="D35" s="2">
        <v>-5.5000000000000005E-3</v>
      </c>
      <c r="E35">
        <f t="shared" si="1"/>
        <v>11092.857426013505</v>
      </c>
      <c r="F35">
        <f t="shared" si="1"/>
        <v>10760.685506663622</v>
      </c>
      <c r="G35">
        <f t="shared" si="1"/>
        <v>10760.685506663622</v>
      </c>
      <c r="I35" s="1">
        <v>40543</v>
      </c>
      <c r="J35">
        <f t="shared" si="2"/>
        <v>17460.130402477698</v>
      </c>
      <c r="K35">
        <f t="shared" si="3"/>
        <v>14052.582856757384</v>
      </c>
      <c r="L35" s="3">
        <f t="shared" si="4"/>
        <v>0.10165801109264971</v>
      </c>
      <c r="M35" s="3">
        <f t="shared" si="4"/>
        <v>0.10038311937164801</v>
      </c>
      <c r="N35" s="3"/>
    </row>
    <row r="36" spans="1:14" ht="13.95" customHeight="1" x14ac:dyDescent="0.3">
      <c r="A36" s="1">
        <v>38107</v>
      </c>
      <c r="B36" s="2">
        <v>2.9999999999999997E-4</v>
      </c>
      <c r="C36" s="2">
        <v>-1.5700000000000002E-2</v>
      </c>
      <c r="D36" s="2">
        <v>-1.5700000000000002E-2</v>
      </c>
      <c r="E36">
        <f t="shared" si="1"/>
        <v>11096.185283241308</v>
      </c>
      <c r="F36">
        <f t="shared" si="1"/>
        <v>10591.742744209003</v>
      </c>
      <c r="G36">
        <f t="shared" si="1"/>
        <v>10591.742744209003</v>
      </c>
      <c r="I36" s="1">
        <v>40908</v>
      </c>
      <c r="J36">
        <f t="shared" si="2"/>
        <v>17682.014792340233</v>
      </c>
      <c r="K36">
        <f t="shared" si="3"/>
        <v>13725.941377793541</v>
      </c>
      <c r="L36" s="3">
        <f t="shared" si="4"/>
        <v>1.270806029209548E-2</v>
      </c>
      <c r="M36" s="3">
        <f t="shared" si="4"/>
        <v>-2.3244230779025377E-2</v>
      </c>
      <c r="N36" s="3"/>
    </row>
    <row r="37" spans="1:14" ht="13.95" customHeight="1" x14ac:dyDescent="0.3">
      <c r="A37" s="1">
        <v>38138</v>
      </c>
      <c r="B37" s="2">
        <v>3.0000000000000001E-3</v>
      </c>
      <c r="C37" s="2">
        <v>5.8999999999999999E-3</v>
      </c>
      <c r="D37" s="2">
        <v>5.8999999999999999E-3</v>
      </c>
      <c r="E37">
        <f t="shared" ref="E37:G52" si="5">E36*(1+B37)</f>
        <v>11129.47383909103</v>
      </c>
      <c r="F37">
        <f t="shared" si="5"/>
        <v>10654.234026399836</v>
      </c>
      <c r="G37">
        <f t="shared" si="5"/>
        <v>10654.234026399836</v>
      </c>
      <c r="I37" s="1">
        <v>41274</v>
      </c>
      <c r="J37">
        <f t="shared" si="2"/>
        <v>19606.204348383013</v>
      </c>
      <c r="K37">
        <f t="shared" si="3"/>
        <v>15137.013422408314</v>
      </c>
      <c r="L37" s="15">
        <v>0.1087</v>
      </c>
      <c r="M37" s="3">
        <f t="shared" si="4"/>
        <v>0.10280329820566414</v>
      </c>
      <c r="N37" s="3"/>
    </row>
    <row r="38" spans="1:14" ht="13.95" customHeight="1" x14ac:dyDescent="0.3">
      <c r="A38" s="1">
        <v>38168</v>
      </c>
      <c r="B38" s="2">
        <v>1.24E-2</v>
      </c>
      <c r="C38" s="2">
        <v>9.5999999999999992E-3</v>
      </c>
      <c r="D38" s="2">
        <v>9.5999999999999992E-3</v>
      </c>
      <c r="E38">
        <f t="shared" si="5"/>
        <v>11267.479314695758</v>
      </c>
      <c r="F38">
        <f t="shared" si="5"/>
        <v>10756.514673053274</v>
      </c>
      <c r="G38">
        <f t="shared" si="5"/>
        <v>10756.514673053274</v>
      </c>
      <c r="I38" s="1">
        <v>41639</v>
      </c>
      <c r="J38">
        <f t="shared" si="2"/>
        <v>22385.477656001727</v>
      </c>
      <c r="K38">
        <f t="shared" si="3"/>
        <v>16946.380875073031</v>
      </c>
      <c r="L38" s="15">
        <v>0.1416</v>
      </c>
      <c r="M38" s="15">
        <v>0.1203</v>
      </c>
      <c r="N38" s="3"/>
    </row>
    <row r="39" spans="1:14" ht="13.95" customHeight="1" x14ac:dyDescent="0.3">
      <c r="A39" s="1">
        <v>38199</v>
      </c>
      <c r="B39" s="2">
        <v>-8.6E-3</v>
      </c>
      <c r="C39" s="2">
        <v>-1.41E-2</v>
      </c>
      <c r="D39" s="2">
        <v>-1.41E-2</v>
      </c>
      <c r="E39">
        <f t="shared" si="5"/>
        <v>11170.578992589373</v>
      </c>
      <c r="F39">
        <f t="shared" si="5"/>
        <v>10604.847816163223</v>
      </c>
      <c r="G39">
        <f t="shared" si="5"/>
        <v>10604.847816163223</v>
      </c>
      <c r="I39" s="1">
        <v>42004</v>
      </c>
      <c r="J39">
        <f t="shared" si="2"/>
        <v>22976.027060925364</v>
      </c>
      <c r="K39">
        <f t="shared" si="3"/>
        <v>17352.727425688347</v>
      </c>
      <c r="L39" s="3">
        <f t="shared" si="4"/>
        <v>2.6380915966977669E-2</v>
      </c>
      <c r="M39" s="15">
        <v>2.9700000000000001E-2</v>
      </c>
      <c r="N39" s="3"/>
    </row>
    <row r="40" spans="1:14" ht="13.95" customHeight="1" x14ac:dyDescent="0.3">
      <c r="A40" s="1">
        <v>38230</v>
      </c>
      <c r="B40" s="2">
        <v>6.8999999999999999E-3</v>
      </c>
      <c r="C40" s="2">
        <v>6.0000000000000001E-3</v>
      </c>
      <c r="D40" s="2">
        <v>6.0000000000000001E-3</v>
      </c>
      <c r="E40">
        <f t="shared" si="5"/>
        <v>11247.655987638238</v>
      </c>
      <c r="F40">
        <f t="shared" si="5"/>
        <v>10668.476903060202</v>
      </c>
      <c r="G40">
        <f t="shared" si="5"/>
        <v>10668.476903060202</v>
      </c>
      <c r="I40" s="1">
        <v>42369</v>
      </c>
      <c r="J40">
        <f t="shared" si="2"/>
        <v>23199.505465923387</v>
      </c>
      <c r="K40">
        <f t="shared" si="3"/>
        <v>16995.566476808133</v>
      </c>
      <c r="L40" s="3">
        <f t="shared" si="4"/>
        <v>9.7265904329510988E-3</v>
      </c>
      <c r="M40" s="15">
        <v>-1.4E-3</v>
      </c>
      <c r="N40" s="3"/>
    </row>
    <row r="41" spans="1:14" ht="13.95" customHeight="1" x14ac:dyDescent="0.3">
      <c r="A41" s="1">
        <v>38260</v>
      </c>
      <c r="B41" s="2">
        <v>1.1200000000000002E-2</v>
      </c>
      <c r="C41" s="2">
        <v>5.3E-3</v>
      </c>
      <c r="D41" s="2">
        <v>5.3E-3</v>
      </c>
      <c r="E41">
        <f t="shared" si="5"/>
        <v>11373.629734699787</v>
      </c>
      <c r="F41">
        <f t="shared" si="5"/>
        <v>10725.019830646423</v>
      </c>
      <c r="G41">
        <f t="shared" si="5"/>
        <v>10725.019830646423</v>
      </c>
      <c r="I41" s="1">
        <v>42735</v>
      </c>
      <c r="J41">
        <f t="shared" si="2"/>
        <v>24398.43305114541</v>
      </c>
      <c r="K41">
        <f t="shared" si="3"/>
        <v>18289.811837853031</v>
      </c>
      <c r="L41" s="3">
        <f t="shared" si="4"/>
        <v>5.1679014752407992E-2</v>
      </c>
      <c r="M41" s="3">
        <f t="shared" si="4"/>
        <v>7.6151940143389885E-2</v>
      </c>
      <c r="N41" s="3"/>
    </row>
    <row r="42" spans="1:14" ht="13.95" customHeight="1" x14ac:dyDescent="0.3">
      <c r="A42" s="1">
        <v>38291</v>
      </c>
      <c r="B42" s="2">
        <v>2.8000000000000004E-3</v>
      </c>
      <c r="C42" s="2">
        <v>9.5999999999999992E-3</v>
      </c>
      <c r="D42" s="2">
        <v>9.5999999999999992E-3</v>
      </c>
      <c r="E42">
        <f t="shared" si="5"/>
        <v>11405.475897956945</v>
      </c>
      <c r="F42">
        <f t="shared" si="5"/>
        <v>10827.980021020629</v>
      </c>
      <c r="G42">
        <f t="shared" si="5"/>
        <v>10827.980021020629</v>
      </c>
      <c r="I42" s="1">
        <v>43100</v>
      </c>
      <c r="J42">
        <f t="shared" si="2"/>
        <v>27151.341566740604</v>
      </c>
      <c r="K42">
        <f t="shared" si="3"/>
        <v>20132.732940970192</v>
      </c>
      <c r="L42" s="3">
        <f t="shared" si="4"/>
        <v>0.11283136543336147</v>
      </c>
      <c r="M42" s="3">
        <f t="shared" si="4"/>
        <v>0.10076216854801134</v>
      </c>
      <c r="N42" s="3"/>
    </row>
    <row r="43" spans="1:14" ht="13.95" customHeight="1" x14ac:dyDescent="0.3">
      <c r="A43" s="1">
        <v>38321</v>
      </c>
      <c r="B43" s="2">
        <v>2.3599999999999999E-2</v>
      </c>
      <c r="C43" s="2">
        <v>1.7600000000000001E-2</v>
      </c>
      <c r="D43" s="2">
        <v>1.7600000000000001E-2</v>
      </c>
      <c r="E43">
        <f t="shared" si="5"/>
        <v>11674.64512914873</v>
      </c>
      <c r="F43">
        <f t="shared" si="5"/>
        <v>11018.552469390592</v>
      </c>
      <c r="G43">
        <f t="shared" si="5"/>
        <v>11018.552469390592</v>
      </c>
      <c r="I43" s="1">
        <v>43465</v>
      </c>
      <c r="J43">
        <f t="shared" si="2"/>
        <v>26587.946062198691</v>
      </c>
      <c r="K43">
        <f t="shared" si="3"/>
        <v>19283.9849019912</v>
      </c>
      <c r="L43" s="3">
        <f t="shared" ref="L43:M46" si="6">J43/J42-1</f>
        <v>-2.0750190304852256E-2</v>
      </c>
      <c r="M43" s="3">
        <f t="shared" si="6"/>
        <v>-4.2157616726330671E-2</v>
      </c>
    </row>
    <row r="44" spans="1:14" ht="13.95" customHeight="1" x14ac:dyDescent="0.3">
      <c r="A44" s="1">
        <v>38352</v>
      </c>
      <c r="B44" s="2">
        <v>1.41E-2</v>
      </c>
      <c r="C44" s="2">
        <v>1.8500000000000003E-2</v>
      </c>
      <c r="D44" s="2">
        <v>1.8500000000000003E-2</v>
      </c>
      <c r="E44">
        <f t="shared" si="5"/>
        <v>11839.257625469727</v>
      </c>
      <c r="F44">
        <f t="shared" si="5"/>
        <v>11222.395690074318</v>
      </c>
      <c r="G44">
        <f t="shared" si="5"/>
        <v>11222.395690074318</v>
      </c>
      <c r="I44" s="1">
        <v>43830</v>
      </c>
      <c r="J44">
        <f t="shared" si="2"/>
        <v>29776.930277325897</v>
      </c>
      <c r="K44">
        <f t="shared" si="3"/>
        <v>21831.084891359133</v>
      </c>
      <c r="L44" s="3">
        <f t="shared" si="6"/>
        <v>0.1199409765488102</v>
      </c>
      <c r="M44" s="3">
        <f t="shared" si="6"/>
        <v>0.13208369547649501</v>
      </c>
    </row>
    <row r="45" spans="1:14" ht="13.95" customHeight="1" x14ac:dyDescent="0.3">
      <c r="A45" s="1">
        <v>38383</v>
      </c>
      <c r="B45" s="2">
        <v>-0.01</v>
      </c>
      <c r="C45" s="2">
        <v>-1.2199999999999999E-2</v>
      </c>
      <c r="D45" s="2">
        <v>-1.2199999999999999E-2</v>
      </c>
      <c r="E45">
        <f t="shared" si="5"/>
        <v>11720.86504921503</v>
      </c>
      <c r="F45">
        <f t="shared" si="5"/>
        <v>11085.482462655411</v>
      </c>
      <c r="G45">
        <f t="shared" si="5"/>
        <v>11085.482462655411</v>
      </c>
      <c r="I45" s="1">
        <v>44196</v>
      </c>
      <c r="J45">
        <f t="shared" si="2"/>
        <v>31224.621989374878</v>
      </c>
      <c r="K45">
        <f t="shared" si="3"/>
        <v>22498.437785820908</v>
      </c>
      <c r="L45" s="3">
        <f t="shared" si="6"/>
        <v>4.8617896424043128E-2</v>
      </c>
      <c r="M45" s="15">
        <v>3.0700000000000002E-2</v>
      </c>
    </row>
    <row r="46" spans="1:14" ht="13.95" customHeight="1" x14ac:dyDescent="0.3">
      <c r="A46" s="1">
        <v>38411</v>
      </c>
      <c r="B46" s="2">
        <v>2.6699999999999998E-2</v>
      </c>
      <c r="C46" s="2">
        <v>9.300000000000001E-3</v>
      </c>
      <c r="D46" s="2">
        <v>9.300000000000001E-3</v>
      </c>
      <c r="E46">
        <f t="shared" si="5"/>
        <v>12033.812146029071</v>
      </c>
      <c r="F46">
        <f t="shared" si="5"/>
        <v>11188.577449558106</v>
      </c>
      <c r="G46">
        <f t="shared" si="5"/>
        <v>11188.577449558106</v>
      </c>
      <c r="I46" s="48">
        <v>44286</v>
      </c>
      <c r="J46">
        <f t="shared" si="2"/>
        <v>32808.504742255376</v>
      </c>
      <c r="K46">
        <f t="shared" si="3"/>
        <v>23499.471979387661</v>
      </c>
      <c r="L46" s="3">
        <f t="shared" si="6"/>
        <v>5.0725442038000113E-2</v>
      </c>
      <c r="M46" s="3">
        <f t="shared" si="6"/>
        <v>4.4493497863999698E-2</v>
      </c>
    </row>
    <row r="47" spans="1:14" ht="13.95" customHeight="1" x14ac:dyDescent="0.3">
      <c r="A47" s="1">
        <v>38442</v>
      </c>
      <c r="B47" s="2">
        <v>-7.3000000000000001E-3</v>
      </c>
      <c r="C47" s="2">
        <v>-9.1999999999999998E-3</v>
      </c>
      <c r="D47" s="2">
        <v>-9.1999999999999998E-3</v>
      </c>
      <c r="E47">
        <f t="shared" si="5"/>
        <v>11945.96531736306</v>
      </c>
      <c r="F47">
        <f t="shared" si="5"/>
        <v>11085.642537022171</v>
      </c>
      <c r="G47">
        <f t="shared" si="5"/>
        <v>11085.642537022171</v>
      </c>
    </row>
    <row r="48" spans="1:14" ht="13.95" customHeight="1" x14ac:dyDescent="0.3">
      <c r="A48" s="1">
        <v>38472</v>
      </c>
      <c r="B48" s="2">
        <v>-3.3E-3</v>
      </c>
      <c r="C48" s="2">
        <v>-6.3E-3</v>
      </c>
      <c r="D48" s="2">
        <v>-6.3E-3</v>
      </c>
      <c r="E48">
        <f t="shared" si="5"/>
        <v>11906.543631815763</v>
      </c>
      <c r="F48">
        <f t="shared" si="5"/>
        <v>11015.802989038932</v>
      </c>
      <c r="G48">
        <f t="shared" si="5"/>
        <v>11015.802989038932</v>
      </c>
    </row>
    <row r="49" spans="1:7" ht="13.95" customHeight="1" x14ac:dyDescent="0.3">
      <c r="A49" s="1">
        <v>38503</v>
      </c>
      <c r="B49" s="2">
        <v>1.3600000000000001E-2</v>
      </c>
      <c r="C49" s="2">
        <v>1.8100000000000002E-2</v>
      </c>
      <c r="D49" s="2">
        <v>1.8100000000000002E-2</v>
      </c>
      <c r="E49">
        <f t="shared" si="5"/>
        <v>12068.472625208458</v>
      </c>
      <c r="F49">
        <f t="shared" si="5"/>
        <v>11215.189023140536</v>
      </c>
      <c r="G49">
        <f t="shared" si="5"/>
        <v>11215.189023140536</v>
      </c>
    </row>
    <row r="50" spans="1:7" ht="13.95" customHeight="1" x14ac:dyDescent="0.3">
      <c r="A50" s="1">
        <v>38533</v>
      </c>
      <c r="B50" s="2">
        <v>2.2599999999999999E-2</v>
      </c>
      <c r="C50" s="2">
        <v>2.0999999999999999E-3</v>
      </c>
      <c r="D50" s="2">
        <v>2.0999999999999999E-3</v>
      </c>
      <c r="E50">
        <f t="shared" si="5"/>
        <v>12341.220106538169</v>
      </c>
      <c r="F50">
        <f t="shared" si="5"/>
        <v>11238.740920089131</v>
      </c>
      <c r="G50">
        <f t="shared" si="5"/>
        <v>11238.740920089131</v>
      </c>
    </row>
    <row r="51" spans="1:7" ht="13.95" customHeight="1" x14ac:dyDescent="0.3">
      <c r="A51" s="1">
        <v>38564</v>
      </c>
      <c r="B51" s="2">
        <v>1.84E-2</v>
      </c>
      <c r="C51" s="2">
        <v>1.7500000000000002E-2</v>
      </c>
      <c r="D51" s="2">
        <v>1.7500000000000002E-2</v>
      </c>
      <c r="E51">
        <f t="shared" si="5"/>
        <v>12568.29855649847</v>
      </c>
      <c r="F51">
        <f t="shared" si="5"/>
        <v>11435.418886190691</v>
      </c>
      <c r="G51">
        <f t="shared" si="5"/>
        <v>11435.418886190691</v>
      </c>
    </row>
    <row r="52" spans="1:7" ht="13.95" customHeight="1" x14ac:dyDescent="0.3">
      <c r="A52" s="1">
        <v>38595</v>
      </c>
      <c r="B52" s="2">
        <v>1.0500000000000001E-2</v>
      </c>
      <c r="C52" s="2">
        <v>-1.1000000000000001E-3</v>
      </c>
      <c r="D52" s="2">
        <v>-1.1000000000000001E-3</v>
      </c>
      <c r="E52">
        <f t="shared" si="5"/>
        <v>12700.265691341703</v>
      </c>
      <c r="F52">
        <f t="shared" si="5"/>
        <v>11422.839925415881</v>
      </c>
      <c r="G52">
        <f t="shared" si="5"/>
        <v>11422.839925415881</v>
      </c>
    </row>
    <row r="53" spans="1:7" ht="13.95" customHeight="1" x14ac:dyDescent="0.3">
      <c r="A53" s="1">
        <v>38625</v>
      </c>
      <c r="B53" s="2">
        <v>2.0400000000000001E-2</v>
      </c>
      <c r="C53" s="2">
        <v>2.8000000000000004E-3</v>
      </c>
      <c r="D53" s="2">
        <v>2.8000000000000004E-3</v>
      </c>
      <c r="E53">
        <f t="shared" ref="E53:G68" si="7">E52*(1+B53)</f>
        <v>12959.351111445074</v>
      </c>
      <c r="F53">
        <f t="shared" si="7"/>
        <v>11454.823877207045</v>
      </c>
      <c r="G53">
        <f t="shared" si="7"/>
        <v>11454.823877207045</v>
      </c>
    </row>
    <row r="54" spans="1:7" ht="13.95" customHeight="1" x14ac:dyDescent="0.3">
      <c r="A54" s="1">
        <v>38656</v>
      </c>
      <c r="B54" s="2">
        <v>-2.5899999999999999E-2</v>
      </c>
      <c r="C54" s="2">
        <v>-8.3999999999999995E-3</v>
      </c>
      <c r="D54" s="2">
        <v>-8.3999999999999995E-3</v>
      </c>
      <c r="E54">
        <f t="shared" si="7"/>
        <v>12623.703917658646</v>
      </c>
      <c r="F54">
        <f t="shared" si="7"/>
        <v>11358.603356638507</v>
      </c>
      <c r="G54">
        <f t="shared" si="7"/>
        <v>11358.603356638507</v>
      </c>
    </row>
    <row r="55" spans="1:7" ht="13.95" customHeight="1" x14ac:dyDescent="0.3">
      <c r="A55" s="1">
        <v>38686</v>
      </c>
      <c r="B55" s="2">
        <v>5.6000000000000008E-3</v>
      </c>
      <c r="C55" s="2">
        <v>2.0499999999999997E-2</v>
      </c>
      <c r="D55" s="2">
        <v>2.0499999999999997E-2</v>
      </c>
      <c r="E55">
        <f t="shared" si="7"/>
        <v>12694.396659597534</v>
      </c>
      <c r="F55">
        <f t="shared" si="7"/>
        <v>11591.454725449596</v>
      </c>
      <c r="G55">
        <f t="shared" si="7"/>
        <v>11591.454725449596</v>
      </c>
    </row>
    <row r="56" spans="1:7" ht="13.95" customHeight="1" x14ac:dyDescent="0.3">
      <c r="A56" s="1">
        <v>38717</v>
      </c>
      <c r="B56" s="2">
        <v>1.1899999999999999E-2</v>
      </c>
      <c r="C56" s="2">
        <v>2.2000000000000001E-3</v>
      </c>
      <c r="D56" s="2">
        <v>2.2000000000000001E-3</v>
      </c>
      <c r="E56">
        <f t="shared" si="7"/>
        <v>12845.459979846746</v>
      </c>
      <c r="F56">
        <f t="shared" si="7"/>
        <v>11616.955925845585</v>
      </c>
      <c r="G56">
        <f t="shared" si="7"/>
        <v>11616.955925845585</v>
      </c>
    </row>
    <row r="57" spans="1:7" ht="13.95" customHeight="1" x14ac:dyDescent="0.3">
      <c r="A57" s="1">
        <v>38748</v>
      </c>
      <c r="B57" s="2">
        <v>4.3370461885653834E-2</v>
      </c>
      <c r="C57" s="2">
        <v>1.43E-2</v>
      </c>
      <c r="D57" s="2">
        <v>1.43E-2</v>
      </c>
      <c r="E57">
        <f t="shared" si="7"/>
        <v>13402.573512306381</v>
      </c>
      <c r="F57">
        <f t="shared" si="7"/>
        <v>11783.078395585177</v>
      </c>
      <c r="G57">
        <f t="shared" si="7"/>
        <v>11783.078395585177</v>
      </c>
    </row>
    <row r="58" spans="1:7" ht="13.95" customHeight="1" x14ac:dyDescent="0.3">
      <c r="A58" s="1">
        <v>38776</v>
      </c>
      <c r="B58" s="2">
        <v>-4.1295381143461622E-3</v>
      </c>
      <c r="C58" s="2">
        <v>2E-3</v>
      </c>
      <c r="D58" s="2">
        <v>2E-3</v>
      </c>
      <c r="E58">
        <f t="shared" si="7"/>
        <v>13347.227074156985</v>
      </c>
      <c r="F58">
        <f t="shared" si="7"/>
        <v>11806.644552376347</v>
      </c>
      <c r="G58">
        <f t="shared" si="7"/>
        <v>11806.644552376347</v>
      </c>
    </row>
    <row r="59" spans="1:7" ht="13.95" customHeight="1" x14ac:dyDescent="0.3">
      <c r="A59" s="1">
        <v>38807</v>
      </c>
      <c r="B59" s="2">
        <v>1.9570461885653839E-2</v>
      </c>
      <c r="C59" s="2">
        <v>7.1999999999999998E-3</v>
      </c>
      <c r="D59" s="2">
        <v>7.1999999999999998E-3</v>
      </c>
      <c r="E59">
        <f t="shared" si="7"/>
        <v>13608.438472890941</v>
      </c>
      <c r="F59">
        <f t="shared" si="7"/>
        <v>11891.652393153458</v>
      </c>
      <c r="G59">
        <f t="shared" si="7"/>
        <v>11891.652393153458</v>
      </c>
    </row>
    <row r="60" spans="1:7" ht="13.95" customHeight="1" x14ac:dyDescent="0.3">
      <c r="A60" s="1">
        <v>38837</v>
      </c>
      <c r="B60" s="2">
        <v>2.3970461885653837E-2</v>
      </c>
      <c r="C60" s="2">
        <v>8.3999999999999995E-3</v>
      </c>
      <c r="D60" s="2">
        <v>8.3999999999999995E-3</v>
      </c>
      <c r="E60">
        <f t="shared" si="7"/>
        <v>13934.639028628637</v>
      </c>
      <c r="F60">
        <f t="shared" si="7"/>
        <v>11991.542273255945</v>
      </c>
      <c r="G60">
        <f t="shared" si="7"/>
        <v>11991.542273255945</v>
      </c>
    </row>
    <row r="61" spans="1:7" ht="13.95" customHeight="1" x14ac:dyDescent="0.3">
      <c r="A61" s="1">
        <v>38868</v>
      </c>
      <c r="B61" s="2">
        <v>-2.2129538114346162E-2</v>
      </c>
      <c r="C61" s="2">
        <v>-1.37E-2</v>
      </c>
      <c r="D61" s="2">
        <v>-1.37E-2</v>
      </c>
      <c r="E61">
        <f t="shared" si="7"/>
        <v>13626.271903134944</v>
      </c>
      <c r="F61">
        <f t="shared" si="7"/>
        <v>11827.258144112338</v>
      </c>
      <c r="G61">
        <f t="shared" si="7"/>
        <v>11827.258144112338</v>
      </c>
    </row>
    <row r="62" spans="1:7" ht="13.95" customHeight="1" x14ac:dyDescent="0.3">
      <c r="A62" s="1">
        <v>38898</v>
      </c>
      <c r="B62" s="2">
        <v>5.0704618856538377E-3</v>
      </c>
      <c r="C62" s="2">
        <v>1.7000000000000001E-3</v>
      </c>
      <c r="D62" s="2">
        <v>1.7000000000000001E-3</v>
      </c>
      <c r="E62">
        <f t="shared" si="7"/>
        <v>13695.363395463346</v>
      </c>
      <c r="F62">
        <f t="shared" si="7"/>
        <v>11847.36448295733</v>
      </c>
      <c r="G62">
        <f t="shared" si="7"/>
        <v>11847.36448295733</v>
      </c>
    </row>
    <row r="63" spans="1:7" ht="13.95" customHeight="1" x14ac:dyDescent="0.3">
      <c r="A63" s="1">
        <v>38929</v>
      </c>
      <c r="B63" s="2">
        <v>1.5870461885653837E-2</v>
      </c>
      <c r="C63" s="2">
        <v>7.0999999999999995E-3</v>
      </c>
      <c r="D63" s="2">
        <v>7.0999999999999995E-3</v>
      </c>
      <c r="E63">
        <f t="shared" si="7"/>
        <v>13912.715138241225</v>
      </c>
      <c r="F63">
        <f t="shared" si="7"/>
        <v>11931.480770786327</v>
      </c>
      <c r="G63">
        <f t="shared" si="7"/>
        <v>11931.480770786327</v>
      </c>
    </row>
    <row r="64" spans="1:7" ht="13.95" customHeight="1" x14ac:dyDescent="0.3">
      <c r="A64" s="1">
        <v>38960</v>
      </c>
      <c r="B64" s="2">
        <v>9.3704618856538385E-3</v>
      </c>
      <c r="C64" s="2">
        <v>1.5800000000000002E-2</v>
      </c>
      <c r="D64" s="2">
        <v>1.5800000000000002E-2</v>
      </c>
      <c r="E64">
        <f t="shared" si="7"/>
        <v>14043.083705170073</v>
      </c>
      <c r="F64">
        <f t="shared" si="7"/>
        <v>12119.998166964751</v>
      </c>
      <c r="G64">
        <f t="shared" si="7"/>
        <v>12119.998166964751</v>
      </c>
    </row>
    <row r="65" spans="1:7" ht="13.95" customHeight="1" x14ac:dyDescent="0.3">
      <c r="A65" s="1">
        <v>38990</v>
      </c>
      <c r="B65" s="2">
        <v>1.070461885653838E-3</v>
      </c>
      <c r="C65" s="2">
        <v>1.5700000000000002E-2</v>
      </c>
      <c r="D65" s="2">
        <v>1.5700000000000002E-2</v>
      </c>
      <c r="E65">
        <f t="shared" si="7"/>
        <v>14058.116291033504</v>
      </c>
      <c r="F65">
        <f t="shared" si="7"/>
        <v>12310.282138186098</v>
      </c>
      <c r="G65">
        <f t="shared" si="7"/>
        <v>12310.282138186098</v>
      </c>
    </row>
    <row r="66" spans="1:7" ht="13.95" customHeight="1" x14ac:dyDescent="0.3">
      <c r="A66" s="1">
        <v>39021</v>
      </c>
      <c r="B66" s="2">
        <v>2.117046188565384E-2</v>
      </c>
      <c r="C66" s="2">
        <v>1.8600000000000002E-2</v>
      </c>
      <c r="D66" s="2">
        <v>1.8600000000000002E-2</v>
      </c>
      <c r="E66">
        <f t="shared" si="7"/>
        <v>14355.733106156918</v>
      </c>
      <c r="F66">
        <f t="shared" si="7"/>
        <v>12539.253385956359</v>
      </c>
      <c r="G66">
        <f t="shared" si="7"/>
        <v>12539.253385956359</v>
      </c>
    </row>
    <row r="67" spans="1:7" ht="13.95" customHeight="1" x14ac:dyDescent="0.3">
      <c r="A67" s="1">
        <v>39051</v>
      </c>
      <c r="B67" s="2">
        <v>2.1270461885653836E-2</v>
      </c>
      <c r="C67" s="2">
        <v>1.24E-2</v>
      </c>
      <c r="D67" s="2">
        <v>1.24E-2</v>
      </c>
      <c r="E67">
        <f t="shared" si="7"/>
        <v>14661.086180032049</v>
      </c>
      <c r="F67">
        <f t="shared" si="7"/>
        <v>12694.740127942217</v>
      </c>
      <c r="G67">
        <f t="shared" si="7"/>
        <v>12694.740127942217</v>
      </c>
    </row>
    <row r="68" spans="1:7" ht="13.95" customHeight="1" x14ac:dyDescent="0.3">
      <c r="A68" s="1">
        <v>39082</v>
      </c>
      <c r="B68" s="2">
        <v>1.6070461885653836E-2</v>
      </c>
      <c r="C68" s="2">
        <v>7.6E-3</v>
      </c>
      <c r="D68" s="2">
        <v>7.6E-3</v>
      </c>
      <c r="E68">
        <f t="shared" si="7"/>
        <v>14896.696606690539</v>
      </c>
      <c r="F68">
        <f t="shared" si="7"/>
        <v>12791.220152914579</v>
      </c>
      <c r="G68">
        <f t="shared" si="7"/>
        <v>12791.220152914579</v>
      </c>
    </row>
    <row r="69" spans="1:7" ht="13.95" customHeight="1" x14ac:dyDescent="0.3">
      <c r="A69" s="1">
        <v>39113</v>
      </c>
      <c r="B69" s="2">
        <v>9.9704618856538384E-3</v>
      </c>
      <c r="C69" s="2">
        <v>8.8999999999999999E-3</v>
      </c>
      <c r="D69" s="2">
        <v>8.8999999999999999E-3</v>
      </c>
      <c r="E69">
        <f t="shared" ref="E69:G84" si="8">E68*(1+B69)</f>
        <v>15045.223552429694</v>
      </c>
      <c r="F69">
        <f t="shared" si="8"/>
        <v>12905.062012275517</v>
      </c>
      <c r="G69">
        <f t="shared" si="8"/>
        <v>12905.062012275517</v>
      </c>
    </row>
    <row r="70" spans="1:7" ht="13.95" customHeight="1" x14ac:dyDescent="0.3">
      <c r="A70" s="1">
        <v>39141</v>
      </c>
      <c r="B70" s="2">
        <v>-6.9295381143461617E-3</v>
      </c>
      <c r="C70" s="2">
        <v>-5.4000000000000003E-3</v>
      </c>
      <c r="D70" s="2">
        <v>-5.4000000000000003E-3</v>
      </c>
      <c r="E70">
        <f t="shared" si="8"/>
        <v>14940.967102384273</v>
      </c>
      <c r="F70">
        <f t="shared" si="8"/>
        <v>12835.374677409231</v>
      </c>
      <c r="G70">
        <f t="shared" si="8"/>
        <v>12835.374677409231</v>
      </c>
    </row>
    <row r="71" spans="1:7" ht="13.95" customHeight="1" x14ac:dyDescent="0.3">
      <c r="A71" s="1">
        <v>39172</v>
      </c>
      <c r="B71" s="2">
        <v>2.0770461885653839E-2</v>
      </c>
      <c r="C71" s="2">
        <v>7.6E-3</v>
      </c>
      <c r="D71" s="2">
        <v>7.6E-3</v>
      </c>
      <c r="E71">
        <f t="shared" si="8"/>
        <v>15251.297890119155</v>
      </c>
      <c r="F71">
        <f t="shared" si="8"/>
        <v>12932.923524957541</v>
      </c>
      <c r="G71">
        <f t="shared" si="8"/>
        <v>12932.923524957541</v>
      </c>
    </row>
    <row r="72" spans="1:7" ht="13.95" customHeight="1" x14ac:dyDescent="0.3">
      <c r="A72" s="1">
        <v>39202</v>
      </c>
      <c r="B72" s="2">
        <v>2.637046188565384E-2</v>
      </c>
      <c r="C72" s="2">
        <v>2.41E-2</v>
      </c>
      <c r="D72" s="2">
        <v>2.41E-2</v>
      </c>
      <c r="E72">
        <f t="shared" si="8"/>
        <v>15653.481659837293</v>
      </c>
      <c r="F72">
        <f t="shared" si="8"/>
        <v>13244.606981909019</v>
      </c>
      <c r="G72">
        <f t="shared" si="8"/>
        <v>13244.606981909019</v>
      </c>
    </row>
    <row r="73" spans="1:7" ht="13.95" customHeight="1" x14ac:dyDescent="0.3">
      <c r="A73" s="1">
        <v>39233</v>
      </c>
      <c r="B73" s="2">
        <v>1.5970461885653837E-2</v>
      </c>
      <c r="C73" s="2">
        <v>1.7000000000000001E-2</v>
      </c>
      <c r="D73" s="2">
        <v>1.7000000000000001E-2</v>
      </c>
      <c r="E73">
        <f t="shared" si="8"/>
        <v>15903.474992063504</v>
      </c>
      <c r="F73">
        <f t="shared" si="8"/>
        <v>13469.765300601472</v>
      </c>
      <c r="G73">
        <f t="shared" si="8"/>
        <v>13469.765300601472</v>
      </c>
    </row>
    <row r="74" spans="1:7" ht="13.95" customHeight="1" x14ac:dyDescent="0.3">
      <c r="A74" s="1">
        <v>39263</v>
      </c>
      <c r="B74" s="2">
        <v>6.2704618856538373E-3</v>
      </c>
      <c r="C74" s="2">
        <v>-6.3E-3</v>
      </c>
      <c r="D74" s="2">
        <v>-6.3E-3</v>
      </c>
      <c r="E74">
        <f t="shared" si="8"/>
        <v>16003.197125850689</v>
      </c>
      <c r="F74">
        <f t="shared" si="8"/>
        <v>13384.905779207682</v>
      </c>
      <c r="G74">
        <f t="shared" si="8"/>
        <v>13384.905779207682</v>
      </c>
    </row>
    <row r="75" spans="1:7" ht="13.95" customHeight="1" x14ac:dyDescent="0.3">
      <c r="A75" s="1">
        <v>39294</v>
      </c>
      <c r="B75" s="2">
        <v>-1.7629538114346161E-2</v>
      </c>
      <c r="C75" s="2">
        <v>-1.23E-2</v>
      </c>
      <c r="D75" s="2">
        <v>-1.23E-2</v>
      </c>
      <c r="E75">
        <f t="shared" si="8"/>
        <v>15721.068152169109</v>
      </c>
      <c r="F75">
        <f t="shared" si="8"/>
        <v>13220.271438123427</v>
      </c>
      <c r="G75">
        <f t="shared" si="8"/>
        <v>13220.271438123427</v>
      </c>
    </row>
    <row r="76" spans="1:7" ht="13.95" customHeight="1" x14ac:dyDescent="0.3">
      <c r="A76" s="1">
        <v>39325</v>
      </c>
      <c r="B76" s="2">
        <v>-1.9295381143461621E-3</v>
      </c>
      <c r="C76" s="2">
        <v>1.0500000000000001E-2</v>
      </c>
      <c r="D76" s="2">
        <v>1.0500000000000001E-2</v>
      </c>
      <c r="E76">
        <f t="shared" si="8"/>
        <v>15690.733751971266</v>
      </c>
      <c r="F76">
        <f t="shared" si="8"/>
        <v>13359.084288223723</v>
      </c>
      <c r="G76">
        <f t="shared" si="8"/>
        <v>13359.084288223723</v>
      </c>
    </row>
    <row r="77" spans="1:7" ht="13.95" customHeight="1" x14ac:dyDescent="0.3">
      <c r="A77" s="1">
        <v>39355</v>
      </c>
      <c r="B77" s="2">
        <v>3.4770461885653837E-2</v>
      </c>
      <c r="C77" s="2">
        <v>2.1700000000000001E-2</v>
      </c>
      <c r="D77" s="2">
        <v>2.1700000000000001E-2</v>
      </c>
      <c r="E77">
        <f t="shared" si="8"/>
        <v>16236.307811852126</v>
      </c>
      <c r="F77">
        <f t="shared" si="8"/>
        <v>13648.976417278178</v>
      </c>
      <c r="G77">
        <f t="shared" si="8"/>
        <v>13648.976417278178</v>
      </c>
    </row>
    <row r="78" spans="1:7" ht="13.95" customHeight="1" x14ac:dyDescent="0.3">
      <c r="A78" s="1">
        <v>39386</v>
      </c>
      <c r="B78" s="2">
        <v>1.1470461885653838E-2</v>
      </c>
      <c r="C78" s="2">
        <v>1.06E-2</v>
      </c>
      <c r="D78" s="2">
        <v>1.06E-2</v>
      </c>
      <c r="E78">
        <f t="shared" si="8"/>
        <v>16422.545761771718</v>
      </c>
      <c r="F78">
        <f t="shared" si="8"/>
        <v>13793.655567301326</v>
      </c>
      <c r="G78">
        <f t="shared" si="8"/>
        <v>13793.655567301326</v>
      </c>
    </row>
    <row r="79" spans="1:7" ht="13.95" customHeight="1" x14ac:dyDescent="0.3">
      <c r="A79" s="1">
        <v>39416</v>
      </c>
      <c r="B79" s="2">
        <v>-1.1529538114346163E-2</v>
      </c>
      <c r="C79" s="2">
        <v>-1.54E-2</v>
      </c>
      <c r="D79" s="2">
        <v>-1.54E-2</v>
      </c>
      <c r="E79">
        <f t="shared" si="8"/>
        <v>16233.201394476777</v>
      </c>
      <c r="F79">
        <f t="shared" si="8"/>
        <v>13581.233271564886</v>
      </c>
      <c r="G79">
        <f t="shared" si="8"/>
        <v>13581.233271564886</v>
      </c>
    </row>
    <row r="80" spans="1:7" ht="13.95" customHeight="1" x14ac:dyDescent="0.3">
      <c r="A80" s="1">
        <v>39447</v>
      </c>
      <c r="B80" s="2">
        <v>2.9704618856538378E-3</v>
      </c>
      <c r="C80" s="2">
        <v>-2.5000000000000001E-3</v>
      </c>
      <c r="D80" s="2">
        <v>-2.5000000000000001E-3</v>
      </c>
      <c r="E80">
        <f t="shared" si="8"/>
        <v>16281.421500501214</v>
      </c>
      <c r="F80">
        <f t="shared" si="8"/>
        <v>13547.280188385976</v>
      </c>
      <c r="G80">
        <f t="shared" si="8"/>
        <v>13547.280188385976</v>
      </c>
    </row>
    <row r="81" spans="1:7" ht="13.95" customHeight="1" x14ac:dyDescent="0.3">
      <c r="A81" s="1">
        <v>39478</v>
      </c>
      <c r="B81" s="2">
        <v>-3.3229538114346167E-2</v>
      </c>
      <c r="C81" s="2">
        <v>-2.1700000000000001E-2</v>
      </c>
      <c r="D81" s="2">
        <v>-2.1700000000000001E-2</v>
      </c>
      <c r="E81">
        <f t="shared" si="8"/>
        <v>15740.397384194574</v>
      </c>
      <c r="F81">
        <f t="shared" si="8"/>
        <v>13253.304208297999</v>
      </c>
      <c r="G81">
        <f t="shared" si="8"/>
        <v>13253.304208297999</v>
      </c>
    </row>
    <row r="82" spans="1:7" ht="13.95" customHeight="1" x14ac:dyDescent="0.3">
      <c r="A82" s="1">
        <v>39507</v>
      </c>
      <c r="B82" s="2">
        <v>4.0704618856538376E-3</v>
      </c>
      <c r="C82" s="2">
        <v>-1.15E-2</v>
      </c>
      <c r="D82" s="2">
        <v>-1.15E-2</v>
      </c>
      <c r="E82">
        <f t="shared" si="8"/>
        <v>15804.468071811982</v>
      </c>
      <c r="F82">
        <f t="shared" si="8"/>
        <v>13100.891209902573</v>
      </c>
      <c r="G82">
        <f t="shared" si="8"/>
        <v>13100.891209902573</v>
      </c>
    </row>
    <row r="83" spans="1:7" ht="13.95" customHeight="1" x14ac:dyDescent="0.3">
      <c r="A83" s="1">
        <v>39538</v>
      </c>
      <c r="B83" s="2">
        <v>-2.2295381143461624E-3</v>
      </c>
      <c r="C83" s="2">
        <v>-6.9999999999999993E-3</v>
      </c>
      <c r="D83" s="2">
        <v>-6.9999999999999993E-3</v>
      </c>
      <c r="E83">
        <f t="shared" si="8"/>
        <v>15769.231407868911</v>
      </c>
      <c r="F83">
        <f t="shared" si="8"/>
        <v>13009.184971433255</v>
      </c>
      <c r="G83">
        <f t="shared" si="8"/>
        <v>13009.184971433255</v>
      </c>
    </row>
    <row r="84" spans="1:7" ht="13.95" customHeight="1" x14ac:dyDescent="0.3">
      <c r="A84" s="1">
        <v>39568</v>
      </c>
      <c r="B84" s="2">
        <v>2.3970461885653837E-2</v>
      </c>
      <c r="C84" s="2">
        <v>2.3700000000000002E-2</v>
      </c>
      <c r="D84" s="2">
        <v>2.3700000000000002E-2</v>
      </c>
      <c r="E84">
        <f t="shared" si="8"/>
        <v>16147.227168297286</v>
      </c>
      <c r="F84">
        <f t="shared" si="8"/>
        <v>13317.502655256223</v>
      </c>
      <c r="G84">
        <f t="shared" si="8"/>
        <v>13317.502655256223</v>
      </c>
    </row>
    <row r="85" spans="1:7" ht="13.95" customHeight="1" x14ac:dyDescent="0.3">
      <c r="A85" s="1">
        <v>39599</v>
      </c>
      <c r="B85" s="2">
        <v>1.5670461885653839E-2</v>
      </c>
      <c r="C85" s="2">
        <v>7.1999999999999998E-3</v>
      </c>
      <c r="D85" s="2">
        <v>7.1999999999999998E-3</v>
      </c>
      <c r="E85">
        <f t="shared" ref="E85:G100" si="9">E84*(1+B85)</f>
        <v>16400.261676197082</v>
      </c>
      <c r="F85">
        <f t="shared" si="9"/>
        <v>13413.38867437407</v>
      </c>
      <c r="G85">
        <f t="shared" si="9"/>
        <v>13413.38867437407</v>
      </c>
    </row>
    <row r="86" spans="1:7" ht="13.95" customHeight="1" x14ac:dyDescent="0.3">
      <c r="A86" s="1">
        <v>39629</v>
      </c>
      <c r="B86" s="2">
        <v>-2.1129538114346161E-2</v>
      </c>
      <c r="C86" s="2">
        <v>-4.2099999999999999E-2</v>
      </c>
      <c r="D86" s="2">
        <v>-4.2099999999999999E-2</v>
      </c>
      <c r="E86">
        <f t="shared" si="9"/>
        <v>16053.731722024626</v>
      </c>
      <c r="F86">
        <f t="shared" si="9"/>
        <v>12848.685011182921</v>
      </c>
      <c r="G86">
        <f t="shared" si="9"/>
        <v>12848.685011182921</v>
      </c>
    </row>
    <row r="87" spans="1:7" ht="13.95" customHeight="1" x14ac:dyDescent="0.3">
      <c r="A87" s="1">
        <v>39660</v>
      </c>
      <c r="B87" s="2">
        <v>-1.4629538114346162E-2</v>
      </c>
      <c r="C87" s="2">
        <v>-3.9000000000000003E-3</v>
      </c>
      <c r="D87" s="2">
        <v>-3.9000000000000003E-3</v>
      </c>
      <c r="E87">
        <f t="shared" si="9"/>
        <v>15818.873041919778</v>
      </c>
      <c r="F87">
        <f t="shared" si="9"/>
        <v>12798.575139639308</v>
      </c>
      <c r="G87">
        <f t="shared" si="9"/>
        <v>12798.575139639308</v>
      </c>
    </row>
    <row r="88" spans="1:7" ht="13.95" customHeight="1" x14ac:dyDescent="0.3">
      <c r="A88" s="1">
        <v>39691</v>
      </c>
      <c r="B88" s="2">
        <v>-3.2953811434616203E-4</v>
      </c>
      <c r="C88" s="2">
        <v>0.01</v>
      </c>
      <c r="D88" s="2">
        <v>0.01</v>
      </c>
      <c r="E88">
        <f t="shared" si="9"/>
        <v>15813.660120326462</v>
      </c>
      <c r="F88">
        <f t="shared" si="9"/>
        <v>12926.5608910357</v>
      </c>
      <c r="G88">
        <f t="shared" si="9"/>
        <v>12926.5608910357</v>
      </c>
    </row>
    <row r="89" spans="1:7" ht="13.95" customHeight="1" x14ac:dyDescent="0.3">
      <c r="A89" s="1">
        <v>39721</v>
      </c>
      <c r="B89" s="2">
        <v>-4.6529538114346167E-2</v>
      </c>
      <c r="C89" s="2">
        <v>-7.2999999999999995E-2</v>
      </c>
      <c r="D89" s="2">
        <v>-7.2999999999999995E-2</v>
      </c>
      <c r="E89">
        <f t="shared" si="9"/>
        <v>15077.857819030416</v>
      </c>
      <c r="F89">
        <f t="shared" si="9"/>
        <v>11982.921945990094</v>
      </c>
      <c r="G89">
        <f t="shared" si="9"/>
        <v>11982.921945990094</v>
      </c>
    </row>
    <row r="90" spans="1:7" ht="13.95" customHeight="1" x14ac:dyDescent="0.3">
      <c r="A90" s="1">
        <v>39752</v>
      </c>
      <c r="B90" s="2">
        <v>-7.0429538114346157E-2</v>
      </c>
      <c r="C90" s="2">
        <v>-9.4600000000000004E-2</v>
      </c>
      <c r="D90" s="2">
        <v>-9.4600000000000004E-2</v>
      </c>
      <c r="E90">
        <f t="shared" si="9"/>
        <v>14015.93125708232</v>
      </c>
      <c r="F90">
        <f t="shared" si="9"/>
        <v>10849.337529899431</v>
      </c>
      <c r="G90">
        <f t="shared" si="9"/>
        <v>10849.337529899431</v>
      </c>
    </row>
    <row r="91" spans="1:7" ht="13.95" customHeight="1" x14ac:dyDescent="0.3">
      <c r="A91" s="1">
        <v>39782</v>
      </c>
      <c r="B91" s="2">
        <v>-1.8029538114346162E-2</v>
      </c>
      <c r="C91" s="2">
        <v>-2.86E-2</v>
      </c>
      <c r="D91" s="2">
        <v>-2.86E-2</v>
      </c>
      <c r="E91">
        <f t="shared" si="9"/>
        <v>13763.230490274698</v>
      </c>
      <c r="F91">
        <f t="shared" si="9"/>
        <v>10539.046476544307</v>
      </c>
      <c r="G91">
        <f t="shared" si="9"/>
        <v>10539.046476544307</v>
      </c>
    </row>
    <row r="92" spans="1:7" ht="13.95" customHeight="1" x14ac:dyDescent="0.3">
      <c r="A92" s="1">
        <v>39813</v>
      </c>
      <c r="B92" s="2">
        <v>1.9870461885653837E-2</v>
      </c>
      <c r="C92" s="2">
        <v>1.4800000000000001E-2</v>
      </c>
      <c r="D92" s="2">
        <v>1.4800000000000001E-2</v>
      </c>
      <c r="E92">
        <f t="shared" si="9"/>
        <v>14036.71223715517</v>
      </c>
      <c r="F92">
        <f t="shared" si="9"/>
        <v>10695.024364397161</v>
      </c>
      <c r="G92">
        <f t="shared" si="9"/>
        <v>10695.024364397161</v>
      </c>
    </row>
    <row r="93" spans="1:7" ht="13.95" customHeight="1" x14ac:dyDescent="0.3">
      <c r="A93" s="1">
        <v>39844</v>
      </c>
      <c r="B93" s="2">
        <v>-1.6135746014698357E-2</v>
      </c>
      <c r="C93" s="2">
        <v>-3.56E-2</v>
      </c>
      <c r="D93" s="2">
        <v>-3.56E-2</v>
      </c>
      <c r="E93">
        <f t="shared" si="9"/>
        <v>13810.219413615026</v>
      </c>
      <c r="F93">
        <f t="shared" si="9"/>
        <v>10314.281497024622</v>
      </c>
      <c r="G93">
        <f t="shared" si="9"/>
        <v>10314.281497024622</v>
      </c>
    </row>
    <row r="94" spans="1:7" ht="13.95" customHeight="1" x14ac:dyDescent="0.3">
      <c r="A94" s="1">
        <v>39872</v>
      </c>
      <c r="B94" s="2">
        <v>-3.4835746014698354E-2</v>
      </c>
      <c r="C94" s="2">
        <v>-5.79E-2</v>
      </c>
      <c r="D94" s="2">
        <v>-5.79E-2</v>
      </c>
      <c r="E94">
        <f t="shared" si="9"/>
        <v>13329.130117715076</v>
      </c>
      <c r="F94">
        <f t="shared" si="9"/>
        <v>9717.0845983468971</v>
      </c>
      <c r="G94">
        <f t="shared" si="9"/>
        <v>9717.0845983468971</v>
      </c>
    </row>
    <row r="95" spans="1:7" ht="13.95" customHeight="1" x14ac:dyDescent="0.3">
      <c r="A95" s="1">
        <v>39903</v>
      </c>
      <c r="B95" s="2">
        <v>2.1664253985301644E-2</v>
      </c>
      <c r="C95" s="2">
        <v>4.2099999999999999E-2</v>
      </c>
      <c r="D95" s="2">
        <v>4.2099999999999999E-2</v>
      </c>
      <c r="E95">
        <f t="shared" si="9"/>
        <v>13617.895777988388</v>
      </c>
      <c r="F95">
        <f t="shared" si="9"/>
        <v>10126.173859937302</v>
      </c>
      <c r="G95">
        <f t="shared" si="9"/>
        <v>10126.173859937302</v>
      </c>
    </row>
    <row r="96" spans="1:7" ht="13.95" customHeight="1" x14ac:dyDescent="0.3">
      <c r="A96" s="1">
        <v>39933</v>
      </c>
      <c r="B96" s="2">
        <v>2.0164253985301642E-2</v>
      </c>
      <c r="C96" s="2">
        <v>6.25E-2</v>
      </c>
      <c r="D96" s="2">
        <v>6.25E-2</v>
      </c>
      <c r="E96">
        <f t="shared" si="9"/>
        <v>13892.490487201114</v>
      </c>
      <c r="F96">
        <f t="shared" si="9"/>
        <v>10759.059726183383</v>
      </c>
      <c r="G96">
        <f t="shared" si="9"/>
        <v>10759.059726183383</v>
      </c>
    </row>
    <row r="97" spans="1:7" ht="13.95" customHeight="1" x14ac:dyDescent="0.3">
      <c r="A97" s="1">
        <v>39964</v>
      </c>
      <c r="B97" s="2">
        <v>3.1764253985301638E-2</v>
      </c>
      <c r="C97" s="2">
        <v>0.04</v>
      </c>
      <c r="D97" s="2">
        <v>0.04</v>
      </c>
      <c r="E97">
        <f t="shared" si="9"/>
        <v>14333.775083524955</v>
      </c>
      <c r="F97">
        <f t="shared" si="9"/>
        <v>11189.422115230718</v>
      </c>
      <c r="G97">
        <f t="shared" si="9"/>
        <v>11189.422115230718</v>
      </c>
    </row>
    <row r="98" spans="1:7" ht="13.95" customHeight="1" x14ac:dyDescent="0.3">
      <c r="A98" s="1">
        <v>39994</v>
      </c>
      <c r="B98" s="2">
        <v>8.3642539853016409E-3</v>
      </c>
      <c r="C98" s="2">
        <v>6.3E-3</v>
      </c>
      <c r="D98" s="2">
        <v>6.3E-3</v>
      </c>
      <c r="E98">
        <f t="shared" si="9"/>
        <v>14453.666418891748</v>
      </c>
      <c r="F98">
        <f t="shared" si="9"/>
        <v>11259.915474556672</v>
      </c>
      <c r="G98">
        <f t="shared" si="9"/>
        <v>11259.915474556672</v>
      </c>
    </row>
    <row r="99" spans="1:7" ht="13.95" customHeight="1" x14ac:dyDescent="0.3">
      <c r="A99" s="1">
        <v>40025</v>
      </c>
      <c r="B99" s="2">
        <v>2.6664253985301641E-2</v>
      </c>
      <c r="C99" s="2">
        <v>4.4900000000000002E-2</v>
      </c>
      <c r="D99" s="2">
        <v>4.4900000000000002E-2</v>
      </c>
      <c r="E99">
        <f t="shared" si="9"/>
        <v>14839.062651303902</v>
      </c>
      <c r="F99">
        <f t="shared" si="9"/>
        <v>11765.485679364267</v>
      </c>
      <c r="G99">
        <f t="shared" si="9"/>
        <v>11765.485679364267</v>
      </c>
    </row>
    <row r="100" spans="1:7" ht="13.95" customHeight="1" x14ac:dyDescent="0.3">
      <c r="A100" s="1">
        <v>40056</v>
      </c>
      <c r="B100" s="2">
        <v>1.3664253985301642E-2</v>
      </c>
      <c r="C100" s="2">
        <v>2.3199999999999998E-2</v>
      </c>
      <c r="D100" s="2">
        <v>2.3199999999999998E-2</v>
      </c>
      <c r="E100">
        <f t="shared" si="9"/>
        <v>15041.827372275122</v>
      </c>
      <c r="F100">
        <f t="shared" si="9"/>
        <v>12038.444947125519</v>
      </c>
      <c r="G100">
        <f t="shared" si="9"/>
        <v>12038.444947125519</v>
      </c>
    </row>
    <row r="101" spans="1:7" ht="13.95" customHeight="1" x14ac:dyDescent="0.3">
      <c r="A101" s="1">
        <v>40086</v>
      </c>
      <c r="B101" s="2">
        <v>1.6864253985301642E-2</v>
      </c>
      <c r="C101" s="2">
        <v>2.2700000000000001E-2</v>
      </c>
      <c r="D101" s="2">
        <v>2.2700000000000001E-2</v>
      </c>
      <c r="E101">
        <f t="shared" ref="E101:G116" si="10">E100*(1+B101)</f>
        <v>15295.496569484232</v>
      </c>
      <c r="F101">
        <f t="shared" si="10"/>
        <v>12311.717647425268</v>
      </c>
      <c r="G101">
        <f t="shared" si="10"/>
        <v>12311.717647425268</v>
      </c>
    </row>
    <row r="102" spans="1:7" ht="13.95" customHeight="1" x14ac:dyDescent="0.3">
      <c r="A102" s="1">
        <v>40117</v>
      </c>
      <c r="B102" s="2">
        <v>6.3642539853016426E-3</v>
      </c>
      <c r="C102" s="2">
        <v>-4.7999999999999996E-3</v>
      </c>
      <c r="D102" s="2">
        <v>-4.7999999999999996E-3</v>
      </c>
      <c r="E102">
        <f t="shared" si="10"/>
        <v>15392.84099448374</v>
      </c>
      <c r="F102">
        <f t="shared" si="10"/>
        <v>12252.621402717627</v>
      </c>
      <c r="G102">
        <f t="shared" si="10"/>
        <v>12252.621402717627</v>
      </c>
    </row>
    <row r="103" spans="1:7" ht="13.95" customHeight="1" x14ac:dyDescent="0.3">
      <c r="A103" s="1">
        <v>40147</v>
      </c>
      <c r="B103" s="2">
        <v>1.8364253985301643E-2</v>
      </c>
      <c r="C103" s="2">
        <v>3.3799999999999997E-2</v>
      </c>
      <c r="D103" s="2">
        <v>3.3799999999999997E-2</v>
      </c>
      <c r="E103">
        <f t="shared" si="10"/>
        <v>15675.519036061803</v>
      </c>
      <c r="F103">
        <f t="shared" si="10"/>
        <v>12666.760006129483</v>
      </c>
      <c r="G103">
        <f t="shared" si="10"/>
        <v>12666.760006129483</v>
      </c>
    </row>
    <row r="104" spans="1:7" ht="13.95" customHeight="1" x14ac:dyDescent="0.3">
      <c r="A104" s="1">
        <v>40178</v>
      </c>
      <c r="B104" s="2">
        <v>1.1064253985301642E-2</v>
      </c>
      <c r="C104" s="2">
        <v>8.199999999999999E-3</v>
      </c>
      <c r="D104" s="2">
        <v>8.199999999999999E-3</v>
      </c>
      <c r="E104">
        <f t="shared" si="10"/>
        <v>15848.956960028221</v>
      </c>
      <c r="F104">
        <f t="shared" si="10"/>
        <v>12770.627438179745</v>
      </c>
      <c r="G104">
        <f t="shared" si="10"/>
        <v>12770.627438179745</v>
      </c>
    </row>
    <row r="105" spans="1:7" ht="13.95" customHeight="1" x14ac:dyDescent="0.3">
      <c r="A105" s="1">
        <v>40209</v>
      </c>
      <c r="B105" s="2">
        <v>-1.3229538114346162E-2</v>
      </c>
      <c r="C105" s="2">
        <v>-1.2500000000000001E-2</v>
      </c>
      <c r="D105" s="2">
        <v>-1.2500000000000001E-2</v>
      </c>
      <c r="E105">
        <f t="shared" si="10"/>
        <v>15639.282579852896</v>
      </c>
      <c r="F105">
        <f t="shared" si="10"/>
        <v>12610.994595202499</v>
      </c>
      <c r="G105">
        <f t="shared" si="10"/>
        <v>12610.994595202499</v>
      </c>
    </row>
    <row r="106" spans="1:7" ht="13.95" customHeight="1" x14ac:dyDescent="0.3">
      <c r="A106" s="1">
        <v>40237</v>
      </c>
      <c r="B106" s="2">
        <v>7.6704618856538375E-3</v>
      </c>
      <c r="C106" s="2">
        <v>1.6799999999999999E-2</v>
      </c>
      <c r="D106" s="2">
        <v>1.6799999999999999E-2</v>
      </c>
      <c r="E106">
        <f t="shared" si="10"/>
        <v>15759.243100800626</v>
      </c>
      <c r="F106">
        <f t="shared" si="10"/>
        <v>12822.8593044019</v>
      </c>
      <c r="G106">
        <f t="shared" si="10"/>
        <v>12822.8593044019</v>
      </c>
    </row>
    <row r="107" spans="1:7" ht="13.95" customHeight="1" x14ac:dyDescent="0.3">
      <c r="A107" s="1">
        <v>40268</v>
      </c>
      <c r="B107" s="2">
        <v>2.287046188565384E-2</v>
      </c>
      <c r="C107" s="2">
        <v>3.1200000000000002E-2</v>
      </c>
      <c r="D107" s="2">
        <v>3.1200000000000002E-2</v>
      </c>
      <c r="E107">
        <f t="shared" si="10"/>
        <v>16119.664269484241</v>
      </c>
      <c r="F107">
        <f t="shared" si="10"/>
        <v>13222.932514699238</v>
      </c>
      <c r="G107">
        <f t="shared" si="10"/>
        <v>13222.932514699238</v>
      </c>
    </row>
    <row r="108" spans="1:7" ht="13.95" customHeight="1" x14ac:dyDescent="0.3">
      <c r="A108" s="1">
        <v>40298</v>
      </c>
      <c r="B108" s="2">
        <v>8.0704618856538377E-3</v>
      </c>
      <c r="C108" s="2">
        <v>1.01E-2</v>
      </c>
      <c r="D108" s="2">
        <v>1.01E-2</v>
      </c>
      <c r="E108">
        <f t="shared" si="10"/>
        <v>16249.757405580649</v>
      </c>
      <c r="F108">
        <f t="shared" si="10"/>
        <v>13356.4841330977</v>
      </c>
      <c r="G108">
        <f t="shared" si="10"/>
        <v>13356.4841330977</v>
      </c>
    </row>
    <row r="109" spans="1:7" ht="13.95" customHeight="1" x14ac:dyDescent="0.3">
      <c r="A109" s="1">
        <v>40329</v>
      </c>
      <c r="B109" s="2">
        <v>-3.8629538114346162E-2</v>
      </c>
      <c r="C109" s="2">
        <v>-4.1900000000000007E-2</v>
      </c>
      <c r="D109" s="2">
        <v>-4.1900000000000007E-2</v>
      </c>
      <c r="E109">
        <f t="shared" si="10"/>
        <v>15622.036782532892</v>
      </c>
      <c r="F109">
        <f t="shared" si="10"/>
        <v>12796.847447920905</v>
      </c>
      <c r="G109">
        <f t="shared" si="10"/>
        <v>12796.847447920905</v>
      </c>
    </row>
    <row r="110" spans="1:7" ht="13.95" customHeight="1" x14ac:dyDescent="0.3">
      <c r="A110" s="1">
        <v>40359</v>
      </c>
      <c r="B110" s="2">
        <v>6.7046188565383783E-4</v>
      </c>
      <c r="C110" s="2">
        <v>-2.3300000000000001E-2</v>
      </c>
      <c r="D110" s="2">
        <v>-2.3300000000000001E-2</v>
      </c>
      <c r="E110">
        <f t="shared" si="10"/>
        <v>15632.510762771864</v>
      </c>
      <c r="F110">
        <f t="shared" si="10"/>
        <v>12498.680902384349</v>
      </c>
      <c r="G110">
        <f t="shared" si="10"/>
        <v>12498.680902384349</v>
      </c>
    </row>
    <row r="111" spans="1:7" ht="13.95" customHeight="1" x14ac:dyDescent="0.3">
      <c r="A111" s="1">
        <v>40390</v>
      </c>
      <c r="B111" s="2">
        <v>3.5370461885653841E-2</v>
      </c>
      <c r="C111" s="2">
        <v>3.9800000000000002E-2</v>
      </c>
      <c r="D111" s="2">
        <v>3.9800000000000002E-2</v>
      </c>
      <c r="E111">
        <f t="shared" si="10"/>
        <v>16185.43988888356</v>
      </c>
      <c r="F111">
        <f t="shared" si="10"/>
        <v>12996.128402299246</v>
      </c>
      <c r="G111">
        <f t="shared" si="10"/>
        <v>12996.128402299246</v>
      </c>
    </row>
    <row r="112" spans="1:7" ht="13.95" customHeight="1" x14ac:dyDescent="0.3">
      <c r="A112" s="1">
        <v>40421</v>
      </c>
      <c r="B112" s="2">
        <v>-8.3295381143461619E-3</v>
      </c>
      <c r="C112" s="2">
        <v>-2.0199999999999999E-2</v>
      </c>
      <c r="D112" s="2">
        <v>-2.0199999999999999E-2</v>
      </c>
      <c r="E112">
        <f t="shared" si="10"/>
        <v>16050.622650431647</v>
      </c>
      <c r="F112">
        <f t="shared" si="10"/>
        <v>12733.606608572802</v>
      </c>
      <c r="G112">
        <f t="shared" si="10"/>
        <v>12733.606608572802</v>
      </c>
    </row>
    <row r="113" spans="1:7" ht="13.95" customHeight="1" x14ac:dyDescent="0.3">
      <c r="A113" s="1">
        <v>40451</v>
      </c>
      <c r="B113" s="2">
        <v>4.8070461885653837E-2</v>
      </c>
      <c r="C113" s="2">
        <v>4.7300000000000002E-2</v>
      </c>
      <c r="D113" s="2">
        <v>4.7300000000000002E-2</v>
      </c>
      <c r="E113">
        <f t="shared" si="10"/>
        <v>16822.183494790232</v>
      </c>
      <c r="F113">
        <f t="shared" si="10"/>
        <v>13335.906201158294</v>
      </c>
      <c r="G113">
        <f t="shared" si="10"/>
        <v>13335.906201158294</v>
      </c>
    </row>
    <row r="114" spans="1:7" ht="13.95" customHeight="1" x14ac:dyDescent="0.3">
      <c r="A114" s="1">
        <v>40482</v>
      </c>
      <c r="B114" s="2">
        <v>2.2170461885653837E-2</v>
      </c>
      <c r="C114" s="2">
        <v>2.1299999999999999E-2</v>
      </c>
      <c r="D114" s="2">
        <v>2.1299999999999999E-2</v>
      </c>
      <c r="E114">
        <f t="shared" si="10"/>
        <v>17195.139072794951</v>
      </c>
      <c r="F114">
        <f t="shared" si="10"/>
        <v>13619.961003242966</v>
      </c>
      <c r="G114">
        <f t="shared" si="10"/>
        <v>13619.961003242966</v>
      </c>
    </row>
    <row r="115" spans="1:7" ht="13.95" customHeight="1" x14ac:dyDescent="0.3">
      <c r="A115" s="1">
        <v>40512</v>
      </c>
      <c r="B115" s="2">
        <v>-1.1929538114346163E-2</v>
      </c>
      <c r="C115" s="2">
        <v>-1.1000000000000001E-3</v>
      </c>
      <c r="D115" s="2">
        <v>-1.1000000000000001E-3</v>
      </c>
      <c r="E115">
        <f t="shared" si="10"/>
        <v>16990.00900584456</v>
      </c>
      <c r="F115">
        <f t="shared" si="10"/>
        <v>13604.979046139399</v>
      </c>
      <c r="G115">
        <f t="shared" si="10"/>
        <v>13604.979046139399</v>
      </c>
    </row>
    <row r="116" spans="1:7" ht="13.95" customHeight="1" x14ac:dyDescent="0.3">
      <c r="A116" s="1">
        <v>40543</v>
      </c>
      <c r="B116" s="2">
        <v>2.7670461885653839E-2</v>
      </c>
      <c r="C116" s="2">
        <v>3.2899999999999999E-2</v>
      </c>
      <c r="D116" s="2">
        <v>3.2899999999999999E-2</v>
      </c>
      <c r="E116">
        <f t="shared" si="10"/>
        <v>17460.130402477698</v>
      </c>
      <c r="F116">
        <f t="shared" si="10"/>
        <v>14052.582856757384</v>
      </c>
      <c r="G116">
        <f t="shared" si="10"/>
        <v>14052.582856757384</v>
      </c>
    </row>
    <row r="117" spans="1:7" ht="13.95" customHeight="1" x14ac:dyDescent="0.3">
      <c r="A117" s="1">
        <v>40574</v>
      </c>
      <c r="B117" s="2">
        <v>3.2704618856538377E-3</v>
      </c>
      <c r="C117" s="2">
        <v>1.52E-2</v>
      </c>
      <c r="D117" s="2">
        <v>9.7999999999999997E-3</v>
      </c>
      <c r="E117">
        <f t="shared" ref="E117:G132" si="11">E116*(1+B117)</f>
        <v>17517.233093477545</v>
      </c>
      <c r="F117">
        <f t="shared" si="11"/>
        <v>14266.182116180098</v>
      </c>
      <c r="G117">
        <f t="shared" si="11"/>
        <v>14190.298168753607</v>
      </c>
    </row>
    <row r="118" spans="1:7" ht="13.95" customHeight="1" x14ac:dyDescent="0.3">
      <c r="A118" s="1">
        <v>40602</v>
      </c>
      <c r="B118" s="2">
        <v>1.3770461885653838E-2</v>
      </c>
      <c r="C118" s="2">
        <v>1.78E-2</v>
      </c>
      <c r="D118" s="2">
        <v>1.55E-2</v>
      </c>
      <c r="E118">
        <f t="shared" si="11"/>
        <v>17758.453484133392</v>
      </c>
      <c r="F118">
        <f t="shared" si="11"/>
        <v>14520.120157848105</v>
      </c>
      <c r="G118">
        <f t="shared" si="11"/>
        <v>14410.247790369289</v>
      </c>
    </row>
    <row r="119" spans="1:7" ht="13.95" customHeight="1" x14ac:dyDescent="0.3">
      <c r="A119" s="1">
        <v>40633</v>
      </c>
      <c r="B119" s="2">
        <v>1.0070461885653838E-2</v>
      </c>
      <c r="C119" s="2">
        <v>-2.3E-3</v>
      </c>
      <c r="D119" s="2">
        <v>-1E-4</v>
      </c>
      <c r="E119">
        <f t="shared" si="11"/>
        <v>17937.289313093512</v>
      </c>
      <c r="F119">
        <f t="shared" si="11"/>
        <v>14486.723881485055</v>
      </c>
      <c r="G119">
        <f t="shared" si="11"/>
        <v>14408.806765590252</v>
      </c>
    </row>
    <row r="120" spans="1:7" ht="13.95" customHeight="1" x14ac:dyDescent="0.3">
      <c r="A120" s="1">
        <v>40663</v>
      </c>
      <c r="B120" s="2">
        <v>2.7070461885653839E-2</v>
      </c>
      <c r="C120" s="2">
        <v>2.3099999999999999E-2</v>
      </c>
      <c r="D120" s="2">
        <v>2.41E-2</v>
      </c>
      <c r="E120">
        <f t="shared" si="11"/>
        <v>18422.860019775555</v>
      </c>
      <c r="F120">
        <f t="shared" si="11"/>
        <v>14821.367203147358</v>
      </c>
      <c r="G120">
        <f t="shared" si="11"/>
        <v>14756.059008640977</v>
      </c>
    </row>
    <row r="121" spans="1:7" ht="13.95" customHeight="1" x14ac:dyDescent="0.3">
      <c r="A121" s="1">
        <v>40694</v>
      </c>
      <c r="B121" s="2">
        <v>-2.2953811434616209E-4</v>
      </c>
      <c r="C121" s="2">
        <v>-1.03E-2</v>
      </c>
      <c r="D121" s="2">
        <v>-8.199999999999999E-3</v>
      </c>
      <c r="E121">
        <f t="shared" si="11"/>
        <v>18418.631271225753</v>
      </c>
      <c r="F121">
        <f t="shared" si="11"/>
        <v>14668.707120954941</v>
      </c>
      <c r="G121">
        <f t="shared" si="11"/>
        <v>14635.059324770122</v>
      </c>
    </row>
    <row r="122" spans="1:7" ht="13.95" customHeight="1" x14ac:dyDescent="0.3">
      <c r="A122" s="1">
        <v>40724</v>
      </c>
      <c r="B122" s="2">
        <v>-9.9295381143461627E-3</v>
      </c>
      <c r="C122" s="2">
        <v>-7.8000000000000005E-3</v>
      </c>
      <c r="D122" s="2">
        <v>-7.9000000000000008E-3</v>
      </c>
      <c r="E122">
        <f t="shared" si="11"/>
        <v>18235.742770004028</v>
      </c>
      <c r="F122">
        <f t="shared" si="11"/>
        <v>14554.291205411493</v>
      </c>
      <c r="G122">
        <f t="shared" si="11"/>
        <v>14519.442356104437</v>
      </c>
    </row>
    <row r="123" spans="1:7" ht="13.95" customHeight="1" x14ac:dyDescent="0.3">
      <c r="A123" s="1">
        <v>40755</v>
      </c>
      <c r="B123" s="2">
        <v>3.8704618856538375E-3</v>
      </c>
      <c r="C123" s="2">
        <v>-1.1299999999999999E-2</v>
      </c>
      <c r="D123" s="2">
        <v>-6.0000000000000001E-3</v>
      </c>
      <c r="E123">
        <f t="shared" si="11"/>
        <v>18306.323517351913</v>
      </c>
      <c r="F123">
        <f t="shared" si="11"/>
        <v>14389.827714790343</v>
      </c>
      <c r="G123">
        <f t="shared" si="11"/>
        <v>14432.325701967809</v>
      </c>
    </row>
    <row r="124" spans="1:7" ht="13.95" customHeight="1" x14ac:dyDescent="0.3">
      <c r="A124" s="1">
        <v>40786</v>
      </c>
      <c r="B124" s="2">
        <v>-2.9129538114346164E-2</v>
      </c>
      <c r="C124" s="2">
        <v>-3.9199999999999999E-2</v>
      </c>
      <c r="D124" s="2">
        <v>-3.8300000000000001E-2</v>
      </c>
      <c r="E124">
        <f t="shared" si="11"/>
        <v>17773.068768719659</v>
      </c>
      <c r="F124">
        <f t="shared" si="11"/>
        <v>13825.74646837056</v>
      </c>
      <c r="G124">
        <f t="shared" si="11"/>
        <v>13879.567627582443</v>
      </c>
    </row>
    <row r="125" spans="1:7" ht="13.95" customHeight="1" x14ac:dyDescent="0.3">
      <c r="A125" s="1">
        <v>40816</v>
      </c>
      <c r="B125" s="2">
        <v>-4.7729538114346166E-2</v>
      </c>
      <c r="C125" s="2">
        <v>-4.5199999999999997E-2</v>
      </c>
      <c r="D125" s="2">
        <v>-4.9699999999999994E-2</v>
      </c>
      <c r="E125">
        <f t="shared" si="11"/>
        <v>16924.768405514158</v>
      </c>
      <c r="F125">
        <f t="shared" si="11"/>
        <v>13200.82272800021</v>
      </c>
      <c r="G125">
        <f t="shared" si="11"/>
        <v>13189.753116491596</v>
      </c>
    </row>
    <row r="126" spans="1:7" ht="13.95" customHeight="1" x14ac:dyDescent="0.3">
      <c r="A126" s="1">
        <v>40847</v>
      </c>
      <c r="B126" s="2">
        <v>4.697046188565384E-2</v>
      </c>
      <c r="C126" s="2">
        <v>5.3899999999999997E-2</v>
      </c>
      <c r="D126" s="2">
        <v>5.7500000000000002E-2</v>
      </c>
      <c r="E126">
        <f t="shared" si="11"/>
        <v>17719.732594828882</v>
      </c>
      <c r="F126">
        <f t="shared" si="11"/>
        <v>13912.347073039422</v>
      </c>
      <c r="G126">
        <f t="shared" si="11"/>
        <v>13948.163920689865</v>
      </c>
    </row>
    <row r="127" spans="1:7" ht="13.95" customHeight="1" x14ac:dyDescent="0.3">
      <c r="A127" s="1">
        <v>40877</v>
      </c>
      <c r="B127" s="2">
        <v>-9.4295381143461622E-3</v>
      </c>
      <c r="C127" s="2">
        <v>-1.8600000000000002E-2</v>
      </c>
      <c r="D127" s="2">
        <v>-1.72E-2</v>
      </c>
      <c r="E127">
        <f t="shared" si="11"/>
        <v>17552.64370094992</v>
      </c>
      <c r="F127">
        <f t="shared" si="11"/>
        <v>13653.57741748089</v>
      </c>
      <c r="G127">
        <f t="shared" si="11"/>
        <v>13708.255501254</v>
      </c>
    </row>
    <row r="128" spans="1:7" ht="13.95" customHeight="1" x14ac:dyDescent="0.3">
      <c r="A128" s="1">
        <v>40908</v>
      </c>
      <c r="B128" s="2">
        <v>7.3704618856538376E-3</v>
      </c>
      <c r="C128" s="2">
        <v>5.3E-3</v>
      </c>
      <c r="D128" s="2">
        <v>5.0000000000000001E-4</v>
      </c>
      <c r="E128">
        <f t="shared" si="11"/>
        <v>17682.014792340233</v>
      </c>
      <c r="F128">
        <f t="shared" si="11"/>
        <v>13725.941377793541</v>
      </c>
      <c r="G128">
        <f t="shared" si="11"/>
        <v>13715.109629004626</v>
      </c>
    </row>
    <row r="129" spans="1:7" ht="13.95" customHeight="1" x14ac:dyDescent="0.3">
      <c r="A129" s="1">
        <v>40939</v>
      </c>
      <c r="B129" s="2">
        <v>1.777046188565384E-2</v>
      </c>
      <c r="C129" s="2">
        <v>3.1899999999999998E-2</v>
      </c>
      <c r="D129" s="2">
        <v>3.44E-2</v>
      </c>
      <c r="E129">
        <f t="shared" si="11"/>
        <v>17996.232362269082</v>
      </c>
      <c r="F129">
        <f t="shared" si="11"/>
        <v>14163.798907745155</v>
      </c>
      <c r="G129">
        <f t="shared" si="11"/>
        <v>14186.909400242384</v>
      </c>
    </row>
    <row r="130" spans="1:7" ht="13.95" customHeight="1" x14ac:dyDescent="0.3">
      <c r="A130" s="1">
        <v>40968</v>
      </c>
      <c r="B130" s="2">
        <v>2.3170461885653838E-2</v>
      </c>
      <c r="C130" s="2">
        <v>2.5899999999999999E-2</v>
      </c>
      <c r="D130" s="2">
        <v>2.7400000000000001E-2</v>
      </c>
      <c r="E130">
        <f t="shared" si="11"/>
        <v>18413.213378304408</v>
      </c>
      <c r="F130">
        <f t="shared" si="11"/>
        <v>14530.641299455754</v>
      </c>
      <c r="G130">
        <f t="shared" si="11"/>
        <v>14575.630717809026</v>
      </c>
    </row>
    <row r="131" spans="1:7" ht="13.95" customHeight="1" x14ac:dyDescent="0.3">
      <c r="A131" s="1">
        <v>40999</v>
      </c>
      <c r="B131" s="2">
        <v>1.0770461885653837E-2</v>
      </c>
      <c r="C131" s="2">
        <v>2.5000000000000001E-3</v>
      </c>
      <c r="D131" s="2">
        <v>4.6999999999999993E-3</v>
      </c>
      <c r="E131">
        <f t="shared" si="11"/>
        <v>18611.532191187849</v>
      </c>
      <c r="F131">
        <f t="shared" si="11"/>
        <v>14566.967902704393</v>
      </c>
      <c r="G131">
        <f t="shared" si="11"/>
        <v>14644.136182182729</v>
      </c>
    </row>
    <row r="132" spans="1:7" ht="13.95" customHeight="1" x14ac:dyDescent="0.3">
      <c r="A132" s="1">
        <v>41029</v>
      </c>
      <c r="B132" s="2">
        <v>-2.4295381143461621E-3</v>
      </c>
      <c r="C132" s="2">
        <v>-7.9000000000000008E-3</v>
      </c>
      <c r="D132" s="2">
        <v>-4.5000000000000005E-3</v>
      </c>
      <c r="E132">
        <f t="shared" si="11"/>
        <v>18566.314764362978</v>
      </c>
      <c r="F132">
        <f t="shared" si="11"/>
        <v>14451.888856273028</v>
      </c>
      <c r="G132">
        <f t="shared" si="11"/>
        <v>14578.237569362907</v>
      </c>
    </row>
    <row r="133" spans="1:7" ht="13.95" customHeight="1" x14ac:dyDescent="0.3">
      <c r="A133" s="1">
        <v>41060</v>
      </c>
      <c r="B133" s="2">
        <v>-3.8729538114346165E-2</v>
      </c>
      <c r="C133" s="2">
        <v>-4.5100000000000001E-2</v>
      </c>
      <c r="D133" s="2">
        <v>-4.5199999999999997E-2</v>
      </c>
      <c r="E133">
        <f t="shared" ref="E133:G148" si="12">E132*(1+B133)</f>
        <v>17847.249969053635</v>
      </c>
      <c r="F133">
        <f t="shared" si="12"/>
        <v>13800.108668855115</v>
      </c>
      <c r="G133">
        <f t="shared" si="12"/>
        <v>13919.301231227704</v>
      </c>
    </row>
    <row r="134" spans="1:7" ht="13.95" customHeight="1" x14ac:dyDescent="0.3">
      <c r="A134" s="1">
        <v>41090</v>
      </c>
      <c r="B134" s="2">
        <v>3.037046188565384E-2</v>
      </c>
      <c r="C134" s="2">
        <v>3.1699999999999999E-2</v>
      </c>
      <c r="D134" s="2">
        <v>2.6600000000000002E-2</v>
      </c>
      <c r="E134">
        <f t="shared" si="12"/>
        <v>18389.279194002513</v>
      </c>
      <c r="F134">
        <f t="shared" si="12"/>
        <v>14237.572113657823</v>
      </c>
      <c r="G134">
        <f t="shared" si="12"/>
        <v>14289.554643978361</v>
      </c>
    </row>
    <row r="135" spans="1:7" ht="13.95" customHeight="1" x14ac:dyDescent="0.3">
      <c r="A135" s="1">
        <v>41121</v>
      </c>
      <c r="B135" s="2">
        <v>1.3970461885653838E-2</v>
      </c>
      <c r="C135" s="2">
        <v>9.3999999999999986E-3</v>
      </c>
      <c r="D135" s="2">
        <v>1.0700000000000001E-2</v>
      </c>
      <c r="E135">
        <f t="shared" si="12"/>
        <v>18646.185918086969</v>
      </c>
      <c r="F135">
        <f t="shared" si="12"/>
        <v>14371.405291526207</v>
      </c>
      <c r="G135">
        <f t="shared" si="12"/>
        <v>14442.452878668928</v>
      </c>
    </row>
    <row r="136" spans="1:7" ht="13.95" customHeight="1" x14ac:dyDescent="0.3">
      <c r="A136" s="1">
        <v>41152</v>
      </c>
      <c r="B136" s="2">
        <v>1.6370461885653838E-2</v>
      </c>
      <c r="C136" s="2">
        <v>1.1699999999999999E-2</v>
      </c>
      <c r="D136" s="2">
        <v>1.29E-2</v>
      </c>
      <c r="E136">
        <f t="shared" si="12"/>
        <v>18951.432593971829</v>
      </c>
      <c r="F136">
        <f t="shared" si="12"/>
        <v>14539.550733437065</v>
      </c>
      <c r="G136">
        <f t="shared" si="12"/>
        <v>14628.760520803757</v>
      </c>
    </row>
    <row r="137" spans="1:7" ht="13.95" customHeight="1" x14ac:dyDescent="0.3">
      <c r="A137" s="1">
        <v>41182</v>
      </c>
      <c r="B137" s="2">
        <v>1.9770461885653838E-2</v>
      </c>
      <c r="C137" s="2">
        <v>1.9599999999999999E-2</v>
      </c>
      <c r="D137" s="2">
        <v>1.7899999999999999E-2</v>
      </c>
      <c r="E137">
        <f t="shared" si="12"/>
        <v>19326.111169749485</v>
      </c>
      <c r="F137">
        <f t="shared" si="12"/>
        <v>14824.525927812432</v>
      </c>
      <c r="G137">
        <f t="shared" si="12"/>
        <v>14890.615334126145</v>
      </c>
    </row>
    <row r="138" spans="1:7" ht="13.95" customHeight="1" x14ac:dyDescent="0.3">
      <c r="A138" s="1">
        <v>41213</v>
      </c>
      <c r="B138" s="2">
        <v>-1.329538114346162E-3</v>
      </c>
      <c r="C138" s="2">
        <v>1.7000000000000001E-3</v>
      </c>
      <c r="D138" s="2">
        <v>-2E-3</v>
      </c>
      <c r="E138">
        <f t="shared" si="12"/>
        <v>19300.416368347214</v>
      </c>
      <c r="F138">
        <f t="shared" si="12"/>
        <v>14849.727621889713</v>
      </c>
      <c r="G138">
        <f t="shared" si="12"/>
        <v>14860.834103457893</v>
      </c>
    </row>
    <row r="139" spans="1:7" ht="13.95" customHeight="1" x14ac:dyDescent="0.3">
      <c r="A139" s="1">
        <v>41243</v>
      </c>
      <c r="B139" s="2">
        <v>1.7046188565383798E-4</v>
      </c>
      <c r="C139" s="2">
        <v>2.8000000000000004E-3</v>
      </c>
      <c r="D139" s="2">
        <v>6.8999999999999999E-3</v>
      </c>
      <c r="E139">
        <f t="shared" si="12"/>
        <v>19303.706353715264</v>
      </c>
      <c r="F139">
        <f t="shared" si="12"/>
        <v>14891.306859231003</v>
      </c>
      <c r="G139">
        <f t="shared" si="12"/>
        <v>14963.373858771751</v>
      </c>
    </row>
    <row r="140" spans="1:7" ht="13.95" customHeight="1" x14ac:dyDescent="0.3">
      <c r="A140" s="1">
        <v>41274</v>
      </c>
      <c r="B140" s="2">
        <v>1.5670461885653839E-2</v>
      </c>
      <c r="C140" s="2">
        <v>1.6500000000000001E-2</v>
      </c>
      <c r="D140" s="2">
        <v>1.23E-2</v>
      </c>
      <c r="E140">
        <f t="shared" si="12"/>
        <v>19606.204348383013</v>
      </c>
      <c r="F140">
        <f t="shared" si="12"/>
        <v>15137.013422408314</v>
      </c>
      <c r="G140">
        <f t="shared" si="12"/>
        <v>15147.423357234644</v>
      </c>
    </row>
    <row r="141" spans="1:7" ht="13.95" customHeight="1" x14ac:dyDescent="0.3">
      <c r="A141" s="1">
        <v>41305</v>
      </c>
      <c r="B141" s="2">
        <v>3.0170461885653838E-2</v>
      </c>
      <c r="C141" s="2">
        <v>2.76E-2</v>
      </c>
      <c r="D141" s="2">
        <v>2.4E-2</v>
      </c>
      <c r="E141">
        <f t="shared" si="12"/>
        <v>20197.732589398242</v>
      </c>
      <c r="F141">
        <f t="shared" si="12"/>
        <v>15554.794992866784</v>
      </c>
      <c r="G141">
        <f t="shared" si="12"/>
        <v>15510.961517808275</v>
      </c>
    </row>
    <row r="142" spans="1:7" ht="13.95" customHeight="1" x14ac:dyDescent="0.3">
      <c r="A142" s="1">
        <v>41333</v>
      </c>
      <c r="B142" s="2">
        <v>-3.6295381143461626E-3</v>
      </c>
      <c r="C142" s="2">
        <v>-1.4000000000000002E-3</v>
      </c>
      <c r="D142" s="2">
        <v>1.1999999999999999E-3</v>
      </c>
      <c r="E142">
        <f t="shared" si="12"/>
        <v>20124.424149141647</v>
      </c>
      <c r="F142">
        <f t="shared" si="12"/>
        <v>15533.018279876771</v>
      </c>
      <c r="G142">
        <f t="shared" si="12"/>
        <v>15529.574671629647</v>
      </c>
    </row>
    <row r="143" spans="1:7" ht="13.95" customHeight="1" x14ac:dyDescent="0.3">
      <c r="A143" s="1">
        <v>41364</v>
      </c>
      <c r="B143" s="2">
        <v>1.5270461885653839E-2</v>
      </c>
      <c r="C143" s="2">
        <v>8.6E-3</v>
      </c>
      <c r="D143" s="2">
        <v>9.7999999999999997E-3</v>
      </c>
      <c r="E143">
        <f t="shared" si="12"/>
        <v>20431.733401081845</v>
      </c>
      <c r="F143">
        <f t="shared" si="12"/>
        <v>15666.602237083711</v>
      </c>
      <c r="G143">
        <f t="shared" si="12"/>
        <v>15681.764503411618</v>
      </c>
    </row>
    <row r="144" spans="1:7" ht="13.95" customHeight="1" x14ac:dyDescent="0.3">
      <c r="A144" s="1">
        <v>41394</v>
      </c>
      <c r="B144" s="2">
        <v>9.4704618856538379E-3</v>
      </c>
      <c r="C144" s="2">
        <v>1.9E-2</v>
      </c>
      <c r="D144" s="2">
        <v>1.5800000000000002E-2</v>
      </c>
      <c r="E144">
        <f t="shared" si="12"/>
        <v>20625.231353514631</v>
      </c>
      <c r="F144">
        <f t="shared" si="12"/>
        <v>15964.2676795883</v>
      </c>
      <c r="G144">
        <f t="shared" si="12"/>
        <v>15929.536382565522</v>
      </c>
    </row>
    <row r="145" spans="1:7" ht="13.95" customHeight="1" x14ac:dyDescent="0.3">
      <c r="A145" s="1">
        <v>41425</v>
      </c>
      <c r="B145" s="2">
        <v>-8.2295381143461625E-3</v>
      </c>
      <c r="C145" s="2">
        <v>-2.2000000000000001E-3</v>
      </c>
      <c r="D145" s="2">
        <v>-1.6000000000000001E-3</v>
      </c>
      <c r="E145">
        <f t="shared" si="12"/>
        <v>20455.495225973675</v>
      </c>
      <c r="F145">
        <f t="shared" si="12"/>
        <v>15929.146290693207</v>
      </c>
      <c r="G145">
        <f t="shared" si="12"/>
        <v>15904.049124353416</v>
      </c>
    </row>
    <row r="146" spans="1:7" ht="13.95" customHeight="1" x14ac:dyDescent="0.3">
      <c r="A146" s="1">
        <v>41455</v>
      </c>
      <c r="B146" s="3">
        <v>-1.0829538114346162E-2</v>
      </c>
      <c r="C146" s="3">
        <v>-1.55E-2</v>
      </c>
      <c r="D146" s="3">
        <v>-1.61E-2</v>
      </c>
      <c r="E146">
        <f t="shared" si="12"/>
        <v>20233.971660776166</v>
      </c>
      <c r="F146">
        <f t="shared" si="12"/>
        <v>15682.244523187463</v>
      </c>
      <c r="G146">
        <f t="shared" si="12"/>
        <v>15647.993933451326</v>
      </c>
    </row>
    <row r="147" spans="1:7" ht="13.95" customHeight="1" x14ac:dyDescent="0.3">
      <c r="A147" s="1">
        <v>41486</v>
      </c>
      <c r="B147" s="3">
        <v>3.7470461885653839E-2</v>
      </c>
      <c r="C147" s="3">
        <v>2.6200000000000001E-2</v>
      </c>
      <c r="D147" s="3">
        <v>2.6099999999999998E-2</v>
      </c>
      <c r="E147">
        <f t="shared" si="12"/>
        <v>20992.14792468668</v>
      </c>
      <c r="F147">
        <f t="shared" si="12"/>
        <v>16093.119329694975</v>
      </c>
      <c r="G147">
        <f t="shared" si="12"/>
        <v>16056.406575114406</v>
      </c>
    </row>
    <row r="148" spans="1:7" ht="13.95" customHeight="1" x14ac:dyDescent="0.3">
      <c r="A148" s="1">
        <v>41517</v>
      </c>
      <c r="B148" s="3">
        <v>-2.6295381143461622E-3</v>
      </c>
      <c r="C148" s="3">
        <v>-1.21E-2</v>
      </c>
      <c r="D148" s="3">
        <v>-1.0200000000000001E-2</v>
      </c>
      <c r="E148">
        <f t="shared" si="12"/>
        <v>20936.948271616722</v>
      </c>
      <c r="F148">
        <f t="shared" si="12"/>
        <v>15898.392585805666</v>
      </c>
      <c r="G148">
        <f t="shared" si="12"/>
        <v>15892.63122804824</v>
      </c>
    </row>
    <row r="149" spans="1:7" ht="13.95" customHeight="1" x14ac:dyDescent="0.3">
      <c r="A149" s="1">
        <v>41547</v>
      </c>
      <c r="B149" s="3">
        <v>3.4070461885653838E-2</v>
      </c>
      <c r="C149" s="3">
        <v>2.6200000000000001E-2</v>
      </c>
      <c r="D149" s="3">
        <v>2.7799999999999998E-2</v>
      </c>
      <c r="E149">
        <f t="shared" ref="E149:G164" si="13">E148*(1+B149)</f>
        <v>21650.279769706744</v>
      </c>
      <c r="F149">
        <f t="shared" si="13"/>
        <v>16314.930471553775</v>
      </c>
      <c r="G149">
        <f t="shared" si="13"/>
        <v>16334.446376187982</v>
      </c>
    </row>
    <row r="150" spans="1:7" ht="13.95" customHeight="1" x14ac:dyDescent="0.3">
      <c r="A150" s="1">
        <v>41578</v>
      </c>
      <c r="B150" s="3">
        <v>2.2770461885653837E-2</v>
      </c>
      <c r="C150" s="3">
        <v>2.35E-2</v>
      </c>
      <c r="D150" s="3">
        <v>2.1700000000000001E-2</v>
      </c>
      <c r="E150">
        <f t="shared" si="13"/>
        <v>22143.266640016594</v>
      </c>
      <c r="F150">
        <f t="shared" si="13"/>
        <v>16698.331337635289</v>
      </c>
      <c r="G150">
        <f t="shared" si="13"/>
        <v>16688.903862551262</v>
      </c>
    </row>
    <row r="151" spans="1:7" ht="13.95" customHeight="1" x14ac:dyDescent="0.3">
      <c r="A151" s="1">
        <v>41608</v>
      </c>
      <c r="B151" s="3">
        <v>-2.2953811434616209E-4</v>
      </c>
      <c r="C151" s="3">
        <v>7.3000000000000001E-3</v>
      </c>
      <c r="D151" s="3">
        <v>8.3000000000000001E-3</v>
      </c>
      <c r="E151">
        <f t="shared" si="13"/>
        <v>22138.183916346581</v>
      </c>
      <c r="F151">
        <f t="shared" si="13"/>
        <v>16820.22915640003</v>
      </c>
      <c r="G151">
        <f t="shared" si="13"/>
        <v>16827.421764610437</v>
      </c>
    </row>
    <row r="152" spans="1:7" ht="13.95" customHeight="1" x14ac:dyDescent="0.3">
      <c r="A152" s="1">
        <v>41639</v>
      </c>
      <c r="B152" s="3">
        <v>1.1170461885653838E-2</v>
      </c>
      <c r="C152" s="3">
        <v>7.4999999999999997E-3</v>
      </c>
      <c r="D152" s="3">
        <v>8.5000000000000006E-3</v>
      </c>
      <c r="E152">
        <f t="shared" si="13"/>
        <v>22385.477656001727</v>
      </c>
      <c r="F152">
        <f t="shared" si="13"/>
        <v>16946.380875073031</v>
      </c>
      <c r="G152">
        <f t="shared" si="13"/>
        <v>16970.454849609625</v>
      </c>
    </row>
    <row r="153" spans="1:7" ht="13.95" customHeight="1" x14ac:dyDescent="0.3">
      <c r="A153" s="1">
        <v>41670</v>
      </c>
      <c r="B153" s="3">
        <v>-1.8629538114346162E-2</v>
      </c>
      <c r="C153" s="3">
        <v>-1.84E-2</v>
      </c>
      <c r="D153" s="3">
        <v>-1.8600000000000002E-2</v>
      </c>
      <c r="E153">
        <f t="shared" si="13"/>
        <v>21968.446546801399</v>
      </c>
      <c r="F153">
        <f t="shared" si="13"/>
        <v>16634.567466971686</v>
      </c>
      <c r="G153">
        <f t="shared" si="13"/>
        <v>16654.804389406887</v>
      </c>
    </row>
    <row r="154" spans="1:7" ht="13.95" customHeight="1" x14ac:dyDescent="0.3">
      <c r="A154" s="1">
        <v>41698</v>
      </c>
      <c r="B154" s="3">
        <v>2.1670461885653837E-2</v>
      </c>
      <c r="C154" s="3">
        <v>2.3199999999999998E-2</v>
      </c>
      <c r="D154" s="3">
        <v>2.5499999999999998E-2</v>
      </c>
      <c r="E154">
        <f t="shared" si="13"/>
        <v>22444.512930380883</v>
      </c>
      <c r="F154">
        <f t="shared" si="13"/>
        <v>17020.489432205432</v>
      </c>
      <c r="G154">
        <f t="shared" si="13"/>
        <v>17079.501901336764</v>
      </c>
    </row>
    <row r="155" spans="1:7" ht="13.95" customHeight="1" x14ac:dyDescent="0.3">
      <c r="A155" s="1">
        <v>41729</v>
      </c>
      <c r="B155" s="3">
        <v>1.3370461885653837E-2</v>
      </c>
      <c r="C155" s="3">
        <v>7.7000000000000002E-3</v>
      </c>
      <c r="D155" s="3">
        <v>2.2000000000000001E-3</v>
      </c>
      <c r="E155">
        <f t="shared" si="13"/>
        <v>22744.606435058606</v>
      </c>
      <c r="F155">
        <f t="shared" si="13"/>
        <v>17151.547200833415</v>
      </c>
      <c r="G155">
        <f t="shared" si="13"/>
        <v>17117.076805519704</v>
      </c>
    </row>
    <row r="156" spans="1:7" ht="13.95" customHeight="1" x14ac:dyDescent="0.3">
      <c r="A156" s="1">
        <v>41759</v>
      </c>
      <c r="B156" s="3">
        <v>9.5704618856538373E-3</v>
      </c>
      <c r="C156" s="3">
        <v>9.1000000000000004E-3</v>
      </c>
      <c r="D156" s="3">
        <v>6.0000000000000001E-3</v>
      </c>
      <c r="E156">
        <f t="shared" si="13"/>
        <v>22962.282824049529</v>
      </c>
      <c r="F156">
        <f t="shared" si="13"/>
        <v>17307.626280361001</v>
      </c>
      <c r="G156">
        <f t="shared" si="13"/>
        <v>17219.779266352823</v>
      </c>
    </row>
    <row r="157" spans="1:7" ht="13.95" customHeight="1" x14ac:dyDescent="0.3">
      <c r="A157" s="1">
        <v>41790</v>
      </c>
      <c r="B157" s="3">
        <v>1.4470461885653839E-2</v>
      </c>
      <c r="C157" s="3">
        <v>9.4999999999999998E-3</v>
      </c>
      <c r="D157" s="3">
        <v>1.2500000000000001E-2</v>
      </c>
      <c r="E157">
        <f t="shared" si="13"/>
        <v>23294.557662462543</v>
      </c>
      <c r="F157">
        <f t="shared" si="13"/>
        <v>17472.048730024431</v>
      </c>
      <c r="G157">
        <f t="shared" si="13"/>
        <v>17435.026507182232</v>
      </c>
    </row>
    <row r="158" spans="1:7" ht="13.95" customHeight="1" x14ac:dyDescent="0.3">
      <c r="A158" s="1">
        <v>41820</v>
      </c>
      <c r="B158" s="3">
        <v>1.5170461885653838E-2</v>
      </c>
      <c r="C158" s="3">
        <v>1.0200000000000001E-2</v>
      </c>
      <c r="D158" s="3">
        <v>9.5999999999999992E-3</v>
      </c>
      <c r="E158">
        <f t="shared" si="13"/>
        <v>23647.946861624096</v>
      </c>
      <c r="F158">
        <f t="shared" si="13"/>
        <v>17650.263627070679</v>
      </c>
      <c r="G158">
        <f t="shared" si="13"/>
        <v>17602.402761651181</v>
      </c>
    </row>
    <row r="159" spans="1:7" ht="13.95" customHeight="1" x14ac:dyDescent="0.3">
      <c r="A159" s="1">
        <v>41851</v>
      </c>
      <c r="B159" s="3">
        <v>-2.1129538114346161E-2</v>
      </c>
      <c r="C159" s="3">
        <v>-5.6999999999999993E-3</v>
      </c>
      <c r="D159" s="3">
        <v>-6.1999999999999998E-3</v>
      </c>
      <c r="E159">
        <f t="shared" si="13"/>
        <v>23148.276667085378</v>
      </c>
      <c r="F159">
        <f t="shared" si="13"/>
        <v>17549.657124396377</v>
      </c>
      <c r="G159">
        <f t="shared" si="13"/>
        <v>17493.267864528945</v>
      </c>
    </row>
    <row r="160" spans="1:7" ht="13.95" customHeight="1" x14ac:dyDescent="0.3">
      <c r="A160" s="1">
        <v>41882</v>
      </c>
      <c r="B160" s="3">
        <v>1.8570461885653838E-2</v>
      </c>
      <c r="C160" s="3">
        <v>0.01</v>
      </c>
      <c r="D160" s="3">
        <v>1.2199999999999999E-2</v>
      </c>
      <c r="E160">
        <f t="shared" si="13"/>
        <v>23578.15085665006</v>
      </c>
      <c r="F160">
        <f t="shared" si="13"/>
        <v>17725.15369564034</v>
      </c>
      <c r="G160">
        <f t="shared" si="13"/>
        <v>17706.685732476199</v>
      </c>
    </row>
    <row r="161" spans="1:7" ht="13.95" customHeight="1" x14ac:dyDescent="0.3">
      <c r="A161" s="1">
        <v>41912</v>
      </c>
      <c r="B161" s="3">
        <v>-1.6229538114346163E-2</v>
      </c>
      <c r="C161" s="3">
        <v>-1.78E-2</v>
      </c>
      <c r="D161" s="3">
        <v>-1.66E-2</v>
      </c>
      <c r="E161">
        <f t="shared" si="13"/>
        <v>23195.488358656254</v>
      </c>
      <c r="F161">
        <f t="shared" si="13"/>
        <v>17409.645959857942</v>
      </c>
      <c r="G161">
        <f t="shared" si="13"/>
        <v>17412.754749317093</v>
      </c>
    </row>
    <row r="162" spans="1:7" ht="13.95" customHeight="1" x14ac:dyDescent="0.3">
      <c r="A162" s="1">
        <v>41943</v>
      </c>
      <c r="B162" s="3">
        <v>-6.9295381143461617E-3</v>
      </c>
      <c r="C162" s="3">
        <v>2E-3</v>
      </c>
      <c r="D162" s="3">
        <v>4.7999999999999996E-3</v>
      </c>
      <c r="E162">
        <f t="shared" si="13"/>
        <v>23034.754337994073</v>
      </c>
      <c r="F162">
        <f t="shared" si="13"/>
        <v>17444.465251777659</v>
      </c>
      <c r="G162">
        <f t="shared" si="13"/>
        <v>17496.335972113815</v>
      </c>
    </row>
    <row r="163" spans="1:7" ht="13.95" customHeight="1" x14ac:dyDescent="0.3">
      <c r="A163" s="1">
        <v>41973</v>
      </c>
      <c r="B163" s="3">
        <v>1.2670461885653839E-2</v>
      </c>
      <c r="C163" s="3">
        <v>5.5000000000000005E-3</v>
      </c>
      <c r="D163" s="3">
        <v>9.5999999999999992E-3</v>
      </c>
      <c r="E163">
        <f t="shared" si="13"/>
        <v>23326.615314879029</v>
      </c>
      <c r="F163">
        <f t="shared" si="13"/>
        <v>17540.409810662437</v>
      </c>
      <c r="G163">
        <f t="shared" si="13"/>
        <v>17664.300797446107</v>
      </c>
    </row>
    <row r="164" spans="1:7" ht="13.95" customHeight="1" x14ac:dyDescent="0.3">
      <c r="A164" s="1">
        <v>42004</v>
      </c>
      <c r="B164" s="3">
        <v>-1.5029538114346161E-2</v>
      </c>
      <c r="C164" s="3">
        <v>-1.0700000000000001E-2</v>
      </c>
      <c r="D164" s="3">
        <v>-1.0800000000000001E-2</v>
      </c>
      <c r="E164">
        <f t="shared" si="13"/>
        <v>22976.027060925364</v>
      </c>
      <c r="F164">
        <f t="shared" si="13"/>
        <v>17352.727425688347</v>
      </c>
      <c r="G164">
        <f t="shared" si="13"/>
        <v>17473.52634883369</v>
      </c>
    </row>
    <row r="165" spans="1:7" ht="13.95" customHeight="1" x14ac:dyDescent="0.3">
      <c r="A165" s="1">
        <v>42035</v>
      </c>
      <c r="B165" s="3">
        <v>1.070461885653838E-3</v>
      </c>
      <c r="C165" s="3">
        <v>-1.0200000000000001E-2</v>
      </c>
      <c r="D165" s="3">
        <v>-4.7999999999999996E-3</v>
      </c>
      <c r="E165">
        <f t="shared" ref="E165:G180" si="14">E164*(1+B165)</f>
        <v>23000.622022177835</v>
      </c>
      <c r="F165">
        <f t="shared" si="14"/>
        <v>17175.729605946326</v>
      </c>
      <c r="G165">
        <f t="shared" si="14"/>
        <v>17389.653422359286</v>
      </c>
    </row>
    <row r="166" spans="1:7" ht="13.95" customHeight="1" x14ac:dyDescent="0.3">
      <c r="A166" s="1">
        <v>42063</v>
      </c>
      <c r="B166" s="3">
        <v>2.577046188565384E-2</v>
      </c>
      <c r="C166" s="3">
        <v>2.64E-2</v>
      </c>
      <c r="D166" s="3">
        <v>2.81E-2</v>
      </c>
      <c r="E166">
        <f t="shared" si="14"/>
        <v>23593.358675346699</v>
      </c>
      <c r="F166">
        <f t="shared" si="14"/>
        <v>17629.168867543307</v>
      </c>
      <c r="G166">
        <f t="shared" si="14"/>
        <v>17878.302683527581</v>
      </c>
    </row>
    <row r="167" spans="1:7" ht="13.95" customHeight="1" x14ac:dyDescent="0.3">
      <c r="A167" s="1">
        <v>42094</v>
      </c>
      <c r="B167" s="3">
        <v>-2.2529538114346163E-2</v>
      </c>
      <c r="C167" s="3">
        <v>-9.7000000000000003E-3</v>
      </c>
      <c r="D167" s="3">
        <v>-6.6E-3</v>
      </c>
      <c r="E167">
        <f t="shared" si="14"/>
        <v>23061.811201825036</v>
      </c>
      <c r="F167">
        <f t="shared" si="14"/>
        <v>17458.165929528135</v>
      </c>
      <c r="G167">
        <f t="shared" si="14"/>
        <v>17760.305885816299</v>
      </c>
    </row>
    <row r="168" spans="1:7" ht="13.95" customHeight="1" x14ac:dyDescent="0.3">
      <c r="A168" s="1">
        <v>42124</v>
      </c>
      <c r="B168" s="3">
        <v>1.5570461885653837E-2</v>
      </c>
      <c r="C168" s="3">
        <v>1.9799999999999998E-2</v>
      </c>
      <c r="D168" s="3">
        <v>1.54E-2</v>
      </c>
      <c r="E168">
        <f t="shared" si="14"/>
        <v>23420.894254157196</v>
      </c>
      <c r="F168">
        <f t="shared" si="14"/>
        <v>17803.837614932792</v>
      </c>
      <c r="G168">
        <f t="shared" si="14"/>
        <v>18033.814596457873</v>
      </c>
    </row>
    <row r="169" spans="1:7" ht="13.95" customHeight="1" x14ac:dyDescent="0.3">
      <c r="A169" s="1">
        <v>42155</v>
      </c>
      <c r="B169" s="3">
        <v>1.0570461885653836E-2</v>
      </c>
      <c r="C169" s="3">
        <v>-2E-3</v>
      </c>
      <c r="D169" s="3">
        <v>2.0000000000000001E-4</v>
      </c>
      <c r="E169">
        <f t="shared" si="14"/>
        <v>23668.463924198695</v>
      </c>
      <c r="F169">
        <f t="shared" si="14"/>
        <v>17768.229939702927</v>
      </c>
      <c r="G169">
        <f t="shared" si="14"/>
        <v>18037.421359377164</v>
      </c>
    </row>
    <row r="170" spans="1:7" ht="13.95" customHeight="1" x14ac:dyDescent="0.3">
      <c r="A170" s="1">
        <v>42185</v>
      </c>
      <c r="B170" s="3">
        <v>-1.2829538114346162E-2</v>
      </c>
      <c r="C170" s="3">
        <v>-1.44E-2</v>
      </c>
      <c r="D170" s="3">
        <v>-1.23E-2</v>
      </c>
      <c r="E170">
        <f t="shared" si="14"/>
        <v>23364.808464175159</v>
      </c>
      <c r="F170">
        <f t="shared" si="14"/>
        <v>17512.367428571204</v>
      </c>
      <c r="G170">
        <f t="shared" si="14"/>
        <v>17815.561076656824</v>
      </c>
    </row>
    <row r="171" spans="1:7" ht="13.95" customHeight="1" x14ac:dyDescent="0.3">
      <c r="A171" s="1">
        <v>42216</v>
      </c>
      <c r="B171" s="3">
        <v>1.0870461885653836E-2</v>
      </c>
      <c r="C171" s="3">
        <v>5.9999999999999995E-4</v>
      </c>
      <c r="D171" s="3">
        <v>5.0000000000000001E-3</v>
      </c>
      <c r="E171">
        <f t="shared" si="14"/>
        <v>23618.794724050578</v>
      </c>
      <c r="F171">
        <f t="shared" si="14"/>
        <v>17522.874849028347</v>
      </c>
      <c r="G171">
        <f t="shared" si="14"/>
        <v>17904.638882040108</v>
      </c>
    </row>
    <row r="172" spans="1:7" ht="13.95" customHeight="1" x14ac:dyDescent="0.3">
      <c r="A172" s="1">
        <v>42247</v>
      </c>
      <c r="B172" s="3">
        <v>-4.3329538114346165E-2</v>
      </c>
      <c r="C172" s="3">
        <v>-3.4200000000000001E-2</v>
      </c>
      <c r="D172" s="3">
        <v>-3.4599999999999999E-2</v>
      </c>
      <c r="E172">
        <f>E171*(1+B172)</f>
        <v>22595.403257839913</v>
      </c>
      <c r="F172">
        <f t="shared" si="14"/>
        <v>16923.592529191577</v>
      </c>
      <c r="G172">
        <f t="shared" si="14"/>
        <v>17285.138376721519</v>
      </c>
    </row>
    <row r="173" spans="1:7" ht="13.95" customHeight="1" x14ac:dyDescent="0.3">
      <c r="A173" s="1">
        <v>42277</v>
      </c>
      <c r="B173" s="3">
        <v>-6.5295381143461615E-3</v>
      </c>
      <c r="C173" s="3">
        <v>-1.67E-2</v>
      </c>
      <c r="D173" s="3">
        <v>-1.61E-2</v>
      </c>
      <c r="E173">
        <f t="shared" si="14"/>
        <v>22447.865711058825</v>
      </c>
      <c r="F173">
        <f t="shared" si="14"/>
        <v>16640.968533954077</v>
      </c>
      <c r="G173">
        <f t="shared" si="14"/>
        <v>17006.847648856303</v>
      </c>
    </row>
    <row r="174" spans="1:7" ht="13.95" customHeight="1" x14ac:dyDescent="0.3">
      <c r="A174" s="1">
        <v>42308</v>
      </c>
      <c r="B174" s="3">
        <v>4.6070461885653842E-2</v>
      </c>
      <c r="C174" s="3">
        <v>3.8900000000000004E-2</v>
      </c>
      <c r="D174" s="3">
        <v>0.04</v>
      </c>
      <c r="E174">
        <f t="shared" si="14"/>
        <v>23482.049252714434</v>
      </c>
      <c r="F174">
        <f t="shared" si="14"/>
        <v>17288.302209924888</v>
      </c>
      <c r="G174">
        <f t="shared" si="14"/>
        <v>17687.121554810554</v>
      </c>
    </row>
    <row r="175" spans="1:7" ht="13.95" customHeight="1" x14ac:dyDescent="0.3">
      <c r="A175" s="1">
        <v>42338</v>
      </c>
      <c r="B175" s="3">
        <v>-2.9295381143461616E-3</v>
      </c>
      <c r="C175" s="3">
        <v>-6.3E-3</v>
      </c>
      <c r="D175" s="3">
        <v>-4.0000000000000001E-3</v>
      </c>
      <c r="E175">
        <f t="shared" si="14"/>
        <v>23413.257694425654</v>
      </c>
      <c r="F175">
        <f t="shared" si="14"/>
        <v>17179.385906002361</v>
      </c>
      <c r="G175">
        <f t="shared" si="14"/>
        <v>17616.373068591311</v>
      </c>
    </row>
    <row r="176" spans="1:7" ht="13.95" customHeight="1" x14ac:dyDescent="0.3">
      <c r="A176" s="1">
        <v>42369</v>
      </c>
      <c r="B176" s="3">
        <v>-9.1295381143461623E-3</v>
      </c>
      <c r="C176" s="3">
        <v>-1.0700000000000001E-2</v>
      </c>
      <c r="D176" s="3">
        <v>-9.5999999999999992E-3</v>
      </c>
      <c r="E176">
        <f t="shared" si="14"/>
        <v>23199.505465923387</v>
      </c>
      <c r="F176">
        <f t="shared" si="14"/>
        <v>16995.566476808133</v>
      </c>
      <c r="G176">
        <f t="shared" si="14"/>
        <v>17447.255887132833</v>
      </c>
    </row>
    <row r="177" spans="1:7" ht="13.95" customHeight="1" x14ac:dyDescent="0.3">
      <c r="A177" s="1">
        <v>42400</v>
      </c>
      <c r="B177" s="3">
        <v>-1.3029538114346161E-2</v>
      </c>
      <c r="C177" s="3">
        <v>-2.6800000000000001E-2</v>
      </c>
      <c r="D177" s="3">
        <v>-2.7999999999999997E-2</v>
      </c>
      <c r="E177">
        <f t="shared" si="14"/>
        <v>22897.226625221156</v>
      </c>
      <c r="F177">
        <f t="shared" si="14"/>
        <v>16540.085295229674</v>
      </c>
      <c r="G177">
        <f t="shared" si="14"/>
        <v>16958.732722293113</v>
      </c>
    </row>
    <row r="178" spans="1:7" ht="13.95" customHeight="1" x14ac:dyDescent="0.3">
      <c r="A178" s="1">
        <v>42429</v>
      </c>
      <c r="B178" s="3">
        <v>-6.9295381143461617E-3</v>
      </c>
      <c r="C178" s="3">
        <v>-2.3E-3</v>
      </c>
      <c r="D178" s="3">
        <v>-3.0000000000000001E-3</v>
      </c>
      <c r="E178">
        <f t="shared" si="14"/>
        <v>22738.559420608864</v>
      </c>
      <c r="F178">
        <f t="shared" si="14"/>
        <v>16502.043099050647</v>
      </c>
      <c r="G178">
        <f t="shared" si="14"/>
        <v>16907.856524126233</v>
      </c>
    </row>
    <row r="179" spans="1:7" ht="13.95" customHeight="1" x14ac:dyDescent="0.3">
      <c r="A179" s="1">
        <v>42460</v>
      </c>
      <c r="B179" s="3">
        <v>4.1570461885653838E-2</v>
      </c>
      <c r="C179" s="3">
        <v>4.1700000000000001E-2</v>
      </c>
      <c r="D179" s="3">
        <v>4.07E-2</v>
      </c>
      <c r="E179">
        <f t="shared" si="14"/>
        <v>23683.811838337959</v>
      </c>
      <c r="F179">
        <f t="shared" si="14"/>
        <v>17190.178296281061</v>
      </c>
      <c r="G179">
        <f t="shared" si="14"/>
        <v>17596.006284658171</v>
      </c>
    </row>
    <row r="180" spans="1:7" ht="13.95" customHeight="1" x14ac:dyDescent="0.3">
      <c r="A180" s="1">
        <v>42490</v>
      </c>
      <c r="B180" s="3">
        <v>7.2704618856538382E-3</v>
      </c>
      <c r="C180" s="3">
        <v>1.3600000000000001E-2</v>
      </c>
      <c r="D180" s="3">
        <v>9.1000000000000004E-3</v>
      </c>
      <c r="E180">
        <f t="shared" si="14"/>
        <v>23856.004089615592</v>
      </c>
      <c r="F180">
        <f t="shared" si="14"/>
        <v>17423.964721110486</v>
      </c>
      <c r="G180">
        <f t="shared" si="14"/>
        <v>17756.129941848561</v>
      </c>
    </row>
    <row r="181" spans="1:7" ht="13.95" customHeight="1" x14ac:dyDescent="0.3">
      <c r="A181" s="1">
        <v>42521</v>
      </c>
      <c r="B181" s="3">
        <v>4.5704618856538381E-3</v>
      </c>
      <c r="C181" s="3">
        <v>-1.8E-3</v>
      </c>
      <c r="D181" s="3">
        <v>8.9999999999999998E-4</v>
      </c>
      <c r="E181">
        <f t="shared" ref="E181:G196" si="15">E180*(1+B181)</f>
        <v>23965.037047051184</v>
      </c>
      <c r="F181">
        <f t="shared" si="15"/>
        <v>17392.601584612486</v>
      </c>
      <c r="G181">
        <f t="shared" si="15"/>
        <v>17772.110458796222</v>
      </c>
    </row>
    <row r="182" spans="1:7" ht="13.95" customHeight="1" x14ac:dyDescent="0.3">
      <c r="A182" s="1">
        <v>42551</v>
      </c>
      <c r="B182" s="3">
        <v>-1.5295381143461623E-3</v>
      </c>
      <c r="C182" s="3">
        <v>-1E-4</v>
      </c>
      <c r="D182" s="3">
        <v>1E-4</v>
      </c>
      <c r="E182">
        <f t="shared" si="15"/>
        <v>23928.381609476</v>
      </c>
      <c r="F182">
        <f t="shared" si="15"/>
        <v>17390.862324454025</v>
      </c>
      <c r="G182">
        <f t="shared" si="15"/>
        <v>17773.887669842101</v>
      </c>
    </row>
    <row r="183" spans="1:7" ht="13.95" customHeight="1" x14ac:dyDescent="0.3">
      <c r="A183" s="1">
        <v>42582</v>
      </c>
      <c r="B183" s="3">
        <v>9.870461885653839E-3</v>
      </c>
      <c r="C183" s="3">
        <v>2.0499999999999997E-2</v>
      </c>
      <c r="D183" s="3">
        <v>2.2499999999999999E-2</v>
      </c>
      <c r="E183">
        <f t="shared" si="15"/>
        <v>24164.565788137712</v>
      </c>
      <c r="F183">
        <f t="shared" si="15"/>
        <v>17747.375002105331</v>
      </c>
      <c r="G183">
        <f t="shared" si="15"/>
        <v>18173.800142413547</v>
      </c>
    </row>
    <row r="184" spans="1:7" ht="13.95" customHeight="1" x14ac:dyDescent="0.3">
      <c r="A184" s="1">
        <v>42613</v>
      </c>
      <c r="B184" s="3">
        <v>4.4704618856538378E-3</v>
      </c>
      <c r="C184" s="3">
        <v>5.3E-3</v>
      </c>
      <c r="D184" s="3">
        <v>1.7000000000000001E-3</v>
      </c>
      <c r="E184">
        <f t="shared" si="15"/>
        <v>24272.592558476957</v>
      </c>
      <c r="F184">
        <f t="shared" si="15"/>
        <v>17841.436089616491</v>
      </c>
      <c r="G184">
        <f t="shared" si="15"/>
        <v>18204.695602655651</v>
      </c>
    </row>
    <row r="185" spans="1:7" ht="13.95" customHeight="1" x14ac:dyDescent="0.3">
      <c r="A185" s="1">
        <v>42643</v>
      </c>
      <c r="B185" s="3">
        <v>-4.2953811434616208E-4</v>
      </c>
      <c r="C185" s="3">
        <v>2.2000000000000001E-3</v>
      </c>
      <c r="D185" s="3">
        <v>3.5999999999999999E-3</v>
      </c>
      <c r="E185">
        <f t="shared" si="15"/>
        <v>24262.166554839096</v>
      </c>
      <c r="F185">
        <f t="shared" si="15"/>
        <v>17880.687249013648</v>
      </c>
      <c r="G185">
        <f t="shared" si="15"/>
        <v>18270.23250682521</v>
      </c>
    </row>
    <row r="186" spans="1:7" ht="13.95" customHeight="1" x14ac:dyDescent="0.3">
      <c r="A186" s="1">
        <v>42674</v>
      </c>
      <c r="B186" s="3">
        <v>-1.3129538114346162E-2</v>
      </c>
      <c r="C186" s="3">
        <v>-2.5000000000000001E-3</v>
      </c>
      <c r="D186" s="3">
        <v>-8.3000000000000001E-3</v>
      </c>
      <c r="E186">
        <f t="shared" si="15"/>
        <v>23943.615514320722</v>
      </c>
      <c r="F186">
        <f t="shared" si="15"/>
        <v>17835.985530891114</v>
      </c>
      <c r="G186">
        <f t="shared" si="15"/>
        <v>18118.58957701856</v>
      </c>
    </row>
    <row r="187" spans="1:7" ht="13.95" customHeight="1" x14ac:dyDescent="0.3">
      <c r="A187" s="1">
        <v>42704</v>
      </c>
      <c r="B187" s="3">
        <v>-5.8295381143461623E-3</v>
      </c>
      <c r="C187" s="3">
        <v>8.6999999999999994E-3</v>
      </c>
      <c r="D187" s="3">
        <v>2E-3</v>
      </c>
      <c r="E187">
        <f t="shared" si="15"/>
        <v>23804.035295084737</v>
      </c>
      <c r="F187">
        <f t="shared" si="15"/>
        <v>17991.158605009867</v>
      </c>
      <c r="G187">
        <f t="shared" si="15"/>
        <v>18154.826756172595</v>
      </c>
    </row>
    <row r="188" spans="1:7" ht="13.95" customHeight="1" x14ac:dyDescent="0.3">
      <c r="A188" s="1">
        <v>42735</v>
      </c>
      <c r="B188" s="3">
        <v>2.4970461885653838E-2</v>
      </c>
      <c r="C188" s="3">
        <v>1.66E-2</v>
      </c>
      <c r="D188" s="3">
        <v>1.1599999999999999E-2</v>
      </c>
      <c r="E188">
        <f t="shared" si="15"/>
        <v>24398.43305114541</v>
      </c>
      <c r="F188">
        <f t="shared" si="15"/>
        <v>18289.811837853031</v>
      </c>
      <c r="G188">
        <f t="shared" si="15"/>
        <v>18365.422746544198</v>
      </c>
    </row>
    <row r="189" spans="1:7" ht="13.95" customHeight="1" x14ac:dyDescent="0.3">
      <c r="A189" s="1">
        <v>42766</v>
      </c>
      <c r="B189" s="2">
        <v>1.5370461885653839E-2</v>
      </c>
      <c r="C189" s="2">
        <v>9.7000000000000003E-3</v>
      </c>
      <c r="D189" s="2">
        <v>1.4999999999999999E-2</v>
      </c>
      <c r="E189">
        <f t="shared" si="15"/>
        <v>24773.448236427717</v>
      </c>
      <c r="F189">
        <f t="shared" si="15"/>
        <v>18467.223012680206</v>
      </c>
      <c r="G189">
        <f t="shared" si="15"/>
        <v>18640.904087742358</v>
      </c>
    </row>
    <row r="190" spans="1:7" ht="13.95" customHeight="1" x14ac:dyDescent="0.3">
      <c r="A190" s="1">
        <v>42794</v>
      </c>
      <c r="B190" s="2">
        <v>1.0970461885653838E-2</v>
      </c>
      <c r="C190" s="2">
        <v>1.4199999999999999E-2</v>
      </c>
      <c r="D190" s="2">
        <v>1.5800000000000002E-2</v>
      </c>
      <c r="E190">
        <f t="shared" si="15"/>
        <v>25045.224406081667</v>
      </c>
      <c r="F190">
        <f t="shared" si="15"/>
        <v>18729.457579460264</v>
      </c>
      <c r="G190">
        <f t="shared" si="15"/>
        <v>18935.430372328687</v>
      </c>
    </row>
    <row r="191" spans="1:7" ht="13.95" customHeight="1" x14ac:dyDescent="0.3">
      <c r="A191" s="1">
        <v>42825</v>
      </c>
      <c r="B191" s="2">
        <v>1.1670461885653838E-2</v>
      </c>
      <c r="C191" s="2">
        <v>4.0000000000000001E-3</v>
      </c>
      <c r="D191" s="2">
        <v>6.7000000000000002E-3</v>
      </c>
      <c r="E191">
        <f t="shared" si="15"/>
        <v>25337.513742930489</v>
      </c>
      <c r="F191">
        <f t="shared" si="15"/>
        <v>18804.375409778106</v>
      </c>
      <c r="G191">
        <f t="shared" si="15"/>
        <v>19062.297755823289</v>
      </c>
    </row>
    <row r="192" spans="1:7" ht="13.95" customHeight="1" x14ac:dyDescent="0.3">
      <c r="A192" s="1">
        <v>42855</v>
      </c>
      <c r="B192" s="2">
        <v>1.3970461885653838E-2</v>
      </c>
      <c r="C192" s="2">
        <v>4.4000000000000003E-3</v>
      </c>
      <c r="D192" s="2">
        <v>9.1999999999999998E-3</v>
      </c>
      <c r="E192">
        <f t="shared" si="15"/>
        <v>25691.490512953329</v>
      </c>
      <c r="F192">
        <f t="shared" si="15"/>
        <v>18887.11466158113</v>
      </c>
      <c r="G192">
        <f t="shared" si="15"/>
        <v>19237.670895176863</v>
      </c>
    </row>
    <row r="193" spans="1:10" ht="13.95" customHeight="1" x14ac:dyDescent="0.3">
      <c r="A193" s="1">
        <v>42886</v>
      </c>
      <c r="B193" s="2">
        <v>2.0270461885653835E-2</v>
      </c>
      <c r="C193" s="2">
        <v>6.8999999999999999E-3</v>
      </c>
      <c r="D193" s="2">
        <v>1.2699999999999999E-2</v>
      </c>
      <c r="E193">
        <f t="shared" si="15"/>
        <v>26212.268892181783</v>
      </c>
      <c r="F193">
        <f t="shared" si="15"/>
        <v>19017.435752746038</v>
      </c>
      <c r="G193">
        <f t="shared" si="15"/>
        <v>19481.989315545608</v>
      </c>
    </row>
    <row r="194" spans="1:10" ht="13.95" customHeight="1" x14ac:dyDescent="0.3">
      <c r="A194" s="1">
        <v>42916</v>
      </c>
      <c r="B194" s="2">
        <v>-3.9295381143461625E-3</v>
      </c>
      <c r="C194" s="2">
        <v>6.7000000000000002E-3</v>
      </c>
      <c r="D194" s="2">
        <v>2.8999999999999998E-3</v>
      </c>
      <c r="E194">
        <f t="shared" si="15"/>
        <v>26109.266782506464</v>
      </c>
      <c r="F194">
        <f t="shared" si="15"/>
        <v>19144.852572289434</v>
      </c>
      <c r="G194">
        <f t="shared" si="15"/>
        <v>19538.487084560689</v>
      </c>
    </row>
    <row r="195" spans="1:10" ht="13.95" customHeight="1" x14ac:dyDescent="0.3">
      <c r="A195" s="1">
        <v>42947</v>
      </c>
      <c r="B195" s="2">
        <v>4.5704618856538381E-3</v>
      </c>
      <c r="C195" s="2">
        <v>1.4999999999999999E-2</v>
      </c>
      <c r="D195" s="2">
        <v>1.6E-2</v>
      </c>
      <c r="E195">
        <f t="shared" si="15"/>
        <v>26228.598191198278</v>
      </c>
      <c r="F195">
        <f t="shared" si="15"/>
        <v>19432.025360873773</v>
      </c>
      <c r="G195">
        <f t="shared" si="15"/>
        <v>19851.102877913661</v>
      </c>
      <c r="I195" s="2"/>
      <c r="J195" s="2"/>
    </row>
    <row r="196" spans="1:10" ht="13.95" customHeight="1" x14ac:dyDescent="0.3">
      <c r="A196" s="1">
        <v>42978</v>
      </c>
      <c r="B196" s="2">
        <v>1.6704618856538378E-3</v>
      </c>
      <c r="C196" s="2">
        <v>-1E-3</v>
      </c>
      <c r="D196" s="2">
        <v>3.2000000000000002E-3</v>
      </c>
      <c r="E196">
        <f t="shared" si="15"/>
        <v>26272.412064790802</v>
      </c>
      <c r="F196">
        <f t="shared" si="15"/>
        <v>19412.593335512898</v>
      </c>
      <c r="G196">
        <f t="shared" si="15"/>
        <v>19914.626407122985</v>
      </c>
      <c r="I196" s="2"/>
      <c r="J196" s="2"/>
    </row>
    <row r="197" spans="1:10" ht="13.95" customHeight="1" x14ac:dyDescent="0.3">
      <c r="A197" s="1">
        <v>43008</v>
      </c>
      <c r="B197" s="2">
        <v>1.1570461885653837E-2</v>
      </c>
      <c r="C197" s="2">
        <v>1.24E-2</v>
      </c>
      <c r="D197" s="2">
        <v>9.7000000000000003E-3</v>
      </c>
      <c r="E197">
        <f t="shared" ref="E197:G212" si="16">E196*(1+B197)</f>
        <v>26576.396007230655</v>
      </c>
      <c r="F197">
        <f t="shared" si="16"/>
        <v>19653.309492873257</v>
      </c>
      <c r="G197">
        <f t="shared" si="16"/>
        <v>20107.798283272077</v>
      </c>
      <c r="I197" s="2"/>
      <c r="J197" s="2"/>
    </row>
    <row r="198" spans="1:10" ht="13.95" customHeight="1" x14ac:dyDescent="0.3">
      <c r="A198" s="1">
        <f>EOMONTH(A197,1)</f>
        <v>43039</v>
      </c>
      <c r="B198" s="2">
        <v>2.0704618856538376E-3</v>
      </c>
      <c r="C198" s="2">
        <v>6.8000000000000005E-3</v>
      </c>
      <c r="D198" s="2">
        <v>1.0800000000000001E-2</v>
      </c>
      <c r="E198">
        <f t="shared" si="16"/>
        <v>26631.421422221665</v>
      </c>
      <c r="F198">
        <f t="shared" si="16"/>
        <v>19786.951997424792</v>
      </c>
      <c r="G198">
        <f t="shared" si="16"/>
        <v>20324.962504731415</v>
      </c>
      <c r="I198" s="2"/>
      <c r="J198" s="2"/>
    </row>
    <row r="199" spans="1:10" ht="13.95" customHeight="1" x14ac:dyDescent="0.3">
      <c r="A199" s="1">
        <f t="shared" ref="A199:A239" si="17">EOMONTH(A198,1)</f>
        <v>43069</v>
      </c>
      <c r="B199" s="2">
        <v>6.1704618856538371E-3</v>
      </c>
      <c r="C199" s="2">
        <v>8.0000000000000002E-3</v>
      </c>
      <c r="D199" s="2">
        <v>8.8000000000000005E-3</v>
      </c>
      <c r="E199">
        <f t="shared" si="16"/>
        <v>26795.749593068267</v>
      </c>
      <c r="F199">
        <f t="shared" si="16"/>
        <v>19945.24761340419</v>
      </c>
      <c r="G199">
        <f t="shared" si="16"/>
        <v>20503.822174773049</v>
      </c>
      <c r="I199" s="2"/>
      <c r="J199" s="2"/>
    </row>
    <row r="200" spans="1:10" ht="13.95" customHeight="1" x14ac:dyDescent="0.3">
      <c r="A200" s="1">
        <f t="shared" si="17"/>
        <v>43100</v>
      </c>
      <c r="B200" s="2">
        <v>1.3270461885653837E-2</v>
      </c>
      <c r="C200" s="2">
        <v>9.3999999999999986E-3</v>
      </c>
      <c r="D200" s="2">
        <v>8.6999999999999994E-3</v>
      </c>
      <c r="E200">
        <f t="shared" si="16"/>
        <v>27151.341566740604</v>
      </c>
      <c r="F200">
        <f t="shared" si="16"/>
        <v>20132.732940970192</v>
      </c>
      <c r="G200">
        <f t="shared" si="16"/>
        <v>20682.205427693574</v>
      </c>
      <c r="I200" s="2"/>
      <c r="J200" s="2"/>
    </row>
    <row r="201" spans="1:10" ht="13.95" customHeight="1" x14ac:dyDescent="0.3">
      <c r="A201" s="1">
        <f t="shared" si="17"/>
        <v>43131</v>
      </c>
      <c r="B201" s="2">
        <v>2.3070461885653839E-2</v>
      </c>
      <c r="C201" s="2">
        <v>2.3099999999999999E-2</v>
      </c>
      <c r="D201" s="2">
        <v>2.7300000000000001E-2</v>
      </c>
      <c r="E201">
        <f t="shared" si="16"/>
        <v>27777.735557500462</v>
      </c>
      <c r="F201">
        <f t="shared" si="16"/>
        <v>20597.7990719066</v>
      </c>
      <c r="G201">
        <f t="shared" si="16"/>
        <v>21246.82963586961</v>
      </c>
      <c r="I201" s="2"/>
      <c r="J201" s="2"/>
    </row>
    <row r="202" spans="1:10" ht="13.95" customHeight="1" x14ac:dyDescent="0.3">
      <c r="A202" s="1">
        <f t="shared" si="17"/>
        <v>43159</v>
      </c>
      <c r="B202" s="2">
        <v>-2.1429538114346162E-2</v>
      </c>
      <c r="C202" s="2">
        <v>-2.6099999999999998E-2</v>
      </c>
      <c r="D202" s="2">
        <v>-2.2000000000000002E-2</v>
      </c>
      <c r="E202">
        <f t="shared" si="16"/>
        <v>27182.47151464078</v>
      </c>
      <c r="F202">
        <f t="shared" si="16"/>
        <v>20060.196516129839</v>
      </c>
      <c r="G202">
        <f t="shared" si="16"/>
        <v>20779.399383880478</v>
      </c>
      <c r="I202" s="2"/>
      <c r="J202" s="2"/>
    </row>
    <row r="203" spans="1:10" ht="13.95" customHeight="1" x14ac:dyDescent="0.3">
      <c r="A203" s="1">
        <f t="shared" si="17"/>
        <v>43190</v>
      </c>
      <c r="B203" s="2">
        <v>9.7046188565383786E-4</v>
      </c>
      <c r="C203" s="2">
        <v>-1.0200000000000001E-2</v>
      </c>
      <c r="D203" s="2">
        <v>-1.03E-2</v>
      </c>
      <c r="E203">
        <f t="shared" si="16"/>
        <v>27208.85106720361</v>
      </c>
      <c r="F203">
        <f t="shared" si="16"/>
        <v>19855.582511665314</v>
      </c>
      <c r="G203">
        <f t="shared" si="16"/>
        <v>20565.371570226511</v>
      </c>
      <c r="I203" s="2"/>
      <c r="J203" s="2"/>
    </row>
    <row r="204" spans="1:10" ht="13.95" customHeight="1" x14ac:dyDescent="0.3">
      <c r="A204" s="1">
        <f t="shared" si="17"/>
        <v>43220</v>
      </c>
      <c r="B204" s="2">
        <v>4.9704618856538374E-3</v>
      </c>
      <c r="C204" s="2">
        <v>7.3000000000000001E-3</v>
      </c>
      <c r="D204" s="2">
        <v>5.6000000000000008E-3</v>
      </c>
      <c r="E204">
        <f t="shared" si="16"/>
        <v>27344.091624385579</v>
      </c>
      <c r="F204">
        <f t="shared" si="16"/>
        <v>20000.528264000473</v>
      </c>
      <c r="G204">
        <f t="shared" si="16"/>
        <v>20680.537651019782</v>
      </c>
      <c r="I204" s="2"/>
      <c r="J204" s="2"/>
    </row>
    <row r="205" spans="1:10" ht="13.95" customHeight="1" x14ac:dyDescent="0.3">
      <c r="A205" s="1">
        <f t="shared" si="17"/>
        <v>43251</v>
      </c>
      <c r="B205" s="2">
        <v>-7.3295381143461628E-3</v>
      </c>
      <c r="C205" s="2">
        <v>-6.5000000000000006E-3</v>
      </c>
      <c r="D205" s="2">
        <v>3.0000000000000001E-3</v>
      </c>
      <c r="E205">
        <f t="shared" si="16"/>
        <v>27143.672062622474</v>
      </c>
      <c r="F205">
        <f t="shared" si="16"/>
        <v>19870.52483028447</v>
      </c>
      <c r="G205">
        <f t="shared" si="16"/>
        <v>20742.579263972839</v>
      </c>
      <c r="I205" s="2"/>
      <c r="J205" s="2"/>
    </row>
    <row r="206" spans="1:10" ht="13.95" customHeight="1" x14ac:dyDescent="0.3">
      <c r="A206" s="1">
        <f t="shared" si="17"/>
        <v>43281</v>
      </c>
      <c r="B206" s="2">
        <v>7.6704618856538375E-3</v>
      </c>
      <c r="C206" s="2">
        <v>-3.5999999999999999E-3</v>
      </c>
      <c r="D206" s="2">
        <v>-2.5999999999999999E-3</v>
      </c>
      <c r="E206">
        <f t="shared" si="16"/>
        <v>27351.876564615504</v>
      </c>
      <c r="F206">
        <f t="shared" si="16"/>
        <v>19798.990940895445</v>
      </c>
      <c r="G206">
        <f t="shared" si="16"/>
        <v>20688.648557886507</v>
      </c>
      <c r="I206" s="2"/>
      <c r="J206" s="2"/>
    </row>
    <row r="207" spans="1:10" ht="13.95" customHeight="1" x14ac:dyDescent="0.3">
      <c r="A207" s="1">
        <f t="shared" si="17"/>
        <v>43312</v>
      </c>
      <c r="B207" s="2">
        <v>3.8704618856538375E-3</v>
      </c>
      <c r="C207" s="2">
        <v>1.9699999999999999E-2</v>
      </c>
      <c r="D207" s="2">
        <v>1.6200000000000003E-2</v>
      </c>
      <c r="E207">
        <f t="shared" si="16"/>
        <v>27457.740960359955</v>
      </c>
      <c r="F207">
        <f t="shared" si="16"/>
        <v>20189.031062431084</v>
      </c>
      <c r="G207">
        <f t="shared" si="16"/>
        <v>21023.804664524268</v>
      </c>
      <c r="I207" s="2"/>
      <c r="J207" s="2"/>
    </row>
    <row r="208" spans="1:10" ht="13.95" customHeight="1" x14ac:dyDescent="0.3">
      <c r="A208" s="1">
        <f t="shared" si="17"/>
        <v>43343</v>
      </c>
      <c r="B208" s="2">
        <v>5.9704618856538383E-3</v>
      </c>
      <c r="C208" s="2">
        <v>-1.1999999999999999E-3</v>
      </c>
      <c r="D208" s="2">
        <v>6.3E-3</v>
      </c>
      <c r="E208">
        <f t="shared" si="16"/>
        <v>27621.676356229938</v>
      </c>
      <c r="F208">
        <f t="shared" si="16"/>
        <v>20164.804225156167</v>
      </c>
      <c r="G208">
        <f t="shared" si="16"/>
        <v>21156.254633910772</v>
      </c>
      <c r="I208" s="2"/>
      <c r="J208" s="2"/>
    </row>
    <row r="209" spans="1:7" ht="13.95" customHeight="1" x14ac:dyDescent="0.3">
      <c r="A209" s="1">
        <f t="shared" si="17"/>
        <v>43373</v>
      </c>
      <c r="B209" s="2">
        <v>3.2704618856538377E-3</v>
      </c>
      <c r="C209" s="2">
        <v>5.6000000000000008E-3</v>
      </c>
      <c r="D209" s="2">
        <v>2.5999999999999999E-3</v>
      </c>
      <c r="E209">
        <f t="shared" si="16"/>
        <v>27712.011995970854</v>
      </c>
      <c r="F209">
        <f t="shared" si="16"/>
        <v>20277.727128817041</v>
      </c>
      <c r="G209">
        <f t="shared" si="16"/>
        <v>21211.260895958938</v>
      </c>
    </row>
    <row r="210" spans="1:7" ht="13.95" customHeight="1" x14ac:dyDescent="0.3">
      <c r="A210" s="1">
        <f t="shared" si="17"/>
        <v>43404</v>
      </c>
      <c r="B210" s="2">
        <v>-1.6729538114346163E-2</v>
      </c>
      <c r="C210" s="2">
        <v>-2.7300000000000001E-2</v>
      </c>
      <c r="D210" s="2">
        <v>-3.7200000000000004E-2</v>
      </c>
      <c r="E210">
        <f t="shared" si="16"/>
        <v>27248.402835059042</v>
      </c>
      <c r="F210">
        <f t="shared" si="16"/>
        <v>19724.145178200335</v>
      </c>
      <c r="G210">
        <f t="shared" si="16"/>
        <v>20422.201990629266</v>
      </c>
    </row>
    <row r="211" spans="1:7" ht="13.95" customHeight="1" x14ac:dyDescent="0.3">
      <c r="A211" s="1">
        <f t="shared" si="17"/>
        <v>43434</v>
      </c>
      <c r="B211" s="2">
        <v>5.9704618856538383E-3</v>
      </c>
      <c r="C211" s="2">
        <v>9.8999999999999991E-3</v>
      </c>
      <c r="D211" s="2">
        <v>8.199999999999999E-3</v>
      </c>
      <c r="E211">
        <f t="shared" si="16"/>
        <v>27411.088385630701</v>
      </c>
      <c r="F211">
        <f t="shared" si="16"/>
        <v>19919.41421546452</v>
      </c>
      <c r="G211">
        <f t="shared" si="16"/>
        <v>20589.664046952425</v>
      </c>
    </row>
    <row r="212" spans="1:7" ht="13.95" customHeight="1" x14ac:dyDescent="0.3">
      <c r="A212" s="1">
        <f t="shared" si="17"/>
        <v>43465</v>
      </c>
      <c r="B212" s="2">
        <v>-3.0029538114346162E-2</v>
      </c>
      <c r="C212" s="2">
        <v>-3.1899999999999998E-2</v>
      </c>
      <c r="D212" s="2">
        <v>-3.1400000000000004E-2</v>
      </c>
      <c r="E212">
        <f t="shared" si="16"/>
        <v>26587.946062198691</v>
      </c>
      <c r="F212">
        <f t="shared" si="16"/>
        <v>19283.9849019912</v>
      </c>
      <c r="G212">
        <f t="shared" si="16"/>
        <v>19943.14859587812</v>
      </c>
    </row>
    <row r="213" spans="1:7" ht="13.95" customHeight="1" x14ac:dyDescent="0.3">
      <c r="A213" s="1">
        <f t="shared" si="17"/>
        <v>43496</v>
      </c>
      <c r="B213" s="2">
        <v>3.1770461885653835E-2</v>
      </c>
      <c r="C213" s="2">
        <v>4.0099999999999997E-2</v>
      </c>
      <c r="D213" s="2">
        <v>4.2999999999999997E-2</v>
      </c>
      <c r="E213">
        <f t="shared" ref="E213:G228" si="18">E212*(1+B213)</f>
        <v>27432.657389185595</v>
      </c>
      <c r="F213">
        <f t="shared" si="18"/>
        <v>20057.272696561049</v>
      </c>
      <c r="G213">
        <f t="shared" si="18"/>
        <v>20800.703985500877</v>
      </c>
    </row>
    <row r="214" spans="1:7" ht="13.95" customHeight="1" x14ac:dyDescent="0.3">
      <c r="A214" s="1">
        <f t="shared" si="17"/>
        <v>43524</v>
      </c>
      <c r="B214" s="2">
        <v>1.5670461885653839E-2</v>
      </c>
      <c r="C214" s="2">
        <v>1.2699999999999999E-2</v>
      </c>
      <c r="D214" s="2">
        <v>1.49E-2</v>
      </c>
      <c r="E214">
        <f t="shared" si="18"/>
        <v>27862.539801225026</v>
      </c>
      <c r="F214">
        <f t="shared" si="18"/>
        <v>20312.000059807375</v>
      </c>
      <c r="G214">
        <f t="shared" si="18"/>
        <v>21110.634474884839</v>
      </c>
    </row>
    <row r="215" spans="1:7" ht="13.95" customHeight="1" x14ac:dyDescent="0.3">
      <c r="A215" s="1">
        <f t="shared" si="17"/>
        <v>43555</v>
      </c>
      <c r="B215" s="2">
        <v>1.2670461885653839E-2</v>
      </c>
      <c r="C215" s="2">
        <v>4.8999999999999998E-3</v>
      </c>
      <c r="D215" s="2">
        <v>1.01E-2</v>
      </c>
      <c r="E215">
        <f t="shared" si="18"/>
        <v>28215.571049813963</v>
      </c>
      <c r="F215">
        <f t="shared" si="18"/>
        <v>20411.528860100429</v>
      </c>
      <c r="G215">
        <f t="shared" si="18"/>
        <v>21323.851883081177</v>
      </c>
    </row>
    <row r="216" spans="1:7" ht="13.95" customHeight="1" x14ac:dyDescent="0.3">
      <c r="A216" s="1">
        <f t="shared" si="17"/>
        <v>43585</v>
      </c>
      <c r="B216" s="2">
        <v>4.9704618856538374E-3</v>
      </c>
      <c r="C216" s="2">
        <v>1.52E-2</v>
      </c>
      <c r="D216" s="2">
        <v>1.8500000000000003E-2</v>
      </c>
      <c r="E216">
        <f t="shared" si="18"/>
        <v>28355.815470299021</v>
      </c>
      <c r="F216">
        <f t="shared" si="18"/>
        <v>20721.784098773958</v>
      </c>
      <c r="G216">
        <f t="shared" si="18"/>
        <v>21718.343142918176</v>
      </c>
    </row>
    <row r="217" spans="1:7" ht="13.95" customHeight="1" x14ac:dyDescent="0.3">
      <c r="A217" s="1">
        <f t="shared" si="17"/>
        <v>43616</v>
      </c>
      <c r="B217" s="2">
        <v>-1.9629538114346159E-2</v>
      </c>
      <c r="C217" s="2">
        <v>-2.7300000000000001E-2</v>
      </c>
      <c r="D217" s="2">
        <v>-2.63E-2</v>
      </c>
      <c r="E217">
        <f t="shared" si="18"/>
        <v>27799.203909761418</v>
      </c>
      <c r="F217">
        <f t="shared" si="18"/>
        <v>20156.079392877429</v>
      </c>
      <c r="G217">
        <f t="shared" si="18"/>
        <v>21147.150718259429</v>
      </c>
    </row>
    <row r="218" spans="1:7" ht="13.95" customHeight="1" x14ac:dyDescent="0.3">
      <c r="A218" s="1">
        <f t="shared" si="17"/>
        <v>43646</v>
      </c>
      <c r="B218" s="2">
        <v>3.3770461885653837E-2</v>
      </c>
      <c r="C218" s="2">
        <v>3.4500000000000003E-2</v>
      </c>
      <c r="D218" s="2">
        <v>3.6400000000000002E-2</v>
      </c>
      <c r="E218">
        <f t="shared" si="18"/>
        <v>28737.995865847533</v>
      </c>
      <c r="F218">
        <f t="shared" si="18"/>
        <v>20851.464131931702</v>
      </c>
      <c r="G218">
        <f t="shared" si="18"/>
        <v>21916.907004404071</v>
      </c>
    </row>
    <row r="219" spans="1:7" ht="13.95" customHeight="1" x14ac:dyDescent="0.3">
      <c r="A219" s="1">
        <f t="shared" si="17"/>
        <v>43677</v>
      </c>
      <c r="B219" s="2">
        <v>5.870461885653838E-3</v>
      </c>
      <c r="C219" s="2">
        <v>-1.7000000000000001E-3</v>
      </c>
      <c r="D219" s="2">
        <v>2E-3</v>
      </c>
      <c r="E219">
        <f t="shared" si="18"/>
        <v>28906.701175248068</v>
      </c>
      <c r="F219">
        <f t="shared" si="18"/>
        <v>20816.016642907416</v>
      </c>
      <c r="G219">
        <f t="shared" si="18"/>
        <v>21960.74081841288</v>
      </c>
    </row>
    <row r="220" spans="1:7" ht="13.95" customHeight="1" x14ac:dyDescent="0.3">
      <c r="A220" s="1">
        <f t="shared" si="17"/>
        <v>43708</v>
      </c>
      <c r="B220" s="2">
        <v>-2.2953811434616209E-4</v>
      </c>
      <c r="C220" s="2">
        <v>-1.3100000000000001E-2</v>
      </c>
      <c r="D220" s="2">
        <v>-7.7000000000000002E-3</v>
      </c>
      <c r="E220">
        <f t="shared" si="18"/>
        <v>28900.065985568337</v>
      </c>
      <c r="F220">
        <f t="shared" si="18"/>
        <v>20543.326824885327</v>
      </c>
      <c r="G220">
        <f t="shared" si="18"/>
        <v>21791.643114111099</v>
      </c>
    </row>
    <row r="221" spans="1:7" ht="13.95" customHeight="1" x14ac:dyDescent="0.3">
      <c r="A221" s="1">
        <f t="shared" si="17"/>
        <v>43738</v>
      </c>
      <c r="B221" s="2">
        <v>8.1704618856538389E-3</v>
      </c>
      <c r="C221" s="2">
        <v>1.9400000000000001E-2</v>
      </c>
      <c r="D221" s="2">
        <v>1.11E-2</v>
      </c>
      <c r="E221">
        <f t="shared" si="18"/>
        <v>29136.192873196302</v>
      </c>
      <c r="F221">
        <f t="shared" si="18"/>
        <v>20941.867365288104</v>
      </c>
      <c r="G221">
        <f t="shared" si="18"/>
        <v>22033.530352677735</v>
      </c>
    </row>
    <row r="222" spans="1:7" ht="13.95" customHeight="1" x14ac:dyDescent="0.3">
      <c r="A222" s="1">
        <f t="shared" si="17"/>
        <v>43769</v>
      </c>
      <c r="B222" s="2">
        <v>-2.1295381143461621E-3</v>
      </c>
      <c r="C222" s="2">
        <v>1.3300000000000001E-2</v>
      </c>
      <c r="D222" s="2">
        <v>1.5800000000000002E-2</v>
      </c>
      <c r="E222">
        <f t="shared" si="18"/>
        <v>29074.146239965889</v>
      </c>
      <c r="F222">
        <f t="shared" si="18"/>
        <v>21220.394201246439</v>
      </c>
      <c r="G222">
        <f t="shared" si="18"/>
        <v>22381.660132250043</v>
      </c>
    </row>
    <row r="223" spans="1:7" ht="13.95" customHeight="1" x14ac:dyDescent="0.3">
      <c r="A223" s="1">
        <f t="shared" si="17"/>
        <v>43799</v>
      </c>
      <c r="B223" s="2">
        <v>1.3704618856538381E-3</v>
      </c>
      <c r="C223" s="2">
        <v>9.1999999999999998E-3</v>
      </c>
      <c r="D223" s="2">
        <v>1.2800000000000001E-2</v>
      </c>
      <c r="E223">
        <f t="shared" si="18"/>
        <v>29113.991249245686</v>
      </c>
      <c r="F223">
        <f t="shared" si="18"/>
        <v>21415.62182789791</v>
      </c>
      <c r="G223">
        <f t="shared" si="18"/>
        <v>22668.145381942843</v>
      </c>
    </row>
    <row r="224" spans="1:7" ht="13.95" customHeight="1" x14ac:dyDescent="0.3">
      <c r="A224" s="1">
        <f t="shared" si="17"/>
        <v>43830</v>
      </c>
      <c r="B224" s="2">
        <v>2.2770461885653837E-2</v>
      </c>
      <c r="C224" s="2">
        <v>1.9400000000000001E-2</v>
      </c>
      <c r="D224" s="2">
        <v>1.9299999999999998E-2</v>
      </c>
      <c r="E224">
        <f t="shared" si="18"/>
        <v>29776.930277325897</v>
      </c>
      <c r="F224">
        <f t="shared" si="18"/>
        <v>21831.084891359133</v>
      </c>
      <c r="G224">
        <f t="shared" si="18"/>
        <v>23105.640587814341</v>
      </c>
    </row>
    <row r="225" spans="1:7" ht="13.95" customHeight="1" x14ac:dyDescent="0.3">
      <c r="A225" s="1">
        <f t="shared" si="17"/>
        <v>43861</v>
      </c>
      <c r="B225" s="2">
        <v>-9.9295381143461627E-3</v>
      </c>
      <c r="C225" s="2">
        <v>-1.3999999999999999E-2</v>
      </c>
      <c r="D225" s="2">
        <v>-2.7000000000000001E-3</v>
      </c>
      <c r="E225">
        <f t="shared" si="18"/>
        <v>29481.259113208962</v>
      </c>
      <c r="F225">
        <f t="shared" si="18"/>
        <v>21525.449702880105</v>
      </c>
      <c r="G225">
        <f t="shared" si="18"/>
        <v>23043.255358227241</v>
      </c>
    </row>
    <row r="226" spans="1:7" ht="13.95" customHeight="1" x14ac:dyDescent="0.3">
      <c r="A226" s="1">
        <f t="shared" si="17"/>
        <v>43890</v>
      </c>
      <c r="B226" s="2">
        <v>-5.8629538114346166E-2</v>
      </c>
      <c r="C226" s="2">
        <v>-4.2800000000000005E-2</v>
      </c>
      <c r="D226" s="2">
        <v>-3.7100000000000001E-2</v>
      </c>
      <c r="E226">
        <f t="shared" si="18"/>
        <v>27752.786508372163</v>
      </c>
      <c r="F226">
        <f t="shared" si="18"/>
        <v>20604.160455596837</v>
      </c>
      <c r="G226">
        <f t="shared" si="18"/>
        <v>22188.350584437008</v>
      </c>
    </row>
    <row r="227" spans="1:7" ht="13.95" customHeight="1" x14ac:dyDescent="0.3">
      <c r="A227" s="1">
        <f t="shared" si="17"/>
        <v>43921</v>
      </c>
      <c r="B227" s="2">
        <v>-7.7629538114346155E-2</v>
      </c>
      <c r="C227" s="2">
        <v>-9.11E-2</v>
      </c>
      <c r="D227" s="2">
        <v>-7.4400000000000008E-2</v>
      </c>
      <c r="E227">
        <f t="shared" si="18"/>
        <v>25598.350510341174</v>
      </c>
      <c r="F227">
        <f t="shared" si="18"/>
        <v>18727.121438091966</v>
      </c>
      <c r="G227">
        <f t="shared" si="18"/>
        <v>20537.537300954893</v>
      </c>
    </row>
    <row r="228" spans="1:7" ht="13.95" customHeight="1" x14ac:dyDescent="0.3">
      <c r="A228" s="1">
        <f t="shared" si="17"/>
        <v>43951</v>
      </c>
      <c r="B228" s="2">
        <v>5.4469999999999998E-2</v>
      </c>
      <c r="C228" s="2">
        <v>5.3099999999999994E-2</v>
      </c>
      <c r="D228" s="2">
        <v>6.2899999999999998E-2</v>
      </c>
      <c r="E228">
        <f t="shared" si="18"/>
        <v>26992.692662639456</v>
      </c>
      <c r="F228">
        <f t="shared" si="18"/>
        <v>19721.53158645465</v>
      </c>
      <c r="G228">
        <f t="shared" si="18"/>
        <v>21829.348397184956</v>
      </c>
    </row>
    <row r="229" spans="1:7" ht="13.95" customHeight="1" x14ac:dyDescent="0.3">
      <c r="A229" s="1">
        <f t="shared" si="17"/>
        <v>43982</v>
      </c>
      <c r="B229" s="2">
        <v>3.637E-2</v>
      </c>
      <c r="C229" s="2">
        <v>1.7299999999999999E-2</v>
      </c>
      <c r="D229" s="2">
        <v>2.6800000000000001E-2</v>
      </c>
      <c r="E229">
        <f t="shared" ref="E229:G239" si="19">E228*(1+B229)</f>
        <v>27974.416894779653</v>
      </c>
      <c r="F229">
        <f t="shared" si="19"/>
        <v>20062.714082900318</v>
      </c>
      <c r="G229">
        <f t="shared" si="19"/>
        <v>22414.374934229512</v>
      </c>
    </row>
    <row r="230" spans="1:7" ht="13.95" customHeight="1" x14ac:dyDescent="0.3">
      <c r="A230" s="1">
        <f t="shared" si="17"/>
        <v>44012</v>
      </c>
      <c r="B230" s="2">
        <v>1.0369999999999999E-2</v>
      </c>
      <c r="C230" s="2">
        <v>9.1000000000000004E-3</v>
      </c>
      <c r="D230" s="2">
        <v>1.8799999999999997E-2</v>
      </c>
      <c r="E230">
        <f t="shared" si="19"/>
        <v>28264.511597978519</v>
      </c>
      <c r="F230">
        <f t="shared" si="19"/>
        <v>20245.284781054714</v>
      </c>
      <c r="G230">
        <f t="shared" si="19"/>
        <v>22835.765182993026</v>
      </c>
    </row>
    <row r="231" spans="1:7" ht="13.95" customHeight="1" x14ac:dyDescent="0.3">
      <c r="A231" s="1">
        <f t="shared" si="17"/>
        <v>44043</v>
      </c>
      <c r="B231" s="2">
        <v>2.0770461885653839E-2</v>
      </c>
      <c r="C231" s="2">
        <v>1.72E-2</v>
      </c>
      <c r="D231" s="2">
        <v>2.8500000000000001E-2</v>
      </c>
      <c r="E231">
        <f t="shared" si="19"/>
        <v>28851.578558840953</v>
      </c>
      <c r="F231">
        <f t="shared" si="19"/>
        <v>20593.503679288857</v>
      </c>
      <c r="G231">
        <f t="shared" si="19"/>
        <v>23486.584490708326</v>
      </c>
    </row>
    <row r="232" spans="1:7" ht="13.95" customHeight="1" x14ac:dyDescent="0.3">
      <c r="A232" s="1">
        <f t="shared" si="17"/>
        <v>44074</v>
      </c>
      <c r="B232" s="2">
        <v>1.5470461885653836E-2</v>
      </c>
      <c r="C232" s="2">
        <v>2.1700000000000001E-2</v>
      </c>
      <c r="D232" s="2">
        <v>3.15E-2</v>
      </c>
      <c r="E232">
        <f t="shared" si="19"/>
        <v>29297.925805276449</v>
      </c>
      <c r="F232">
        <f t="shared" si="19"/>
        <v>21040.382709129426</v>
      </c>
      <c r="G232">
        <f t="shared" si="19"/>
        <v>24226.411902165641</v>
      </c>
    </row>
    <row r="233" spans="1:7" ht="13.95" customHeight="1" x14ac:dyDescent="0.3">
      <c r="A233" s="1">
        <f t="shared" si="17"/>
        <v>44104</v>
      </c>
      <c r="B233" s="2">
        <v>-1.8229538114346161E-2</v>
      </c>
      <c r="C233" s="2">
        <v>-1.54E-2</v>
      </c>
      <c r="D233" s="2">
        <v>-1.6200000000000003E-2</v>
      </c>
      <c r="E233">
        <f t="shared" si="19"/>
        <v>28763.838150137875</v>
      </c>
      <c r="F233">
        <f t="shared" si="19"/>
        <v>20716.360815408832</v>
      </c>
      <c r="G233">
        <f t="shared" si="19"/>
        <v>23833.944029350558</v>
      </c>
    </row>
    <row r="234" spans="1:7" ht="13.95" customHeight="1" x14ac:dyDescent="0.3">
      <c r="A234" s="1">
        <f t="shared" si="17"/>
        <v>44135</v>
      </c>
      <c r="B234" s="3">
        <f>-1.36295381143462/100</f>
        <v>-1.3629538114346201E-2</v>
      </c>
      <c r="C234" s="3">
        <v>-1.1299999999999999E-2</v>
      </c>
      <c r="D234" s="3">
        <f>-1.14/100</f>
        <v>-1.1399999999999999E-2</v>
      </c>
      <c r="E234">
        <f t="shared" si="19"/>
        <v>28371.800321755687</v>
      </c>
      <c r="F234">
        <f t="shared" si="19"/>
        <v>20482.265938194712</v>
      </c>
      <c r="G234">
        <f t="shared" si="19"/>
        <v>23562.237067415961</v>
      </c>
    </row>
    <row r="235" spans="1:7" ht="13.95" customHeight="1" x14ac:dyDescent="0.3">
      <c r="A235" s="1">
        <f t="shared" si="17"/>
        <v>44165</v>
      </c>
      <c r="B235" s="3">
        <f>7.21704618856538/100</f>
        <v>7.2170461885653805E-2</v>
      </c>
      <c r="C235" s="3">
        <v>7.4999999999999997E-2</v>
      </c>
      <c r="D235" s="3">
        <f>6.28/100</f>
        <v>6.2800000000000009E-2</v>
      </c>
      <c r="E235">
        <f t="shared" si="19"/>
        <v>30419.406255504335</v>
      </c>
      <c r="F235">
        <f t="shared" si="19"/>
        <v>22018.435883559316</v>
      </c>
      <c r="G235">
        <f t="shared" si="19"/>
        <v>25041.945555249684</v>
      </c>
    </row>
    <row r="236" spans="1:7" ht="13.95" customHeight="1" x14ac:dyDescent="0.3">
      <c r="A236" s="1">
        <f t="shared" si="17"/>
        <v>44196</v>
      </c>
      <c r="B236" s="3">
        <f>2.64704618856538/100</f>
        <v>2.6470461885653801E-2</v>
      </c>
      <c r="C236" s="3">
        <v>2.18E-2</v>
      </c>
      <c r="D236" s="3">
        <f>2.4/100</f>
        <v>2.4E-2</v>
      </c>
      <c r="E236">
        <f t="shared" si="19"/>
        <v>31224.621989374878</v>
      </c>
      <c r="F236">
        <f t="shared" si="19"/>
        <v>22498.437785820908</v>
      </c>
      <c r="G236">
        <f t="shared" si="19"/>
        <v>25642.952248575675</v>
      </c>
    </row>
    <row r="237" spans="1:7" ht="13.95" customHeight="1" x14ac:dyDescent="0.3">
      <c r="A237" s="1">
        <f t="shared" si="17"/>
        <v>44227</v>
      </c>
      <c r="B237" s="3">
        <v>1E-4</v>
      </c>
      <c r="C237" s="3">
        <v>-3.5999999999999999E-3</v>
      </c>
      <c r="D237" s="3">
        <v>-2E-3</v>
      </c>
      <c r="E237">
        <f t="shared" si="19"/>
        <v>31227.744451573817</v>
      </c>
      <c r="F237">
        <f t="shared" si="19"/>
        <v>22417.443409791951</v>
      </c>
      <c r="G237">
        <f t="shared" si="19"/>
        <v>25591.666344078523</v>
      </c>
    </row>
    <row r="238" spans="1:7" ht="13.95" customHeight="1" x14ac:dyDescent="0.3">
      <c r="A238" s="1">
        <f t="shared" si="17"/>
        <v>44255</v>
      </c>
      <c r="B238" s="3">
        <v>1.47E-2</v>
      </c>
      <c r="C238" s="3">
        <v>2.2599999999999999E-2</v>
      </c>
      <c r="D238" s="3">
        <v>1.18E-2</v>
      </c>
      <c r="E238">
        <f t="shared" si="19"/>
        <v>31686.79229501195</v>
      </c>
      <c r="F238">
        <f t="shared" si="19"/>
        <v>22924.077630853248</v>
      </c>
      <c r="G238">
        <f t="shared" si="19"/>
        <v>25893.648006938649</v>
      </c>
    </row>
    <row r="239" spans="1:7" ht="13.95" customHeight="1" x14ac:dyDescent="0.3">
      <c r="A239" s="1">
        <f t="shared" si="17"/>
        <v>44286</v>
      </c>
      <c r="B239" s="3">
        <v>3.5400000000000001E-2</v>
      </c>
      <c r="C239" s="3">
        <v>2.5100000000000001E-2</v>
      </c>
      <c r="D239" s="3">
        <v>1.3100000000000001E-2</v>
      </c>
      <c r="E239">
        <f t="shared" si="19"/>
        <v>32808.504742255376</v>
      </c>
      <c r="F239">
        <f t="shared" si="19"/>
        <v>23499.471979387661</v>
      </c>
      <c r="G239">
        <f t="shared" si="19"/>
        <v>26232.854795829549</v>
      </c>
    </row>
    <row r="240" spans="1:7" ht="13.95" customHeight="1" x14ac:dyDescent="0.3">
      <c r="B240" s="2"/>
      <c r="C240" s="2"/>
      <c r="D24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8"/>
  <sheetViews>
    <sheetView workbookViewId="0">
      <selection activeCell="E10" sqref="E10"/>
    </sheetView>
  </sheetViews>
  <sheetFormatPr defaultRowHeight="14.4" x14ac:dyDescent="0.3"/>
  <cols>
    <col min="1" max="1" width="11.88671875" customWidth="1"/>
    <col min="4" max="4" width="24.44140625" customWidth="1"/>
    <col min="5" max="5" width="9.5546875" customWidth="1"/>
    <col min="6" max="6" width="40.6640625" customWidth="1"/>
    <col min="7" max="7" width="24.44140625" customWidth="1"/>
    <col min="8" max="8" width="9.5546875" customWidth="1"/>
  </cols>
  <sheetData>
    <row r="1" spans="1:8" x14ac:dyDescent="0.3">
      <c r="A1" t="s">
        <v>0</v>
      </c>
      <c r="B1" t="s">
        <v>46</v>
      </c>
      <c r="C1" t="s">
        <v>17</v>
      </c>
      <c r="D1" t="s">
        <v>46</v>
      </c>
      <c r="E1" t="s">
        <v>17</v>
      </c>
      <c r="G1" t="s">
        <v>47</v>
      </c>
      <c r="H1" t="s">
        <v>22</v>
      </c>
    </row>
    <row r="2" spans="1:8" x14ac:dyDescent="0.3">
      <c r="A2" s="1">
        <v>37103</v>
      </c>
      <c r="B2">
        <v>10000</v>
      </c>
      <c r="C2">
        <v>10000</v>
      </c>
      <c r="F2" t="s">
        <v>37</v>
      </c>
      <c r="G2">
        <f>COUNTA(D:D)-1</f>
        <v>201</v>
      </c>
      <c r="H2">
        <f>COUNTA(E:E)-1</f>
        <v>201</v>
      </c>
    </row>
    <row r="3" spans="1:8" x14ac:dyDescent="0.3">
      <c r="A3" s="1">
        <v>37134</v>
      </c>
      <c r="B3">
        <v>9591</v>
      </c>
      <c r="C3">
        <v>9723</v>
      </c>
      <c r="F3" t="s">
        <v>38</v>
      </c>
      <c r="G3" s="2">
        <f>AVERAGE(D38:D238)</f>
        <v>0.21066268383916142</v>
      </c>
      <c r="H3" s="2">
        <f>AVERAGE(E38:E238)</f>
        <v>0.16381013549841528</v>
      </c>
    </row>
    <row r="4" spans="1:8" x14ac:dyDescent="0.3">
      <c r="A4" s="1">
        <v>37164</v>
      </c>
      <c r="B4">
        <v>9227.5010999999995</v>
      </c>
      <c r="C4">
        <v>9395.3348999999998</v>
      </c>
      <c r="F4" t="s">
        <v>39</v>
      </c>
      <c r="G4" s="2">
        <f>MAX(D38:D238)</f>
        <v>0.43988255366998552</v>
      </c>
      <c r="H4" s="2">
        <f>MAX(E38:E238)</f>
        <v>0.50000039315173628</v>
      </c>
    </row>
    <row r="5" spans="1:8" x14ac:dyDescent="0.3">
      <c r="A5" s="1">
        <v>37195</v>
      </c>
      <c r="B5">
        <v>9477.5663798099977</v>
      </c>
      <c r="C5">
        <v>9532.5067895399989</v>
      </c>
      <c r="F5" t="s">
        <v>40</v>
      </c>
      <c r="G5" s="2">
        <f>MIN(D38:D238)</f>
        <v>-2.3163269199505065E-2</v>
      </c>
      <c r="H5" s="2">
        <f>MIN(E38:E238)</f>
        <v>-0.1769816940587815</v>
      </c>
    </row>
    <row r="6" spans="1:8" x14ac:dyDescent="0.3">
      <c r="A6" s="1">
        <v>37225</v>
      </c>
      <c r="B6">
        <v>9890.7882739697143</v>
      </c>
      <c r="C6">
        <v>9896.6485489004262</v>
      </c>
      <c r="F6" t="s">
        <v>48</v>
      </c>
      <c r="G6" s="3">
        <f>STDEV(D38:D238)</f>
        <v>0.11233401200793985</v>
      </c>
      <c r="H6" s="3">
        <f>STDEV(E38:E238)</f>
        <v>0.10516145294162252</v>
      </c>
    </row>
    <row r="7" spans="1:8" x14ac:dyDescent="0.3">
      <c r="A7" s="1">
        <v>37256</v>
      </c>
      <c r="B7">
        <v>10090.582197103902</v>
      </c>
      <c r="C7">
        <v>9942.1731322253672</v>
      </c>
      <c r="F7" t="s">
        <v>42</v>
      </c>
      <c r="G7" s="3">
        <f>COUNTIF(D:D,"&gt;0")/G2</f>
        <v>0.98009950248756217</v>
      </c>
      <c r="H7" s="3">
        <f>COUNTIF(E:E,"&gt;0")/H2</f>
        <v>0.89054726368159209</v>
      </c>
    </row>
    <row r="8" spans="1:8" x14ac:dyDescent="0.3">
      <c r="A8" s="1">
        <v>37287</v>
      </c>
      <c r="B8">
        <v>9979.5857929357589</v>
      </c>
      <c r="C8">
        <v>9875.5605722394575</v>
      </c>
      <c r="F8" t="s">
        <v>43</v>
      </c>
      <c r="G8" s="3">
        <f>AVERAGEIF(D:D,"&gt;0")</f>
        <v>0.21516974598940239</v>
      </c>
      <c r="H8" s="3">
        <f>AVERAGEIF(E:E,"&gt;0")</f>
        <v>0.19041209982931129</v>
      </c>
    </row>
    <row r="9" spans="1:8" x14ac:dyDescent="0.3">
      <c r="A9" s="1">
        <v>37315</v>
      </c>
      <c r="B9">
        <v>9798.9552900836225</v>
      </c>
      <c r="C9">
        <v>9798.5311997759891</v>
      </c>
      <c r="F9" t="s">
        <v>44</v>
      </c>
      <c r="G9" s="3">
        <f>COUNTIF(D:D,"&lt;0")/G2</f>
        <v>1.9900497512437811E-2</v>
      </c>
      <c r="H9" s="3">
        <f>COUNTIF(E:E,"&lt;0")/H2</f>
        <v>0.10945273631840796</v>
      </c>
    </row>
    <row r="10" spans="1:8" x14ac:dyDescent="0.3">
      <c r="A10" s="1">
        <v>37346</v>
      </c>
      <c r="B10">
        <v>9902.8242161585076</v>
      </c>
      <c r="C10">
        <v>9962.1666708122466</v>
      </c>
      <c r="F10" t="s">
        <v>45</v>
      </c>
      <c r="G10" s="3">
        <f>AVERAGEIF(D:D,"&lt;0")</f>
        <v>-1.1310127060203595E-2</v>
      </c>
      <c r="H10" s="3">
        <f>AVERAGEIF(E:E,"&lt;0")</f>
        <v>-5.2633119739329631E-2</v>
      </c>
    </row>
    <row r="11" spans="1:8" x14ac:dyDescent="0.3">
      <c r="A11" s="1">
        <v>37376</v>
      </c>
      <c r="B11">
        <v>9884.9991325694227</v>
      </c>
      <c r="C11">
        <v>9726.0633207139963</v>
      </c>
    </row>
    <row r="12" spans="1:8" x14ac:dyDescent="0.3">
      <c r="A12" s="1">
        <v>37407</v>
      </c>
      <c r="B12">
        <v>9881.0451329163952</v>
      </c>
      <c r="C12">
        <v>9716.3372573932829</v>
      </c>
    </row>
    <row r="13" spans="1:8" x14ac:dyDescent="0.3">
      <c r="A13" s="1">
        <v>37437</v>
      </c>
      <c r="B13">
        <v>9680.4599167181932</v>
      </c>
      <c r="C13">
        <v>9406.3860988824363</v>
      </c>
    </row>
    <row r="14" spans="1:8" x14ac:dyDescent="0.3">
      <c r="A14" s="1">
        <v>37468</v>
      </c>
      <c r="B14">
        <v>9505.2435922255936</v>
      </c>
      <c r="C14">
        <v>9095.9753576193161</v>
      </c>
    </row>
    <row r="15" spans="1:8" x14ac:dyDescent="0.3">
      <c r="A15" s="1">
        <v>37499</v>
      </c>
      <c r="B15">
        <v>9508.0951653032607</v>
      </c>
      <c r="C15">
        <v>9152.3704048365562</v>
      </c>
    </row>
    <row r="16" spans="1:8" x14ac:dyDescent="0.3">
      <c r="A16" s="1">
        <v>37529</v>
      </c>
      <c r="B16">
        <v>9347.4083570096354</v>
      </c>
      <c r="C16">
        <v>8699.3280697971459</v>
      </c>
    </row>
    <row r="17" spans="1:3" x14ac:dyDescent="0.3">
      <c r="A17" s="1">
        <v>37560</v>
      </c>
      <c r="B17">
        <v>9340.8651711597286</v>
      </c>
      <c r="C17">
        <v>9082.0985048682214</v>
      </c>
    </row>
    <row r="18" spans="1:3" x14ac:dyDescent="0.3">
      <c r="A18" s="1">
        <v>37590</v>
      </c>
      <c r="B18">
        <v>9504.3303116550251</v>
      </c>
      <c r="C18">
        <v>9368.1846077715709</v>
      </c>
    </row>
    <row r="19" spans="1:3" x14ac:dyDescent="0.3">
      <c r="A19" s="1">
        <v>37621</v>
      </c>
      <c r="B19">
        <v>9529.0415704653278</v>
      </c>
      <c r="C19">
        <v>9153.653180253601</v>
      </c>
    </row>
    <row r="20" spans="1:3" x14ac:dyDescent="0.3">
      <c r="A20" s="1">
        <v>37652</v>
      </c>
      <c r="B20">
        <v>9533.8060912505607</v>
      </c>
      <c r="C20">
        <v>9049.3015339987105</v>
      </c>
    </row>
    <row r="21" spans="1:3" x14ac:dyDescent="0.3">
      <c r="A21" s="1">
        <v>37680</v>
      </c>
      <c r="B21">
        <v>9570.9879350064384</v>
      </c>
      <c r="C21">
        <v>9016.7240484763151</v>
      </c>
    </row>
    <row r="22" spans="1:3" x14ac:dyDescent="0.3">
      <c r="A22" s="1">
        <v>37711</v>
      </c>
      <c r="B22">
        <v>9533.6610820599126</v>
      </c>
      <c r="C22">
        <v>9074.4310823865635</v>
      </c>
    </row>
    <row r="23" spans="1:3" x14ac:dyDescent="0.3">
      <c r="A23" s="1">
        <v>37741</v>
      </c>
      <c r="B23">
        <v>9772.0026091114087</v>
      </c>
      <c r="C23">
        <v>9467.3539482538999</v>
      </c>
    </row>
    <row r="24" spans="1:3" x14ac:dyDescent="0.3">
      <c r="A24" s="1">
        <v>37772</v>
      </c>
      <c r="B24">
        <v>10015.325474078281</v>
      </c>
      <c r="C24">
        <v>9754.2147728859927</v>
      </c>
    </row>
    <row r="25" spans="1:3" x14ac:dyDescent="0.3">
      <c r="A25" s="1">
        <v>37802</v>
      </c>
      <c r="B25">
        <v>10204.615125538359</v>
      </c>
      <c r="C25">
        <v>9828.3468051599266</v>
      </c>
    </row>
    <row r="26" spans="1:3" x14ac:dyDescent="0.3">
      <c r="A26" s="1">
        <v>37833</v>
      </c>
      <c r="B26">
        <v>10176.042203186851</v>
      </c>
      <c r="C26">
        <v>9881.4198779077906</v>
      </c>
    </row>
    <row r="27" spans="1:3" x14ac:dyDescent="0.3">
      <c r="A27" s="1">
        <v>37864</v>
      </c>
      <c r="B27">
        <v>10209.623142457369</v>
      </c>
      <c r="C27">
        <v>9981.2222186746585</v>
      </c>
    </row>
    <row r="28" spans="1:3" x14ac:dyDescent="0.3">
      <c r="A28" s="1">
        <v>37894</v>
      </c>
      <c r="B28">
        <v>10312.740336196188</v>
      </c>
      <c r="C28">
        <v>9989.2071964495972</v>
      </c>
    </row>
    <row r="29" spans="1:3" x14ac:dyDescent="0.3">
      <c r="A29" s="1">
        <v>37925</v>
      </c>
      <c r="B29">
        <v>10500.432210314959</v>
      </c>
      <c r="C29">
        <v>10252.922266435866</v>
      </c>
    </row>
    <row r="30" spans="1:3" x14ac:dyDescent="0.3">
      <c r="A30" s="1">
        <v>37955</v>
      </c>
      <c r="B30">
        <v>10584.435667997479</v>
      </c>
      <c r="C30">
        <v>10294.959247728253</v>
      </c>
    </row>
    <row r="31" spans="1:3" x14ac:dyDescent="0.3">
      <c r="A31" s="1">
        <v>37986</v>
      </c>
      <c r="B31">
        <v>10949.598698543392</v>
      </c>
      <c r="C31">
        <v>10601.749033310556</v>
      </c>
    </row>
    <row r="32" spans="1:3" x14ac:dyDescent="0.3">
      <c r="A32" s="1">
        <v>38017</v>
      </c>
      <c r="B32">
        <v>11018.581170344214</v>
      </c>
      <c r="C32">
        <v>10715.187747966978</v>
      </c>
    </row>
    <row r="33" spans="1:6" x14ac:dyDescent="0.3">
      <c r="A33" s="1">
        <v>38046</v>
      </c>
      <c r="B33">
        <v>11148.600428154276</v>
      </c>
      <c r="C33">
        <v>10820.196587897055</v>
      </c>
    </row>
    <row r="34" spans="1:6" x14ac:dyDescent="0.3">
      <c r="A34" s="1">
        <v>38077</v>
      </c>
      <c r="B34">
        <v>11092.857426013505</v>
      </c>
      <c r="C34">
        <v>10760.685506663622</v>
      </c>
    </row>
    <row r="35" spans="1:6" x14ac:dyDescent="0.3">
      <c r="A35" s="1">
        <v>38107</v>
      </c>
      <c r="B35">
        <v>11096.185283241308</v>
      </c>
      <c r="C35">
        <v>10591.742744209003</v>
      </c>
    </row>
    <row r="36" spans="1:6" x14ac:dyDescent="0.3">
      <c r="A36" s="1">
        <v>38138</v>
      </c>
      <c r="B36">
        <v>11129.47383909103</v>
      </c>
      <c r="C36">
        <v>10654.234026399836</v>
      </c>
    </row>
    <row r="37" spans="1:6" x14ac:dyDescent="0.3">
      <c r="A37" s="1">
        <v>38168</v>
      </c>
      <c r="B37">
        <v>11267.479314695758</v>
      </c>
      <c r="C37">
        <v>10756.514673053274</v>
      </c>
    </row>
    <row r="38" spans="1:6" x14ac:dyDescent="0.3">
      <c r="A38" s="1">
        <v>38199</v>
      </c>
      <c r="B38">
        <v>11170.578992589373</v>
      </c>
      <c r="C38">
        <v>10604.847816163223</v>
      </c>
      <c r="D38" s="3">
        <f>B38/B2-1</f>
        <v>0.11705789925893728</v>
      </c>
      <c r="E38" s="3">
        <f>C38/C2-1</f>
        <v>6.0484781616322314E-2</v>
      </c>
      <c r="F38" s="3"/>
    </row>
    <row r="39" spans="1:6" x14ac:dyDescent="0.3">
      <c r="A39" s="1">
        <v>38230</v>
      </c>
      <c r="B39">
        <v>11247.655987638238</v>
      </c>
      <c r="C39">
        <v>10668.476903060202</v>
      </c>
      <c r="D39" s="3">
        <f>B39/B3-1</f>
        <v>0.17273026667065361</v>
      </c>
      <c r="E39" s="3">
        <f t="shared" ref="E39:E40" si="0">C39/C3-1</f>
        <v>9.7241273584305565E-2</v>
      </c>
      <c r="F39" s="3"/>
    </row>
    <row r="40" spans="1:6" x14ac:dyDescent="0.3">
      <c r="A40" s="1">
        <v>38260</v>
      </c>
      <c r="B40">
        <v>11373.629734699787</v>
      </c>
      <c r="C40">
        <v>10725.019830646423</v>
      </c>
      <c r="D40" s="3">
        <f>B40/B4-1</f>
        <v>0.23257961298967356</v>
      </c>
      <c r="E40" s="3">
        <f t="shared" si="0"/>
        <v>0.14152608127320954</v>
      </c>
      <c r="F40" s="3"/>
    </row>
    <row r="41" spans="1:6" x14ac:dyDescent="0.3">
      <c r="A41" s="1">
        <v>38291</v>
      </c>
      <c r="B41">
        <v>11405.475897956945</v>
      </c>
      <c r="C41">
        <v>10827.980021020629</v>
      </c>
      <c r="D41" s="3">
        <f t="shared" ref="D41:E56" si="1">B41/B5-1</f>
        <v>0.20341820261517363</v>
      </c>
      <c r="E41" s="3">
        <f t="shared" si="1"/>
        <v>0.13590058313959452</v>
      </c>
      <c r="F41" s="3"/>
    </row>
    <row r="42" spans="1:6" x14ac:dyDescent="0.3">
      <c r="A42" s="1">
        <v>38321</v>
      </c>
      <c r="B42">
        <v>11674.64512914873</v>
      </c>
      <c r="C42">
        <v>11018.552469390592</v>
      </c>
      <c r="D42" s="3">
        <f t="shared" si="1"/>
        <v>0.18035537772795296</v>
      </c>
      <c r="E42" s="3">
        <f t="shared" si="1"/>
        <v>0.11336200481877423</v>
      </c>
      <c r="F42" s="3"/>
    </row>
    <row r="43" spans="1:6" x14ac:dyDescent="0.3">
      <c r="A43" s="1">
        <v>38352</v>
      </c>
      <c r="B43">
        <v>11839.257625469727</v>
      </c>
      <c r="C43">
        <v>11222.395690074318</v>
      </c>
      <c r="D43" s="3">
        <f t="shared" si="1"/>
        <v>0.17329777352863851</v>
      </c>
      <c r="E43" s="3">
        <f t="shared" si="1"/>
        <v>0.12876687428620515</v>
      </c>
      <c r="F43" s="3"/>
    </row>
    <row r="44" spans="1:6" x14ac:dyDescent="0.3">
      <c r="A44" s="1">
        <v>38383</v>
      </c>
      <c r="B44">
        <v>11720.86504921503</v>
      </c>
      <c r="C44">
        <v>11085.482462655411</v>
      </c>
      <c r="D44" s="3">
        <f t="shared" si="1"/>
        <v>0.1744841211257353</v>
      </c>
      <c r="E44" s="3">
        <f t="shared" si="1"/>
        <v>0.12251678085161921</v>
      </c>
      <c r="F44" s="3"/>
    </row>
    <row r="45" spans="1:6" x14ac:dyDescent="0.3">
      <c r="A45" s="1">
        <v>38411</v>
      </c>
      <c r="B45">
        <v>12033.812146029071</v>
      </c>
      <c r="C45">
        <v>11188.577449558106</v>
      </c>
      <c r="D45" s="3">
        <f t="shared" si="1"/>
        <v>0.22807093101109333</v>
      </c>
      <c r="E45" s="3">
        <f t="shared" si="1"/>
        <v>0.14186271609911238</v>
      </c>
      <c r="F45" s="3"/>
    </row>
    <row r="46" spans="1:6" x14ac:dyDescent="0.3">
      <c r="A46" s="1">
        <v>38442</v>
      </c>
      <c r="B46">
        <v>11945.96531736306</v>
      </c>
      <c r="C46">
        <v>11085.642537022171</v>
      </c>
      <c r="D46" s="3">
        <f t="shared" si="1"/>
        <v>0.20631903148101371</v>
      </c>
      <c r="E46" s="3">
        <f t="shared" si="1"/>
        <v>0.11277424915019263</v>
      </c>
      <c r="F46" s="3"/>
    </row>
    <row r="47" spans="1:6" x14ac:dyDescent="0.3">
      <c r="A47" s="1">
        <v>38472</v>
      </c>
      <c r="B47">
        <v>11906.543631815763</v>
      </c>
      <c r="C47">
        <v>11015.802989038932</v>
      </c>
      <c r="D47" s="3">
        <f t="shared" si="1"/>
        <v>0.20450628999912479</v>
      </c>
      <c r="E47" s="3">
        <f t="shared" si="1"/>
        <v>0.13260654653338766</v>
      </c>
      <c r="F47" s="3"/>
    </row>
    <row r="48" spans="1:6" x14ac:dyDescent="0.3">
      <c r="A48" s="1">
        <v>38503</v>
      </c>
      <c r="B48">
        <v>12068.472625208458</v>
      </c>
      <c r="C48">
        <v>11215.189023140536</v>
      </c>
      <c r="D48" s="3">
        <f t="shared" si="1"/>
        <v>0.22137612599351053</v>
      </c>
      <c r="E48" s="3">
        <f t="shared" si="1"/>
        <v>0.1542609860116535</v>
      </c>
      <c r="F48" s="3"/>
    </row>
    <row r="49" spans="1:6" x14ac:dyDescent="0.3">
      <c r="A49" s="1">
        <v>38533</v>
      </c>
      <c r="B49">
        <v>12341.220106538169</v>
      </c>
      <c r="C49">
        <v>11238.740920089131</v>
      </c>
      <c r="D49" s="3">
        <f t="shared" si="1"/>
        <v>0.27485886132587889</v>
      </c>
      <c r="E49" s="3">
        <f t="shared" si="1"/>
        <v>0.1947990229132095</v>
      </c>
      <c r="F49" s="3"/>
    </row>
    <row r="50" spans="1:6" x14ac:dyDescent="0.3">
      <c r="A50" s="1">
        <v>38564</v>
      </c>
      <c r="B50">
        <v>12568.29855649847</v>
      </c>
      <c r="C50">
        <v>11435.418886190691</v>
      </c>
      <c r="D50" s="3">
        <f t="shared" si="1"/>
        <v>0.32224897074475511</v>
      </c>
      <c r="E50" s="3">
        <f t="shared" si="1"/>
        <v>0.25719545585748782</v>
      </c>
      <c r="F50" s="3"/>
    </row>
    <row r="51" spans="1:6" x14ac:dyDescent="0.3">
      <c r="A51" s="1">
        <v>38595</v>
      </c>
      <c r="B51">
        <v>12700.265691341703</v>
      </c>
      <c r="C51">
        <v>11422.839925415881</v>
      </c>
      <c r="D51" s="3">
        <f t="shared" si="1"/>
        <v>0.33573186537796174</v>
      </c>
      <c r="E51" s="3">
        <f t="shared" si="1"/>
        <v>0.24807447908571301</v>
      </c>
      <c r="F51" s="3"/>
    </row>
    <row r="52" spans="1:6" x14ac:dyDescent="0.3">
      <c r="A52" s="1">
        <v>38625</v>
      </c>
      <c r="B52">
        <v>12959.351111445074</v>
      </c>
      <c r="C52">
        <v>11454.823877207045</v>
      </c>
      <c r="D52" s="3">
        <f t="shared" si="1"/>
        <v>0.38641114376123697</v>
      </c>
      <c r="E52" s="3">
        <f t="shared" si="1"/>
        <v>0.31674811954461135</v>
      </c>
      <c r="F52" s="3"/>
    </row>
    <row r="53" spans="1:6" x14ac:dyDescent="0.3">
      <c r="A53" s="1">
        <v>38656</v>
      </c>
      <c r="B53">
        <v>12623.703917658646</v>
      </c>
      <c r="C53">
        <v>11358.603356638507</v>
      </c>
      <c r="D53" s="3">
        <f t="shared" si="1"/>
        <v>0.35144910951448116</v>
      </c>
      <c r="E53" s="3">
        <f t="shared" si="1"/>
        <v>0.25065846296976679</v>
      </c>
      <c r="F53" s="3"/>
    </row>
    <row r="54" spans="1:6" x14ac:dyDescent="0.3">
      <c r="A54" s="1">
        <v>38686</v>
      </c>
      <c r="B54">
        <v>12694.396659597534</v>
      </c>
      <c r="C54">
        <v>11591.454725449596</v>
      </c>
      <c r="D54" s="3">
        <f t="shared" si="1"/>
        <v>0.33564346390934841</v>
      </c>
      <c r="E54" s="3">
        <f t="shared" si="1"/>
        <v>0.23732133927353072</v>
      </c>
      <c r="F54" s="3"/>
    </row>
    <row r="55" spans="1:6" x14ac:dyDescent="0.3">
      <c r="A55" s="1">
        <v>38717</v>
      </c>
      <c r="B55">
        <v>12845.459979846746</v>
      </c>
      <c r="C55">
        <v>11616.955925845585</v>
      </c>
      <c r="D55" s="3">
        <f t="shared" si="1"/>
        <v>0.34803273601622764</v>
      </c>
      <c r="E55" s="3">
        <f t="shared" si="1"/>
        <v>0.26910597300167072</v>
      </c>
      <c r="F55" s="3"/>
    </row>
    <row r="56" spans="1:6" x14ac:dyDescent="0.3">
      <c r="A56" s="1">
        <v>38748</v>
      </c>
      <c r="B56">
        <v>13402.573512306381</v>
      </c>
      <c r="C56">
        <v>11783.078395585177</v>
      </c>
      <c r="D56" s="3">
        <f t="shared" si="1"/>
        <v>0.40579464109368613</v>
      </c>
      <c r="E56" s="3">
        <f t="shared" si="1"/>
        <v>0.30209810683349647</v>
      </c>
      <c r="F56" s="3"/>
    </row>
    <row r="57" spans="1:6" x14ac:dyDescent="0.3">
      <c r="A57" s="1">
        <v>38776</v>
      </c>
      <c r="B57">
        <v>13347.227074156985</v>
      </c>
      <c r="C57">
        <v>11806.644552376347</v>
      </c>
      <c r="D57" s="3">
        <f t="shared" ref="D57:E72" si="2">B57/B21-1</f>
        <v>0.39455061115882661</v>
      </c>
      <c r="E57" s="3">
        <f t="shared" si="2"/>
        <v>0.30941620137210313</v>
      </c>
      <c r="F57" s="3"/>
    </row>
    <row r="58" spans="1:6" x14ac:dyDescent="0.3">
      <c r="A58" s="1">
        <v>38807</v>
      </c>
      <c r="B58">
        <v>13608.438472890941</v>
      </c>
      <c r="C58">
        <v>11891.652393153458</v>
      </c>
      <c r="D58" s="3">
        <f t="shared" si="2"/>
        <v>0.42740950782263409</v>
      </c>
      <c r="E58" s="3">
        <f t="shared" si="2"/>
        <v>0.31045707275634182</v>
      </c>
      <c r="F58" s="3"/>
    </row>
    <row r="59" spans="1:6" x14ac:dyDescent="0.3">
      <c r="A59" s="1">
        <v>38837</v>
      </c>
      <c r="B59">
        <v>13934.639028628637</v>
      </c>
      <c r="C59">
        <v>11991.542273255945</v>
      </c>
      <c r="D59" s="3">
        <f t="shared" si="2"/>
        <v>0.42597577856108937</v>
      </c>
      <c r="E59" s="3">
        <f t="shared" si="2"/>
        <v>0.26662025512076593</v>
      </c>
      <c r="F59" s="3"/>
    </row>
    <row r="60" spans="1:6" x14ac:dyDescent="0.3">
      <c r="A60" s="1">
        <v>38868</v>
      </c>
      <c r="B60">
        <v>13626.271903134944</v>
      </c>
      <c r="C60">
        <v>11827.258144112338</v>
      </c>
      <c r="D60" s="3">
        <f t="shared" si="2"/>
        <v>0.36054209505248069</v>
      </c>
      <c r="E60" s="3">
        <f t="shared" si="2"/>
        <v>0.21252796042474187</v>
      </c>
      <c r="F60" s="3"/>
    </row>
    <row r="61" spans="1:6" x14ac:dyDescent="0.3">
      <c r="A61" s="1">
        <v>38898</v>
      </c>
      <c r="B61">
        <v>13695.363395463346</v>
      </c>
      <c r="C61">
        <v>11847.36448295733</v>
      </c>
      <c r="D61" s="3">
        <f t="shared" si="2"/>
        <v>0.34207544596061656</v>
      </c>
      <c r="E61" s="3">
        <f t="shared" si="2"/>
        <v>0.20542800511856263</v>
      </c>
      <c r="F61" s="3"/>
    </row>
    <row r="62" spans="1:6" x14ac:dyDescent="0.3">
      <c r="A62" s="1">
        <v>38929</v>
      </c>
      <c r="B62">
        <v>13912.715138241225</v>
      </c>
      <c r="C62">
        <v>11931.480770786327</v>
      </c>
      <c r="D62" s="3">
        <f t="shared" si="2"/>
        <v>0.36720297149358849</v>
      </c>
      <c r="E62" s="3">
        <f t="shared" si="2"/>
        <v>0.20746622633270784</v>
      </c>
      <c r="F62" s="3"/>
    </row>
    <row r="63" spans="1:6" x14ac:dyDescent="0.3">
      <c r="A63" s="1">
        <v>38960</v>
      </c>
      <c r="B63">
        <v>14043.083705170073</v>
      </c>
      <c r="C63">
        <v>12119.998166964751</v>
      </c>
      <c r="D63" s="3">
        <f t="shared" si="2"/>
        <v>0.37547522658020682</v>
      </c>
      <c r="E63" s="3">
        <f t="shared" si="2"/>
        <v>0.21427996506164226</v>
      </c>
      <c r="F63" s="3"/>
    </row>
    <row r="64" spans="1:6" x14ac:dyDescent="0.3">
      <c r="A64" s="1">
        <v>38990</v>
      </c>
      <c r="B64">
        <v>14058.116291033504</v>
      </c>
      <c r="C64">
        <v>12310.282138186098</v>
      </c>
      <c r="D64" s="3">
        <f t="shared" si="2"/>
        <v>0.36317950736058036</v>
      </c>
      <c r="E64" s="3">
        <f t="shared" si="2"/>
        <v>0.23235827389399488</v>
      </c>
      <c r="F64" s="3"/>
    </row>
    <row r="65" spans="1:6" x14ac:dyDescent="0.3">
      <c r="A65" s="1">
        <v>39021</v>
      </c>
      <c r="B65">
        <v>14355.733106156918</v>
      </c>
      <c r="C65">
        <v>12539.253385956359</v>
      </c>
      <c r="D65" s="3">
        <f t="shared" si="2"/>
        <v>0.36715640067222721</v>
      </c>
      <c r="E65" s="3">
        <f t="shared" si="2"/>
        <v>0.22299311943533051</v>
      </c>
      <c r="F65" s="3"/>
    </row>
    <row r="66" spans="1:6" x14ac:dyDescent="0.3">
      <c r="A66" s="1">
        <v>39051</v>
      </c>
      <c r="B66">
        <v>14661.086180032049</v>
      </c>
      <c r="C66">
        <v>12694.740127942217</v>
      </c>
      <c r="D66" s="3">
        <f t="shared" si="2"/>
        <v>0.38515520712743401</v>
      </c>
      <c r="E66" s="3">
        <f t="shared" si="2"/>
        <v>0.2331025138097087</v>
      </c>
      <c r="F66" s="3"/>
    </row>
    <row r="67" spans="1:6" x14ac:dyDescent="0.3">
      <c r="A67" s="1">
        <v>39082</v>
      </c>
      <c r="B67">
        <v>14896.696606690539</v>
      </c>
      <c r="C67">
        <v>12791.220152914579</v>
      </c>
      <c r="D67" s="3">
        <f t="shared" si="2"/>
        <v>0.36047877340675716</v>
      </c>
      <c r="E67" s="3">
        <f t="shared" si="2"/>
        <v>0.20651980279147653</v>
      </c>
      <c r="F67" s="3"/>
    </row>
    <row r="68" spans="1:6" x14ac:dyDescent="0.3">
      <c r="A68" s="1">
        <v>39113</v>
      </c>
      <c r="B68">
        <v>15045.223552429694</v>
      </c>
      <c r="C68">
        <v>12905.062012275517</v>
      </c>
      <c r="D68" s="3">
        <f t="shared" si="2"/>
        <v>0.36544109625683219</v>
      </c>
      <c r="E68" s="3">
        <f t="shared" si="2"/>
        <v>0.20437105870814354</v>
      </c>
      <c r="F68" s="3"/>
    </row>
    <row r="69" spans="1:6" x14ac:dyDescent="0.3">
      <c r="A69" s="1">
        <v>39141</v>
      </c>
      <c r="B69">
        <v>14940.967102384273</v>
      </c>
      <c r="C69">
        <v>12835.374677409231</v>
      </c>
      <c r="D69" s="3">
        <f t="shared" si="2"/>
        <v>0.34016526995199237</v>
      </c>
      <c r="E69" s="3">
        <f t="shared" si="2"/>
        <v>0.18624228064083925</v>
      </c>
      <c r="F69" s="3"/>
    </row>
    <row r="70" spans="1:6" x14ac:dyDescent="0.3">
      <c r="A70" s="1">
        <v>39172</v>
      </c>
      <c r="B70">
        <v>15251.297890119155</v>
      </c>
      <c r="C70">
        <v>12932.923524957541</v>
      </c>
      <c r="D70" s="3">
        <f t="shared" si="2"/>
        <v>0.37487549910754514</v>
      </c>
      <c r="E70" s="3">
        <f t="shared" si="2"/>
        <v>0.20186799595144267</v>
      </c>
      <c r="F70" s="3"/>
    </row>
    <row r="71" spans="1:6" x14ac:dyDescent="0.3">
      <c r="A71" s="1">
        <v>39202</v>
      </c>
      <c r="B71">
        <v>15653.481659837293</v>
      </c>
      <c r="C71">
        <v>13244.606981909019</v>
      </c>
      <c r="D71" s="3">
        <f t="shared" si="2"/>
        <v>0.41070838853771852</v>
      </c>
      <c r="E71" s="3">
        <f t="shared" si="2"/>
        <v>0.25046532018070966</v>
      </c>
      <c r="F71" s="3"/>
    </row>
    <row r="72" spans="1:6" x14ac:dyDescent="0.3">
      <c r="A72" s="1">
        <v>39233</v>
      </c>
      <c r="B72">
        <v>15903.474992063504</v>
      </c>
      <c r="C72">
        <v>13469.765300601472</v>
      </c>
      <c r="D72" s="3">
        <f t="shared" si="2"/>
        <v>0.42895119949016181</v>
      </c>
      <c r="E72" s="3">
        <f t="shared" si="2"/>
        <v>0.26426407259546836</v>
      </c>
      <c r="F72" s="3"/>
    </row>
    <row r="73" spans="1:6" x14ac:dyDescent="0.3">
      <c r="A73" s="1">
        <v>39263</v>
      </c>
      <c r="B73">
        <v>16003.197125850689</v>
      </c>
      <c r="C73">
        <v>13384.905779207682</v>
      </c>
      <c r="D73" s="3">
        <f t="shared" ref="D73:E88" si="3">B73/B37-1</f>
        <v>0.4202996676442361</v>
      </c>
      <c r="E73" s="3">
        <f t="shared" si="3"/>
        <v>0.24435341614314265</v>
      </c>
      <c r="F73" s="3"/>
    </row>
    <row r="74" spans="1:6" x14ac:dyDescent="0.3">
      <c r="A74" s="1">
        <v>39294</v>
      </c>
      <c r="B74">
        <v>15721.068152169109</v>
      </c>
      <c r="C74">
        <v>13220.271438123427</v>
      </c>
      <c r="D74" s="3">
        <f t="shared" si="3"/>
        <v>0.40736376893252868</v>
      </c>
      <c r="E74" s="3">
        <f t="shared" si="3"/>
        <v>0.24662528565227926</v>
      </c>
      <c r="F74" s="3"/>
    </row>
    <row r="75" spans="1:6" x14ac:dyDescent="0.3">
      <c r="A75" s="1">
        <v>39325</v>
      </c>
      <c r="B75">
        <v>15690.733751971266</v>
      </c>
      <c r="C75">
        <v>13359.084288223723</v>
      </c>
      <c r="D75" s="3">
        <f t="shared" si="3"/>
        <v>0.39502255129568353</v>
      </c>
      <c r="E75" s="3">
        <f t="shared" si="3"/>
        <v>0.25220164130380529</v>
      </c>
      <c r="F75" s="3"/>
    </row>
    <row r="76" spans="1:6" x14ac:dyDescent="0.3">
      <c r="A76" s="1">
        <v>39355</v>
      </c>
      <c r="B76">
        <v>16236.307811852126</v>
      </c>
      <c r="C76">
        <v>13648.976417278178</v>
      </c>
      <c r="D76" s="3">
        <f t="shared" si="3"/>
        <v>0.42753968527011232</v>
      </c>
      <c r="E76" s="3">
        <f t="shared" si="3"/>
        <v>0.27262948067253334</v>
      </c>
      <c r="F76" s="3"/>
    </row>
    <row r="77" spans="1:6" x14ac:dyDescent="0.3">
      <c r="A77" s="1">
        <v>39386</v>
      </c>
      <c r="B77">
        <v>16422.545761771718</v>
      </c>
      <c r="C77">
        <v>13793.655567301326</v>
      </c>
      <c r="D77" s="3">
        <f t="shared" si="3"/>
        <v>0.43988255366998552</v>
      </c>
      <c r="E77" s="3">
        <f t="shared" si="3"/>
        <v>0.27389000908048944</v>
      </c>
      <c r="F77" s="3"/>
    </row>
    <row r="78" spans="1:6" x14ac:dyDescent="0.3">
      <c r="A78" s="1">
        <v>39416</v>
      </c>
      <c r="B78">
        <v>16233.201394476777</v>
      </c>
      <c r="C78">
        <v>13581.233271564886</v>
      </c>
      <c r="D78" s="3">
        <f t="shared" si="3"/>
        <v>0.39046636663468659</v>
      </c>
      <c r="E78" s="3">
        <f t="shared" si="3"/>
        <v>0.2325787175124312</v>
      </c>
      <c r="F78" s="3"/>
    </row>
    <row r="79" spans="1:6" x14ac:dyDescent="0.3">
      <c r="A79" s="1">
        <v>39447</v>
      </c>
      <c r="B79">
        <v>16281.421500501214</v>
      </c>
      <c r="C79">
        <v>13547.280188385976</v>
      </c>
      <c r="D79" s="3">
        <f t="shared" si="3"/>
        <v>0.37520628535653167</v>
      </c>
      <c r="E79" s="3">
        <f t="shared" si="3"/>
        <v>0.20716472333691716</v>
      </c>
      <c r="F79" s="3"/>
    </row>
    <row r="80" spans="1:6" x14ac:dyDescent="0.3">
      <c r="A80" s="1">
        <v>39478</v>
      </c>
      <c r="B80">
        <v>15740.397384194574</v>
      </c>
      <c r="C80">
        <v>13253.304208297999</v>
      </c>
      <c r="D80" s="3">
        <f t="shared" si="3"/>
        <v>0.34293819765877598</v>
      </c>
      <c r="E80" s="3">
        <f t="shared" si="3"/>
        <v>0.19555502008554981</v>
      </c>
      <c r="F80" s="3"/>
    </row>
    <row r="81" spans="1:6" x14ac:dyDescent="0.3">
      <c r="A81" s="1">
        <v>39507</v>
      </c>
      <c r="B81">
        <v>15804.468071811982</v>
      </c>
      <c r="C81">
        <v>13100.891209902573</v>
      </c>
      <c r="D81" s="3">
        <f t="shared" si="3"/>
        <v>0.3133384400575967</v>
      </c>
      <c r="E81" s="3">
        <f t="shared" si="3"/>
        <v>0.17091661285501436</v>
      </c>
      <c r="F81" s="3"/>
    </row>
    <row r="82" spans="1:6" x14ac:dyDescent="0.3">
      <c r="A82" s="1">
        <v>39538</v>
      </c>
      <c r="B82">
        <v>15769.231407868911</v>
      </c>
      <c r="C82">
        <v>13009.184971433255</v>
      </c>
      <c r="D82" s="3">
        <f t="shared" si="3"/>
        <v>0.32004664243825176</v>
      </c>
      <c r="E82" s="3">
        <f t="shared" si="3"/>
        <v>0.17351654881411926</v>
      </c>
      <c r="F82" s="3"/>
    </row>
    <row r="83" spans="1:6" x14ac:dyDescent="0.3">
      <c r="A83" s="1">
        <v>39568</v>
      </c>
      <c r="B83">
        <v>16147.227168297286</v>
      </c>
      <c r="C83">
        <v>13317.502655256223</v>
      </c>
      <c r="D83" s="3">
        <f t="shared" si="3"/>
        <v>0.35616411173683438</v>
      </c>
      <c r="E83" s="3">
        <f t="shared" si="3"/>
        <v>0.20894524607126286</v>
      </c>
      <c r="F83" s="3"/>
    </row>
    <row r="84" spans="1:6" x14ac:dyDescent="0.3">
      <c r="A84" s="1">
        <v>39599</v>
      </c>
      <c r="B84">
        <v>16400.261676197082</v>
      </c>
      <c r="C84">
        <v>13413.38867437407</v>
      </c>
      <c r="D84" s="3">
        <f t="shared" si="3"/>
        <v>0.35893432296813121</v>
      </c>
      <c r="E84" s="3">
        <f t="shared" si="3"/>
        <v>0.19600201536487183</v>
      </c>
      <c r="F84" s="3"/>
    </row>
    <row r="85" spans="1:6" x14ac:dyDescent="0.3">
      <c r="A85" s="1">
        <v>39629</v>
      </c>
      <c r="B85">
        <v>16053.731722024626</v>
      </c>
      <c r="C85">
        <v>12848.685011182921</v>
      </c>
      <c r="D85" s="3">
        <f t="shared" si="3"/>
        <v>0.30082208918060149</v>
      </c>
      <c r="E85" s="3">
        <f t="shared" si="3"/>
        <v>0.14324950655424695</v>
      </c>
      <c r="F85" s="3"/>
    </row>
    <row r="86" spans="1:6" x14ac:dyDescent="0.3">
      <c r="A86" s="1">
        <v>39660</v>
      </c>
      <c r="B86">
        <v>15818.873041919778</v>
      </c>
      <c r="C86">
        <v>12798.575139639308</v>
      </c>
      <c r="D86" s="3">
        <f t="shared" si="3"/>
        <v>0.2586328189777598</v>
      </c>
      <c r="E86" s="3">
        <f t="shared" si="3"/>
        <v>0.11920475034760214</v>
      </c>
      <c r="F86" s="3"/>
    </row>
    <row r="87" spans="1:6" x14ac:dyDescent="0.3">
      <c r="A87" s="1">
        <v>39691</v>
      </c>
      <c r="B87">
        <v>15813.660120326462</v>
      </c>
      <c r="C87">
        <v>12926.5608910357</v>
      </c>
      <c r="D87" s="3">
        <f t="shared" si="3"/>
        <v>0.24514403908158311</v>
      </c>
      <c r="E87" s="3">
        <f t="shared" si="3"/>
        <v>0.13164160361505473</v>
      </c>
      <c r="F87" s="3"/>
    </row>
    <row r="88" spans="1:6" x14ac:dyDescent="0.3">
      <c r="A88" s="1">
        <v>39721</v>
      </c>
      <c r="B88">
        <v>15077.857819030416</v>
      </c>
      <c r="C88">
        <v>11982.921945990094</v>
      </c>
      <c r="D88" s="3">
        <f t="shared" si="3"/>
        <v>0.16347320860180869</v>
      </c>
      <c r="E88" s="3">
        <f t="shared" si="3"/>
        <v>4.6102679049816242E-2</v>
      </c>
      <c r="F88" s="3"/>
    </row>
    <row r="89" spans="1:6" x14ac:dyDescent="0.3">
      <c r="A89" s="1">
        <v>39752</v>
      </c>
      <c r="B89">
        <v>14015.93125708232</v>
      </c>
      <c r="C89">
        <v>10849.337529899431</v>
      </c>
      <c r="D89" s="3">
        <f t="shared" ref="D89:E104" si="4">B89/B53-1</f>
        <v>0.11028675486250594</v>
      </c>
      <c r="E89" s="3">
        <f t="shared" si="4"/>
        <v>-4.4835250492432865E-2</v>
      </c>
      <c r="F89" s="3"/>
    </row>
    <row r="90" spans="1:6" x14ac:dyDescent="0.3">
      <c r="A90" s="1">
        <v>39782</v>
      </c>
      <c r="B90">
        <v>13763.230490274698</v>
      </c>
      <c r="C90">
        <v>10539.046476544307</v>
      </c>
      <c r="D90" s="3">
        <f t="shared" si="4"/>
        <v>8.4197292658968248E-2</v>
      </c>
      <c r="E90" s="3">
        <f t="shared" si="4"/>
        <v>-9.0791731825917932E-2</v>
      </c>
      <c r="F90" s="3"/>
    </row>
    <row r="91" spans="1:6" x14ac:dyDescent="0.3">
      <c r="A91" s="1">
        <v>39813</v>
      </c>
      <c r="B91">
        <v>14036.71223715517</v>
      </c>
      <c r="C91">
        <v>10695.024364397161</v>
      </c>
      <c r="D91" s="3">
        <f t="shared" si="4"/>
        <v>9.2737220712794999E-2</v>
      </c>
      <c r="E91" s="3">
        <f t="shared" si="4"/>
        <v>-7.9360855574677425E-2</v>
      </c>
      <c r="F91" s="3"/>
    </row>
    <row r="92" spans="1:6" x14ac:dyDescent="0.3">
      <c r="A92" s="1">
        <v>39844</v>
      </c>
      <c r="B92">
        <v>13810.219413615026</v>
      </c>
      <c r="C92">
        <v>10314.281497024622</v>
      </c>
      <c r="D92" s="3">
        <f t="shared" si="4"/>
        <v>3.0415494526804254E-2</v>
      </c>
      <c r="E92" s="3">
        <f t="shared" si="4"/>
        <v>-0.12465307021218464</v>
      </c>
      <c r="F92" s="3"/>
    </row>
    <row r="93" spans="1:6" x14ac:dyDescent="0.3">
      <c r="A93" s="1">
        <v>39872</v>
      </c>
      <c r="B93">
        <v>13329.130117715076</v>
      </c>
      <c r="C93">
        <v>9717.0845983468971</v>
      </c>
      <c r="D93" s="3">
        <f t="shared" si="4"/>
        <v>-1.35585888674572E-3</v>
      </c>
      <c r="E93" s="3">
        <f t="shared" si="4"/>
        <v>-0.1769816940587815</v>
      </c>
      <c r="F93" s="3"/>
    </row>
    <row r="94" spans="1:6" x14ac:dyDescent="0.3">
      <c r="A94" s="1">
        <v>39903</v>
      </c>
      <c r="B94">
        <v>13617.895777988388</v>
      </c>
      <c r="C94">
        <v>10126.173859937302</v>
      </c>
      <c r="D94" s="3">
        <f t="shared" si="4"/>
        <v>6.9495887542769808E-4</v>
      </c>
      <c r="E94" s="3">
        <f t="shared" si="4"/>
        <v>-0.14846368484775241</v>
      </c>
      <c r="F94" s="3"/>
    </row>
    <row r="95" spans="1:6" x14ac:dyDescent="0.3">
      <c r="A95" s="1">
        <v>39933</v>
      </c>
      <c r="B95">
        <v>13892.490487201114</v>
      </c>
      <c r="C95">
        <v>10759.059726183383</v>
      </c>
      <c r="D95" s="3">
        <f t="shared" si="4"/>
        <v>-3.0247314868314668E-3</v>
      </c>
      <c r="E95" s="3">
        <f t="shared" si="4"/>
        <v>-0.10277931887221037</v>
      </c>
      <c r="F95" s="3"/>
    </row>
    <row r="96" spans="1:6" x14ac:dyDescent="0.3">
      <c r="A96" s="1">
        <v>39964</v>
      </c>
      <c r="B96">
        <v>14333.775083524955</v>
      </c>
      <c r="C96">
        <v>11189.422115230718</v>
      </c>
      <c r="D96" s="3">
        <f t="shared" si="4"/>
        <v>5.1921991973992387E-2</v>
      </c>
      <c r="E96" s="3">
        <f t="shared" si="4"/>
        <v>-5.3929323357090775E-2</v>
      </c>
      <c r="F96" s="3"/>
    </row>
    <row r="97" spans="1:6" x14ac:dyDescent="0.3">
      <c r="A97" s="1">
        <v>39994</v>
      </c>
      <c r="B97">
        <v>14453.666418891748</v>
      </c>
      <c r="C97">
        <v>11259.915474556672</v>
      </c>
      <c r="D97" s="3">
        <f t="shared" si="4"/>
        <v>5.5369324751148419E-2</v>
      </c>
      <c r="E97" s="3">
        <f t="shared" si="4"/>
        <v>-4.9584783961505896E-2</v>
      </c>
      <c r="F97" s="3"/>
    </row>
    <row r="98" spans="1:6" x14ac:dyDescent="0.3">
      <c r="A98" s="1">
        <v>40025</v>
      </c>
      <c r="B98">
        <v>14839.062651303902</v>
      </c>
      <c r="C98">
        <v>11765.485679364267</v>
      </c>
      <c r="D98" s="3">
        <f t="shared" si="4"/>
        <v>6.6582798818073163E-2</v>
      </c>
      <c r="E98" s="3">
        <f t="shared" si="4"/>
        <v>-1.3912362984189852E-2</v>
      </c>
      <c r="F98" s="3"/>
    </row>
    <row r="99" spans="1:6" x14ac:dyDescent="0.3">
      <c r="A99" s="1">
        <v>40056</v>
      </c>
      <c r="B99">
        <v>15041.827372275122</v>
      </c>
      <c r="C99">
        <v>12038.444947125519</v>
      </c>
      <c r="D99" s="3">
        <f t="shared" si="4"/>
        <v>7.1119968240120457E-2</v>
      </c>
      <c r="E99" s="3">
        <f t="shared" si="4"/>
        <v>-6.7288145357579099E-3</v>
      </c>
      <c r="F99" s="3"/>
    </row>
    <row r="100" spans="1:6" x14ac:dyDescent="0.3">
      <c r="A100" s="1">
        <v>40086</v>
      </c>
      <c r="B100">
        <v>15295.496569484232</v>
      </c>
      <c r="C100">
        <v>12311.717647425268</v>
      </c>
      <c r="D100" s="3">
        <f t="shared" si="4"/>
        <v>8.801892464354899E-2</v>
      </c>
      <c r="E100" s="3">
        <f t="shared" si="4"/>
        <v>1.1661058804790514E-4</v>
      </c>
      <c r="F100" s="3"/>
    </row>
    <row r="101" spans="1:6" x14ac:dyDescent="0.3">
      <c r="A101" s="1">
        <v>40117</v>
      </c>
      <c r="B101">
        <v>15392.84099448374</v>
      </c>
      <c r="C101">
        <v>12252.621402717627</v>
      </c>
      <c r="D101" s="3">
        <f t="shared" si="4"/>
        <v>7.2243464033336258E-2</v>
      </c>
      <c r="E101" s="3">
        <f t="shared" si="4"/>
        <v>-2.2858775910833184E-2</v>
      </c>
      <c r="F101" s="3"/>
    </row>
    <row r="102" spans="1:6" x14ac:dyDescent="0.3">
      <c r="A102" s="1">
        <v>40147</v>
      </c>
      <c r="B102">
        <v>15675.519036061803</v>
      </c>
      <c r="C102">
        <v>12666.760006129483</v>
      </c>
      <c r="D102" s="3">
        <f t="shared" si="4"/>
        <v>6.919220333152265E-2</v>
      </c>
      <c r="E102" s="3">
        <f t="shared" si="4"/>
        <v>-2.2040720432825456E-3</v>
      </c>
      <c r="F102" s="3"/>
    </row>
    <row r="103" spans="1:6" x14ac:dyDescent="0.3">
      <c r="A103" s="1">
        <v>40178</v>
      </c>
      <c r="B103">
        <v>15848.956960028221</v>
      </c>
      <c r="C103">
        <v>12770.627438179745</v>
      </c>
      <c r="D103" s="3">
        <f t="shared" si="4"/>
        <v>6.3924263108775081E-2</v>
      </c>
      <c r="E103" s="3">
        <f t="shared" si="4"/>
        <v>-1.609910117147173E-3</v>
      </c>
      <c r="F103" s="3"/>
    </row>
    <row r="104" spans="1:6" x14ac:dyDescent="0.3">
      <c r="A104" s="1">
        <v>40209</v>
      </c>
      <c r="B104">
        <v>15639.282579852896</v>
      </c>
      <c r="C104">
        <v>12610.994595202499</v>
      </c>
      <c r="D104" s="3">
        <f t="shared" si="4"/>
        <v>3.9484892022575879E-2</v>
      </c>
      <c r="E104" s="3">
        <f t="shared" si="4"/>
        <v>-2.2786982099992747E-2</v>
      </c>
      <c r="F104" s="3"/>
    </row>
    <row r="105" spans="1:6" x14ac:dyDescent="0.3">
      <c r="A105" s="1">
        <v>40237</v>
      </c>
      <c r="B105">
        <v>15759.243100800626</v>
      </c>
      <c r="C105">
        <v>12822.8593044019</v>
      </c>
      <c r="D105" s="3">
        <f t="shared" ref="D105:E120" si="5">B105/B69-1</f>
        <v>5.4767271275617313E-2</v>
      </c>
      <c r="E105" s="3">
        <f t="shared" si="5"/>
        <v>-9.7506877063424646E-4</v>
      </c>
      <c r="F105" s="3"/>
    </row>
    <row r="106" spans="1:6" x14ac:dyDescent="0.3">
      <c r="A106" s="1">
        <v>40268</v>
      </c>
      <c r="B106">
        <v>16119.664269484241</v>
      </c>
      <c r="C106">
        <v>13222.932514699238</v>
      </c>
      <c r="D106" s="3">
        <f t="shared" si="5"/>
        <v>5.6937211876746163E-2</v>
      </c>
      <c r="E106" s="3">
        <f t="shared" si="5"/>
        <v>2.2424086029894763E-2</v>
      </c>
      <c r="F106" s="3"/>
    </row>
    <row r="107" spans="1:6" x14ac:dyDescent="0.3">
      <c r="A107" s="1">
        <v>40298</v>
      </c>
      <c r="B107">
        <v>16249.757405580649</v>
      </c>
      <c r="C107">
        <v>13356.4841330977</v>
      </c>
      <c r="D107" s="3">
        <f t="shared" si="5"/>
        <v>3.8092212243953538E-2</v>
      </c>
      <c r="E107" s="3">
        <f t="shared" si="5"/>
        <v>8.4469966788365269E-3</v>
      </c>
      <c r="F107" s="3"/>
    </row>
    <row r="108" spans="1:6" x14ac:dyDescent="0.3">
      <c r="A108" s="1">
        <v>40329</v>
      </c>
      <c r="B108">
        <v>15622.036782532892</v>
      </c>
      <c r="C108">
        <v>12796.847447920905</v>
      </c>
      <c r="D108" s="3">
        <f t="shared" si="5"/>
        <v>-1.7696648667732129E-2</v>
      </c>
      <c r="E108" s="3">
        <f t="shared" si="5"/>
        <v>-4.9957652391353746E-2</v>
      </c>
      <c r="F108" s="3"/>
    </row>
    <row r="109" spans="1:6" x14ac:dyDescent="0.3">
      <c r="A109" s="1">
        <v>40359</v>
      </c>
      <c r="B109">
        <v>15632.510762771864</v>
      </c>
      <c r="C109">
        <v>12498.680902384349</v>
      </c>
      <c r="D109" s="3">
        <f t="shared" si="5"/>
        <v>-2.3163269199505065E-2</v>
      </c>
      <c r="E109" s="3">
        <f t="shared" si="5"/>
        <v>-6.6210766922245257E-2</v>
      </c>
      <c r="F109" s="3"/>
    </row>
    <row r="110" spans="1:6" x14ac:dyDescent="0.3">
      <c r="A110" s="1">
        <v>40390</v>
      </c>
      <c r="B110">
        <v>16185.43988888356</v>
      </c>
      <c r="C110">
        <v>12996.128402299246</v>
      </c>
      <c r="D110" s="3">
        <f t="shared" si="5"/>
        <v>2.953817973560402E-2</v>
      </c>
      <c r="E110" s="3">
        <f t="shared" si="5"/>
        <v>-1.695449574339436E-2</v>
      </c>
      <c r="F110" s="3"/>
    </row>
    <row r="111" spans="1:6" x14ac:dyDescent="0.3">
      <c r="A111" s="1">
        <v>40421</v>
      </c>
      <c r="B111">
        <v>16050.622650431647</v>
      </c>
      <c r="C111">
        <v>12733.606608572802</v>
      </c>
      <c r="D111" s="3">
        <f t="shared" si="5"/>
        <v>2.2936396993873398E-2</v>
      </c>
      <c r="E111" s="3">
        <f t="shared" si="5"/>
        <v>-4.6820400721798827E-2</v>
      </c>
      <c r="F111" s="3"/>
    </row>
    <row r="112" spans="1:6" x14ac:dyDescent="0.3">
      <c r="A112" s="1">
        <v>40451</v>
      </c>
      <c r="B112">
        <v>16822.183494790232</v>
      </c>
      <c r="C112">
        <v>13335.906201158294</v>
      </c>
      <c r="D112" s="3">
        <f t="shared" si="5"/>
        <v>3.6084292668461915E-2</v>
      </c>
      <c r="E112" s="3">
        <f t="shared" si="5"/>
        <v>-2.2937266982421489E-2</v>
      </c>
      <c r="F112" s="3"/>
    </row>
    <row r="113" spans="1:6" x14ac:dyDescent="0.3">
      <c r="A113" s="1">
        <v>40482</v>
      </c>
      <c r="B113">
        <v>17195.139072794951</v>
      </c>
      <c r="C113">
        <v>13619.961003242966</v>
      </c>
      <c r="D113" s="3">
        <f t="shared" si="5"/>
        <v>4.7044673964110384E-2</v>
      </c>
      <c r="E113" s="3">
        <f t="shared" si="5"/>
        <v>-1.2592351839646687E-2</v>
      </c>
      <c r="F113" s="3"/>
    </row>
    <row r="114" spans="1:6" x14ac:dyDescent="0.3">
      <c r="A114" s="1">
        <v>40512</v>
      </c>
      <c r="B114">
        <v>16990.00900584456</v>
      </c>
      <c r="C114">
        <v>13604.979046139399</v>
      </c>
      <c r="D114" s="3">
        <f t="shared" si="5"/>
        <v>4.6620970994993183E-2</v>
      </c>
      <c r="E114" s="3">
        <f t="shared" si="5"/>
        <v>1.7484255000781435E-3</v>
      </c>
      <c r="F114" s="3"/>
    </row>
    <row r="115" spans="1:6" x14ac:dyDescent="0.3">
      <c r="A115" s="1">
        <v>40543</v>
      </c>
      <c r="B115">
        <v>17460.130402477698</v>
      </c>
      <c r="C115">
        <v>14052.582856757384</v>
      </c>
      <c r="D115" s="3">
        <f t="shared" si="5"/>
        <v>7.2395945399497119E-2</v>
      </c>
      <c r="E115" s="3">
        <f t="shared" si="5"/>
        <v>3.729919669075743E-2</v>
      </c>
      <c r="F115" s="3"/>
    </row>
    <row r="116" spans="1:6" x14ac:dyDescent="0.3">
      <c r="A116" s="1">
        <v>40574</v>
      </c>
      <c r="B116">
        <v>17517.233093477545</v>
      </c>
      <c r="C116">
        <v>14190.298168753607</v>
      </c>
      <c r="D116" s="3">
        <f t="shared" si="5"/>
        <v>0.11288378977440239</v>
      </c>
      <c r="E116" s="3">
        <f t="shared" si="5"/>
        <v>7.0698894836273896E-2</v>
      </c>
      <c r="F116" s="3"/>
    </row>
    <row r="117" spans="1:6" x14ac:dyDescent="0.3">
      <c r="A117" s="1">
        <v>40602</v>
      </c>
      <c r="B117">
        <v>17758.453484133392</v>
      </c>
      <c r="C117">
        <v>14410.247790369289</v>
      </c>
      <c r="D117" s="3">
        <f t="shared" si="5"/>
        <v>0.12363500014318318</v>
      </c>
      <c r="E117" s="3">
        <f t="shared" si="5"/>
        <v>9.9944084680056999E-2</v>
      </c>
      <c r="F117" s="3"/>
    </row>
    <row r="118" spans="1:6" x14ac:dyDescent="0.3">
      <c r="A118" s="1">
        <v>40633</v>
      </c>
      <c r="B118">
        <v>17937.289313093512</v>
      </c>
      <c r="C118">
        <v>14408.806765590252</v>
      </c>
      <c r="D118" s="3">
        <f t="shared" si="5"/>
        <v>0.13748659329983148</v>
      </c>
      <c r="E118" s="3">
        <f t="shared" si="5"/>
        <v>0.10758720067632321</v>
      </c>
      <c r="F118" s="3"/>
    </row>
    <row r="119" spans="1:6" x14ac:dyDescent="0.3">
      <c r="A119" s="1">
        <v>40663</v>
      </c>
      <c r="B119">
        <v>18422.860019775555</v>
      </c>
      <c r="C119">
        <v>14756.059008640977</v>
      </c>
      <c r="D119" s="3">
        <f t="shared" si="5"/>
        <v>0.1409302555640104</v>
      </c>
      <c r="E119" s="3">
        <f t="shared" si="5"/>
        <v>0.10801997871702906</v>
      </c>
      <c r="F119" s="3"/>
    </row>
    <row r="120" spans="1:6" x14ac:dyDescent="0.3">
      <c r="A120" s="1">
        <v>40694</v>
      </c>
      <c r="B120">
        <v>18418.631271225753</v>
      </c>
      <c r="C120">
        <v>14635.059324770122</v>
      </c>
      <c r="D120" s="3">
        <f t="shared" si="5"/>
        <v>0.1230693530919742</v>
      </c>
      <c r="E120" s="3">
        <f t="shared" si="5"/>
        <v>9.1078450051180759E-2</v>
      </c>
      <c r="F120" s="3"/>
    </row>
    <row r="121" spans="1:6" x14ac:dyDescent="0.3">
      <c r="A121" s="1">
        <v>40724</v>
      </c>
      <c r="B121">
        <v>18235.742770004028</v>
      </c>
      <c r="C121">
        <v>14519.442356104437</v>
      </c>
      <c r="D121" s="3">
        <f t="shared" ref="D121:E136" si="6">B121/B85-1</f>
        <v>0.13591924206543404</v>
      </c>
      <c r="E121" s="3">
        <f t="shared" si="6"/>
        <v>0.13003333364210912</v>
      </c>
      <c r="F121" s="3"/>
    </row>
    <row r="122" spans="1:6" x14ac:dyDescent="0.3">
      <c r="A122" s="1">
        <v>40755</v>
      </c>
      <c r="B122">
        <v>18306.323517351913</v>
      </c>
      <c r="C122">
        <v>14432.325701967809</v>
      </c>
      <c r="D122" s="3">
        <f t="shared" si="6"/>
        <v>0.15724574493014942</v>
      </c>
      <c r="E122" s="3">
        <f t="shared" si="6"/>
        <v>0.12765097243274415</v>
      </c>
      <c r="F122" s="3"/>
    </row>
    <row r="123" spans="1:6" x14ac:dyDescent="0.3">
      <c r="A123" s="1">
        <v>40786</v>
      </c>
      <c r="B123">
        <v>17773.068768719659</v>
      </c>
      <c r="C123">
        <v>13879.567627582443</v>
      </c>
      <c r="D123" s="3">
        <f t="shared" si="6"/>
        <v>0.12390608078610632</v>
      </c>
      <c r="E123" s="3">
        <f t="shared" si="6"/>
        <v>7.3724693256010054E-2</v>
      </c>
      <c r="F123" s="3"/>
    </row>
    <row r="124" spans="1:6" x14ac:dyDescent="0.3">
      <c r="A124" s="1">
        <v>40816</v>
      </c>
      <c r="B124">
        <v>16924.768405514158</v>
      </c>
      <c r="C124">
        <v>13189.753116491596</v>
      </c>
      <c r="D124" s="3">
        <f t="shared" si="6"/>
        <v>0.12249157729506344</v>
      </c>
      <c r="E124" s="3">
        <f t="shared" si="6"/>
        <v>0.10071259547053546</v>
      </c>
      <c r="F124" s="3"/>
    </row>
    <row r="125" spans="1:6" x14ac:dyDescent="0.3">
      <c r="A125" s="1">
        <v>40847</v>
      </c>
      <c r="B125">
        <v>17719.732594828882</v>
      </c>
      <c r="C125">
        <v>13948.163920689865</v>
      </c>
      <c r="D125" s="3">
        <f t="shared" si="6"/>
        <v>0.26425652850394887</v>
      </c>
      <c r="E125" s="3">
        <f t="shared" si="6"/>
        <v>0.28562355832791209</v>
      </c>
      <c r="F125" s="3"/>
    </row>
    <row r="126" spans="1:6" x14ac:dyDescent="0.3">
      <c r="A126" s="1">
        <v>40877</v>
      </c>
      <c r="B126">
        <v>17552.64370094992</v>
      </c>
      <c r="C126">
        <v>13708.255501254</v>
      </c>
      <c r="D126" s="3">
        <f t="shared" si="6"/>
        <v>0.27532876190316502</v>
      </c>
      <c r="E126" s="3">
        <f t="shared" si="6"/>
        <v>0.30071117266282887</v>
      </c>
      <c r="F126" s="3"/>
    </row>
    <row r="127" spans="1:6" x14ac:dyDescent="0.3">
      <c r="A127" s="1">
        <v>40908</v>
      </c>
      <c r="B127">
        <v>17682.014792340233</v>
      </c>
      <c r="C127">
        <v>13715.109629004626</v>
      </c>
      <c r="D127" s="3">
        <f t="shared" si="6"/>
        <v>0.25969774784838484</v>
      </c>
      <c r="E127" s="3">
        <f t="shared" si="6"/>
        <v>0.28238227064363453</v>
      </c>
      <c r="F127" s="3"/>
    </row>
    <row r="128" spans="1:6" x14ac:dyDescent="0.3">
      <c r="A128" s="1">
        <v>40939</v>
      </c>
      <c r="B128">
        <v>17996.232362269082</v>
      </c>
      <c r="C128">
        <v>14186.909400242384</v>
      </c>
      <c r="D128" s="3">
        <f t="shared" si="6"/>
        <v>0.30310980754782268</v>
      </c>
      <c r="E128" s="3">
        <f t="shared" si="6"/>
        <v>0.37546269261071719</v>
      </c>
      <c r="F128" s="3"/>
    </row>
    <row r="129" spans="1:6" x14ac:dyDescent="0.3">
      <c r="A129" s="1">
        <v>40968</v>
      </c>
      <c r="B129">
        <v>18413.213378304408</v>
      </c>
      <c r="C129">
        <v>14575.630717809026</v>
      </c>
      <c r="D129" s="3">
        <f t="shared" si="6"/>
        <v>0.38142648587639894</v>
      </c>
      <c r="E129" s="3">
        <f t="shared" si="6"/>
        <v>0.50000039315173628</v>
      </c>
      <c r="F129" s="3"/>
    </row>
    <row r="130" spans="1:6" x14ac:dyDescent="0.3">
      <c r="A130" s="1">
        <v>40999</v>
      </c>
      <c r="B130">
        <v>18611.532191187849</v>
      </c>
      <c r="C130">
        <v>14644.136182182729</v>
      </c>
      <c r="D130" s="3">
        <f t="shared" si="6"/>
        <v>0.36669662439853923</v>
      </c>
      <c r="E130" s="3">
        <f t="shared" si="6"/>
        <v>0.44616677382165748</v>
      </c>
      <c r="F130" s="3"/>
    </row>
    <row r="131" spans="1:6" x14ac:dyDescent="0.3">
      <c r="A131" s="1">
        <v>41029</v>
      </c>
      <c r="B131">
        <v>18566.314764362978</v>
      </c>
      <c r="C131">
        <v>14578.237569362907</v>
      </c>
      <c r="D131" s="3">
        <f t="shared" si="6"/>
        <v>0.33642810707466531</v>
      </c>
      <c r="E131" s="3">
        <f t="shared" si="6"/>
        <v>0.35497319843713893</v>
      </c>
      <c r="F131" s="3"/>
    </row>
    <row r="132" spans="1:6" x14ac:dyDescent="0.3">
      <c r="A132" s="1">
        <v>41060</v>
      </c>
      <c r="B132">
        <v>17847.249969053635</v>
      </c>
      <c r="C132">
        <v>13919.301231227704</v>
      </c>
      <c r="D132" s="3">
        <f t="shared" si="6"/>
        <v>0.24511860030279253</v>
      </c>
      <c r="E132" s="3">
        <f t="shared" si="6"/>
        <v>0.24396962487286578</v>
      </c>
      <c r="F132" s="3"/>
    </row>
    <row r="133" spans="1:6" x14ac:dyDescent="0.3">
      <c r="A133" s="1">
        <v>41090</v>
      </c>
      <c r="B133">
        <v>18389.279194002513</v>
      </c>
      <c r="C133">
        <v>14289.554643978361</v>
      </c>
      <c r="D133" s="3">
        <f t="shared" si="6"/>
        <v>0.27229165673608602</v>
      </c>
      <c r="E133" s="3">
        <f t="shared" si="6"/>
        <v>0.26906411298269295</v>
      </c>
      <c r="F133" s="3"/>
    </row>
    <row r="134" spans="1:6" x14ac:dyDescent="0.3">
      <c r="A134" s="1">
        <v>41121</v>
      </c>
      <c r="B134">
        <v>18646.185918086969</v>
      </c>
      <c r="C134">
        <v>14442.452878668928</v>
      </c>
      <c r="D134" s="3">
        <f t="shared" si="6"/>
        <v>0.25656089985229191</v>
      </c>
      <c r="E134" s="3">
        <f t="shared" si="6"/>
        <v>0.22752713081788456</v>
      </c>
      <c r="F134" s="3"/>
    </row>
    <row r="135" spans="1:6" x14ac:dyDescent="0.3">
      <c r="A135" s="1">
        <v>41152</v>
      </c>
      <c r="B135">
        <v>18951.432593971829</v>
      </c>
      <c r="C135">
        <v>14628.760520803757</v>
      </c>
      <c r="D135" s="3">
        <f t="shared" si="6"/>
        <v>0.25991557574333246</v>
      </c>
      <c r="E135" s="3">
        <f t="shared" si="6"/>
        <v>0.21517028030241891</v>
      </c>
      <c r="F135" s="3"/>
    </row>
    <row r="136" spans="1:6" x14ac:dyDescent="0.3">
      <c r="A136" s="1">
        <v>41182</v>
      </c>
      <c r="B136">
        <v>19326.111169749485</v>
      </c>
      <c r="C136">
        <v>14890.615334126145</v>
      </c>
      <c r="D136" s="3">
        <f t="shared" si="6"/>
        <v>0.26351642667859898</v>
      </c>
      <c r="E136" s="3">
        <f t="shared" si="6"/>
        <v>0.20946692903083242</v>
      </c>
      <c r="F136" s="3"/>
    </row>
    <row r="137" spans="1:6" x14ac:dyDescent="0.3">
      <c r="A137" s="1">
        <v>41213</v>
      </c>
      <c r="B137">
        <v>19300.416368347214</v>
      </c>
      <c r="C137">
        <v>14860.834103457893</v>
      </c>
      <c r="D137" s="3">
        <f t="shared" ref="D137:E152" si="7">B137/B101-1</f>
        <v>0.25385667111508603</v>
      </c>
      <c r="E137" s="3">
        <f t="shared" si="7"/>
        <v>0.21286977006910268</v>
      </c>
      <c r="F137" s="3"/>
    </row>
    <row r="138" spans="1:6" x14ac:dyDescent="0.3">
      <c r="A138" s="1">
        <v>41243</v>
      </c>
      <c r="B138">
        <v>19303.706353715264</v>
      </c>
      <c r="C138">
        <v>14963.373858771751</v>
      </c>
      <c r="D138" s="3">
        <f t="shared" si="7"/>
        <v>0.23145564171156008</v>
      </c>
      <c r="E138" s="3">
        <f t="shared" si="7"/>
        <v>0.18131028388719206</v>
      </c>
      <c r="F138" s="3"/>
    </row>
    <row r="139" spans="1:6" x14ac:dyDescent="0.3">
      <c r="A139" s="1">
        <v>41274</v>
      </c>
      <c r="B139">
        <v>19606.204348383013</v>
      </c>
      <c r="C139">
        <v>15147.423357234644</v>
      </c>
      <c r="D139" s="3">
        <f t="shared" si="7"/>
        <v>0.23706590899519364</v>
      </c>
      <c r="E139" s="3">
        <f t="shared" si="7"/>
        <v>0.18611426341896897</v>
      </c>
      <c r="F139" s="3"/>
    </row>
    <row r="140" spans="1:6" x14ac:dyDescent="0.3">
      <c r="A140" s="1">
        <v>41305</v>
      </c>
      <c r="B140">
        <v>20197.732589398242</v>
      </c>
      <c r="C140">
        <v>15510.961517808275</v>
      </c>
      <c r="D140" s="3">
        <f t="shared" si="7"/>
        <v>0.29147436823078521</v>
      </c>
      <c r="E140" s="3">
        <f t="shared" si="7"/>
        <v>0.22995544885166996</v>
      </c>
      <c r="F140" s="3"/>
    </row>
    <row r="141" spans="1:6" x14ac:dyDescent="0.3">
      <c r="A141" s="1">
        <v>41333</v>
      </c>
      <c r="B141">
        <v>20124.424149141647</v>
      </c>
      <c r="C141">
        <v>15529.574671629647</v>
      </c>
      <c r="D141" s="3">
        <f t="shared" si="7"/>
        <v>0.27699179588893164</v>
      </c>
      <c r="E141" s="3">
        <f t="shared" si="7"/>
        <v>0.21108516462459903</v>
      </c>
      <c r="F141" s="3"/>
    </row>
    <row r="142" spans="1:6" x14ac:dyDescent="0.3">
      <c r="A142" s="1">
        <v>41364</v>
      </c>
      <c r="B142">
        <v>20431.733401081845</v>
      </c>
      <c r="C142">
        <v>15681.764503411618</v>
      </c>
      <c r="D142" s="3">
        <f t="shared" si="7"/>
        <v>0.26750365637333284</v>
      </c>
      <c r="E142" s="3">
        <f t="shared" si="7"/>
        <v>0.18595209390799106</v>
      </c>
      <c r="F142" s="3"/>
    </row>
    <row r="143" spans="1:6" x14ac:dyDescent="0.3">
      <c r="A143" s="1">
        <v>41394</v>
      </c>
      <c r="B143">
        <v>20625.231353514631</v>
      </c>
      <c r="C143">
        <v>15929.536382565522</v>
      </c>
      <c r="D143" s="3">
        <f t="shared" si="7"/>
        <v>0.26926395506872702</v>
      </c>
      <c r="E143" s="3">
        <f t="shared" si="7"/>
        <v>0.19264442826624828</v>
      </c>
      <c r="F143" s="3"/>
    </row>
    <row r="144" spans="1:6" x14ac:dyDescent="0.3">
      <c r="A144" s="1">
        <v>41425</v>
      </c>
      <c r="B144">
        <v>20455.495225973675</v>
      </c>
      <c r="C144">
        <v>15904.049124353416</v>
      </c>
      <c r="D144" s="3">
        <f t="shared" si="7"/>
        <v>0.30940001683039853</v>
      </c>
      <c r="E144" s="3">
        <f t="shared" si="7"/>
        <v>0.24280993339006596</v>
      </c>
      <c r="F144" s="3"/>
    </row>
    <row r="145" spans="1:6" x14ac:dyDescent="0.3">
      <c r="A145" s="1">
        <v>41455</v>
      </c>
      <c r="B145">
        <v>20233.971660776166</v>
      </c>
      <c r="C145">
        <v>15647.993933451326</v>
      </c>
      <c r="D145" s="3">
        <f t="shared" si="7"/>
        <v>0.29435200575472997</v>
      </c>
      <c r="E145" s="3">
        <f t="shared" si="7"/>
        <v>0.25197163249972943</v>
      </c>
      <c r="F145" s="3"/>
    </row>
    <row r="146" spans="1:6" x14ac:dyDescent="0.3">
      <c r="A146" s="1">
        <v>41486</v>
      </c>
      <c r="B146">
        <v>20992.14792468668</v>
      </c>
      <c r="C146">
        <v>16056.406575114406</v>
      </c>
      <c r="D146" s="3">
        <f t="shared" si="7"/>
        <v>0.29697728753757557</v>
      </c>
      <c r="E146" s="3">
        <f t="shared" si="7"/>
        <v>0.23547614166952546</v>
      </c>
      <c r="F146" s="3"/>
    </row>
    <row r="147" spans="1:6" x14ac:dyDescent="0.3">
      <c r="A147" s="1">
        <v>41517</v>
      </c>
      <c r="B147">
        <v>20936.948271616722</v>
      </c>
      <c r="C147">
        <v>15892.63122804824</v>
      </c>
      <c r="D147" s="3">
        <f t="shared" si="7"/>
        <v>0.30443215366811138</v>
      </c>
      <c r="E147" s="3">
        <f t="shared" si="7"/>
        <v>0.24808561443610566</v>
      </c>
      <c r="F147" s="3"/>
    </row>
    <row r="148" spans="1:6" x14ac:dyDescent="0.3">
      <c r="A148" s="1">
        <v>41547</v>
      </c>
      <c r="B148">
        <v>21650.279769706744</v>
      </c>
      <c r="C148">
        <v>16334.446376187982</v>
      </c>
      <c r="D148" s="3">
        <f t="shared" si="7"/>
        <v>0.28700770482094407</v>
      </c>
      <c r="E148" s="3">
        <f t="shared" si="7"/>
        <v>0.22484712548212493</v>
      </c>
      <c r="F148" s="3"/>
    </row>
    <row r="149" spans="1:6" x14ac:dyDescent="0.3">
      <c r="A149" s="1">
        <v>41578</v>
      </c>
      <c r="B149">
        <v>22143.266640016594</v>
      </c>
      <c r="C149">
        <v>16688.903862551262</v>
      </c>
      <c r="D149" s="3">
        <f t="shared" si="7"/>
        <v>0.28776316063940732</v>
      </c>
      <c r="E149" s="3">
        <f t="shared" si="7"/>
        <v>0.22532684627933719</v>
      </c>
      <c r="F149" s="3"/>
    </row>
    <row r="150" spans="1:6" x14ac:dyDescent="0.3">
      <c r="A150" s="1">
        <v>41608</v>
      </c>
      <c r="B150">
        <v>22138.183916346581</v>
      </c>
      <c r="C150">
        <v>16827.421764610437</v>
      </c>
      <c r="D150" s="3">
        <f t="shared" si="7"/>
        <v>0.3030119000367244</v>
      </c>
      <c r="E150" s="3">
        <f t="shared" si="7"/>
        <v>0.2368576024661686</v>
      </c>
      <c r="F150" s="3"/>
    </row>
    <row r="151" spans="1:6" x14ac:dyDescent="0.3">
      <c r="A151" s="1">
        <v>41639</v>
      </c>
      <c r="B151">
        <v>22385.477656001727</v>
      </c>
      <c r="C151">
        <v>16970.454849609625</v>
      </c>
      <c r="D151" s="3">
        <f t="shared" si="7"/>
        <v>0.28209109210462091</v>
      </c>
      <c r="E151" s="3">
        <f t="shared" si="7"/>
        <v>0.20763955086371477</v>
      </c>
      <c r="F151" s="3"/>
    </row>
    <row r="152" spans="1:6" x14ac:dyDescent="0.3">
      <c r="A152" s="1">
        <v>41670</v>
      </c>
      <c r="B152">
        <v>21968.446546801399</v>
      </c>
      <c r="C152">
        <v>16654.804389406887</v>
      </c>
      <c r="D152" s="3">
        <f t="shared" si="7"/>
        <v>0.25410482520674105</v>
      </c>
      <c r="E152" s="3">
        <f t="shared" si="7"/>
        <v>0.17367543594538493</v>
      </c>
      <c r="F152" s="3"/>
    </row>
    <row r="153" spans="1:6" x14ac:dyDescent="0.3">
      <c r="A153" s="1">
        <v>41698</v>
      </c>
      <c r="B153">
        <v>22444.512930380883</v>
      </c>
      <c r="C153">
        <v>17079.501901336764</v>
      </c>
      <c r="D153" s="3">
        <f t="shared" ref="D153:E168" si="8">B153/B117-1</f>
        <v>0.26387767664759409</v>
      </c>
      <c r="E153" s="3">
        <f t="shared" si="8"/>
        <v>0.18523304732840207</v>
      </c>
      <c r="F153" s="3"/>
    </row>
    <row r="154" spans="1:6" x14ac:dyDescent="0.3">
      <c r="A154" s="1">
        <v>41729</v>
      </c>
      <c r="B154">
        <v>22744.606435058606</v>
      </c>
      <c r="C154">
        <v>17117.076805519704</v>
      </c>
      <c r="D154" s="3">
        <f t="shared" si="8"/>
        <v>0.26800688989589649</v>
      </c>
      <c r="E154" s="3">
        <f t="shared" si="8"/>
        <v>0.18795935596812119</v>
      </c>
      <c r="F154" s="3"/>
    </row>
    <row r="155" spans="1:6" x14ac:dyDescent="0.3">
      <c r="A155" s="1">
        <v>41759</v>
      </c>
      <c r="B155">
        <v>22962.282824049529</v>
      </c>
      <c r="C155">
        <v>17219.779266352823</v>
      </c>
      <c r="D155" s="3">
        <f t="shared" si="8"/>
        <v>0.24640163359007472</v>
      </c>
      <c r="E155" s="3">
        <f t="shared" si="8"/>
        <v>0.16696329665455534</v>
      </c>
      <c r="F155" s="3"/>
    </row>
    <row r="156" spans="1:6" x14ac:dyDescent="0.3">
      <c r="A156" s="1">
        <v>41790</v>
      </c>
      <c r="B156">
        <v>23294.557662462543</v>
      </c>
      <c r="C156">
        <v>17435.026507182232</v>
      </c>
      <c r="D156" s="3">
        <f t="shared" si="8"/>
        <v>0.26472794419062717</v>
      </c>
      <c r="E156" s="3">
        <f t="shared" si="8"/>
        <v>0.19131915493318918</v>
      </c>
      <c r="F156" s="3"/>
    </row>
    <row r="157" spans="1:6" x14ac:dyDescent="0.3">
      <c r="A157" s="1">
        <v>41820</v>
      </c>
      <c r="B157">
        <v>23647.946861624096</v>
      </c>
      <c r="C157">
        <v>17602.402761651181</v>
      </c>
      <c r="D157" s="3">
        <f t="shared" si="8"/>
        <v>0.29679098679339799</v>
      </c>
      <c r="E157" s="3">
        <f t="shared" si="8"/>
        <v>0.21233325150745674</v>
      </c>
      <c r="F157" s="3"/>
    </row>
    <row r="158" spans="1:6" x14ac:dyDescent="0.3">
      <c r="A158" s="1">
        <v>41851</v>
      </c>
      <c r="B158">
        <v>23148.276667085378</v>
      </c>
      <c r="C158">
        <v>17493.267864528945</v>
      </c>
      <c r="D158" s="3">
        <f t="shared" si="8"/>
        <v>0.2644962078346289</v>
      </c>
      <c r="E158" s="3">
        <f t="shared" si="8"/>
        <v>0.2120893212757653</v>
      </c>
      <c r="F158" s="3"/>
    </row>
    <row r="159" spans="1:6" x14ac:dyDescent="0.3">
      <c r="A159" s="1">
        <v>41882</v>
      </c>
      <c r="B159">
        <v>23578.15085665006</v>
      </c>
      <c r="C159">
        <v>17706.685732476199</v>
      </c>
      <c r="D159" s="3">
        <f t="shared" si="8"/>
        <v>0.32662238375779307</v>
      </c>
      <c r="E159" s="3">
        <f t="shared" si="8"/>
        <v>0.27573755952514256</v>
      </c>
      <c r="F159" s="3"/>
    </row>
    <row r="160" spans="1:6" x14ac:dyDescent="0.3">
      <c r="A160" s="1">
        <v>41912</v>
      </c>
      <c r="B160">
        <v>23195.488358656254</v>
      </c>
      <c r="C160">
        <v>17412.754749317093</v>
      </c>
      <c r="D160" s="3">
        <f t="shared" si="8"/>
        <v>0.3705055102023771</v>
      </c>
      <c r="E160" s="3">
        <f t="shared" si="8"/>
        <v>0.32017290964645384</v>
      </c>
      <c r="F160" s="3"/>
    </row>
    <row r="161" spans="1:6" x14ac:dyDescent="0.3">
      <c r="A161" s="1">
        <v>41943</v>
      </c>
      <c r="B161">
        <v>23034.754337994073</v>
      </c>
      <c r="C161">
        <v>17496.335972113815</v>
      </c>
      <c r="D161" s="3">
        <f t="shared" si="8"/>
        <v>0.29994932004314023</v>
      </c>
      <c r="E161" s="3">
        <f t="shared" si="8"/>
        <v>0.25438273249433241</v>
      </c>
      <c r="F161" s="3"/>
    </row>
    <row r="162" spans="1:6" x14ac:dyDescent="0.3">
      <c r="A162" s="1">
        <v>41973</v>
      </c>
      <c r="B162">
        <v>23326.615314879029</v>
      </c>
      <c r="C162">
        <v>17664.300797446107</v>
      </c>
      <c r="D162" s="3">
        <f t="shared" si="8"/>
        <v>0.32895167886400101</v>
      </c>
      <c r="E162" s="3">
        <f t="shared" si="8"/>
        <v>0.28858852943251723</v>
      </c>
      <c r="F162" s="3"/>
    </row>
    <row r="163" spans="1:6" x14ac:dyDescent="0.3">
      <c r="A163" s="1">
        <v>42004</v>
      </c>
      <c r="B163">
        <v>22976.027060925364</v>
      </c>
      <c r="C163">
        <v>17473.52634883369</v>
      </c>
      <c r="D163" s="3">
        <f t="shared" si="8"/>
        <v>0.29940096367742397</v>
      </c>
      <c r="E163" s="3">
        <f t="shared" si="8"/>
        <v>0.27403475593667781</v>
      </c>
      <c r="F163" s="3"/>
    </row>
    <row r="164" spans="1:6" x14ac:dyDescent="0.3">
      <c r="A164" s="1">
        <v>42035</v>
      </c>
      <c r="B164">
        <v>23000.622022177835</v>
      </c>
      <c r="C164">
        <v>17389.653422359286</v>
      </c>
      <c r="D164" s="3">
        <f t="shared" si="8"/>
        <v>0.27807985355873499</v>
      </c>
      <c r="E164" s="3">
        <f t="shared" si="8"/>
        <v>0.22575346974882238</v>
      </c>
      <c r="F164" s="3"/>
    </row>
    <row r="165" spans="1:6" x14ac:dyDescent="0.3">
      <c r="A165" s="1">
        <v>42063</v>
      </c>
      <c r="B165">
        <v>23593.358675346699</v>
      </c>
      <c r="C165">
        <v>17878.302683527581</v>
      </c>
      <c r="D165" s="3">
        <f t="shared" si="8"/>
        <v>0.28132760918014776</v>
      </c>
      <c r="E165" s="3">
        <f t="shared" si="8"/>
        <v>0.2265886142191591</v>
      </c>
      <c r="F165" s="3"/>
    </row>
    <row r="166" spans="1:6" x14ac:dyDescent="0.3">
      <c r="A166" s="1">
        <v>42094</v>
      </c>
      <c r="B166">
        <v>23061.811201825036</v>
      </c>
      <c r="C166">
        <v>17760.305885816299</v>
      </c>
      <c r="D166" s="3">
        <f t="shared" si="8"/>
        <v>0.23911405922529561</v>
      </c>
      <c r="E166" s="3">
        <f t="shared" si="8"/>
        <v>0.21279300225471554</v>
      </c>
      <c r="F166" s="3"/>
    </row>
    <row r="167" spans="1:6" x14ac:dyDescent="0.3">
      <c r="A167" s="1">
        <v>42124</v>
      </c>
      <c r="B167">
        <v>23420.894254157196</v>
      </c>
      <c r="C167">
        <v>18033.814596457873</v>
      </c>
      <c r="D167" s="3">
        <f t="shared" si="8"/>
        <v>0.26147243281215493</v>
      </c>
      <c r="E167" s="3">
        <f t="shared" si="8"/>
        <v>0.23703667954740149</v>
      </c>
      <c r="F167" s="3"/>
    </row>
    <row r="168" spans="1:6" x14ac:dyDescent="0.3">
      <c r="A168" s="1">
        <v>42155</v>
      </c>
      <c r="B168">
        <v>23668.463924198695</v>
      </c>
      <c r="C168">
        <v>18037.421359377164</v>
      </c>
      <c r="D168" s="3">
        <f t="shared" si="8"/>
        <v>0.32616867950181661</v>
      </c>
      <c r="E168" s="3">
        <f t="shared" si="8"/>
        <v>0.29585681491758575</v>
      </c>
      <c r="F168" s="3"/>
    </row>
    <row r="169" spans="1:6" x14ac:dyDescent="0.3">
      <c r="A169" s="1">
        <v>42185</v>
      </c>
      <c r="B169">
        <v>23364.808464175159</v>
      </c>
      <c r="C169">
        <v>17815.561076656824</v>
      </c>
      <c r="D169" s="3">
        <f t="shared" ref="D169:E184" si="9">B169/B133-1</f>
        <v>0.2705668459150572</v>
      </c>
      <c r="E169" s="3">
        <f t="shared" si="9"/>
        <v>0.24675411659273272</v>
      </c>
      <c r="F169" s="3"/>
    </row>
    <row r="170" spans="1:6" x14ac:dyDescent="0.3">
      <c r="A170" s="1">
        <v>42216</v>
      </c>
      <c r="B170">
        <v>23618.794724050578</v>
      </c>
      <c r="C170">
        <v>17904.638882040108</v>
      </c>
      <c r="D170" s="3">
        <f t="shared" si="9"/>
        <v>0.2666823567998502</v>
      </c>
      <c r="E170" s="3">
        <f t="shared" si="9"/>
        <v>0.23972285265231674</v>
      </c>
      <c r="F170" s="3"/>
    </row>
    <row r="171" spans="1:6" x14ac:dyDescent="0.3">
      <c r="A171" s="1">
        <v>42247</v>
      </c>
      <c r="B171">
        <v>22595.403257839913</v>
      </c>
      <c r="C171">
        <v>17285.138376721519</v>
      </c>
      <c r="D171" s="3">
        <f t="shared" si="9"/>
        <v>0.19227943037019668</v>
      </c>
      <c r="E171" s="3">
        <f t="shared" si="9"/>
        <v>0.18158598277277771</v>
      </c>
      <c r="F171" s="3"/>
    </row>
    <row r="172" spans="1:6" x14ac:dyDescent="0.3">
      <c r="A172" s="1">
        <v>42277</v>
      </c>
      <c r="B172">
        <v>22447.865711058825</v>
      </c>
      <c r="C172">
        <v>17006.847648856303</v>
      </c>
      <c r="D172" s="3">
        <f t="shared" si="9"/>
        <v>0.16153040380910766</v>
      </c>
      <c r="E172" s="3">
        <f t="shared" si="9"/>
        <v>0.14211852682005688</v>
      </c>
      <c r="F172" s="3"/>
    </row>
    <row r="173" spans="1:6" x14ac:dyDescent="0.3">
      <c r="A173" s="1">
        <v>42308</v>
      </c>
      <c r="B173">
        <v>23482.049252714434</v>
      </c>
      <c r="C173">
        <v>17687.121554810554</v>
      </c>
      <c r="D173" s="3">
        <f t="shared" si="9"/>
        <v>0.21666024217099888</v>
      </c>
      <c r="E173" s="3">
        <f t="shared" si="9"/>
        <v>0.19018363516318537</v>
      </c>
      <c r="F173" s="3"/>
    </row>
    <row r="174" spans="1:6" x14ac:dyDescent="0.3">
      <c r="A174" s="1">
        <v>42338</v>
      </c>
      <c r="B174">
        <v>23413.257694425654</v>
      </c>
      <c r="C174">
        <v>17616.373068591311</v>
      </c>
      <c r="D174" s="3">
        <f t="shared" si="9"/>
        <v>0.21288923823271122</v>
      </c>
      <c r="E174" s="3">
        <f t="shared" si="9"/>
        <v>0.17729953383904351</v>
      </c>
      <c r="F174" s="3"/>
    </row>
    <row r="175" spans="1:6" x14ac:dyDescent="0.3">
      <c r="A175" s="1">
        <v>42369</v>
      </c>
      <c r="B175">
        <v>23199.505465923387</v>
      </c>
      <c r="C175">
        <v>17447.255887132833</v>
      </c>
      <c r="D175" s="3">
        <f t="shared" si="9"/>
        <v>0.18327367468434685</v>
      </c>
      <c r="E175" s="3">
        <f t="shared" si="9"/>
        <v>0.15182994993004884</v>
      </c>
      <c r="F175" s="3"/>
    </row>
    <row r="176" spans="1:6" x14ac:dyDescent="0.3">
      <c r="A176" s="1">
        <v>42400</v>
      </c>
      <c r="B176">
        <v>22897.226625221156</v>
      </c>
      <c r="C176">
        <v>16958.732722293113</v>
      </c>
      <c r="D176" s="3">
        <f t="shared" si="9"/>
        <v>0.13365332092969062</v>
      </c>
      <c r="E176" s="3">
        <f t="shared" si="9"/>
        <v>9.3338585285163589E-2</v>
      </c>
      <c r="F176" s="3"/>
    </row>
    <row r="177" spans="1:6" x14ac:dyDescent="0.3">
      <c r="A177" s="1">
        <v>42429</v>
      </c>
      <c r="B177">
        <v>22738.559420608864</v>
      </c>
      <c r="C177">
        <v>16907.856524126233</v>
      </c>
      <c r="D177" s="3">
        <f t="shared" si="9"/>
        <v>0.12989863720292916</v>
      </c>
      <c r="E177" s="3">
        <f t="shared" si="9"/>
        <v>8.8752067048849304E-2</v>
      </c>
      <c r="F177" s="3"/>
    </row>
    <row r="178" spans="1:6" x14ac:dyDescent="0.3">
      <c r="A178" s="1">
        <v>42460</v>
      </c>
      <c r="B178">
        <v>23683.811838337959</v>
      </c>
      <c r="C178">
        <v>17596.006284658171</v>
      </c>
      <c r="D178" s="3">
        <f t="shared" si="9"/>
        <v>0.1591680144516725</v>
      </c>
      <c r="E178" s="3">
        <f t="shared" si="9"/>
        <v>0.1220680096828457</v>
      </c>
      <c r="F178" s="3"/>
    </row>
    <row r="179" spans="1:6" x14ac:dyDescent="0.3">
      <c r="A179" s="1">
        <v>42490</v>
      </c>
      <c r="B179">
        <v>23856.004089615592</v>
      </c>
      <c r="C179">
        <v>17756.129941848561</v>
      </c>
      <c r="D179" s="3">
        <f t="shared" si="9"/>
        <v>0.15664176952615971</v>
      </c>
      <c r="E179" s="3">
        <f t="shared" si="9"/>
        <v>0.1146670885715293</v>
      </c>
      <c r="F179" s="3"/>
    </row>
    <row r="180" spans="1:6" x14ac:dyDescent="0.3">
      <c r="A180" s="1">
        <v>42521</v>
      </c>
      <c r="B180">
        <v>23965.037047051184</v>
      </c>
      <c r="C180">
        <v>17772.110458796222</v>
      </c>
      <c r="D180" s="3">
        <f t="shared" si="9"/>
        <v>0.17156963360247635</v>
      </c>
      <c r="E180" s="3">
        <f t="shared" si="9"/>
        <v>0.11745822210661405</v>
      </c>
      <c r="F180" s="3"/>
    </row>
    <row r="181" spans="1:6" x14ac:dyDescent="0.3">
      <c r="A181" s="1">
        <v>42551</v>
      </c>
      <c r="B181">
        <v>23928.381609476</v>
      </c>
      <c r="C181">
        <v>17773.887669842101</v>
      </c>
      <c r="D181" s="3">
        <f t="shared" si="9"/>
        <v>0.18258451729778291</v>
      </c>
      <c r="E181" s="3">
        <f t="shared" si="9"/>
        <v>0.13585726997542924</v>
      </c>
      <c r="F181" s="3"/>
    </row>
    <row r="182" spans="1:6" x14ac:dyDescent="0.3">
      <c r="A182" s="1">
        <v>42582</v>
      </c>
      <c r="B182">
        <v>24164.565788137712</v>
      </c>
      <c r="C182">
        <v>18173.800142413547</v>
      </c>
      <c r="D182" s="3">
        <f t="shared" si="9"/>
        <v>0.15112402384132784</v>
      </c>
      <c r="E182" s="3">
        <f t="shared" si="9"/>
        <v>0.13187219427918939</v>
      </c>
      <c r="F182" s="3"/>
    </row>
    <row r="183" spans="1:6" x14ac:dyDescent="0.3">
      <c r="A183" s="1">
        <v>42613</v>
      </c>
      <c r="B183">
        <v>24272.592558476957</v>
      </c>
      <c r="C183">
        <v>18204.695602655651</v>
      </c>
      <c r="D183" s="3">
        <f t="shared" si="9"/>
        <v>0.15931855223534264</v>
      </c>
      <c r="E183" s="3">
        <f t="shared" si="9"/>
        <v>0.14548027582285705</v>
      </c>
      <c r="F183" s="3"/>
    </row>
    <row r="184" spans="1:6" x14ac:dyDescent="0.3">
      <c r="A184" s="1">
        <v>42643</v>
      </c>
      <c r="B184">
        <v>24262.166554839096</v>
      </c>
      <c r="C184">
        <v>18270.23250682521</v>
      </c>
      <c r="D184" s="3">
        <f t="shared" si="9"/>
        <v>0.12063986299091267</v>
      </c>
      <c r="E184" s="3">
        <f t="shared" si="9"/>
        <v>0.11850944231934157</v>
      </c>
      <c r="F184" s="3"/>
    </row>
    <row r="185" spans="1:6" x14ac:dyDescent="0.3">
      <c r="A185" s="1">
        <v>42674</v>
      </c>
      <c r="B185">
        <v>23943.615514320722</v>
      </c>
      <c r="C185">
        <v>18118.58957701856</v>
      </c>
      <c r="D185" s="3">
        <f t="shared" ref="D185:E200" si="10">B185/B149-1</f>
        <v>8.130457459472562E-2</v>
      </c>
      <c r="E185" s="3">
        <f t="shared" si="10"/>
        <v>8.5666843445327379E-2</v>
      </c>
      <c r="F185" s="3"/>
    </row>
    <row r="186" spans="1:6" x14ac:dyDescent="0.3">
      <c r="A186" s="1">
        <v>42704</v>
      </c>
      <c r="B186">
        <v>23804.035295084737</v>
      </c>
      <c r="C186">
        <v>18154.826756172595</v>
      </c>
      <c r="D186" s="3">
        <f t="shared" si="10"/>
        <v>7.5247878734448159E-2</v>
      </c>
      <c r="E186" s="3">
        <f t="shared" si="10"/>
        <v>7.8883444542515058E-2</v>
      </c>
      <c r="F186" s="3"/>
    </row>
    <row r="187" spans="1:6" x14ac:dyDescent="0.3">
      <c r="A187" s="1">
        <v>42735</v>
      </c>
      <c r="B187">
        <v>24398.43305114541</v>
      </c>
      <c r="C187">
        <v>18365.422746544198</v>
      </c>
      <c r="D187" s="3">
        <f t="shared" si="10"/>
        <v>8.9922378520433055E-2</v>
      </c>
      <c r="E187" s="3">
        <f t="shared" si="10"/>
        <v>8.2199794248099423E-2</v>
      </c>
      <c r="F187" s="3"/>
    </row>
    <row r="188" spans="1:6" x14ac:dyDescent="0.3">
      <c r="A188" s="1">
        <v>42766</v>
      </c>
      <c r="B188">
        <v>24773.448236427717</v>
      </c>
      <c r="C188">
        <v>18640.904087742358</v>
      </c>
      <c r="D188" s="3">
        <f t="shared" si="10"/>
        <v>0.12768320616801776</v>
      </c>
      <c r="E188" s="3">
        <f t="shared" si="10"/>
        <v>0.11925085710395433</v>
      </c>
      <c r="F188" s="3"/>
    </row>
    <row r="189" spans="1:6" x14ac:dyDescent="0.3">
      <c r="A189" s="1">
        <v>42794</v>
      </c>
      <c r="B189">
        <v>25045.224406081667</v>
      </c>
      <c r="C189">
        <v>18935.430372328687</v>
      </c>
      <c r="D189" s="3">
        <f t="shared" si="10"/>
        <v>0.11587293000154442</v>
      </c>
      <c r="E189" s="3">
        <f t="shared" si="10"/>
        <v>0.10866408644192749</v>
      </c>
      <c r="F189" s="3"/>
    </row>
    <row r="190" spans="1:6" x14ac:dyDescent="0.3">
      <c r="A190" s="1">
        <v>42825</v>
      </c>
      <c r="B190">
        <v>25337.513742930489</v>
      </c>
      <c r="C190">
        <v>19062.297755823289</v>
      </c>
      <c r="D190" s="3">
        <f t="shared" si="10"/>
        <v>0.1140009749245503</v>
      </c>
      <c r="E190" s="3">
        <f t="shared" si="10"/>
        <v>0.11364212315015809</v>
      </c>
      <c r="F190" s="3"/>
    </row>
    <row r="191" spans="1:6" x14ac:dyDescent="0.3">
      <c r="A191" s="1">
        <v>42855</v>
      </c>
      <c r="B191">
        <v>25691.490512953329</v>
      </c>
      <c r="C191">
        <v>19237.670895176863</v>
      </c>
      <c r="D191" s="3">
        <f t="shared" si="10"/>
        <v>0.11885611329747081</v>
      </c>
      <c r="E191" s="3">
        <f t="shared" si="10"/>
        <v>0.11718452354188824</v>
      </c>
      <c r="F191" s="3"/>
    </row>
    <row r="192" spans="1:6" x14ac:dyDescent="0.3">
      <c r="A192" s="1">
        <v>42886</v>
      </c>
      <c r="B192">
        <v>26212.268892181783</v>
      </c>
      <c r="C192">
        <v>19481.989315545608</v>
      </c>
      <c r="D192" s="3">
        <f t="shared" si="10"/>
        <v>0.12525291409250139</v>
      </c>
      <c r="E192" s="3">
        <f t="shared" si="10"/>
        <v>0.11740520196629145</v>
      </c>
      <c r="F192" s="3"/>
    </row>
    <row r="193" spans="1:6" x14ac:dyDescent="0.3">
      <c r="A193" s="1">
        <v>42916</v>
      </c>
      <c r="B193">
        <v>26109.266782506464</v>
      </c>
      <c r="C193">
        <v>19538.487084560689</v>
      </c>
      <c r="D193" s="3">
        <f t="shared" si="10"/>
        <v>0.10408175962525523</v>
      </c>
      <c r="E193" s="3">
        <f t="shared" si="10"/>
        <v>0.10998977520997788</v>
      </c>
      <c r="F193" s="3"/>
    </row>
    <row r="194" spans="1:6" x14ac:dyDescent="0.3">
      <c r="A194" s="1">
        <v>42947</v>
      </c>
      <c r="B194">
        <v>26228.598191198278</v>
      </c>
      <c r="C194">
        <v>19851.102877913661</v>
      </c>
      <c r="D194" s="3">
        <f t="shared" si="10"/>
        <v>0.1330691510393438</v>
      </c>
      <c r="E194" s="3">
        <f t="shared" si="10"/>
        <v>0.13478528035151705</v>
      </c>
      <c r="F194" s="3"/>
    </row>
    <row r="195" spans="1:6" x14ac:dyDescent="0.3">
      <c r="A195" s="1">
        <v>42978</v>
      </c>
      <c r="B195">
        <v>26272.412064790802</v>
      </c>
      <c r="C195">
        <v>19914.626407122985</v>
      </c>
      <c r="D195" s="3">
        <f t="shared" si="10"/>
        <v>0.11426940240230254</v>
      </c>
      <c r="E195" s="3">
        <f t="shared" si="10"/>
        <v>0.12469531046101734</v>
      </c>
      <c r="F195" s="3"/>
    </row>
    <row r="196" spans="1:6" x14ac:dyDescent="0.3">
      <c r="A196" s="1">
        <v>43008</v>
      </c>
      <c r="B196">
        <v>26576.396007230655</v>
      </c>
      <c r="C196">
        <v>20107.798283272077</v>
      </c>
      <c r="D196" s="3">
        <f t="shared" si="10"/>
        <v>0.14575712294984688</v>
      </c>
      <c r="E196" s="3">
        <f t="shared" si="10"/>
        <v>0.15477410511743872</v>
      </c>
      <c r="F196" s="3"/>
    </row>
    <row r="197" spans="1:6" x14ac:dyDescent="0.3">
      <c r="A197" s="1">
        <v>43039</v>
      </c>
      <c r="B197">
        <v>26631.421422221665</v>
      </c>
      <c r="C197">
        <v>20324.962504731415</v>
      </c>
      <c r="D197" s="3">
        <f t="shared" si="10"/>
        <v>0.15614089177826229</v>
      </c>
      <c r="E197" s="3">
        <f t="shared" si="10"/>
        <v>0.16166965112729592</v>
      </c>
      <c r="F197" s="3"/>
    </row>
    <row r="198" spans="1:6" x14ac:dyDescent="0.3">
      <c r="A198" s="1">
        <v>43069</v>
      </c>
      <c r="B198">
        <v>26795.749593068267</v>
      </c>
      <c r="C198">
        <v>20503.822174773049</v>
      </c>
      <c r="D198" s="3">
        <f t="shared" si="10"/>
        <v>0.14872000208176051</v>
      </c>
      <c r="E198" s="3">
        <f t="shared" si="10"/>
        <v>0.16074915219613328</v>
      </c>
      <c r="F198" s="3"/>
    </row>
    <row r="199" spans="1:6" x14ac:dyDescent="0.3">
      <c r="A199" s="1">
        <f>EOMONTH(A198,1)</f>
        <v>43100</v>
      </c>
      <c r="B199">
        <v>27151.341566740604</v>
      </c>
      <c r="C199">
        <v>20682.205427693574</v>
      </c>
      <c r="D199" s="3">
        <f t="shared" si="10"/>
        <v>0.18172482539055124</v>
      </c>
      <c r="E199" s="3">
        <f t="shared" si="10"/>
        <v>0.18363088336053335</v>
      </c>
      <c r="F199" s="3"/>
    </row>
    <row r="200" spans="1:6" x14ac:dyDescent="0.3">
      <c r="A200" s="1">
        <f t="shared" ref="A200:A201" si="11">EOMONTH(A199,1)</f>
        <v>43131</v>
      </c>
      <c r="B200">
        <v>27777.735557500462</v>
      </c>
      <c r="C200">
        <v>21246.82963586961</v>
      </c>
      <c r="D200" s="3">
        <f t="shared" si="10"/>
        <v>0.20769497149757088</v>
      </c>
      <c r="E200" s="3">
        <f t="shared" si="10"/>
        <v>0.22180868817953781</v>
      </c>
      <c r="F200" s="3"/>
    </row>
    <row r="201" spans="1:6" x14ac:dyDescent="0.3">
      <c r="A201" s="1">
        <f t="shared" si="11"/>
        <v>43159</v>
      </c>
      <c r="B201">
        <v>27182.47151464078</v>
      </c>
      <c r="C201">
        <v>20779.399383880478</v>
      </c>
      <c r="D201" s="3">
        <f t="shared" ref="D201:E216" si="12">B201/B165-1</f>
        <v>0.15212386200208261</v>
      </c>
      <c r="E201" s="3">
        <f t="shared" si="12"/>
        <v>0.16226913436396062</v>
      </c>
      <c r="F201" s="3"/>
    </row>
    <row r="202" spans="1:6" x14ac:dyDescent="0.3">
      <c r="A202" s="1">
        <v>43190</v>
      </c>
      <c r="B202">
        <v>27208.85106720361</v>
      </c>
      <c r="C202">
        <v>20565.371570226511</v>
      </c>
      <c r="D202" s="3">
        <f t="shared" si="12"/>
        <v>0.17982281743119954</v>
      </c>
      <c r="E202" s="3">
        <f t="shared" si="12"/>
        <v>0.15794016738475136</v>
      </c>
      <c r="F202" s="3"/>
    </row>
    <row r="203" spans="1:6" x14ac:dyDescent="0.3">
      <c r="A203" s="1">
        <v>43220</v>
      </c>
      <c r="B203">
        <v>27344.091624385579</v>
      </c>
      <c r="C203">
        <v>20680.537651019782</v>
      </c>
      <c r="D203" s="3">
        <f t="shared" si="12"/>
        <v>0.16750843617049416</v>
      </c>
      <c r="E203" s="3">
        <f t="shared" si="12"/>
        <v>0.14676445964359464</v>
      </c>
      <c r="F203" s="3"/>
    </row>
    <row r="204" spans="1:6" x14ac:dyDescent="0.3">
      <c r="A204" s="1">
        <v>43251</v>
      </c>
      <c r="B204">
        <v>27143.672062622474</v>
      </c>
      <c r="C204">
        <v>20742.579263972839</v>
      </c>
      <c r="D204" s="3">
        <f t="shared" si="12"/>
        <v>0.14682863026318826</v>
      </c>
      <c r="E204" s="3">
        <f t="shared" si="12"/>
        <v>0.14997475807091121</v>
      </c>
      <c r="F204" s="3"/>
    </row>
    <row r="205" spans="1:6" x14ac:dyDescent="0.3">
      <c r="A205" s="1">
        <f>EOMONTH(A204,1)</f>
        <v>43281</v>
      </c>
      <c r="B205">
        <v>27351.876564615504</v>
      </c>
      <c r="C205">
        <v>20688.648557886507</v>
      </c>
      <c r="D205" s="3">
        <f t="shared" si="12"/>
        <v>0.17064415942264821</v>
      </c>
      <c r="E205" s="3">
        <f t="shared" si="12"/>
        <v>0.16126842533150421</v>
      </c>
      <c r="F205" s="3"/>
    </row>
    <row r="206" spans="1:6" x14ac:dyDescent="0.3">
      <c r="A206" s="1">
        <f t="shared" ref="A206:A238" si="13">EOMONTH(A205,1)</f>
        <v>43312</v>
      </c>
      <c r="B206">
        <v>27457.740960359955</v>
      </c>
      <c r="C206">
        <v>21023.804664524268</v>
      </c>
      <c r="D206" s="3">
        <f t="shared" si="12"/>
        <v>0.16253777049851958</v>
      </c>
      <c r="E206" s="3">
        <f t="shared" si="12"/>
        <v>0.17420992420087011</v>
      </c>
      <c r="F206" s="3"/>
    </row>
    <row r="207" spans="1:6" x14ac:dyDescent="0.3">
      <c r="A207" s="1">
        <f t="shared" si="13"/>
        <v>43343</v>
      </c>
      <c r="B207">
        <v>27621.676356229938</v>
      </c>
      <c r="C207">
        <v>21156.254633910772</v>
      </c>
      <c r="D207" s="3">
        <f t="shared" si="12"/>
        <v>0.222446709228173</v>
      </c>
      <c r="E207" s="3">
        <f t="shared" si="12"/>
        <v>0.22395633594710573</v>
      </c>
      <c r="F207" s="3"/>
    </row>
    <row r="208" spans="1:6" x14ac:dyDescent="0.3">
      <c r="A208" s="1">
        <f t="shared" si="13"/>
        <v>43373</v>
      </c>
      <c r="B208">
        <v>27712.011995970854</v>
      </c>
      <c r="C208">
        <v>21211.260895958938</v>
      </c>
      <c r="D208" s="3">
        <f t="shared" si="12"/>
        <v>0.2345054248216869</v>
      </c>
      <c r="E208" s="3">
        <f t="shared" si="12"/>
        <v>0.2472188458385689</v>
      </c>
      <c r="F208" s="3"/>
    </row>
    <row r="209" spans="1:6" x14ac:dyDescent="0.3">
      <c r="A209" s="1">
        <f t="shared" si="13"/>
        <v>43404</v>
      </c>
      <c r="B209">
        <v>27248.402835059042</v>
      </c>
      <c r="C209">
        <v>20422.201990629266</v>
      </c>
      <c r="D209" s="3">
        <f t="shared" si="12"/>
        <v>0.16039288316837297</v>
      </c>
      <c r="E209" s="3">
        <f t="shared" si="12"/>
        <v>0.1546368315128599</v>
      </c>
      <c r="F209" s="3"/>
    </row>
    <row r="210" spans="1:6" x14ac:dyDescent="0.3">
      <c r="A210" s="1">
        <f t="shared" si="13"/>
        <v>43434</v>
      </c>
      <c r="B210">
        <v>27411.088385630701</v>
      </c>
      <c r="C210">
        <v>20589.664046952425</v>
      </c>
      <c r="D210" s="3">
        <f t="shared" si="12"/>
        <v>0.1707507235166541</v>
      </c>
      <c r="E210" s="3">
        <f t="shared" si="12"/>
        <v>0.16877997342496509</v>
      </c>
      <c r="F210" s="3"/>
    </row>
    <row r="211" spans="1:6" x14ac:dyDescent="0.3">
      <c r="A211" s="1">
        <f t="shared" si="13"/>
        <v>43465</v>
      </c>
      <c r="B211">
        <v>26587.946062198691</v>
      </c>
      <c r="C211">
        <v>19943.14859587812</v>
      </c>
      <c r="D211" s="3">
        <f t="shared" si="12"/>
        <v>0.14605658733770932</v>
      </c>
      <c r="E211" s="3">
        <f t="shared" si="12"/>
        <v>0.14305359678859197</v>
      </c>
      <c r="F211" s="3"/>
    </row>
    <row r="212" spans="1:6" x14ac:dyDescent="0.3">
      <c r="A212" s="1">
        <f t="shared" si="13"/>
        <v>43496</v>
      </c>
      <c r="B212">
        <v>27432.657389185595</v>
      </c>
      <c r="C212">
        <v>20800.703985500877</v>
      </c>
      <c r="D212" s="3">
        <f t="shared" si="12"/>
        <v>0.19807773396314698</v>
      </c>
      <c r="E212" s="3">
        <f t="shared" si="12"/>
        <v>0.22654825252109201</v>
      </c>
      <c r="F212" s="3"/>
    </row>
    <row r="213" spans="1:6" x14ac:dyDescent="0.3">
      <c r="A213" s="1">
        <f t="shared" si="13"/>
        <v>43524</v>
      </c>
      <c r="B213">
        <v>27862.539801225026</v>
      </c>
      <c r="C213">
        <v>21110.634474884839</v>
      </c>
      <c r="D213" s="3">
        <f t="shared" si="12"/>
        <v>0.2253432280310641</v>
      </c>
      <c r="E213" s="3">
        <f t="shared" si="12"/>
        <v>0.24856953007387772</v>
      </c>
      <c r="F213" s="3"/>
    </row>
    <row r="214" spans="1:6" x14ac:dyDescent="0.3">
      <c r="A214" s="1">
        <f t="shared" si="13"/>
        <v>43555</v>
      </c>
      <c r="B214">
        <v>28215.571049813963</v>
      </c>
      <c r="C214">
        <v>21323.851883081177</v>
      </c>
      <c r="D214" s="3">
        <f t="shared" si="12"/>
        <v>0.19134416547509714</v>
      </c>
      <c r="E214" s="3">
        <f t="shared" si="12"/>
        <v>0.21185748277853755</v>
      </c>
      <c r="F214" s="3"/>
    </row>
    <row r="215" spans="1:6" x14ac:dyDescent="0.3">
      <c r="A215" s="1">
        <f t="shared" si="13"/>
        <v>43585</v>
      </c>
      <c r="B215">
        <v>28355.815470299021</v>
      </c>
      <c r="C215">
        <v>21718.343142918176</v>
      </c>
      <c r="D215" s="3">
        <f t="shared" si="12"/>
        <v>0.18862385183116981</v>
      </c>
      <c r="E215" s="3">
        <f t="shared" si="12"/>
        <v>0.22314621564754744</v>
      </c>
      <c r="F215" s="3"/>
    </row>
    <row r="216" spans="1:6" x14ac:dyDescent="0.3">
      <c r="A216" s="1">
        <f t="shared" si="13"/>
        <v>43616</v>
      </c>
      <c r="B216">
        <v>27799.203909761418</v>
      </c>
      <c r="C216">
        <v>21147.150718259429</v>
      </c>
      <c r="D216" s="3">
        <f t="shared" si="12"/>
        <v>0.1599900244336161</v>
      </c>
      <c r="E216" s="3">
        <f t="shared" si="12"/>
        <v>0.18990655427716785</v>
      </c>
      <c r="F216" s="3"/>
    </row>
    <row r="217" spans="1:6" x14ac:dyDescent="0.3">
      <c r="A217" s="1">
        <f t="shared" si="13"/>
        <v>43646</v>
      </c>
      <c r="B217">
        <v>28737.995865847533</v>
      </c>
      <c r="C217">
        <v>21916.907004404071</v>
      </c>
      <c r="D217" s="3">
        <f t="shared" ref="D217:E232" si="14">B217/B181-1</f>
        <v>0.20100039922745361</v>
      </c>
      <c r="E217" s="3">
        <f t="shared" si="14"/>
        <v>0.23309584326852995</v>
      </c>
      <c r="F217" s="3"/>
    </row>
    <row r="218" spans="1:6" x14ac:dyDescent="0.3">
      <c r="A218" s="1">
        <f t="shared" si="13"/>
        <v>43677</v>
      </c>
      <c r="B218">
        <v>28906.701175248068</v>
      </c>
      <c r="C218">
        <v>21960.74081841288</v>
      </c>
      <c r="D218" s="3">
        <f t="shared" si="14"/>
        <v>0.19624335188502551</v>
      </c>
      <c r="E218" s="3">
        <f t="shared" si="14"/>
        <v>0.20837362831791406</v>
      </c>
      <c r="F218" s="3"/>
    </row>
    <row r="219" spans="1:6" x14ac:dyDescent="0.3">
      <c r="A219" s="1">
        <f t="shared" si="13"/>
        <v>43708</v>
      </c>
      <c r="B219">
        <v>28900.065985568337</v>
      </c>
      <c r="C219">
        <v>21791.643114111099</v>
      </c>
      <c r="D219" s="3">
        <f t="shared" si="14"/>
        <v>0.19064603074199749</v>
      </c>
      <c r="E219" s="3">
        <f t="shared" si="14"/>
        <v>0.19703419325133864</v>
      </c>
      <c r="F219" s="3"/>
    </row>
    <row r="220" spans="1:6" x14ac:dyDescent="0.3">
      <c r="A220" s="1">
        <f t="shared" si="13"/>
        <v>43738</v>
      </c>
      <c r="B220">
        <v>29136.192873196302</v>
      </c>
      <c r="C220">
        <v>22033.530352677735</v>
      </c>
      <c r="D220" s="3">
        <f t="shared" si="14"/>
        <v>0.20088998677593706</v>
      </c>
      <c r="E220" s="3">
        <f t="shared" si="14"/>
        <v>0.20597974571186595</v>
      </c>
      <c r="F220" s="3"/>
    </row>
    <row r="221" spans="1:6" x14ac:dyDescent="0.3">
      <c r="A221" s="1">
        <f t="shared" si="13"/>
        <v>43769</v>
      </c>
      <c r="B221">
        <v>29074.146239965889</v>
      </c>
      <c r="C221">
        <v>22381.660132250043</v>
      </c>
      <c r="D221" s="3">
        <f t="shared" si="14"/>
        <v>0.21427552253236715</v>
      </c>
      <c r="E221" s="3">
        <f t="shared" si="14"/>
        <v>0.23528710869629266</v>
      </c>
      <c r="F221" s="3"/>
    </row>
    <row r="222" spans="1:6" x14ac:dyDescent="0.3">
      <c r="A222" s="1">
        <f t="shared" si="13"/>
        <v>43799</v>
      </c>
      <c r="B222">
        <v>29113.991249245686</v>
      </c>
      <c r="C222">
        <v>22668.145381942843</v>
      </c>
      <c r="D222" s="3">
        <f t="shared" si="14"/>
        <v>0.22306957153846074</v>
      </c>
      <c r="E222" s="3">
        <f t="shared" si="14"/>
        <v>0.24860158052655223</v>
      </c>
      <c r="F222" s="3"/>
    </row>
    <row r="223" spans="1:6" x14ac:dyDescent="0.3">
      <c r="A223" s="1">
        <f t="shared" si="13"/>
        <v>43830</v>
      </c>
      <c r="B223">
        <v>29776.930277325897</v>
      </c>
      <c r="C223">
        <v>23105.640587814341</v>
      </c>
      <c r="D223" s="3">
        <f t="shared" si="14"/>
        <v>0.22044437095225611</v>
      </c>
      <c r="E223" s="3">
        <f t="shared" si="14"/>
        <v>0.25810556645978133</v>
      </c>
      <c r="F223" s="3"/>
    </row>
    <row r="224" spans="1:6" x14ac:dyDescent="0.3">
      <c r="A224" s="1">
        <f t="shared" si="13"/>
        <v>43861</v>
      </c>
      <c r="B224">
        <v>29481.259113208962</v>
      </c>
      <c r="C224">
        <v>23043.255358227241</v>
      </c>
      <c r="D224" s="3">
        <f t="shared" si="14"/>
        <v>0.19003454149183474</v>
      </c>
      <c r="E224" s="3">
        <f t="shared" si="14"/>
        <v>0.23616618860132021</v>
      </c>
      <c r="F224" s="3"/>
    </row>
    <row r="225" spans="1:6" x14ac:dyDescent="0.3">
      <c r="A225" s="1">
        <f t="shared" si="13"/>
        <v>43890</v>
      </c>
      <c r="B225">
        <v>27752.786508372163</v>
      </c>
      <c r="C225">
        <v>22188.350584437008</v>
      </c>
      <c r="D225" s="3">
        <f t="shared" si="14"/>
        <v>0.10810692123936505</v>
      </c>
      <c r="E225" s="3">
        <f t="shared" si="14"/>
        <v>0.17179013881099747</v>
      </c>
      <c r="F225" s="3"/>
    </row>
    <row r="226" spans="1:6" x14ac:dyDescent="0.3">
      <c r="A226" s="1">
        <f t="shared" si="13"/>
        <v>43921</v>
      </c>
      <c r="B226">
        <v>25598.350510341174</v>
      </c>
      <c r="C226">
        <v>20537.537300954893</v>
      </c>
      <c r="D226" s="3">
        <f t="shared" si="14"/>
        <v>1.0294489430063392E-2</v>
      </c>
      <c r="E226" s="3">
        <f t="shared" si="14"/>
        <v>7.7390436558516962E-2</v>
      </c>
      <c r="F226" s="3"/>
    </row>
    <row r="227" spans="1:6" x14ac:dyDescent="0.3">
      <c r="A227" s="1">
        <f t="shared" si="13"/>
        <v>43951</v>
      </c>
      <c r="B227">
        <v>26992.692662639456</v>
      </c>
      <c r="C227">
        <v>21829.348397184956</v>
      </c>
      <c r="D227" s="3">
        <f t="shared" si="14"/>
        <v>5.0647203556760445E-2</v>
      </c>
      <c r="E227" s="3">
        <f t="shared" si="14"/>
        <v>0.13471888130999576</v>
      </c>
      <c r="F227" s="3"/>
    </row>
    <row r="228" spans="1:6" x14ac:dyDescent="0.3">
      <c r="A228" s="1">
        <f t="shared" si="13"/>
        <v>43982</v>
      </c>
      <c r="B228">
        <v>27974.416894779653</v>
      </c>
      <c r="C228">
        <v>22414.374934229512</v>
      </c>
      <c r="D228" s="3">
        <f t="shared" si="14"/>
        <v>6.722607683623516E-2</v>
      </c>
      <c r="E228" s="3">
        <f t="shared" si="14"/>
        <v>0.15051777162941016</v>
      </c>
      <c r="F228" s="3"/>
    </row>
    <row r="229" spans="1:6" x14ac:dyDescent="0.3">
      <c r="A229" s="1">
        <f t="shared" si="13"/>
        <v>44012</v>
      </c>
      <c r="B229">
        <v>28264.511597978519</v>
      </c>
      <c r="C229">
        <v>22835.765182993026</v>
      </c>
      <c r="D229" s="3">
        <f t="shared" si="14"/>
        <v>8.2547121427251069E-2</v>
      </c>
      <c r="E229" s="3">
        <f t="shared" si="14"/>
        <v>0.16875810722509033</v>
      </c>
      <c r="F229" s="3"/>
    </row>
    <row r="230" spans="1:6" x14ac:dyDescent="0.3">
      <c r="A230" s="1">
        <f t="shared" si="13"/>
        <v>44043</v>
      </c>
      <c r="B230">
        <v>28851.578558840953</v>
      </c>
      <c r="C230">
        <v>23486.584490708326</v>
      </c>
      <c r="D230" s="3">
        <f t="shared" si="14"/>
        <v>0.10000459607188938</v>
      </c>
      <c r="E230" s="3">
        <f t="shared" si="14"/>
        <v>0.18313751307185577</v>
      </c>
      <c r="F230" s="3"/>
    </row>
    <row r="231" spans="1:6" x14ac:dyDescent="0.3">
      <c r="A231" s="1">
        <f t="shared" si="13"/>
        <v>44074</v>
      </c>
      <c r="B231">
        <v>29297.925805276449</v>
      </c>
      <c r="C231">
        <v>24226.411902165641</v>
      </c>
      <c r="D231" s="3">
        <f t="shared" si="14"/>
        <v>0.11515934406876616</v>
      </c>
      <c r="E231" s="3">
        <f t="shared" si="14"/>
        <v>0.21651350152872739</v>
      </c>
      <c r="F231" s="3"/>
    </row>
    <row r="232" spans="1:6" x14ac:dyDescent="0.3">
      <c r="A232" s="1">
        <f t="shared" si="13"/>
        <v>44104</v>
      </c>
      <c r="B232">
        <v>28763.838150137875</v>
      </c>
      <c r="C232">
        <v>23833.944029350558</v>
      </c>
      <c r="D232" s="3">
        <f t="shared" si="14"/>
        <v>8.2307704261784798E-2</v>
      </c>
      <c r="E232" s="3">
        <f t="shared" si="14"/>
        <v>0.18530849044662978</v>
      </c>
      <c r="F232" s="3"/>
    </row>
    <row r="233" spans="1:6" x14ac:dyDescent="0.3">
      <c r="A233" s="1">
        <f t="shared" si="13"/>
        <v>44135</v>
      </c>
      <c r="B233" s="5">
        <v>28371.800321755687</v>
      </c>
      <c r="C233">
        <v>23562.237067415961</v>
      </c>
      <c r="D233" s="3">
        <f t="shared" ref="D233:E238" si="15">B233/B197-1</f>
        <v>6.5350582379422706E-2</v>
      </c>
      <c r="E233" s="3">
        <f t="shared" si="15"/>
        <v>0.15927579506879508</v>
      </c>
    </row>
    <row r="234" spans="1:6" x14ac:dyDescent="0.3">
      <c r="A234" s="1">
        <f t="shared" si="13"/>
        <v>44165</v>
      </c>
      <c r="B234">
        <v>30419.406255504335</v>
      </c>
      <c r="C234">
        <v>25041.945555249684</v>
      </c>
      <c r="D234" s="3">
        <f t="shared" si="15"/>
        <v>0.13523251700237804</v>
      </c>
      <c r="E234" s="3">
        <f t="shared" si="15"/>
        <v>0.22133060566922635</v>
      </c>
    </row>
    <row r="235" spans="1:6" x14ac:dyDescent="0.3">
      <c r="A235" s="1">
        <f t="shared" si="13"/>
        <v>44196</v>
      </c>
      <c r="B235">
        <v>31224.621989374878</v>
      </c>
      <c r="C235">
        <v>25642.952248575675</v>
      </c>
      <c r="D235" s="3">
        <f t="shared" si="15"/>
        <v>0.15002133182339294</v>
      </c>
      <c r="E235" s="3">
        <f t="shared" si="15"/>
        <v>0.23985579479060948</v>
      </c>
    </row>
    <row r="236" spans="1:6" x14ac:dyDescent="0.3">
      <c r="A236" s="1">
        <f t="shared" si="13"/>
        <v>44227</v>
      </c>
      <c r="B236">
        <v>31227.744451573817</v>
      </c>
      <c r="C236">
        <v>25591.666344078523</v>
      </c>
      <c r="D236" s="3">
        <f t="shared" si="15"/>
        <v>0.12420050896271828</v>
      </c>
      <c r="E236" s="3">
        <f t="shared" si="15"/>
        <v>0.20449341302543389</v>
      </c>
    </row>
    <row r="237" spans="1:6" x14ac:dyDescent="0.3">
      <c r="A237" s="1">
        <f t="shared" si="13"/>
        <v>44255</v>
      </c>
      <c r="B237">
        <v>31686.79229501195</v>
      </c>
      <c r="C237">
        <v>25893.648006938649</v>
      </c>
      <c r="D237" s="3">
        <f t="shared" si="15"/>
        <v>0.16570681506812557</v>
      </c>
      <c r="E237" s="3">
        <f t="shared" si="15"/>
        <v>0.24612109948786709</v>
      </c>
    </row>
    <row r="238" spans="1:6" x14ac:dyDescent="0.3">
      <c r="A238" s="1">
        <f t="shared" si="13"/>
        <v>44286</v>
      </c>
      <c r="B238">
        <v>32808.504742255376</v>
      </c>
      <c r="C238">
        <v>26232.854795829549</v>
      </c>
      <c r="D238" s="3">
        <f t="shared" si="15"/>
        <v>0.20580265080730853</v>
      </c>
      <c r="E238" s="3">
        <f t="shared" si="15"/>
        <v>0.27558379902107522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FC62-2B64-486C-B1DC-B9C817772EBB}">
  <sheetPr>
    <tabColor rgb="FFFF0000"/>
  </sheetPr>
  <dimension ref="A1:C238"/>
  <sheetViews>
    <sheetView topLeftCell="A207" workbookViewId="0">
      <selection activeCell="A239" sqref="A239"/>
    </sheetView>
  </sheetViews>
  <sheetFormatPr defaultRowHeight="14.4" x14ac:dyDescent="0.3"/>
  <cols>
    <col min="1" max="1" width="10.6640625" style="1" bestFit="1" customWidth="1"/>
    <col min="2" max="2" width="35.6640625" style="5" bestFit="1" customWidth="1"/>
    <col min="3" max="3" width="9.109375" style="5"/>
  </cols>
  <sheetData>
    <row r="1" spans="1:3" x14ac:dyDescent="0.3">
      <c r="A1" s="1" t="s">
        <v>0</v>
      </c>
      <c r="B1" s="5" t="s">
        <v>32</v>
      </c>
      <c r="C1" s="5" t="s">
        <v>50</v>
      </c>
    </row>
    <row r="2" spans="1:3" x14ac:dyDescent="0.3">
      <c r="A2" s="1">
        <f>Data!A3</f>
        <v>37103</v>
      </c>
      <c r="B2" s="5">
        <f>Data!E3</f>
        <v>10000</v>
      </c>
      <c r="C2" s="5">
        <f>Data!G3</f>
        <v>10000</v>
      </c>
    </row>
    <row r="3" spans="1:3" x14ac:dyDescent="0.3">
      <c r="A3" s="1">
        <f>Data!A4</f>
        <v>37134</v>
      </c>
      <c r="B3" s="5">
        <f>Data!E4</f>
        <v>9591</v>
      </c>
      <c r="C3" s="5">
        <f>Data!G4</f>
        <v>9723</v>
      </c>
    </row>
    <row r="4" spans="1:3" x14ac:dyDescent="0.3">
      <c r="A4" s="1">
        <f>Data!A5</f>
        <v>37164</v>
      </c>
      <c r="B4" s="5">
        <f>Data!E5</f>
        <v>9227.5010999999995</v>
      </c>
      <c r="C4" s="5">
        <f>Data!G5</f>
        <v>9395.3348999999998</v>
      </c>
    </row>
    <row r="5" spans="1:3" x14ac:dyDescent="0.3">
      <c r="A5" s="1">
        <f>Data!A6</f>
        <v>37195</v>
      </c>
      <c r="B5" s="5">
        <f>Data!E6</f>
        <v>9477.5663798099977</v>
      </c>
      <c r="C5" s="5">
        <f>Data!G6</f>
        <v>9532.5067895399989</v>
      </c>
    </row>
    <row r="6" spans="1:3" x14ac:dyDescent="0.3">
      <c r="A6" s="1">
        <f>Data!A7</f>
        <v>37225</v>
      </c>
      <c r="B6" s="5">
        <f>Data!E7</f>
        <v>9890.7882739697143</v>
      </c>
      <c r="C6" s="5">
        <f>Data!G7</f>
        <v>9896.6485489004262</v>
      </c>
    </row>
    <row r="7" spans="1:3" x14ac:dyDescent="0.3">
      <c r="A7" s="1">
        <f>Data!A8</f>
        <v>37256</v>
      </c>
      <c r="B7" s="5">
        <f>Data!E8</f>
        <v>10090.582197103902</v>
      </c>
      <c r="C7" s="5">
        <f>Data!G8</f>
        <v>9942.1731322253672</v>
      </c>
    </row>
    <row r="8" spans="1:3" x14ac:dyDescent="0.3">
      <c r="A8" s="1">
        <f>Data!A9</f>
        <v>37287</v>
      </c>
      <c r="B8" s="5">
        <f>Data!E9</f>
        <v>9979.5857929357589</v>
      </c>
      <c r="C8" s="5">
        <f>Data!G9</f>
        <v>9875.5605722394575</v>
      </c>
    </row>
    <row r="9" spans="1:3" x14ac:dyDescent="0.3">
      <c r="A9" s="1">
        <f>Data!A10</f>
        <v>37315</v>
      </c>
      <c r="B9" s="5">
        <f>Data!E10</f>
        <v>9798.9552900836225</v>
      </c>
      <c r="C9" s="5">
        <f>Data!G10</f>
        <v>9798.5311997759891</v>
      </c>
    </row>
    <row r="10" spans="1:3" x14ac:dyDescent="0.3">
      <c r="A10" s="1">
        <f>Data!A11</f>
        <v>37346</v>
      </c>
      <c r="B10" s="5">
        <f>Data!E11</f>
        <v>9902.8242161585076</v>
      </c>
      <c r="C10" s="5">
        <f>Data!G11</f>
        <v>9962.1666708122466</v>
      </c>
    </row>
    <row r="11" spans="1:3" x14ac:dyDescent="0.3">
      <c r="A11" s="1">
        <f>Data!A12</f>
        <v>37376</v>
      </c>
      <c r="B11" s="5">
        <f>Data!E12</f>
        <v>9884.9991325694227</v>
      </c>
      <c r="C11" s="5">
        <f>Data!G12</f>
        <v>9726.0633207139963</v>
      </c>
    </row>
    <row r="12" spans="1:3" x14ac:dyDescent="0.3">
      <c r="A12" s="1">
        <f>Data!A13</f>
        <v>37407</v>
      </c>
      <c r="B12" s="5">
        <f>Data!E13</f>
        <v>9881.0451329163952</v>
      </c>
      <c r="C12" s="5">
        <f>Data!G13</f>
        <v>9716.3372573932829</v>
      </c>
    </row>
    <row r="13" spans="1:3" x14ac:dyDescent="0.3">
      <c r="A13" s="1">
        <f>Data!A14</f>
        <v>37437</v>
      </c>
      <c r="B13" s="5">
        <f>Data!E14</f>
        <v>9680.4599167181932</v>
      </c>
      <c r="C13" s="5">
        <f>Data!G14</f>
        <v>9406.3860988824363</v>
      </c>
    </row>
    <row r="14" spans="1:3" x14ac:dyDescent="0.3">
      <c r="A14" s="1">
        <f>Data!A15</f>
        <v>37468</v>
      </c>
      <c r="B14" s="5">
        <f>Data!E15</f>
        <v>9505.2435922255936</v>
      </c>
      <c r="C14" s="5">
        <f>Data!G15</f>
        <v>9095.9753576193161</v>
      </c>
    </row>
    <row r="15" spans="1:3" x14ac:dyDescent="0.3">
      <c r="A15" s="1">
        <f>Data!A16</f>
        <v>37499</v>
      </c>
      <c r="B15" s="5">
        <f>Data!E16</f>
        <v>9508.0951653032607</v>
      </c>
      <c r="C15" s="5">
        <f>Data!G16</f>
        <v>9152.3704048365562</v>
      </c>
    </row>
    <row r="16" spans="1:3" x14ac:dyDescent="0.3">
      <c r="A16" s="1">
        <f>Data!A17</f>
        <v>37529</v>
      </c>
      <c r="B16" s="5">
        <f>Data!E17</f>
        <v>9347.4083570096354</v>
      </c>
      <c r="C16" s="5">
        <f>Data!G17</f>
        <v>8699.3280697971459</v>
      </c>
    </row>
    <row r="17" spans="1:3" x14ac:dyDescent="0.3">
      <c r="A17" s="1">
        <f>Data!A18</f>
        <v>37560</v>
      </c>
      <c r="B17" s="5">
        <f>Data!E18</f>
        <v>9340.8651711597286</v>
      </c>
      <c r="C17" s="5">
        <f>Data!G18</f>
        <v>9082.0985048682214</v>
      </c>
    </row>
    <row r="18" spans="1:3" x14ac:dyDescent="0.3">
      <c r="A18" s="1">
        <f>Data!A19</f>
        <v>37590</v>
      </c>
      <c r="B18" s="5">
        <f>Data!E19</f>
        <v>9504.3303116550251</v>
      </c>
      <c r="C18" s="5">
        <f>Data!G19</f>
        <v>9368.1846077715709</v>
      </c>
    </row>
    <row r="19" spans="1:3" x14ac:dyDescent="0.3">
      <c r="A19" s="1">
        <f>Data!A20</f>
        <v>37621</v>
      </c>
      <c r="B19" s="5">
        <f>Data!E20</f>
        <v>9529.0415704653278</v>
      </c>
      <c r="C19" s="5">
        <f>Data!G20</f>
        <v>9153.653180253601</v>
      </c>
    </row>
    <row r="20" spans="1:3" x14ac:dyDescent="0.3">
      <c r="A20" s="1">
        <f>Data!A21</f>
        <v>37652</v>
      </c>
      <c r="B20" s="5">
        <f>Data!E21</f>
        <v>9533.8060912505607</v>
      </c>
      <c r="C20" s="5">
        <f>Data!G21</f>
        <v>9049.3015339987105</v>
      </c>
    </row>
    <row r="21" spans="1:3" x14ac:dyDescent="0.3">
      <c r="A21" s="1">
        <f>Data!A22</f>
        <v>37680</v>
      </c>
      <c r="B21" s="5">
        <f>Data!E22</f>
        <v>9570.9879350064384</v>
      </c>
      <c r="C21" s="5">
        <f>Data!G22</f>
        <v>9016.7240484763151</v>
      </c>
    </row>
    <row r="22" spans="1:3" x14ac:dyDescent="0.3">
      <c r="A22" s="1">
        <f>Data!A23</f>
        <v>37711</v>
      </c>
      <c r="B22" s="5">
        <f>Data!E23</f>
        <v>9533.6610820599126</v>
      </c>
      <c r="C22" s="5">
        <f>Data!G23</f>
        <v>9074.4310823865635</v>
      </c>
    </row>
    <row r="23" spans="1:3" x14ac:dyDescent="0.3">
      <c r="A23" s="1">
        <f>Data!A24</f>
        <v>37741</v>
      </c>
      <c r="B23" s="5">
        <f>Data!E24</f>
        <v>9772.0026091114087</v>
      </c>
      <c r="C23" s="5">
        <f>Data!G24</f>
        <v>9467.3539482538999</v>
      </c>
    </row>
    <row r="24" spans="1:3" x14ac:dyDescent="0.3">
      <c r="A24" s="1">
        <f>Data!A25</f>
        <v>37772</v>
      </c>
      <c r="B24" s="5">
        <f>Data!E25</f>
        <v>10015.325474078281</v>
      </c>
      <c r="C24" s="5">
        <f>Data!G25</f>
        <v>9754.2147728859927</v>
      </c>
    </row>
    <row r="25" spans="1:3" x14ac:dyDescent="0.3">
      <c r="A25" s="1">
        <f>Data!A26</f>
        <v>37802</v>
      </c>
      <c r="B25" s="5">
        <f>Data!E26</f>
        <v>10204.615125538359</v>
      </c>
      <c r="C25" s="5">
        <f>Data!G26</f>
        <v>9828.3468051599266</v>
      </c>
    </row>
    <row r="26" spans="1:3" x14ac:dyDescent="0.3">
      <c r="A26" s="1">
        <f>Data!A27</f>
        <v>37833</v>
      </c>
      <c r="B26" s="5">
        <f>Data!E27</f>
        <v>10176.042203186851</v>
      </c>
      <c r="C26" s="5">
        <f>Data!G27</f>
        <v>9881.4198779077906</v>
      </c>
    </row>
    <row r="27" spans="1:3" x14ac:dyDescent="0.3">
      <c r="A27" s="1">
        <f>Data!A28</f>
        <v>37864</v>
      </c>
      <c r="B27" s="5">
        <f>Data!E28</f>
        <v>10209.623142457369</v>
      </c>
      <c r="C27" s="5">
        <f>Data!G28</f>
        <v>9981.2222186746585</v>
      </c>
    </row>
    <row r="28" spans="1:3" x14ac:dyDescent="0.3">
      <c r="A28" s="1">
        <f>Data!A29</f>
        <v>37894</v>
      </c>
      <c r="B28" s="5">
        <f>Data!E29</f>
        <v>10312.740336196188</v>
      </c>
      <c r="C28" s="5">
        <f>Data!G29</f>
        <v>9989.2071964495972</v>
      </c>
    </row>
    <row r="29" spans="1:3" x14ac:dyDescent="0.3">
      <c r="A29" s="1">
        <f>Data!A30</f>
        <v>37925</v>
      </c>
      <c r="B29" s="5">
        <f>Data!E30</f>
        <v>10500.432210314959</v>
      </c>
      <c r="C29" s="5">
        <f>Data!G30</f>
        <v>10252.922266435866</v>
      </c>
    </row>
    <row r="30" spans="1:3" x14ac:dyDescent="0.3">
      <c r="A30" s="1">
        <f>Data!A31</f>
        <v>37955</v>
      </c>
      <c r="B30" s="5">
        <f>Data!E31</f>
        <v>10584.435667997479</v>
      </c>
      <c r="C30" s="5">
        <f>Data!G31</f>
        <v>10294.959247728253</v>
      </c>
    </row>
    <row r="31" spans="1:3" x14ac:dyDescent="0.3">
      <c r="A31" s="1">
        <f>Data!A32</f>
        <v>37986</v>
      </c>
      <c r="B31" s="5">
        <f>Data!E32</f>
        <v>10949.598698543392</v>
      </c>
      <c r="C31" s="5">
        <f>Data!G32</f>
        <v>10601.749033310556</v>
      </c>
    </row>
    <row r="32" spans="1:3" x14ac:dyDescent="0.3">
      <c r="A32" s="1">
        <f>Data!A33</f>
        <v>38017</v>
      </c>
      <c r="B32" s="5">
        <f>Data!E33</f>
        <v>11018.581170344214</v>
      </c>
      <c r="C32" s="5">
        <f>Data!G33</f>
        <v>10715.187747966978</v>
      </c>
    </row>
    <row r="33" spans="1:3" x14ac:dyDescent="0.3">
      <c r="A33" s="1">
        <f>Data!A34</f>
        <v>38046</v>
      </c>
      <c r="B33" s="5">
        <f>Data!E34</f>
        <v>11148.600428154276</v>
      </c>
      <c r="C33" s="5">
        <f>Data!G34</f>
        <v>10820.196587897055</v>
      </c>
    </row>
    <row r="34" spans="1:3" x14ac:dyDescent="0.3">
      <c r="A34" s="1">
        <f>Data!A35</f>
        <v>38077</v>
      </c>
      <c r="B34" s="5">
        <f>Data!E35</f>
        <v>11092.857426013505</v>
      </c>
      <c r="C34" s="5">
        <f>Data!G35</f>
        <v>10760.685506663622</v>
      </c>
    </row>
    <row r="35" spans="1:3" x14ac:dyDescent="0.3">
      <c r="A35" s="1">
        <f>Data!A36</f>
        <v>38107</v>
      </c>
      <c r="B35" s="5">
        <f>Data!E36</f>
        <v>11096.185283241308</v>
      </c>
      <c r="C35" s="5">
        <f>Data!G36</f>
        <v>10591.742744209003</v>
      </c>
    </row>
    <row r="36" spans="1:3" x14ac:dyDescent="0.3">
      <c r="A36" s="1">
        <f>Data!A37</f>
        <v>38138</v>
      </c>
      <c r="B36" s="5">
        <f>Data!E37</f>
        <v>11129.47383909103</v>
      </c>
      <c r="C36" s="5">
        <f>Data!G37</f>
        <v>10654.234026399836</v>
      </c>
    </row>
    <row r="37" spans="1:3" x14ac:dyDescent="0.3">
      <c r="A37" s="1">
        <f>Data!A38</f>
        <v>38168</v>
      </c>
      <c r="B37" s="5">
        <f>Data!E38</f>
        <v>11267.479314695758</v>
      </c>
      <c r="C37" s="5">
        <f>Data!G38</f>
        <v>10756.514673053274</v>
      </c>
    </row>
    <row r="38" spans="1:3" x14ac:dyDescent="0.3">
      <c r="A38" s="1">
        <f>Data!A39</f>
        <v>38199</v>
      </c>
      <c r="B38" s="5">
        <f>Data!E39</f>
        <v>11170.578992589373</v>
      </c>
      <c r="C38" s="5">
        <f>Data!G39</f>
        <v>10604.847816163223</v>
      </c>
    </row>
    <row r="39" spans="1:3" x14ac:dyDescent="0.3">
      <c r="A39" s="1">
        <f>Data!A40</f>
        <v>38230</v>
      </c>
      <c r="B39" s="5">
        <f>Data!E40</f>
        <v>11247.655987638238</v>
      </c>
      <c r="C39" s="5">
        <f>Data!G40</f>
        <v>10668.476903060202</v>
      </c>
    </row>
    <row r="40" spans="1:3" x14ac:dyDescent="0.3">
      <c r="A40" s="1">
        <f>Data!A41</f>
        <v>38260</v>
      </c>
      <c r="B40" s="5">
        <f>Data!E41</f>
        <v>11373.629734699787</v>
      </c>
      <c r="C40" s="5">
        <f>Data!G41</f>
        <v>10725.019830646423</v>
      </c>
    </row>
    <row r="41" spans="1:3" x14ac:dyDescent="0.3">
      <c r="A41" s="1">
        <f>Data!A42</f>
        <v>38291</v>
      </c>
      <c r="B41" s="5">
        <f>Data!E42</f>
        <v>11405.475897956945</v>
      </c>
      <c r="C41" s="5">
        <f>Data!G42</f>
        <v>10827.980021020629</v>
      </c>
    </row>
    <row r="42" spans="1:3" x14ac:dyDescent="0.3">
      <c r="A42" s="1">
        <f>Data!A43</f>
        <v>38321</v>
      </c>
      <c r="B42" s="5">
        <f>Data!E43</f>
        <v>11674.64512914873</v>
      </c>
      <c r="C42" s="5">
        <f>Data!G43</f>
        <v>11018.552469390592</v>
      </c>
    </row>
    <row r="43" spans="1:3" x14ac:dyDescent="0.3">
      <c r="A43" s="1">
        <f>Data!A44</f>
        <v>38352</v>
      </c>
      <c r="B43" s="5">
        <f>Data!E44</f>
        <v>11839.257625469727</v>
      </c>
      <c r="C43" s="5">
        <f>Data!G44</f>
        <v>11222.395690074318</v>
      </c>
    </row>
    <row r="44" spans="1:3" x14ac:dyDescent="0.3">
      <c r="A44" s="1">
        <f>Data!A45</f>
        <v>38383</v>
      </c>
      <c r="B44" s="5">
        <f>Data!E45</f>
        <v>11720.86504921503</v>
      </c>
      <c r="C44" s="5">
        <f>Data!G45</f>
        <v>11085.482462655411</v>
      </c>
    </row>
    <row r="45" spans="1:3" x14ac:dyDescent="0.3">
      <c r="A45" s="1">
        <f>Data!A46</f>
        <v>38411</v>
      </c>
      <c r="B45" s="5">
        <f>Data!E46</f>
        <v>12033.812146029071</v>
      </c>
      <c r="C45" s="5">
        <f>Data!G46</f>
        <v>11188.577449558106</v>
      </c>
    </row>
    <row r="46" spans="1:3" x14ac:dyDescent="0.3">
      <c r="A46" s="1">
        <f>Data!A47</f>
        <v>38442</v>
      </c>
      <c r="B46" s="5">
        <f>Data!E47</f>
        <v>11945.96531736306</v>
      </c>
      <c r="C46" s="5">
        <f>Data!G47</f>
        <v>11085.642537022171</v>
      </c>
    </row>
    <row r="47" spans="1:3" x14ac:dyDescent="0.3">
      <c r="A47" s="1">
        <f>Data!A48</f>
        <v>38472</v>
      </c>
      <c r="B47" s="5">
        <f>Data!E48</f>
        <v>11906.543631815763</v>
      </c>
      <c r="C47" s="5">
        <f>Data!G48</f>
        <v>11015.802989038932</v>
      </c>
    </row>
    <row r="48" spans="1:3" x14ac:dyDescent="0.3">
      <c r="A48" s="1">
        <f>Data!A49</f>
        <v>38503</v>
      </c>
      <c r="B48" s="5">
        <f>Data!E49</f>
        <v>12068.472625208458</v>
      </c>
      <c r="C48" s="5">
        <f>Data!G49</f>
        <v>11215.189023140536</v>
      </c>
    </row>
    <row r="49" spans="1:3" x14ac:dyDescent="0.3">
      <c r="A49" s="1">
        <f>Data!A50</f>
        <v>38533</v>
      </c>
      <c r="B49" s="5">
        <f>Data!E50</f>
        <v>12341.220106538169</v>
      </c>
      <c r="C49" s="5">
        <f>Data!G50</f>
        <v>11238.740920089131</v>
      </c>
    </row>
    <row r="50" spans="1:3" x14ac:dyDescent="0.3">
      <c r="A50" s="1">
        <f>Data!A51</f>
        <v>38564</v>
      </c>
      <c r="B50" s="5">
        <f>Data!E51</f>
        <v>12568.29855649847</v>
      </c>
      <c r="C50" s="5">
        <f>Data!G51</f>
        <v>11435.418886190691</v>
      </c>
    </row>
    <row r="51" spans="1:3" x14ac:dyDescent="0.3">
      <c r="A51" s="1">
        <f>Data!A52</f>
        <v>38595</v>
      </c>
      <c r="B51" s="5">
        <f>Data!E52</f>
        <v>12700.265691341703</v>
      </c>
      <c r="C51" s="5">
        <f>Data!G52</f>
        <v>11422.839925415881</v>
      </c>
    </row>
    <row r="52" spans="1:3" x14ac:dyDescent="0.3">
      <c r="A52" s="1">
        <f>Data!A53</f>
        <v>38625</v>
      </c>
      <c r="B52" s="5">
        <f>Data!E53</f>
        <v>12959.351111445074</v>
      </c>
      <c r="C52" s="5">
        <f>Data!G53</f>
        <v>11454.823877207045</v>
      </c>
    </row>
    <row r="53" spans="1:3" x14ac:dyDescent="0.3">
      <c r="A53" s="1">
        <f>Data!A54</f>
        <v>38656</v>
      </c>
      <c r="B53" s="5">
        <f>Data!E54</f>
        <v>12623.703917658646</v>
      </c>
      <c r="C53" s="5">
        <f>Data!G54</f>
        <v>11358.603356638507</v>
      </c>
    </row>
    <row r="54" spans="1:3" x14ac:dyDescent="0.3">
      <c r="A54" s="1">
        <f>Data!A55</f>
        <v>38686</v>
      </c>
      <c r="B54" s="5">
        <f>Data!E55</f>
        <v>12694.396659597534</v>
      </c>
      <c r="C54" s="5">
        <f>Data!G55</f>
        <v>11591.454725449596</v>
      </c>
    </row>
    <row r="55" spans="1:3" x14ac:dyDescent="0.3">
      <c r="A55" s="1">
        <f>Data!A56</f>
        <v>38717</v>
      </c>
      <c r="B55" s="5">
        <f>Data!E56</f>
        <v>12845.459979846746</v>
      </c>
      <c r="C55" s="5">
        <f>Data!G56</f>
        <v>11616.955925845585</v>
      </c>
    </row>
    <row r="56" spans="1:3" x14ac:dyDescent="0.3">
      <c r="A56" s="1">
        <f>Data!A57</f>
        <v>38748</v>
      </c>
      <c r="B56" s="5">
        <f>Data!E57</f>
        <v>13402.573512306381</v>
      </c>
      <c r="C56" s="5">
        <f>Data!G57</f>
        <v>11783.078395585177</v>
      </c>
    </row>
    <row r="57" spans="1:3" x14ac:dyDescent="0.3">
      <c r="A57" s="1">
        <f>Data!A58</f>
        <v>38776</v>
      </c>
      <c r="B57" s="5">
        <f>Data!E58</f>
        <v>13347.227074156985</v>
      </c>
      <c r="C57" s="5">
        <f>Data!G58</f>
        <v>11806.644552376347</v>
      </c>
    </row>
    <row r="58" spans="1:3" x14ac:dyDescent="0.3">
      <c r="A58" s="1">
        <f>Data!A59</f>
        <v>38807</v>
      </c>
      <c r="B58" s="5">
        <f>Data!E59</f>
        <v>13608.438472890941</v>
      </c>
      <c r="C58" s="5">
        <f>Data!G59</f>
        <v>11891.652393153458</v>
      </c>
    </row>
    <row r="59" spans="1:3" x14ac:dyDescent="0.3">
      <c r="A59" s="1">
        <f>Data!A60</f>
        <v>38837</v>
      </c>
      <c r="B59" s="5">
        <f>Data!E60</f>
        <v>13934.639028628637</v>
      </c>
      <c r="C59" s="5">
        <f>Data!G60</f>
        <v>11991.542273255945</v>
      </c>
    </row>
    <row r="60" spans="1:3" x14ac:dyDescent="0.3">
      <c r="A60" s="1">
        <f>Data!A61</f>
        <v>38868</v>
      </c>
      <c r="B60" s="5">
        <f>Data!E61</f>
        <v>13626.271903134944</v>
      </c>
      <c r="C60" s="5">
        <f>Data!G61</f>
        <v>11827.258144112338</v>
      </c>
    </row>
    <row r="61" spans="1:3" x14ac:dyDescent="0.3">
      <c r="A61" s="1">
        <f>Data!A62</f>
        <v>38898</v>
      </c>
      <c r="B61" s="5">
        <f>Data!E62</f>
        <v>13695.363395463346</v>
      </c>
      <c r="C61" s="5">
        <f>Data!G62</f>
        <v>11847.36448295733</v>
      </c>
    </row>
    <row r="62" spans="1:3" x14ac:dyDescent="0.3">
      <c r="A62" s="1">
        <f>Data!A63</f>
        <v>38929</v>
      </c>
      <c r="B62" s="5">
        <f>Data!E63</f>
        <v>13912.715138241225</v>
      </c>
      <c r="C62" s="5">
        <f>Data!G63</f>
        <v>11931.480770786327</v>
      </c>
    </row>
    <row r="63" spans="1:3" x14ac:dyDescent="0.3">
      <c r="A63" s="1">
        <f>Data!A64</f>
        <v>38960</v>
      </c>
      <c r="B63" s="5">
        <f>Data!E64</f>
        <v>14043.083705170073</v>
      </c>
      <c r="C63" s="5">
        <f>Data!G64</f>
        <v>12119.998166964751</v>
      </c>
    </row>
    <row r="64" spans="1:3" x14ac:dyDescent="0.3">
      <c r="A64" s="1">
        <f>Data!A65</f>
        <v>38990</v>
      </c>
      <c r="B64" s="5">
        <f>Data!E65</f>
        <v>14058.116291033504</v>
      </c>
      <c r="C64" s="5">
        <f>Data!G65</f>
        <v>12310.282138186098</v>
      </c>
    </row>
    <row r="65" spans="1:3" x14ac:dyDescent="0.3">
      <c r="A65" s="1">
        <f>Data!A66</f>
        <v>39021</v>
      </c>
      <c r="B65" s="5">
        <f>Data!E66</f>
        <v>14355.733106156918</v>
      </c>
      <c r="C65" s="5">
        <f>Data!G66</f>
        <v>12539.253385956359</v>
      </c>
    </row>
    <row r="66" spans="1:3" x14ac:dyDescent="0.3">
      <c r="A66" s="1">
        <f>Data!A67</f>
        <v>39051</v>
      </c>
      <c r="B66" s="5">
        <f>Data!E67</f>
        <v>14661.086180032049</v>
      </c>
      <c r="C66" s="5">
        <f>Data!G67</f>
        <v>12694.740127942217</v>
      </c>
    </row>
    <row r="67" spans="1:3" x14ac:dyDescent="0.3">
      <c r="A67" s="1">
        <f>Data!A68</f>
        <v>39082</v>
      </c>
      <c r="B67" s="5">
        <f>Data!E68</f>
        <v>14896.696606690539</v>
      </c>
      <c r="C67" s="5">
        <f>Data!G68</f>
        <v>12791.220152914579</v>
      </c>
    </row>
    <row r="68" spans="1:3" x14ac:dyDescent="0.3">
      <c r="A68" s="1">
        <f>Data!A69</f>
        <v>39113</v>
      </c>
      <c r="B68" s="5">
        <f>Data!E69</f>
        <v>15045.223552429694</v>
      </c>
      <c r="C68" s="5">
        <f>Data!G69</f>
        <v>12905.062012275517</v>
      </c>
    </row>
    <row r="69" spans="1:3" x14ac:dyDescent="0.3">
      <c r="A69" s="1">
        <f>Data!A70</f>
        <v>39141</v>
      </c>
      <c r="B69" s="5">
        <f>Data!E70</f>
        <v>14940.967102384273</v>
      </c>
      <c r="C69" s="5">
        <f>Data!G70</f>
        <v>12835.374677409231</v>
      </c>
    </row>
    <row r="70" spans="1:3" x14ac:dyDescent="0.3">
      <c r="A70" s="1">
        <f>Data!A71</f>
        <v>39172</v>
      </c>
      <c r="B70" s="5">
        <f>Data!E71</f>
        <v>15251.297890119155</v>
      </c>
      <c r="C70" s="5">
        <f>Data!G71</f>
        <v>12932.923524957541</v>
      </c>
    </row>
    <row r="71" spans="1:3" x14ac:dyDescent="0.3">
      <c r="A71" s="1">
        <f>Data!A72</f>
        <v>39202</v>
      </c>
      <c r="B71" s="5">
        <f>Data!E72</f>
        <v>15653.481659837293</v>
      </c>
      <c r="C71" s="5">
        <f>Data!G72</f>
        <v>13244.606981909019</v>
      </c>
    </row>
    <row r="72" spans="1:3" x14ac:dyDescent="0.3">
      <c r="A72" s="1">
        <f>Data!A73</f>
        <v>39233</v>
      </c>
      <c r="B72" s="5">
        <f>Data!E73</f>
        <v>15903.474992063504</v>
      </c>
      <c r="C72" s="5">
        <f>Data!G73</f>
        <v>13469.765300601472</v>
      </c>
    </row>
    <row r="73" spans="1:3" x14ac:dyDescent="0.3">
      <c r="A73" s="1">
        <f>Data!A74</f>
        <v>39263</v>
      </c>
      <c r="B73" s="5">
        <f>Data!E74</f>
        <v>16003.197125850689</v>
      </c>
      <c r="C73" s="5">
        <f>Data!G74</f>
        <v>13384.905779207682</v>
      </c>
    </row>
    <row r="74" spans="1:3" x14ac:dyDescent="0.3">
      <c r="A74" s="1">
        <f>Data!A75</f>
        <v>39294</v>
      </c>
      <c r="B74" s="5">
        <f>Data!E75</f>
        <v>15721.068152169109</v>
      </c>
      <c r="C74" s="5">
        <f>Data!G75</f>
        <v>13220.271438123427</v>
      </c>
    </row>
    <row r="75" spans="1:3" x14ac:dyDescent="0.3">
      <c r="A75" s="1">
        <f>Data!A76</f>
        <v>39325</v>
      </c>
      <c r="B75" s="5">
        <f>Data!E76</f>
        <v>15690.733751971266</v>
      </c>
      <c r="C75" s="5">
        <f>Data!G76</f>
        <v>13359.084288223723</v>
      </c>
    </row>
    <row r="76" spans="1:3" x14ac:dyDescent="0.3">
      <c r="A76" s="1">
        <f>Data!A77</f>
        <v>39355</v>
      </c>
      <c r="B76" s="5">
        <f>Data!E77</f>
        <v>16236.307811852126</v>
      </c>
      <c r="C76" s="5">
        <f>Data!G77</f>
        <v>13648.976417278178</v>
      </c>
    </row>
    <row r="77" spans="1:3" x14ac:dyDescent="0.3">
      <c r="A77" s="1">
        <f>Data!A78</f>
        <v>39386</v>
      </c>
      <c r="B77" s="5">
        <f>Data!E78</f>
        <v>16422.545761771718</v>
      </c>
      <c r="C77" s="5">
        <f>Data!G78</f>
        <v>13793.655567301326</v>
      </c>
    </row>
    <row r="78" spans="1:3" x14ac:dyDescent="0.3">
      <c r="A78" s="1">
        <f>Data!A79</f>
        <v>39416</v>
      </c>
      <c r="B78" s="5">
        <f>Data!E79</f>
        <v>16233.201394476777</v>
      </c>
      <c r="C78" s="5">
        <f>Data!G79</f>
        <v>13581.233271564886</v>
      </c>
    </row>
    <row r="79" spans="1:3" x14ac:dyDescent="0.3">
      <c r="A79" s="1">
        <f>Data!A80</f>
        <v>39447</v>
      </c>
      <c r="B79" s="5">
        <f>Data!E80</f>
        <v>16281.421500501214</v>
      </c>
      <c r="C79" s="5">
        <f>Data!G80</f>
        <v>13547.280188385976</v>
      </c>
    </row>
    <row r="80" spans="1:3" x14ac:dyDescent="0.3">
      <c r="A80" s="1">
        <f>Data!A81</f>
        <v>39478</v>
      </c>
      <c r="B80" s="5">
        <f>Data!E81</f>
        <v>15740.397384194574</v>
      </c>
      <c r="C80" s="5">
        <f>Data!G81</f>
        <v>13253.304208297999</v>
      </c>
    </row>
    <row r="81" spans="1:3" x14ac:dyDescent="0.3">
      <c r="A81" s="1">
        <f>Data!A82</f>
        <v>39507</v>
      </c>
      <c r="B81" s="5">
        <f>Data!E82</f>
        <v>15804.468071811982</v>
      </c>
      <c r="C81" s="5">
        <f>Data!G82</f>
        <v>13100.891209902573</v>
      </c>
    </row>
    <row r="82" spans="1:3" x14ac:dyDescent="0.3">
      <c r="A82" s="1">
        <f>Data!A83</f>
        <v>39538</v>
      </c>
      <c r="B82" s="5">
        <f>Data!E83</f>
        <v>15769.231407868911</v>
      </c>
      <c r="C82" s="5">
        <f>Data!G83</f>
        <v>13009.184971433255</v>
      </c>
    </row>
    <row r="83" spans="1:3" x14ac:dyDescent="0.3">
      <c r="A83" s="1">
        <f>Data!A84</f>
        <v>39568</v>
      </c>
      <c r="B83" s="5">
        <f>Data!E84</f>
        <v>16147.227168297286</v>
      </c>
      <c r="C83" s="5">
        <f>Data!G84</f>
        <v>13317.502655256223</v>
      </c>
    </row>
    <row r="84" spans="1:3" x14ac:dyDescent="0.3">
      <c r="A84" s="1">
        <f>Data!A85</f>
        <v>39599</v>
      </c>
      <c r="B84" s="5">
        <f>Data!E85</f>
        <v>16400.261676197082</v>
      </c>
      <c r="C84" s="5">
        <f>Data!G85</f>
        <v>13413.38867437407</v>
      </c>
    </row>
    <row r="85" spans="1:3" x14ac:dyDescent="0.3">
      <c r="A85" s="1">
        <f>Data!A86</f>
        <v>39629</v>
      </c>
      <c r="B85" s="5">
        <f>Data!E86</f>
        <v>16053.731722024626</v>
      </c>
      <c r="C85" s="5">
        <f>Data!G86</f>
        <v>12848.685011182921</v>
      </c>
    </row>
    <row r="86" spans="1:3" x14ac:dyDescent="0.3">
      <c r="A86" s="1">
        <f>Data!A87</f>
        <v>39660</v>
      </c>
      <c r="B86" s="5">
        <f>Data!E87</f>
        <v>15818.873041919778</v>
      </c>
      <c r="C86" s="5">
        <f>Data!G87</f>
        <v>12798.575139639308</v>
      </c>
    </row>
    <row r="87" spans="1:3" x14ac:dyDescent="0.3">
      <c r="A87" s="1">
        <f>Data!A88</f>
        <v>39691</v>
      </c>
      <c r="B87" s="5">
        <f>Data!E88</f>
        <v>15813.660120326462</v>
      </c>
      <c r="C87" s="5">
        <f>Data!G88</f>
        <v>12926.5608910357</v>
      </c>
    </row>
    <row r="88" spans="1:3" x14ac:dyDescent="0.3">
      <c r="A88" s="1">
        <f>Data!A89</f>
        <v>39721</v>
      </c>
      <c r="B88" s="5">
        <f>Data!E89</f>
        <v>15077.857819030416</v>
      </c>
      <c r="C88" s="5">
        <f>Data!G89</f>
        <v>11982.921945990094</v>
      </c>
    </row>
    <row r="89" spans="1:3" x14ac:dyDescent="0.3">
      <c r="A89" s="1">
        <f>Data!A90</f>
        <v>39752</v>
      </c>
      <c r="B89" s="5">
        <f>Data!E90</f>
        <v>14015.93125708232</v>
      </c>
      <c r="C89" s="5">
        <f>Data!G90</f>
        <v>10849.337529899431</v>
      </c>
    </row>
    <row r="90" spans="1:3" x14ac:dyDescent="0.3">
      <c r="A90" s="1">
        <f>Data!A91</f>
        <v>39782</v>
      </c>
      <c r="B90" s="5">
        <f>Data!E91</f>
        <v>13763.230490274698</v>
      </c>
      <c r="C90" s="5">
        <f>Data!G91</f>
        <v>10539.046476544307</v>
      </c>
    </row>
    <row r="91" spans="1:3" x14ac:dyDescent="0.3">
      <c r="A91" s="1">
        <f>Data!A92</f>
        <v>39813</v>
      </c>
      <c r="B91" s="5">
        <f>Data!E92</f>
        <v>14036.71223715517</v>
      </c>
      <c r="C91" s="5">
        <f>Data!G92</f>
        <v>10695.024364397161</v>
      </c>
    </row>
    <row r="92" spans="1:3" x14ac:dyDescent="0.3">
      <c r="A92" s="1">
        <f>Data!A93</f>
        <v>39844</v>
      </c>
      <c r="B92" s="5">
        <f>Data!E93</f>
        <v>13810.219413615026</v>
      </c>
      <c r="C92" s="5">
        <f>Data!G93</f>
        <v>10314.281497024622</v>
      </c>
    </row>
    <row r="93" spans="1:3" x14ac:dyDescent="0.3">
      <c r="A93" s="1">
        <f>Data!A94</f>
        <v>39872</v>
      </c>
      <c r="B93" s="5">
        <f>Data!E94</f>
        <v>13329.130117715076</v>
      </c>
      <c r="C93" s="5">
        <f>Data!G94</f>
        <v>9717.0845983468971</v>
      </c>
    </row>
    <row r="94" spans="1:3" x14ac:dyDescent="0.3">
      <c r="A94" s="1">
        <f>Data!A95</f>
        <v>39903</v>
      </c>
      <c r="B94" s="5">
        <f>Data!E95</f>
        <v>13617.895777988388</v>
      </c>
      <c r="C94" s="5">
        <f>Data!G95</f>
        <v>10126.173859937302</v>
      </c>
    </row>
    <row r="95" spans="1:3" x14ac:dyDescent="0.3">
      <c r="A95" s="1">
        <f>Data!A96</f>
        <v>39933</v>
      </c>
      <c r="B95" s="5">
        <f>Data!E96</f>
        <v>13892.490487201114</v>
      </c>
      <c r="C95" s="5">
        <f>Data!G96</f>
        <v>10759.059726183383</v>
      </c>
    </row>
    <row r="96" spans="1:3" x14ac:dyDescent="0.3">
      <c r="A96" s="1">
        <f>Data!A97</f>
        <v>39964</v>
      </c>
      <c r="B96" s="5">
        <f>Data!E97</f>
        <v>14333.775083524955</v>
      </c>
      <c r="C96" s="5">
        <f>Data!G97</f>
        <v>11189.422115230718</v>
      </c>
    </row>
    <row r="97" spans="1:3" x14ac:dyDescent="0.3">
      <c r="A97" s="1">
        <f>Data!A98</f>
        <v>39994</v>
      </c>
      <c r="B97" s="5">
        <f>Data!E98</f>
        <v>14453.666418891748</v>
      </c>
      <c r="C97" s="5">
        <f>Data!G98</f>
        <v>11259.915474556672</v>
      </c>
    </row>
    <row r="98" spans="1:3" x14ac:dyDescent="0.3">
      <c r="A98" s="1">
        <f>Data!A99</f>
        <v>40025</v>
      </c>
      <c r="B98" s="5">
        <f>Data!E99</f>
        <v>14839.062651303902</v>
      </c>
      <c r="C98" s="5">
        <f>Data!G99</f>
        <v>11765.485679364267</v>
      </c>
    </row>
    <row r="99" spans="1:3" x14ac:dyDescent="0.3">
      <c r="A99" s="1">
        <f>Data!A100</f>
        <v>40056</v>
      </c>
      <c r="B99" s="5">
        <f>Data!E100</f>
        <v>15041.827372275122</v>
      </c>
      <c r="C99" s="5">
        <f>Data!G100</f>
        <v>12038.444947125519</v>
      </c>
    </row>
    <row r="100" spans="1:3" x14ac:dyDescent="0.3">
      <c r="A100" s="1">
        <f>Data!A101</f>
        <v>40086</v>
      </c>
      <c r="B100" s="5">
        <f>Data!E101</f>
        <v>15295.496569484232</v>
      </c>
      <c r="C100" s="5">
        <f>Data!G101</f>
        <v>12311.717647425268</v>
      </c>
    </row>
    <row r="101" spans="1:3" x14ac:dyDescent="0.3">
      <c r="A101" s="1">
        <f>Data!A102</f>
        <v>40117</v>
      </c>
      <c r="B101" s="5">
        <f>Data!E102</f>
        <v>15392.84099448374</v>
      </c>
      <c r="C101" s="5">
        <f>Data!G102</f>
        <v>12252.621402717627</v>
      </c>
    </row>
    <row r="102" spans="1:3" x14ac:dyDescent="0.3">
      <c r="A102" s="1">
        <f>Data!A103</f>
        <v>40147</v>
      </c>
      <c r="B102" s="5">
        <f>Data!E103</f>
        <v>15675.519036061803</v>
      </c>
      <c r="C102" s="5">
        <f>Data!G103</f>
        <v>12666.760006129483</v>
      </c>
    </row>
    <row r="103" spans="1:3" x14ac:dyDescent="0.3">
      <c r="A103" s="1">
        <f>Data!A104</f>
        <v>40178</v>
      </c>
      <c r="B103" s="5">
        <f>Data!E104</f>
        <v>15848.956960028221</v>
      </c>
      <c r="C103" s="5">
        <f>Data!G104</f>
        <v>12770.627438179745</v>
      </c>
    </row>
    <row r="104" spans="1:3" x14ac:dyDescent="0.3">
      <c r="A104" s="1">
        <f>Data!A105</f>
        <v>40209</v>
      </c>
      <c r="B104" s="5">
        <f>Data!E105</f>
        <v>15639.282579852896</v>
      </c>
      <c r="C104" s="5">
        <f>Data!G105</f>
        <v>12610.994595202499</v>
      </c>
    </row>
    <row r="105" spans="1:3" x14ac:dyDescent="0.3">
      <c r="A105" s="1">
        <f>Data!A106</f>
        <v>40237</v>
      </c>
      <c r="B105" s="5">
        <f>Data!E106</f>
        <v>15759.243100800626</v>
      </c>
      <c r="C105" s="5">
        <f>Data!G106</f>
        <v>12822.8593044019</v>
      </c>
    </row>
    <row r="106" spans="1:3" x14ac:dyDescent="0.3">
      <c r="A106" s="1">
        <f>Data!A107</f>
        <v>40268</v>
      </c>
      <c r="B106" s="5">
        <f>Data!E107</f>
        <v>16119.664269484241</v>
      </c>
      <c r="C106" s="5">
        <f>Data!G107</f>
        <v>13222.932514699238</v>
      </c>
    </row>
    <row r="107" spans="1:3" x14ac:dyDescent="0.3">
      <c r="A107" s="1">
        <f>Data!A108</f>
        <v>40298</v>
      </c>
      <c r="B107" s="5">
        <f>Data!E108</f>
        <v>16249.757405580649</v>
      </c>
      <c r="C107" s="5">
        <f>Data!G108</f>
        <v>13356.4841330977</v>
      </c>
    </row>
    <row r="108" spans="1:3" x14ac:dyDescent="0.3">
      <c r="A108" s="1">
        <f>Data!A109</f>
        <v>40329</v>
      </c>
      <c r="B108" s="5">
        <f>Data!E109</f>
        <v>15622.036782532892</v>
      </c>
      <c r="C108" s="5">
        <f>Data!G109</f>
        <v>12796.847447920905</v>
      </c>
    </row>
    <row r="109" spans="1:3" x14ac:dyDescent="0.3">
      <c r="A109" s="1">
        <f>Data!A110</f>
        <v>40359</v>
      </c>
      <c r="B109" s="5">
        <f>Data!E110</f>
        <v>15632.510762771864</v>
      </c>
      <c r="C109" s="5">
        <f>Data!G110</f>
        <v>12498.680902384349</v>
      </c>
    </row>
    <row r="110" spans="1:3" x14ac:dyDescent="0.3">
      <c r="A110" s="1">
        <f>Data!A111</f>
        <v>40390</v>
      </c>
      <c r="B110" s="5">
        <f>Data!E111</f>
        <v>16185.43988888356</v>
      </c>
      <c r="C110" s="5">
        <f>Data!G111</f>
        <v>12996.128402299246</v>
      </c>
    </row>
    <row r="111" spans="1:3" x14ac:dyDescent="0.3">
      <c r="A111" s="1">
        <f>Data!A112</f>
        <v>40421</v>
      </c>
      <c r="B111" s="5">
        <f>Data!E112</f>
        <v>16050.622650431647</v>
      </c>
      <c r="C111" s="5">
        <f>Data!G112</f>
        <v>12733.606608572802</v>
      </c>
    </row>
    <row r="112" spans="1:3" x14ac:dyDescent="0.3">
      <c r="A112" s="1">
        <f>Data!A113</f>
        <v>40451</v>
      </c>
      <c r="B112" s="5">
        <f>Data!E113</f>
        <v>16822.183494790232</v>
      </c>
      <c r="C112" s="5">
        <f>Data!G113</f>
        <v>13335.906201158294</v>
      </c>
    </row>
    <row r="113" spans="1:3" x14ac:dyDescent="0.3">
      <c r="A113" s="1">
        <f>Data!A114</f>
        <v>40482</v>
      </c>
      <c r="B113" s="5">
        <f>Data!E114</f>
        <v>17195.139072794951</v>
      </c>
      <c r="C113" s="5">
        <f>Data!G114</f>
        <v>13619.961003242966</v>
      </c>
    </row>
    <row r="114" spans="1:3" x14ac:dyDescent="0.3">
      <c r="A114" s="1">
        <f>Data!A115</f>
        <v>40512</v>
      </c>
      <c r="B114" s="5">
        <f>Data!E115</f>
        <v>16990.00900584456</v>
      </c>
      <c r="C114" s="5">
        <f>Data!G115</f>
        <v>13604.979046139399</v>
      </c>
    </row>
    <row r="115" spans="1:3" x14ac:dyDescent="0.3">
      <c r="A115" s="1">
        <f>Data!A116</f>
        <v>40543</v>
      </c>
      <c r="B115" s="5">
        <f>Data!E116</f>
        <v>17460.130402477698</v>
      </c>
      <c r="C115" s="5">
        <f>Data!G116</f>
        <v>14052.582856757384</v>
      </c>
    </row>
    <row r="116" spans="1:3" x14ac:dyDescent="0.3">
      <c r="A116" s="1">
        <f>Data!A117</f>
        <v>40574</v>
      </c>
      <c r="B116" s="5">
        <f>Data!E117</f>
        <v>17517.233093477545</v>
      </c>
      <c r="C116" s="5">
        <f>Data!G117</f>
        <v>14190.298168753607</v>
      </c>
    </row>
    <row r="117" spans="1:3" x14ac:dyDescent="0.3">
      <c r="A117" s="1">
        <f>Data!A118</f>
        <v>40602</v>
      </c>
      <c r="B117" s="5">
        <f>Data!E118</f>
        <v>17758.453484133392</v>
      </c>
      <c r="C117" s="5">
        <f>Data!G118</f>
        <v>14410.247790369289</v>
      </c>
    </row>
    <row r="118" spans="1:3" x14ac:dyDescent="0.3">
      <c r="A118" s="1">
        <f>Data!A119</f>
        <v>40633</v>
      </c>
      <c r="B118" s="5">
        <f>Data!E119</f>
        <v>17937.289313093512</v>
      </c>
      <c r="C118" s="5">
        <f>Data!G119</f>
        <v>14408.806765590252</v>
      </c>
    </row>
    <row r="119" spans="1:3" x14ac:dyDescent="0.3">
      <c r="A119" s="1">
        <f>Data!A120</f>
        <v>40663</v>
      </c>
      <c r="B119" s="5">
        <f>Data!E120</f>
        <v>18422.860019775555</v>
      </c>
      <c r="C119" s="5">
        <f>Data!G120</f>
        <v>14756.059008640977</v>
      </c>
    </row>
    <row r="120" spans="1:3" x14ac:dyDescent="0.3">
      <c r="A120" s="1">
        <f>Data!A121</f>
        <v>40694</v>
      </c>
      <c r="B120" s="5">
        <f>Data!E121</f>
        <v>18418.631271225753</v>
      </c>
      <c r="C120" s="5">
        <f>Data!G121</f>
        <v>14635.059324770122</v>
      </c>
    </row>
    <row r="121" spans="1:3" x14ac:dyDescent="0.3">
      <c r="A121" s="1">
        <f>Data!A122</f>
        <v>40724</v>
      </c>
      <c r="B121" s="5">
        <f>Data!E122</f>
        <v>18235.742770004028</v>
      </c>
      <c r="C121" s="5">
        <f>Data!G122</f>
        <v>14519.442356104437</v>
      </c>
    </row>
    <row r="122" spans="1:3" x14ac:dyDescent="0.3">
      <c r="A122" s="1">
        <f>Data!A123</f>
        <v>40755</v>
      </c>
      <c r="B122" s="5">
        <f>Data!E123</f>
        <v>18306.323517351913</v>
      </c>
      <c r="C122" s="5">
        <f>Data!G123</f>
        <v>14432.325701967809</v>
      </c>
    </row>
    <row r="123" spans="1:3" x14ac:dyDescent="0.3">
      <c r="A123" s="1">
        <f>Data!A124</f>
        <v>40786</v>
      </c>
      <c r="B123" s="5">
        <f>Data!E124</f>
        <v>17773.068768719659</v>
      </c>
      <c r="C123" s="5">
        <f>Data!G124</f>
        <v>13879.567627582443</v>
      </c>
    </row>
    <row r="124" spans="1:3" x14ac:dyDescent="0.3">
      <c r="A124" s="1">
        <f>Data!A125</f>
        <v>40816</v>
      </c>
      <c r="B124" s="5">
        <f>Data!E125</f>
        <v>16924.768405514158</v>
      </c>
      <c r="C124" s="5">
        <f>Data!G125</f>
        <v>13189.753116491596</v>
      </c>
    </row>
    <row r="125" spans="1:3" x14ac:dyDescent="0.3">
      <c r="A125" s="1">
        <f>Data!A126</f>
        <v>40847</v>
      </c>
      <c r="B125" s="5">
        <f>Data!E126</f>
        <v>17719.732594828882</v>
      </c>
      <c r="C125" s="5">
        <f>Data!G126</f>
        <v>13948.163920689865</v>
      </c>
    </row>
    <row r="126" spans="1:3" x14ac:dyDescent="0.3">
      <c r="A126" s="1">
        <f>Data!A127</f>
        <v>40877</v>
      </c>
      <c r="B126" s="5">
        <f>Data!E127</f>
        <v>17552.64370094992</v>
      </c>
      <c r="C126" s="5">
        <f>Data!G127</f>
        <v>13708.255501254</v>
      </c>
    </row>
    <row r="127" spans="1:3" x14ac:dyDescent="0.3">
      <c r="A127" s="1">
        <f>Data!A128</f>
        <v>40908</v>
      </c>
      <c r="B127" s="5">
        <f>Data!E128</f>
        <v>17682.014792340233</v>
      </c>
      <c r="C127" s="5">
        <f>Data!G128</f>
        <v>13715.109629004626</v>
      </c>
    </row>
    <row r="128" spans="1:3" x14ac:dyDescent="0.3">
      <c r="A128" s="1">
        <f>Data!A129</f>
        <v>40939</v>
      </c>
      <c r="B128" s="5">
        <f>Data!E129</f>
        <v>17996.232362269082</v>
      </c>
      <c r="C128" s="5">
        <f>Data!G129</f>
        <v>14186.909400242384</v>
      </c>
    </row>
    <row r="129" spans="1:3" x14ac:dyDescent="0.3">
      <c r="A129" s="1">
        <f>Data!A130</f>
        <v>40968</v>
      </c>
      <c r="B129" s="5">
        <f>Data!E130</f>
        <v>18413.213378304408</v>
      </c>
      <c r="C129" s="5">
        <f>Data!G130</f>
        <v>14575.630717809026</v>
      </c>
    </row>
    <row r="130" spans="1:3" x14ac:dyDescent="0.3">
      <c r="A130" s="1">
        <f>Data!A131</f>
        <v>40999</v>
      </c>
      <c r="B130" s="5">
        <f>Data!E131</f>
        <v>18611.532191187849</v>
      </c>
      <c r="C130" s="5">
        <f>Data!G131</f>
        <v>14644.136182182729</v>
      </c>
    </row>
    <row r="131" spans="1:3" x14ac:dyDescent="0.3">
      <c r="A131" s="1">
        <f>Data!A132</f>
        <v>41029</v>
      </c>
      <c r="B131" s="5">
        <f>Data!E132</f>
        <v>18566.314764362978</v>
      </c>
      <c r="C131" s="5">
        <f>Data!G132</f>
        <v>14578.237569362907</v>
      </c>
    </row>
    <row r="132" spans="1:3" x14ac:dyDescent="0.3">
      <c r="A132" s="1">
        <f>Data!A133</f>
        <v>41060</v>
      </c>
      <c r="B132" s="5">
        <f>Data!E133</f>
        <v>17847.249969053635</v>
      </c>
      <c r="C132" s="5">
        <f>Data!G133</f>
        <v>13919.301231227704</v>
      </c>
    </row>
    <row r="133" spans="1:3" x14ac:dyDescent="0.3">
      <c r="A133" s="1">
        <f>Data!A134</f>
        <v>41090</v>
      </c>
      <c r="B133" s="5">
        <f>Data!E134</f>
        <v>18389.279194002513</v>
      </c>
      <c r="C133" s="5">
        <f>Data!G134</f>
        <v>14289.554643978361</v>
      </c>
    </row>
    <row r="134" spans="1:3" x14ac:dyDescent="0.3">
      <c r="A134" s="1">
        <f>Data!A135</f>
        <v>41121</v>
      </c>
      <c r="B134" s="5">
        <f>Data!E135</f>
        <v>18646.185918086969</v>
      </c>
      <c r="C134" s="5">
        <f>Data!G135</f>
        <v>14442.452878668928</v>
      </c>
    </row>
    <row r="135" spans="1:3" x14ac:dyDescent="0.3">
      <c r="A135" s="1">
        <f>Data!A136</f>
        <v>41152</v>
      </c>
      <c r="B135" s="5">
        <f>Data!E136</f>
        <v>18951.432593971829</v>
      </c>
      <c r="C135" s="5">
        <f>Data!G136</f>
        <v>14628.760520803757</v>
      </c>
    </row>
    <row r="136" spans="1:3" x14ac:dyDescent="0.3">
      <c r="A136" s="1">
        <f>Data!A137</f>
        <v>41182</v>
      </c>
      <c r="B136" s="5">
        <f>Data!E137</f>
        <v>19326.111169749485</v>
      </c>
      <c r="C136" s="5">
        <f>Data!G137</f>
        <v>14890.615334126145</v>
      </c>
    </row>
    <row r="137" spans="1:3" x14ac:dyDescent="0.3">
      <c r="A137" s="1">
        <f>Data!A138</f>
        <v>41213</v>
      </c>
      <c r="B137" s="5">
        <f>Data!E138</f>
        <v>19300.416368347214</v>
      </c>
      <c r="C137" s="5">
        <f>Data!G138</f>
        <v>14860.834103457893</v>
      </c>
    </row>
    <row r="138" spans="1:3" x14ac:dyDescent="0.3">
      <c r="A138" s="1">
        <f>Data!A139</f>
        <v>41243</v>
      </c>
      <c r="B138" s="5">
        <f>Data!E139</f>
        <v>19303.706353715264</v>
      </c>
      <c r="C138" s="5">
        <f>Data!G139</f>
        <v>14963.373858771751</v>
      </c>
    </row>
    <row r="139" spans="1:3" x14ac:dyDescent="0.3">
      <c r="A139" s="1">
        <f>Data!A140</f>
        <v>41274</v>
      </c>
      <c r="B139" s="5">
        <f>Data!E140</f>
        <v>19606.204348383013</v>
      </c>
      <c r="C139" s="5">
        <f>Data!G140</f>
        <v>15147.423357234644</v>
      </c>
    </row>
    <row r="140" spans="1:3" x14ac:dyDescent="0.3">
      <c r="A140" s="1">
        <f>Data!A141</f>
        <v>41305</v>
      </c>
      <c r="B140" s="5">
        <f>Data!E141</f>
        <v>20197.732589398242</v>
      </c>
      <c r="C140" s="5">
        <f>Data!G141</f>
        <v>15510.961517808275</v>
      </c>
    </row>
    <row r="141" spans="1:3" x14ac:dyDescent="0.3">
      <c r="A141" s="1">
        <f>Data!A142</f>
        <v>41333</v>
      </c>
      <c r="B141" s="5">
        <f>Data!E142</f>
        <v>20124.424149141647</v>
      </c>
      <c r="C141" s="5">
        <f>Data!G142</f>
        <v>15529.574671629647</v>
      </c>
    </row>
    <row r="142" spans="1:3" x14ac:dyDescent="0.3">
      <c r="A142" s="1">
        <f>Data!A143</f>
        <v>41364</v>
      </c>
      <c r="B142" s="5">
        <f>Data!E143</f>
        <v>20431.733401081845</v>
      </c>
      <c r="C142" s="5">
        <f>Data!G143</f>
        <v>15681.764503411618</v>
      </c>
    </row>
    <row r="143" spans="1:3" x14ac:dyDescent="0.3">
      <c r="A143" s="1">
        <f>Data!A144</f>
        <v>41394</v>
      </c>
      <c r="B143" s="5">
        <f>Data!E144</f>
        <v>20625.231353514631</v>
      </c>
      <c r="C143" s="5">
        <f>Data!G144</f>
        <v>15929.536382565522</v>
      </c>
    </row>
    <row r="144" spans="1:3" x14ac:dyDescent="0.3">
      <c r="A144" s="1">
        <f>Data!A145</f>
        <v>41425</v>
      </c>
      <c r="B144" s="5">
        <f>Data!E145</f>
        <v>20455.495225973675</v>
      </c>
      <c r="C144" s="5">
        <f>Data!G145</f>
        <v>15904.049124353416</v>
      </c>
    </row>
    <row r="145" spans="1:3" x14ac:dyDescent="0.3">
      <c r="A145" s="1">
        <f>Data!A146</f>
        <v>41455</v>
      </c>
      <c r="B145" s="5">
        <f>Data!E146</f>
        <v>20233.971660776166</v>
      </c>
      <c r="C145" s="5">
        <f>Data!G146</f>
        <v>15647.993933451326</v>
      </c>
    </row>
    <row r="146" spans="1:3" x14ac:dyDescent="0.3">
      <c r="A146" s="1">
        <f>Data!A147</f>
        <v>41486</v>
      </c>
      <c r="B146" s="5">
        <f>Data!E147</f>
        <v>20992.14792468668</v>
      </c>
      <c r="C146" s="5">
        <f>Data!G147</f>
        <v>16056.406575114406</v>
      </c>
    </row>
    <row r="147" spans="1:3" x14ac:dyDescent="0.3">
      <c r="A147" s="1">
        <f>Data!A148</f>
        <v>41517</v>
      </c>
      <c r="B147" s="5">
        <f>Data!E148</f>
        <v>20936.948271616722</v>
      </c>
      <c r="C147" s="5">
        <f>Data!G148</f>
        <v>15892.63122804824</v>
      </c>
    </row>
    <row r="148" spans="1:3" x14ac:dyDescent="0.3">
      <c r="A148" s="1">
        <f>Data!A149</f>
        <v>41547</v>
      </c>
      <c r="B148" s="5">
        <f>Data!E149</f>
        <v>21650.279769706744</v>
      </c>
      <c r="C148" s="5">
        <f>Data!G149</f>
        <v>16334.446376187982</v>
      </c>
    </row>
    <row r="149" spans="1:3" x14ac:dyDescent="0.3">
      <c r="A149" s="1">
        <f>Data!A150</f>
        <v>41578</v>
      </c>
      <c r="B149" s="5">
        <f>Data!E150</f>
        <v>22143.266640016594</v>
      </c>
      <c r="C149" s="5">
        <f>Data!G150</f>
        <v>16688.903862551262</v>
      </c>
    </row>
    <row r="150" spans="1:3" x14ac:dyDescent="0.3">
      <c r="A150" s="1">
        <f>Data!A151</f>
        <v>41608</v>
      </c>
      <c r="B150" s="5">
        <f>Data!E151</f>
        <v>22138.183916346581</v>
      </c>
      <c r="C150" s="5">
        <f>Data!G151</f>
        <v>16827.421764610437</v>
      </c>
    </row>
    <row r="151" spans="1:3" x14ac:dyDescent="0.3">
      <c r="A151" s="1">
        <f>Data!A152</f>
        <v>41639</v>
      </c>
      <c r="B151" s="5">
        <f>Data!E152</f>
        <v>22385.477656001727</v>
      </c>
      <c r="C151" s="5">
        <f>Data!G152</f>
        <v>16970.454849609625</v>
      </c>
    </row>
    <row r="152" spans="1:3" x14ac:dyDescent="0.3">
      <c r="A152" s="1">
        <f>Data!A153</f>
        <v>41670</v>
      </c>
      <c r="B152" s="5">
        <f>Data!E153</f>
        <v>21968.446546801399</v>
      </c>
      <c r="C152" s="5">
        <f>Data!G153</f>
        <v>16654.804389406887</v>
      </c>
    </row>
    <row r="153" spans="1:3" x14ac:dyDescent="0.3">
      <c r="A153" s="1">
        <f>Data!A154</f>
        <v>41698</v>
      </c>
      <c r="B153" s="5">
        <f>Data!E154</f>
        <v>22444.512930380883</v>
      </c>
      <c r="C153" s="5">
        <f>Data!G154</f>
        <v>17079.501901336764</v>
      </c>
    </row>
    <row r="154" spans="1:3" x14ac:dyDescent="0.3">
      <c r="A154" s="1">
        <f>Data!A155</f>
        <v>41729</v>
      </c>
      <c r="B154" s="5">
        <f>Data!E155</f>
        <v>22744.606435058606</v>
      </c>
      <c r="C154" s="5">
        <f>Data!G155</f>
        <v>17117.076805519704</v>
      </c>
    </row>
    <row r="155" spans="1:3" x14ac:dyDescent="0.3">
      <c r="A155" s="1">
        <f>Data!A156</f>
        <v>41759</v>
      </c>
      <c r="B155" s="5">
        <f>Data!E156</f>
        <v>22962.282824049529</v>
      </c>
      <c r="C155" s="5">
        <f>Data!G156</f>
        <v>17219.779266352823</v>
      </c>
    </row>
    <row r="156" spans="1:3" x14ac:dyDescent="0.3">
      <c r="A156" s="1">
        <f>Data!A157</f>
        <v>41790</v>
      </c>
      <c r="B156" s="5">
        <f>Data!E157</f>
        <v>23294.557662462543</v>
      </c>
      <c r="C156" s="5">
        <f>Data!G157</f>
        <v>17435.026507182232</v>
      </c>
    </row>
    <row r="157" spans="1:3" x14ac:dyDescent="0.3">
      <c r="A157" s="1">
        <f>Data!A158</f>
        <v>41820</v>
      </c>
      <c r="B157" s="5">
        <f>Data!E158</f>
        <v>23647.946861624096</v>
      </c>
      <c r="C157" s="5">
        <f>Data!G158</f>
        <v>17602.402761651181</v>
      </c>
    </row>
    <row r="158" spans="1:3" x14ac:dyDescent="0.3">
      <c r="A158" s="1">
        <f>Data!A159</f>
        <v>41851</v>
      </c>
      <c r="B158" s="5">
        <f>Data!E159</f>
        <v>23148.276667085378</v>
      </c>
      <c r="C158" s="5">
        <f>Data!G159</f>
        <v>17493.267864528945</v>
      </c>
    </row>
    <row r="159" spans="1:3" x14ac:dyDescent="0.3">
      <c r="A159" s="1">
        <f>Data!A160</f>
        <v>41882</v>
      </c>
      <c r="B159" s="5">
        <f>Data!E160</f>
        <v>23578.15085665006</v>
      </c>
      <c r="C159" s="5">
        <f>Data!G160</f>
        <v>17706.685732476199</v>
      </c>
    </row>
    <row r="160" spans="1:3" x14ac:dyDescent="0.3">
      <c r="A160" s="1">
        <f>Data!A161</f>
        <v>41912</v>
      </c>
      <c r="B160" s="5">
        <f>Data!E161</f>
        <v>23195.488358656254</v>
      </c>
      <c r="C160" s="5">
        <f>Data!G161</f>
        <v>17412.754749317093</v>
      </c>
    </row>
    <row r="161" spans="1:3" x14ac:dyDescent="0.3">
      <c r="A161" s="1">
        <f>Data!A162</f>
        <v>41943</v>
      </c>
      <c r="B161" s="5">
        <f>Data!E162</f>
        <v>23034.754337994073</v>
      </c>
      <c r="C161" s="5">
        <f>Data!G162</f>
        <v>17496.335972113815</v>
      </c>
    </row>
    <row r="162" spans="1:3" x14ac:dyDescent="0.3">
      <c r="A162" s="1">
        <f>Data!A163</f>
        <v>41973</v>
      </c>
      <c r="B162" s="5">
        <f>Data!E163</f>
        <v>23326.615314879029</v>
      </c>
      <c r="C162" s="5">
        <f>Data!G163</f>
        <v>17664.300797446107</v>
      </c>
    </row>
    <row r="163" spans="1:3" x14ac:dyDescent="0.3">
      <c r="A163" s="1">
        <f>Data!A164</f>
        <v>42004</v>
      </c>
      <c r="B163" s="5">
        <f>Data!E164</f>
        <v>22976.027060925364</v>
      </c>
      <c r="C163" s="5">
        <f>Data!G164</f>
        <v>17473.52634883369</v>
      </c>
    </row>
    <row r="164" spans="1:3" x14ac:dyDescent="0.3">
      <c r="A164" s="1">
        <f>Data!A165</f>
        <v>42035</v>
      </c>
      <c r="B164" s="5">
        <f>Data!E165</f>
        <v>23000.622022177835</v>
      </c>
      <c r="C164" s="5">
        <f>Data!G165</f>
        <v>17389.653422359286</v>
      </c>
    </row>
    <row r="165" spans="1:3" x14ac:dyDescent="0.3">
      <c r="A165" s="1">
        <f>Data!A166</f>
        <v>42063</v>
      </c>
      <c r="B165" s="5">
        <f>Data!E166</f>
        <v>23593.358675346699</v>
      </c>
      <c r="C165" s="5">
        <f>Data!G166</f>
        <v>17878.302683527581</v>
      </c>
    </row>
    <row r="166" spans="1:3" x14ac:dyDescent="0.3">
      <c r="A166" s="1">
        <f>Data!A167</f>
        <v>42094</v>
      </c>
      <c r="B166" s="5">
        <f>Data!E167</f>
        <v>23061.811201825036</v>
      </c>
      <c r="C166" s="5">
        <f>Data!G167</f>
        <v>17760.305885816299</v>
      </c>
    </row>
    <row r="167" spans="1:3" x14ac:dyDescent="0.3">
      <c r="A167" s="1">
        <f>Data!A168</f>
        <v>42124</v>
      </c>
      <c r="B167" s="5">
        <f>Data!E168</f>
        <v>23420.894254157196</v>
      </c>
      <c r="C167" s="5">
        <f>Data!G168</f>
        <v>18033.814596457873</v>
      </c>
    </row>
    <row r="168" spans="1:3" x14ac:dyDescent="0.3">
      <c r="A168" s="1">
        <f>Data!A169</f>
        <v>42155</v>
      </c>
      <c r="B168" s="5">
        <f>Data!E169</f>
        <v>23668.463924198695</v>
      </c>
      <c r="C168" s="5">
        <f>Data!G169</f>
        <v>18037.421359377164</v>
      </c>
    </row>
    <row r="169" spans="1:3" x14ac:dyDescent="0.3">
      <c r="A169" s="1">
        <f>Data!A170</f>
        <v>42185</v>
      </c>
      <c r="B169" s="5">
        <f>Data!E170</f>
        <v>23364.808464175159</v>
      </c>
      <c r="C169" s="5">
        <f>Data!G170</f>
        <v>17815.561076656824</v>
      </c>
    </row>
    <row r="170" spans="1:3" x14ac:dyDescent="0.3">
      <c r="A170" s="1">
        <f>Data!A171</f>
        <v>42216</v>
      </c>
      <c r="B170" s="5">
        <f>Data!E171</f>
        <v>23618.794724050578</v>
      </c>
      <c r="C170" s="5">
        <f>Data!G171</f>
        <v>17904.638882040108</v>
      </c>
    </row>
    <row r="171" spans="1:3" x14ac:dyDescent="0.3">
      <c r="A171" s="1">
        <f>Data!A172</f>
        <v>42247</v>
      </c>
      <c r="B171" s="5">
        <f>Data!E172</f>
        <v>22595.403257839913</v>
      </c>
      <c r="C171" s="5">
        <f>Data!G172</f>
        <v>17285.138376721519</v>
      </c>
    </row>
    <row r="172" spans="1:3" x14ac:dyDescent="0.3">
      <c r="A172" s="1">
        <f>Data!A173</f>
        <v>42277</v>
      </c>
      <c r="B172" s="5">
        <f>Data!E173</f>
        <v>22447.865711058825</v>
      </c>
      <c r="C172" s="5">
        <f>Data!G173</f>
        <v>17006.847648856303</v>
      </c>
    </row>
    <row r="173" spans="1:3" x14ac:dyDescent="0.3">
      <c r="A173" s="1">
        <f>Data!A174</f>
        <v>42308</v>
      </c>
      <c r="B173" s="5">
        <f>Data!E174</f>
        <v>23482.049252714434</v>
      </c>
      <c r="C173" s="5">
        <f>Data!G174</f>
        <v>17687.121554810554</v>
      </c>
    </row>
    <row r="174" spans="1:3" x14ac:dyDescent="0.3">
      <c r="A174" s="1">
        <f>Data!A175</f>
        <v>42338</v>
      </c>
      <c r="B174" s="5">
        <f>Data!E175</f>
        <v>23413.257694425654</v>
      </c>
      <c r="C174" s="5">
        <f>Data!G175</f>
        <v>17616.373068591311</v>
      </c>
    </row>
    <row r="175" spans="1:3" x14ac:dyDescent="0.3">
      <c r="A175" s="1">
        <f>Data!A176</f>
        <v>42369</v>
      </c>
      <c r="B175" s="5">
        <f>Data!E176</f>
        <v>23199.505465923387</v>
      </c>
      <c r="C175" s="5">
        <f>Data!G176</f>
        <v>17447.255887132833</v>
      </c>
    </row>
    <row r="176" spans="1:3" x14ac:dyDescent="0.3">
      <c r="A176" s="1">
        <f>Data!A177</f>
        <v>42400</v>
      </c>
      <c r="B176" s="5">
        <f>Data!E177</f>
        <v>22897.226625221156</v>
      </c>
      <c r="C176" s="5">
        <f>Data!G177</f>
        <v>16958.732722293113</v>
      </c>
    </row>
    <row r="177" spans="1:3" x14ac:dyDescent="0.3">
      <c r="A177" s="1">
        <f>Data!A178</f>
        <v>42429</v>
      </c>
      <c r="B177" s="5">
        <f>Data!E178</f>
        <v>22738.559420608864</v>
      </c>
      <c r="C177" s="5">
        <f>Data!G178</f>
        <v>16907.856524126233</v>
      </c>
    </row>
    <row r="178" spans="1:3" x14ac:dyDescent="0.3">
      <c r="A178" s="1">
        <f>Data!A179</f>
        <v>42460</v>
      </c>
      <c r="B178" s="5">
        <f>Data!E179</f>
        <v>23683.811838337959</v>
      </c>
      <c r="C178" s="5">
        <f>Data!G179</f>
        <v>17596.006284658171</v>
      </c>
    </row>
    <row r="179" spans="1:3" x14ac:dyDescent="0.3">
      <c r="A179" s="1">
        <f>Data!A180</f>
        <v>42490</v>
      </c>
      <c r="B179" s="5">
        <f>Data!E180</f>
        <v>23856.004089615592</v>
      </c>
      <c r="C179" s="5">
        <f>Data!G180</f>
        <v>17756.129941848561</v>
      </c>
    </row>
    <row r="180" spans="1:3" x14ac:dyDescent="0.3">
      <c r="A180" s="1">
        <f>Data!A181</f>
        <v>42521</v>
      </c>
      <c r="B180" s="5">
        <f>Data!E181</f>
        <v>23965.037047051184</v>
      </c>
      <c r="C180" s="5">
        <f>Data!G181</f>
        <v>17772.110458796222</v>
      </c>
    </row>
    <row r="181" spans="1:3" x14ac:dyDescent="0.3">
      <c r="A181" s="1">
        <f>Data!A182</f>
        <v>42551</v>
      </c>
      <c r="B181" s="5">
        <f>Data!E182</f>
        <v>23928.381609476</v>
      </c>
      <c r="C181" s="5">
        <f>Data!G182</f>
        <v>17773.887669842101</v>
      </c>
    </row>
    <row r="182" spans="1:3" x14ac:dyDescent="0.3">
      <c r="A182" s="1">
        <f>Data!A183</f>
        <v>42582</v>
      </c>
      <c r="B182" s="5">
        <f>Data!E183</f>
        <v>24164.565788137712</v>
      </c>
      <c r="C182" s="5">
        <f>Data!G183</f>
        <v>18173.800142413547</v>
      </c>
    </row>
    <row r="183" spans="1:3" x14ac:dyDescent="0.3">
      <c r="A183" s="1">
        <f>Data!A184</f>
        <v>42613</v>
      </c>
      <c r="B183" s="5">
        <f>Data!E184</f>
        <v>24272.592558476957</v>
      </c>
      <c r="C183" s="5">
        <f>Data!G184</f>
        <v>18204.695602655651</v>
      </c>
    </row>
    <row r="184" spans="1:3" x14ac:dyDescent="0.3">
      <c r="A184" s="1">
        <f>Data!A185</f>
        <v>42643</v>
      </c>
      <c r="B184" s="5">
        <f>Data!E185</f>
        <v>24262.166554839096</v>
      </c>
      <c r="C184" s="5">
        <f>Data!G185</f>
        <v>18270.23250682521</v>
      </c>
    </row>
    <row r="185" spans="1:3" x14ac:dyDescent="0.3">
      <c r="A185" s="1">
        <f>Data!A186</f>
        <v>42674</v>
      </c>
      <c r="B185" s="5">
        <f>Data!E186</f>
        <v>23943.615514320722</v>
      </c>
      <c r="C185" s="5">
        <f>Data!G186</f>
        <v>18118.58957701856</v>
      </c>
    </row>
    <row r="186" spans="1:3" x14ac:dyDescent="0.3">
      <c r="A186" s="1">
        <f>Data!A187</f>
        <v>42704</v>
      </c>
      <c r="B186" s="5">
        <f>Data!E187</f>
        <v>23804.035295084737</v>
      </c>
      <c r="C186" s="5">
        <f>Data!G187</f>
        <v>18154.826756172595</v>
      </c>
    </row>
    <row r="187" spans="1:3" x14ac:dyDescent="0.3">
      <c r="A187" s="1">
        <f>Data!A188</f>
        <v>42735</v>
      </c>
      <c r="B187" s="5">
        <f>Data!E188</f>
        <v>24398.43305114541</v>
      </c>
      <c r="C187" s="5">
        <f>Data!G188</f>
        <v>18365.422746544198</v>
      </c>
    </row>
    <row r="188" spans="1:3" x14ac:dyDescent="0.3">
      <c r="A188" s="1">
        <f>Data!A189</f>
        <v>42766</v>
      </c>
      <c r="B188" s="5">
        <f>Data!E189</f>
        <v>24773.448236427717</v>
      </c>
      <c r="C188" s="5">
        <f>Data!G189</f>
        <v>18640.904087742358</v>
      </c>
    </row>
    <row r="189" spans="1:3" x14ac:dyDescent="0.3">
      <c r="A189" s="1">
        <f>Data!A190</f>
        <v>42794</v>
      </c>
      <c r="B189" s="5">
        <f>Data!E190</f>
        <v>25045.224406081667</v>
      </c>
      <c r="C189" s="5">
        <f>Data!G190</f>
        <v>18935.430372328687</v>
      </c>
    </row>
    <row r="190" spans="1:3" x14ac:dyDescent="0.3">
      <c r="A190" s="1">
        <f>Data!A191</f>
        <v>42825</v>
      </c>
      <c r="B190" s="5">
        <f>Data!E191</f>
        <v>25337.513742930489</v>
      </c>
      <c r="C190" s="5">
        <f>Data!G191</f>
        <v>19062.297755823289</v>
      </c>
    </row>
    <row r="191" spans="1:3" x14ac:dyDescent="0.3">
      <c r="A191" s="1">
        <f>Data!A192</f>
        <v>42855</v>
      </c>
      <c r="B191" s="5">
        <f>Data!E192</f>
        <v>25691.490512953329</v>
      </c>
      <c r="C191" s="5">
        <f>Data!G192</f>
        <v>19237.670895176863</v>
      </c>
    </row>
    <row r="192" spans="1:3" x14ac:dyDescent="0.3">
      <c r="A192" s="1">
        <f>Data!A193</f>
        <v>42886</v>
      </c>
      <c r="B192" s="5">
        <f>Data!E193</f>
        <v>26212.268892181783</v>
      </c>
      <c r="C192" s="5">
        <f>Data!G193</f>
        <v>19481.989315545608</v>
      </c>
    </row>
    <row r="193" spans="1:3" x14ac:dyDescent="0.3">
      <c r="A193" s="1">
        <f>Data!A194</f>
        <v>42916</v>
      </c>
      <c r="B193" s="5">
        <f>Data!E194</f>
        <v>26109.266782506464</v>
      </c>
      <c r="C193" s="5">
        <f>Data!G194</f>
        <v>19538.487084560689</v>
      </c>
    </row>
    <row r="194" spans="1:3" x14ac:dyDescent="0.3">
      <c r="A194" s="1">
        <f>Data!A195</f>
        <v>42947</v>
      </c>
      <c r="B194" s="5">
        <f>Data!E195</f>
        <v>26228.598191198278</v>
      </c>
      <c r="C194" s="5">
        <f>Data!G195</f>
        <v>19851.102877913661</v>
      </c>
    </row>
    <row r="195" spans="1:3" x14ac:dyDescent="0.3">
      <c r="A195" s="1">
        <f>Data!A196</f>
        <v>42978</v>
      </c>
      <c r="B195" s="5">
        <f>Data!E196</f>
        <v>26272.412064790802</v>
      </c>
      <c r="C195" s="5">
        <f>Data!G196</f>
        <v>19914.626407122985</v>
      </c>
    </row>
    <row r="196" spans="1:3" x14ac:dyDescent="0.3">
      <c r="A196" s="1">
        <f>Data!A197</f>
        <v>43008</v>
      </c>
      <c r="B196" s="5">
        <f>Data!E197</f>
        <v>26576.396007230655</v>
      </c>
      <c r="C196" s="5">
        <f>Data!G197</f>
        <v>20107.798283272077</v>
      </c>
    </row>
    <row r="197" spans="1:3" x14ac:dyDescent="0.3">
      <c r="A197" s="1">
        <f>Data!A198</f>
        <v>43039</v>
      </c>
      <c r="B197" s="5">
        <f>Data!E198</f>
        <v>26631.421422221665</v>
      </c>
      <c r="C197" s="5">
        <f>Data!G198</f>
        <v>20324.962504731415</v>
      </c>
    </row>
    <row r="198" spans="1:3" x14ac:dyDescent="0.3">
      <c r="A198" s="1">
        <f>Data!A199</f>
        <v>43069</v>
      </c>
      <c r="B198" s="5">
        <f>Data!E199</f>
        <v>26795.749593068267</v>
      </c>
      <c r="C198" s="5">
        <f>Data!G199</f>
        <v>20503.822174773049</v>
      </c>
    </row>
    <row r="199" spans="1:3" x14ac:dyDescent="0.3">
      <c r="A199" s="1">
        <f>Data!A200</f>
        <v>43100</v>
      </c>
      <c r="B199" s="5">
        <f>Data!E200</f>
        <v>27151.341566740604</v>
      </c>
      <c r="C199" s="5">
        <f>Data!G200</f>
        <v>20682.205427693574</v>
      </c>
    </row>
    <row r="200" spans="1:3" x14ac:dyDescent="0.3">
      <c r="A200" s="1">
        <f>Data!A201</f>
        <v>43131</v>
      </c>
      <c r="B200" s="5">
        <f>Data!E201</f>
        <v>27777.735557500462</v>
      </c>
      <c r="C200" s="5">
        <f>Data!G201</f>
        <v>21246.82963586961</v>
      </c>
    </row>
    <row r="201" spans="1:3" x14ac:dyDescent="0.3">
      <c r="A201" s="1">
        <f>Data!A202</f>
        <v>43159</v>
      </c>
      <c r="B201" s="5">
        <f>Data!E202</f>
        <v>27182.47151464078</v>
      </c>
      <c r="C201" s="5">
        <f>Data!G202</f>
        <v>20779.399383880478</v>
      </c>
    </row>
    <row r="202" spans="1:3" x14ac:dyDescent="0.3">
      <c r="A202" s="1">
        <f>Data!A203</f>
        <v>43190</v>
      </c>
      <c r="B202" s="5">
        <f>Data!E203</f>
        <v>27208.85106720361</v>
      </c>
      <c r="C202" s="5">
        <f>Data!G203</f>
        <v>20565.371570226511</v>
      </c>
    </row>
    <row r="203" spans="1:3" x14ac:dyDescent="0.3">
      <c r="A203" s="1">
        <f>Data!A204</f>
        <v>43220</v>
      </c>
      <c r="B203" s="5">
        <f>Data!E204</f>
        <v>27344.091624385579</v>
      </c>
      <c r="C203" s="5">
        <f>Data!G204</f>
        <v>20680.537651019782</v>
      </c>
    </row>
    <row r="204" spans="1:3" x14ac:dyDescent="0.3">
      <c r="A204" s="1">
        <f>Data!A205</f>
        <v>43251</v>
      </c>
      <c r="B204" s="5">
        <f>Data!E205</f>
        <v>27143.672062622474</v>
      </c>
      <c r="C204" s="5">
        <f>Data!G205</f>
        <v>20742.579263972839</v>
      </c>
    </row>
    <row r="205" spans="1:3" x14ac:dyDescent="0.3">
      <c r="A205" s="1">
        <f>Data!A206</f>
        <v>43281</v>
      </c>
      <c r="B205" s="5">
        <f>Data!E206</f>
        <v>27351.876564615504</v>
      </c>
      <c r="C205" s="5">
        <f>Data!G206</f>
        <v>20688.648557886507</v>
      </c>
    </row>
    <row r="206" spans="1:3" x14ac:dyDescent="0.3">
      <c r="A206" s="1">
        <f>Data!A207</f>
        <v>43312</v>
      </c>
      <c r="B206" s="5">
        <f>Data!E207</f>
        <v>27457.740960359955</v>
      </c>
      <c r="C206" s="5">
        <f>Data!G207</f>
        <v>21023.804664524268</v>
      </c>
    </row>
    <row r="207" spans="1:3" x14ac:dyDescent="0.3">
      <c r="A207" s="1">
        <f>Data!A208</f>
        <v>43343</v>
      </c>
      <c r="B207" s="5">
        <f>Data!E208</f>
        <v>27621.676356229938</v>
      </c>
      <c r="C207" s="5">
        <f>Data!G208</f>
        <v>21156.254633910772</v>
      </c>
    </row>
    <row r="208" spans="1:3" x14ac:dyDescent="0.3">
      <c r="A208" s="1">
        <f>Data!A209</f>
        <v>43373</v>
      </c>
      <c r="B208" s="5">
        <f>Data!E209</f>
        <v>27712.011995970854</v>
      </c>
      <c r="C208" s="5">
        <f>Data!G209</f>
        <v>21211.260895958938</v>
      </c>
    </row>
    <row r="209" spans="1:3" x14ac:dyDescent="0.3">
      <c r="A209" s="1">
        <f>Data!A210</f>
        <v>43404</v>
      </c>
      <c r="B209" s="5">
        <f>Data!E210</f>
        <v>27248.402835059042</v>
      </c>
      <c r="C209" s="5">
        <f>Data!G210</f>
        <v>20422.201990629266</v>
      </c>
    </row>
    <row r="210" spans="1:3" x14ac:dyDescent="0.3">
      <c r="A210" s="1">
        <f>Data!A211</f>
        <v>43434</v>
      </c>
      <c r="B210" s="5">
        <f>Data!E211</f>
        <v>27411.088385630701</v>
      </c>
      <c r="C210" s="5">
        <f>Data!G211</f>
        <v>20589.664046952425</v>
      </c>
    </row>
    <row r="211" spans="1:3" x14ac:dyDescent="0.3">
      <c r="A211" s="1">
        <f>Data!A212</f>
        <v>43465</v>
      </c>
      <c r="B211" s="5">
        <f>Data!E212</f>
        <v>26587.946062198691</v>
      </c>
      <c r="C211" s="5">
        <f>Data!G212</f>
        <v>19943.14859587812</v>
      </c>
    </row>
    <row r="212" spans="1:3" x14ac:dyDescent="0.3">
      <c r="A212" s="1">
        <f>Data!A213</f>
        <v>43496</v>
      </c>
      <c r="B212" s="5">
        <f>Data!E213</f>
        <v>27432.657389185595</v>
      </c>
      <c r="C212" s="5">
        <f>Data!G213</f>
        <v>20800.703985500877</v>
      </c>
    </row>
    <row r="213" spans="1:3" x14ac:dyDescent="0.3">
      <c r="A213" s="1">
        <f>Data!A214</f>
        <v>43524</v>
      </c>
      <c r="B213" s="5">
        <f>Data!E214</f>
        <v>27862.539801225026</v>
      </c>
      <c r="C213" s="5">
        <f>Data!G214</f>
        <v>21110.634474884839</v>
      </c>
    </row>
    <row r="214" spans="1:3" x14ac:dyDescent="0.3">
      <c r="A214" s="1">
        <f>Data!A215</f>
        <v>43555</v>
      </c>
      <c r="B214" s="5">
        <f>Data!E215</f>
        <v>28215.571049813963</v>
      </c>
      <c r="C214" s="5">
        <f>Data!G215</f>
        <v>21323.851883081177</v>
      </c>
    </row>
    <row r="215" spans="1:3" x14ac:dyDescent="0.3">
      <c r="A215" s="1">
        <f>Data!A216</f>
        <v>43585</v>
      </c>
      <c r="B215" s="5">
        <f>Data!E216</f>
        <v>28355.815470299021</v>
      </c>
      <c r="C215" s="5">
        <f>Data!G216</f>
        <v>21718.343142918176</v>
      </c>
    </row>
    <row r="216" spans="1:3" x14ac:dyDescent="0.3">
      <c r="A216" s="1">
        <f>Data!A217</f>
        <v>43616</v>
      </c>
      <c r="B216" s="5">
        <f>Data!E217</f>
        <v>27799.203909761418</v>
      </c>
      <c r="C216" s="5">
        <f>Data!G217</f>
        <v>21147.150718259429</v>
      </c>
    </row>
    <row r="217" spans="1:3" x14ac:dyDescent="0.3">
      <c r="A217" s="1">
        <f>Data!A218</f>
        <v>43646</v>
      </c>
      <c r="B217" s="5">
        <f>Data!E218</f>
        <v>28737.995865847533</v>
      </c>
      <c r="C217" s="5">
        <f>Data!G218</f>
        <v>21916.907004404071</v>
      </c>
    </row>
    <row r="218" spans="1:3" x14ac:dyDescent="0.3">
      <c r="A218" s="1">
        <f>Data!A219</f>
        <v>43677</v>
      </c>
      <c r="B218" s="5">
        <f>Data!E219</f>
        <v>28906.701175248068</v>
      </c>
      <c r="C218" s="5">
        <f>Data!G219</f>
        <v>21960.74081841288</v>
      </c>
    </row>
    <row r="219" spans="1:3" x14ac:dyDescent="0.3">
      <c r="A219" s="1">
        <f>Data!A220</f>
        <v>43708</v>
      </c>
      <c r="B219" s="5">
        <f>Data!E220</f>
        <v>28900.065985568337</v>
      </c>
      <c r="C219" s="5">
        <f>Data!G220</f>
        <v>21791.643114111099</v>
      </c>
    </row>
    <row r="220" spans="1:3" x14ac:dyDescent="0.3">
      <c r="A220" s="1">
        <f>Data!A221</f>
        <v>43738</v>
      </c>
      <c r="B220" s="5">
        <f>Data!E221</f>
        <v>29136.192873196302</v>
      </c>
      <c r="C220" s="5">
        <f>Data!G221</f>
        <v>22033.530352677735</v>
      </c>
    </row>
    <row r="221" spans="1:3" x14ac:dyDescent="0.3">
      <c r="A221" s="1">
        <f>Data!A222</f>
        <v>43769</v>
      </c>
      <c r="B221" s="5">
        <f>Data!E222</f>
        <v>29074.146239965889</v>
      </c>
      <c r="C221" s="5">
        <f>Data!G222</f>
        <v>22381.660132250043</v>
      </c>
    </row>
    <row r="222" spans="1:3" x14ac:dyDescent="0.3">
      <c r="A222" s="1">
        <f>Data!A223</f>
        <v>43799</v>
      </c>
      <c r="B222" s="5">
        <f>Data!E223</f>
        <v>29113.991249245686</v>
      </c>
      <c r="C222" s="5">
        <f>Data!G223</f>
        <v>22668.145381942843</v>
      </c>
    </row>
    <row r="223" spans="1:3" x14ac:dyDescent="0.3">
      <c r="A223" s="1">
        <f>Data!A224</f>
        <v>43830</v>
      </c>
      <c r="B223" s="5">
        <f>Data!E224</f>
        <v>29776.930277325897</v>
      </c>
      <c r="C223" s="5">
        <f>Data!G224</f>
        <v>23105.640587814341</v>
      </c>
    </row>
    <row r="224" spans="1:3" x14ac:dyDescent="0.3">
      <c r="A224" s="1">
        <f>Data!A225</f>
        <v>43861</v>
      </c>
      <c r="B224" s="5">
        <f>Data!E225</f>
        <v>29481.259113208962</v>
      </c>
      <c r="C224" s="5">
        <f>Data!G225</f>
        <v>23043.255358227241</v>
      </c>
    </row>
    <row r="225" spans="1:3" x14ac:dyDescent="0.3">
      <c r="A225" s="1">
        <f>Data!A226</f>
        <v>43890</v>
      </c>
      <c r="B225" s="5">
        <f>Data!E226</f>
        <v>27752.786508372163</v>
      </c>
      <c r="C225" s="5">
        <f>Data!G226</f>
        <v>22188.350584437008</v>
      </c>
    </row>
    <row r="226" spans="1:3" x14ac:dyDescent="0.3">
      <c r="A226" s="1">
        <f>Data!A227</f>
        <v>43921</v>
      </c>
      <c r="B226" s="5">
        <f>Data!E227</f>
        <v>25598.350510341174</v>
      </c>
      <c r="C226" s="5">
        <f>Data!G227</f>
        <v>20537.537300954893</v>
      </c>
    </row>
    <row r="227" spans="1:3" x14ac:dyDescent="0.3">
      <c r="A227" s="1">
        <f>Data!A228</f>
        <v>43951</v>
      </c>
      <c r="B227" s="5">
        <f>Data!E228</f>
        <v>26992.692662639456</v>
      </c>
      <c r="C227" s="5">
        <f>Data!G228</f>
        <v>21829.348397184956</v>
      </c>
    </row>
    <row r="228" spans="1:3" x14ac:dyDescent="0.3">
      <c r="A228" s="1">
        <f>Data!A229</f>
        <v>43982</v>
      </c>
      <c r="B228" s="5">
        <f>Data!E229</f>
        <v>27974.416894779653</v>
      </c>
      <c r="C228" s="5">
        <f>Data!G229</f>
        <v>22414.374934229512</v>
      </c>
    </row>
    <row r="229" spans="1:3" x14ac:dyDescent="0.3">
      <c r="A229" s="1">
        <f>Data!A230</f>
        <v>44012</v>
      </c>
      <c r="B229" s="5">
        <f>Data!E230</f>
        <v>28264.511597978519</v>
      </c>
      <c r="C229" s="5">
        <f>Data!G230</f>
        <v>22835.765182993026</v>
      </c>
    </row>
    <row r="230" spans="1:3" x14ac:dyDescent="0.3">
      <c r="A230" s="1">
        <f>Data!A231</f>
        <v>44043</v>
      </c>
      <c r="B230" s="5">
        <f>Data!E231</f>
        <v>28851.578558840953</v>
      </c>
      <c r="C230" s="5">
        <f>Data!G231</f>
        <v>23486.584490708326</v>
      </c>
    </row>
    <row r="231" spans="1:3" x14ac:dyDescent="0.3">
      <c r="A231" s="1">
        <f>Data!A232</f>
        <v>44074</v>
      </c>
      <c r="B231" s="5">
        <f>Data!E232</f>
        <v>29297.925805276449</v>
      </c>
      <c r="C231" s="5">
        <f>Data!G232</f>
        <v>24226.411902165641</v>
      </c>
    </row>
    <row r="232" spans="1:3" x14ac:dyDescent="0.3">
      <c r="A232" s="1">
        <f>Data!A233</f>
        <v>44104</v>
      </c>
      <c r="B232" s="5">
        <f>Data!E233</f>
        <v>28763.838150137875</v>
      </c>
      <c r="C232" s="5">
        <f>Data!G233</f>
        <v>23833.944029350558</v>
      </c>
    </row>
    <row r="233" spans="1:3" x14ac:dyDescent="0.3">
      <c r="A233" s="1">
        <f>Data!A234</f>
        <v>44135</v>
      </c>
      <c r="B233" s="5">
        <f>Data!E234</f>
        <v>28371.800321755687</v>
      </c>
      <c r="C233" s="5">
        <f>Data!G234</f>
        <v>23562.237067415961</v>
      </c>
    </row>
    <row r="234" spans="1:3" x14ac:dyDescent="0.3">
      <c r="A234" s="1">
        <f>Data!A235</f>
        <v>44165</v>
      </c>
      <c r="B234" s="5">
        <f>Data!E235</f>
        <v>30419.406255504335</v>
      </c>
      <c r="C234" s="5">
        <f>Data!G235</f>
        <v>25041.945555249684</v>
      </c>
    </row>
    <row r="235" spans="1:3" x14ac:dyDescent="0.3">
      <c r="A235" s="1">
        <f>Data!A236</f>
        <v>44196</v>
      </c>
      <c r="B235" s="5">
        <f>Data!E236</f>
        <v>31224.621989374878</v>
      </c>
      <c r="C235" s="5">
        <f>Data!G236</f>
        <v>25642.952248575675</v>
      </c>
    </row>
    <row r="236" spans="1:3" x14ac:dyDescent="0.3">
      <c r="A236" s="1">
        <f>Data!A237</f>
        <v>44227</v>
      </c>
      <c r="B236" s="5">
        <f>Data!E237</f>
        <v>31227.744451573817</v>
      </c>
      <c r="C236" s="5">
        <f>Data!G237</f>
        <v>25591.666344078523</v>
      </c>
    </row>
    <row r="237" spans="1:3" x14ac:dyDescent="0.3">
      <c r="A237" s="1">
        <f>Data!A238</f>
        <v>44255</v>
      </c>
      <c r="B237" s="5">
        <f>Data!E238</f>
        <v>31686.79229501195</v>
      </c>
      <c r="C237" s="5">
        <f>Data!G238</f>
        <v>25893.648006938649</v>
      </c>
    </row>
    <row r="238" spans="1:3" x14ac:dyDescent="0.3">
      <c r="A238" s="1">
        <f>Data!A239</f>
        <v>44286</v>
      </c>
      <c r="B238" s="5">
        <f>Data!E239</f>
        <v>32808.504742255376</v>
      </c>
      <c r="C238" s="5">
        <f>Data!G239</f>
        <v>26232.854795829549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29F-4F98-4E00-AAF2-6095669A6A1C}">
  <sheetPr>
    <tabColor rgb="FFFF0000"/>
  </sheetPr>
  <dimension ref="A1:D22"/>
  <sheetViews>
    <sheetView workbookViewId="0">
      <selection activeCell="A21" sqref="A21"/>
    </sheetView>
  </sheetViews>
  <sheetFormatPr defaultRowHeight="14.4" x14ac:dyDescent="0.3"/>
  <cols>
    <col min="2" max="2" width="35.6640625" bestFit="1" customWidth="1"/>
  </cols>
  <sheetData>
    <row r="1" spans="1:4" x14ac:dyDescent="0.3">
      <c r="A1" t="s">
        <v>51</v>
      </c>
      <c r="B1" t="s">
        <v>32</v>
      </c>
      <c r="C1" t="s">
        <v>50</v>
      </c>
      <c r="D1" t="s">
        <v>53</v>
      </c>
    </row>
    <row r="2" spans="1:4" x14ac:dyDescent="0.3">
      <c r="A2">
        <f>'INSTITUTIONAL FACT SHEET'!$A$20</f>
        <v>2002</v>
      </c>
      <c r="B2" s="5">
        <f>'INSTITUTIONAL FACT SHEET'!$B$20</f>
        <v>-5.54</v>
      </c>
      <c r="C2" s="5">
        <f>'INSTITUTIONAL FACT SHEET'!C20</f>
        <v>-7.9310623692113396</v>
      </c>
      <c r="D2">
        <v>1</v>
      </c>
    </row>
    <row r="3" spans="1:4" x14ac:dyDescent="0.3">
      <c r="A3">
        <f>'INSTITUTIONAL FACT SHEET'!$A$21</f>
        <v>2003</v>
      </c>
      <c r="B3" s="5">
        <f>'INSTITUTIONAL FACT SHEET'!$B$21</f>
        <v>14.899999999999999</v>
      </c>
      <c r="C3" s="5">
        <f>'INSTITUTIONAL FACT SHEET'!C21</f>
        <v>15.819868030185024</v>
      </c>
      <c r="D3">
        <v>2</v>
      </c>
    </row>
    <row r="4" spans="1:4" x14ac:dyDescent="0.3">
      <c r="A4">
        <f>'INSTITUTIONAL FACT SHEET'!$A$22</f>
        <v>2004</v>
      </c>
      <c r="B4" s="5">
        <f>'INSTITUTIONAL FACT SHEET'!$B$22</f>
        <v>8.1199999999999992</v>
      </c>
      <c r="C4" s="5">
        <f>'INSTITUTIONAL FACT SHEET'!C22</f>
        <v>5.8541911793393631</v>
      </c>
      <c r="D4">
        <v>3</v>
      </c>
    </row>
    <row r="5" spans="1:4" x14ac:dyDescent="0.3">
      <c r="A5">
        <f>'INSTITUTIONAL FACT SHEET'!$A$23</f>
        <v>2005</v>
      </c>
      <c r="B5" s="5">
        <f>'INSTITUTIONAL FACT SHEET'!$B$23</f>
        <v>8.49</v>
      </c>
      <c r="C5" s="5">
        <f>'INSTITUTIONAL FACT SHEET'!C23</f>
        <v>3.51</v>
      </c>
      <c r="D5">
        <v>4</v>
      </c>
    </row>
    <row r="6" spans="1:4" x14ac:dyDescent="0.3">
      <c r="A6">
        <f>'INSTITUTIONAL FACT SHEET'!$A$24</f>
        <v>2006</v>
      </c>
      <c r="B6" s="5">
        <f>'INSTITUTIONAL FACT SHEET'!$B$24</f>
        <v>15.968572788066604</v>
      </c>
      <c r="C6" s="5">
        <f>'INSTITUTIONAL FACT SHEET'!C24</f>
        <v>10.108192150892759</v>
      </c>
      <c r="D6">
        <v>5</v>
      </c>
    </row>
    <row r="7" spans="1:4" x14ac:dyDescent="0.3">
      <c r="A7">
        <f>'INSTITUTIONAL FACT SHEET'!$A$25</f>
        <v>2007</v>
      </c>
      <c r="B7" s="5">
        <f>'INSTITUTIONAL FACT SHEET'!$B$25</f>
        <v>9.2955165186673341</v>
      </c>
      <c r="C7" s="5">
        <f>'INSTITUTIONAL FACT SHEET'!C25</f>
        <v>5.8999999999999995</v>
      </c>
      <c r="D7">
        <v>6</v>
      </c>
    </row>
    <row r="8" spans="1:4" x14ac:dyDescent="0.3">
      <c r="A8">
        <f>'INSTITUTIONAL FACT SHEET'!$A$26</f>
        <v>2008</v>
      </c>
      <c r="B8" s="5">
        <f>'INSTITUTIONAL FACT SHEET'!$B$26</f>
        <v>-13.786936621454959</v>
      </c>
      <c r="C8" s="5">
        <f>'INSTITUTIONAL FACT SHEET'!C26</f>
        <v>-21.054084541884954</v>
      </c>
      <c r="D8">
        <v>7</v>
      </c>
    </row>
    <row r="9" spans="1:4" x14ac:dyDescent="0.3">
      <c r="A9">
        <f>'INSTITUTIONAL FACT SHEET'!$A$27</f>
        <v>2009</v>
      </c>
      <c r="B9" s="5">
        <f>'INSTITUTIONAL FACT SHEET'!$B$27</f>
        <v>12.910749271300448</v>
      </c>
      <c r="C9" s="5">
        <f>'INSTITUTIONAL FACT SHEET'!C27</f>
        <v>19.407184154643843</v>
      </c>
      <c r="D9">
        <v>8</v>
      </c>
    </row>
    <row r="10" spans="1:4" x14ac:dyDescent="0.3">
      <c r="A10">
        <f>'INSTITUTIONAL FACT SHEET'!$A$28</f>
        <v>2010</v>
      </c>
      <c r="B10" s="5">
        <f>'INSTITUTIONAL FACT SHEET'!$B$28</f>
        <v>10.165801109264972</v>
      </c>
      <c r="C10" s="5">
        <f>'INSTITUTIONAL FACT SHEET'!C28</f>
        <v>10.038311937164801</v>
      </c>
      <c r="D10">
        <v>9</v>
      </c>
    </row>
    <row r="11" spans="1:4" x14ac:dyDescent="0.3">
      <c r="A11">
        <f>'INSTITUTIONAL FACT SHEET'!$A$29</f>
        <v>2011</v>
      </c>
      <c r="B11" s="5">
        <f>'INSTITUTIONAL FACT SHEET'!$B$29</f>
        <v>1.270806029209548</v>
      </c>
      <c r="C11" s="5">
        <f>'INSTITUTIONAL FACT SHEET'!C29</f>
        <v>-2.4015032054443997</v>
      </c>
      <c r="D11">
        <v>10</v>
      </c>
    </row>
    <row r="12" spans="1:4" x14ac:dyDescent="0.3">
      <c r="A12">
        <f>'INSTITUTIONAL FACT SHEET'!$A$30</f>
        <v>2012</v>
      </c>
      <c r="B12" s="5">
        <f>'INSTITUTIONAL FACT SHEET'!$B$30</f>
        <v>10.870000000000001</v>
      </c>
      <c r="C12" s="5">
        <f>'INSTITUTIONAL FACT SHEET'!C30</f>
        <v>10.443326863395752</v>
      </c>
      <c r="D12">
        <v>11</v>
      </c>
    </row>
    <row r="13" spans="1:4" x14ac:dyDescent="0.3">
      <c r="A13">
        <f>'INSTITUTIONAL FACT SHEET'!$A$31</f>
        <v>2013</v>
      </c>
      <c r="B13" s="5">
        <f>'INSTITUTIONAL FACT SHEET'!$B$31</f>
        <v>14.16</v>
      </c>
      <c r="C13" s="5">
        <f>'INSTITUTIONAL FACT SHEET'!C31</f>
        <v>12.030000000000001</v>
      </c>
      <c r="D13">
        <v>12</v>
      </c>
    </row>
    <row r="14" spans="1:4" x14ac:dyDescent="0.3">
      <c r="A14">
        <f>'INSTITUTIONAL FACT SHEET'!$A$32</f>
        <v>2014</v>
      </c>
      <c r="B14" s="5">
        <f>'INSTITUTIONAL FACT SHEET'!$B$32</f>
        <v>2.6380915966977669</v>
      </c>
      <c r="C14" s="5">
        <f>'INSTITUTIONAL FACT SHEET'!C32</f>
        <v>2.97</v>
      </c>
      <c r="D14">
        <v>13</v>
      </c>
    </row>
    <row r="15" spans="1:4" x14ac:dyDescent="0.3">
      <c r="A15">
        <f>'INSTITUTIONAL FACT SHEET'!$A$33</f>
        <v>2015</v>
      </c>
      <c r="B15" s="5">
        <f>'INSTITUTIONAL FACT SHEET'!$B$33</f>
        <v>0.97265904329510988</v>
      </c>
      <c r="C15" s="5">
        <f>'INSTITUTIONAL FACT SHEET'!C33</f>
        <v>-0.13999999999999999</v>
      </c>
      <c r="D15">
        <v>14</v>
      </c>
    </row>
    <row r="16" spans="1:4" x14ac:dyDescent="0.3">
      <c r="A16">
        <f>'INSTITUTIONAL FACT SHEET'!$A$34</f>
        <v>2016</v>
      </c>
      <c r="B16" s="5">
        <f>'INSTITUTIONAL FACT SHEET'!$B$34</f>
        <v>5.1679014752407992</v>
      </c>
      <c r="C16" s="5">
        <f>'INSTITUTIONAL FACT SHEET'!C34</f>
        <v>5.2625287629815887</v>
      </c>
      <c r="D16">
        <v>15</v>
      </c>
    </row>
    <row r="17" spans="1:4" x14ac:dyDescent="0.3">
      <c r="A17">
        <f>'INSTITUTIONAL FACT SHEET'!$A$35</f>
        <v>2017</v>
      </c>
      <c r="B17" s="5">
        <f>'INSTITUTIONAL FACT SHEET'!$B$35</f>
        <v>11.283136543336148</v>
      </c>
      <c r="C17" s="5">
        <f>'INSTITUTIONAL FACT SHEET'!C35</f>
        <v>12.614916155879508</v>
      </c>
      <c r="D17">
        <v>16</v>
      </c>
    </row>
    <row r="18" spans="1:4" x14ac:dyDescent="0.3">
      <c r="A18">
        <f>'INSTITUTIONAL FACT SHEET'!$A$36</f>
        <v>2018</v>
      </c>
      <c r="B18" s="5">
        <f>'INSTITUTIONAL FACT SHEET'!$B$36</f>
        <v>-2.0750190304852256</v>
      </c>
      <c r="C18" s="5">
        <f>'INSTITUTIONAL FACT SHEET'!C36</f>
        <v>-3.5733946962244856</v>
      </c>
      <c r="D18">
        <v>17</v>
      </c>
    </row>
    <row r="19" spans="1:4" x14ac:dyDescent="0.3">
      <c r="A19">
        <f>'INSTITUTIONAL FACT SHEET'!$A$37</f>
        <v>2019</v>
      </c>
      <c r="B19" s="5">
        <f>'INSTITUTIONAL FACT SHEET'!$B$37</f>
        <v>11.994097654881021</v>
      </c>
      <c r="C19" s="5">
        <f>'INSTITUTIONAL FACT SHEET'!C37</f>
        <v>15.85</v>
      </c>
      <c r="D19">
        <v>18</v>
      </c>
    </row>
    <row r="20" spans="1:4" x14ac:dyDescent="0.3">
      <c r="A20">
        <v>2020</v>
      </c>
      <c r="B20" s="5">
        <f>'INSTITUTIONAL FACT SHEET'!$B$38</f>
        <v>4.8617896424043128</v>
      </c>
      <c r="C20" s="5">
        <f>'INSTITUTIONAL FACT SHEET'!C38</f>
        <v>10.981351722832056</v>
      </c>
      <c r="D20">
        <v>19</v>
      </c>
    </row>
    <row r="21" spans="1:4" x14ac:dyDescent="0.3">
      <c r="A21" t="s">
        <v>64</v>
      </c>
      <c r="B21" s="5">
        <f>'INSTITUTIONAL FACT SHEET'!$B$38</f>
        <v>4.8617896424043128</v>
      </c>
      <c r="C21" s="5">
        <f>'INSTITUTIONAL FACT SHEET'!C39</f>
        <v>2.31</v>
      </c>
      <c r="D21">
        <v>20</v>
      </c>
    </row>
    <row r="22" spans="1:4" x14ac:dyDescent="0.3">
      <c r="B22" s="5"/>
      <c r="C2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E554-EBE6-4650-A5F5-987279B98A69}">
  <sheetPr>
    <tabColor rgb="FFFF0000"/>
  </sheetPr>
  <dimension ref="A1:D4"/>
  <sheetViews>
    <sheetView workbookViewId="0">
      <selection activeCell="A236" sqref="A236"/>
    </sheetView>
  </sheetViews>
  <sheetFormatPr defaultRowHeight="14.4" x14ac:dyDescent="0.3"/>
  <cols>
    <col min="1" max="1" width="21" bestFit="1" customWidth="1"/>
    <col min="2" max="2" width="35.6640625" bestFit="1" customWidth="1"/>
  </cols>
  <sheetData>
    <row r="1" spans="1:4" x14ac:dyDescent="0.3">
      <c r="A1" t="s">
        <v>52</v>
      </c>
      <c r="B1" t="s">
        <v>32</v>
      </c>
      <c r="C1" t="s">
        <v>50</v>
      </c>
      <c r="D1" t="s">
        <v>53</v>
      </c>
    </row>
    <row r="2" spans="1:4" x14ac:dyDescent="0.3">
      <c r="A2" t="str">
        <f>'INSTITUTIONAL FACT SHEET'!N20</f>
        <v>Alpha (vs. Benchmark)</v>
      </c>
      <c r="B2" s="5">
        <f>'INSTITUTIONAL FACT SHEET'!O20</f>
        <v>2.2381825398488688</v>
      </c>
      <c r="C2" s="5">
        <f>'INSTITUTIONAL FACT SHEET'!P20</f>
        <v>0</v>
      </c>
      <c r="D2">
        <v>1</v>
      </c>
    </row>
    <row r="3" spans="1:4" x14ac:dyDescent="0.3">
      <c r="A3" t="str">
        <f>'INSTITUTIONAL FACT SHEET'!N21</f>
        <v>Beta (vs. Benchmark)</v>
      </c>
      <c r="B3" s="5">
        <f>'INSTITUTIONAL FACT SHEET'!O21</f>
        <v>0.79297385392544295</v>
      </c>
      <c r="C3" s="5">
        <f>'INSTITUTIONAL FACT SHEET'!P21</f>
        <v>1</v>
      </c>
      <c r="D3">
        <v>2</v>
      </c>
    </row>
    <row r="4" spans="1:4" x14ac:dyDescent="0.3">
      <c r="A4" t="s">
        <v>58</v>
      </c>
      <c r="B4" s="5">
        <f>'INSTITUTIONAL FACT SHEET'!O22</f>
        <v>0.78173173985449418</v>
      </c>
      <c r="C4" s="5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B203-FEF5-49AF-B144-470E1CAF3EE0}">
  <sheetPr>
    <tabColor rgb="FFFF0000"/>
  </sheetPr>
  <dimension ref="A1:H4"/>
  <sheetViews>
    <sheetView workbookViewId="0"/>
  </sheetViews>
  <sheetFormatPr defaultRowHeight="14.4" x14ac:dyDescent="0.3"/>
  <cols>
    <col min="1" max="1" width="42.33203125" bestFit="1" customWidth="1"/>
    <col min="7" max="7" width="15.6640625" bestFit="1" customWidth="1"/>
  </cols>
  <sheetData>
    <row r="1" spans="1:8" x14ac:dyDescent="0.3">
      <c r="A1" t="str">
        <f>'INSTITUTIONAL FACT SHEET'!F21</f>
        <v>Share Class/Benchmark</v>
      </c>
      <c r="B1" t="str">
        <f>'INSTITUTIONAL FACT SHEET'!G21</f>
        <v>YTD</v>
      </c>
      <c r="C1" t="str">
        <f>'INSTITUTIONAL FACT SHEET'!H21</f>
        <v>1 Year</v>
      </c>
      <c r="D1" t="str">
        <f>'INSTITUTIONAL FACT SHEET'!I21</f>
        <v>3 Years</v>
      </c>
      <c r="E1" t="str">
        <f>'INSTITUTIONAL FACT SHEET'!J21</f>
        <v>5 Years</v>
      </c>
      <c r="F1" t="str">
        <f>'INSTITUTIONAL FACT SHEET'!K21</f>
        <v>10 Years</v>
      </c>
      <c r="G1" t="str">
        <f>'INSTITUTIONAL FACT SHEET'!L21</f>
        <v>Since Inception*</v>
      </c>
      <c r="H1" t="s">
        <v>53</v>
      </c>
    </row>
    <row r="2" spans="1:8" x14ac:dyDescent="0.3">
      <c r="A2" t="str">
        <f>'INSTITUTIONAL FACT SHEET'!F22</f>
        <v>MAP Global Balanced Composite (Net)</v>
      </c>
      <c r="B2" s="5">
        <f>'INSTITUTIONAL FACT SHEET'!G22</f>
        <v>5.0725442038000113</v>
      </c>
      <c r="C2" s="5">
        <f>'INSTITUTIONAL FACT SHEET'!H22</f>
        <v>28.166479824555335</v>
      </c>
      <c r="D2" s="5">
        <f>'INSTITUTIONAL FACT SHEET'!I22</f>
        <v>6.4368659234335102</v>
      </c>
      <c r="E2" s="5">
        <f>'INSTITUTIONAL FACT SHEET'!J22</f>
        <v>6.7350277001640313</v>
      </c>
      <c r="F2" s="5">
        <f>'INSTITUTIONAL FACT SHEET'!K22</f>
        <v>6.2240761092679842</v>
      </c>
      <c r="G2" s="5">
        <f>'INSTITUTIONAL FACT SHEET'!L22</f>
        <v>6.2274114039540418</v>
      </c>
      <c r="H2">
        <v>1</v>
      </c>
    </row>
    <row r="3" spans="1:8" x14ac:dyDescent="0.3">
      <c r="A3" t="str">
        <f>'INSTITUTIONAL FACT SHEET'!F23</f>
        <v>50% MSCI ACWI Value/50% MLA-AAA 1-3yr US Corp</v>
      </c>
      <c r="B3" s="5">
        <f>'INSTITUTIONAL FACT SHEET'!G23</f>
        <v>4.4493497863999698</v>
      </c>
      <c r="C3" s="5">
        <f>'INSTITUTIONAL FACT SHEET'!H23</f>
        <v>25.483631091260396</v>
      </c>
      <c r="D3" s="5">
        <f>'INSTITUTIONAL FACT SHEET'!I23</f>
        <v>5.7771408245477218</v>
      </c>
      <c r="E3" s="5">
        <f>'INSTITUTIONAL FACT SHEET'!J23</f>
        <v>6.4524214189570772</v>
      </c>
      <c r="F3" s="5">
        <f>'INSTITUTIONAL FACT SHEET'!K23</f>
        <v>4.9563676515188781</v>
      </c>
      <c r="G3" s="5">
        <f>'INSTITUTIONAL FACT SHEET'!L23</f>
        <v>4.4401197769886158</v>
      </c>
      <c r="H3">
        <v>2</v>
      </c>
    </row>
    <row r="4" spans="1:8" x14ac:dyDescent="0.3">
      <c r="A4" t="str">
        <f>'INSTITUTIONAL FACT SHEET'!F24</f>
        <v>50% MSCI ACWI/50% ML A-AAA 1-3yr US Corp.</v>
      </c>
      <c r="B4" s="5">
        <f>'INSTITUTIONAL FACT SHEET'!G24</f>
        <v>2.3004470840000124</v>
      </c>
      <c r="C4" s="5">
        <f>'INSTITUTIONAL FACT SHEET'!H24</f>
        <v>27.731258190386111</v>
      </c>
      <c r="D4" s="5">
        <f>'INSTITUTIONAL FACT SHEET'!I24</f>
        <v>8.451691889062829</v>
      </c>
      <c r="E4" s="5">
        <f>'INSTITUTIONAL FACT SHEET'!J24</f>
        <v>8.3144227137943005</v>
      </c>
      <c r="F4" s="5">
        <f>'INSTITUTIONAL FACT SHEET'!K24</f>
        <v>6.174873888680299</v>
      </c>
      <c r="G4" s="5">
        <f>'INSTITUTIONAL FACT SHEET'!L24</f>
        <v>5.0260982522815745</v>
      </c>
      <c r="H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EC5D-2753-4332-B477-C1178790376E}">
  <sheetPr>
    <tabColor rgb="FFFF0000"/>
  </sheetPr>
  <dimension ref="A1:D12"/>
  <sheetViews>
    <sheetView workbookViewId="0"/>
  </sheetViews>
  <sheetFormatPr defaultRowHeight="14.4" x14ac:dyDescent="0.3"/>
  <cols>
    <col min="1" max="1" width="42.88671875" bestFit="1" customWidth="1"/>
    <col min="2" max="2" width="35.6640625" bestFit="1" customWidth="1"/>
    <col min="3" max="3" width="42.33203125" bestFit="1" customWidth="1"/>
  </cols>
  <sheetData>
    <row r="1" spans="1:4" x14ac:dyDescent="0.3">
      <c r="A1" t="s">
        <v>52</v>
      </c>
      <c r="B1" t="str">
        <f>'INSTITUTIONAL FACT SHEET'!G28</f>
        <v>MAP Global Balanced Composite (Net)</v>
      </c>
      <c r="C1" t="str">
        <f>'INSTITUTIONAL FACT SHEET'!H28</f>
        <v>50% MSCI ACWI/50% ML A-AAA 1-3yr US Corp.</v>
      </c>
      <c r="D1" t="s">
        <v>53</v>
      </c>
    </row>
    <row r="2" spans="1:4" x14ac:dyDescent="0.3">
      <c r="A2" t="str">
        <f>'INSTITUTIONAL FACT SHEET'!F29</f>
        <v>Number of 36-Month Periods</v>
      </c>
      <c r="B2" s="54">
        <f>'INSTITUTIONAL FACT SHEET'!G29</f>
        <v>201</v>
      </c>
      <c r="C2" s="54">
        <f>'INSTITUTIONAL FACT SHEET'!H29</f>
        <v>201</v>
      </c>
      <c r="D2">
        <v>1</v>
      </c>
    </row>
    <row r="3" spans="1:4" x14ac:dyDescent="0.3">
      <c r="A3" t="str">
        <f>'INSTITUTIONAL FACT SHEET'!F30</f>
        <v>Average 36-Month Return</v>
      </c>
      <c r="B3" s="5">
        <f>'INSTITUTIONAL FACT SHEET'!G30</f>
        <v>21.066268383916142</v>
      </c>
      <c r="C3" s="5">
        <f>'INSTITUTIONAL FACT SHEET'!H30</f>
        <v>16.381013549841526</v>
      </c>
      <c r="D3">
        <v>2</v>
      </c>
    </row>
    <row r="4" spans="1:4" x14ac:dyDescent="0.3">
      <c r="A4" t="str">
        <f>'INSTITUTIONAL FACT SHEET'!F31</f>
        <v>Best 36-Month Return</v>
      </c>
      <c r="B4" s="5">
        <f>'INSTITUTIONAL FACT SHEET'!G31</f>
        <v>43.988255366998551</v>
      </c>
      <c r="C4" s="5">
        <f>'INSTITUTIONAL FACT SHEET'!H31</f>
        <v>50.00003931517363</v>
      </c>
      <c r="D4">
        <v>3</v>
      </c>
    </row>
    <row r="5" spans="1:4" x14ac:dyDescent="0.3">
      <c r="A5" t="str">
        <f>'INSTITUTIONAL FACT SHEET'!F32</f>
        <v>Worst 36-Month Return</v>
      </c>
      <c r="B5" s="5">
        <f>'INSTITUTIONAL FACT SHEET'!G32</f>
        <v>-2.3163269199505065</v>
      </c>
      <c r="C5" s="5">
        <f>'INSTITUTIONAL FACT SHEET'!H32</f>
        <v>-17.698169405878151</v>
      </c>
      <c r="D5">
        <v>4</v>
      </c>
    </row>
    <row r="6" spans="1:4" x14ac:dyDescent="0.3">
      <c r="A6" t="str">
        <f>'INSTITUTIONAL FACT SHEET'!F33</f>
        <v>Standard Deviation of 36-Month Returns (%)</v>
      </c>
      <c r="B6" s="5">
        <f>'INSTITUTIONAL FACT SHEET'!G33</f>
        <v>11.233401200793985</v>
      </c>
      <c r="C6" s="5">
        <f>'INSTITUTIONAL FACT SHEET'!H33</f>
        <v>10.516145294162252</v>
      </c>
      <c r="D6">
        <v>5</v>
      </c>
    </row>
    <row r="7" spans="1:4" x14ac:dyDescent="0.3">
      <c r="A7" t="str">
        <f>'INSTITUTIONAL FACT SHEET'!F34</f>
        <v>Profitable Periods (%)</v>
      </c>
      <c r="B7" s="5">
        <f>'INSTITUTIONAL FACT SHEET'!G34</f>
        <v>98.009950248756212</v>
      </c>
      <c r="C7" s="5">
        <f>'INSTITUTIONAL FACT SHEET'!H34</f>
        <v>89.054726368159209</v>
      </c>
      <c r="D7">
        <v>6</v>
      </c>
    </row>
    <row r="8" spans="1:4" x14ac:dyDescent="0.3">
      <c r="A8" t="str">
        <f>'INSTITUTIONAL FACT SHEET'!F35</f>
        <v>Average Profitable Period 36-Month Return</v>
      </c>
      <c r="B8" s="5">
        <f>'INSTITUTIONAL FACT SHEET'!G35</f>
        <v>21.516974598940237</v>
      </c>
      <c r="C8" s="5">
        <f>'INSTITUTIONAL FACT SHEET'!H35</f>
        <v>19.041209982931129</v>
      </c>
      <c r="D8">
        <v>7</v>
      </c>
    </row>
    <row r="9" spans="1:4" x14ac:dyDescent="0.3">
      <c r="A9" t="str">
        <f>'INSTITUTIONAL FACT SHEET'!F36</f>
        <v>Unprofitable Periods (%)</v>
      </c>
      <c r="B9" s="5">
        <f>'INSTITUTIONAL FACT SHEET'!G36</f>
        <v>1.9900497512437811</v>
      </c>
      <c r="C9" s="5">
        <f>'INSTITUTIONAL FACT SHEET'!H36</f>
        <v>10.945273631840797</v>
      </c>
      <c r="D9">
        <v>8</v>
      </c>
    </row>
    <row r="10" spans="1:4" x14ac:dyDescent="0.3">
      <c r="A10" t="str">
        <f>'INSTITUTIONAL FACT SHEET'!F37</f>
        <v>Average Unprofitable Period 36-Month Return</v>
      </c>
      <c r="B10" s="5">
        <f>'INSTITUTIONAL FACT SHEET'!G37</f>
        <v>-1.1310127060203596</v>
      </c>
      <c r="C10" s="5">
        <f>'INSTITUTIONAL FACT SHEET'!H37</f>
        <v>-5.2633119739329635</v>
      </c>
      <c r="D10">
        <v>9</v>
      </c>
    </row>
    <row r="11" spans="1:4" x14ac:dyDescent="0.3">
      <c r="B11" s="5"/>
      <c r="C11" s="5"/>
    </row>
    <row r="12" spans="1:4" x14ac:dyDescent="0.3">
      <c r="B12" s="5"/>
      <c r="C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Data</vt:lpstr>
      <vt:lpstr>Rolling 36M Periods</vt:lpstr>
      <vt:lpstr>TRX_I_EXPORT_Growth10k</vt:lpstr>
      <vt:lpstr>TRX_I_EXPORT_AnnualReturn</vt:lpstr>
      <vt:lpstr>TRX_I_EXPORT_Perf&amp;RiskStats</vt:lpstr>
      <vt:lpstr>TRX_I_EXPORT_PerformanceTable</vt:lpstr>
      <vt:lpstr>TRX_I_EXPORT_36MonthReturn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jacob</cp:lastModifiedBy>
  <dcterms:created xsi:type="dcterms:W3CDTF">2015-08-12T19:53:14Z</dcterms:created>
  <dcterms:modified xsi:type="dcterms:W3CDTF">2021-04-27T16:33:27Z</dcterms:modified>
</cp:coreProperties>
</file>