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WX\"/>
    </mc:Choice>
  </mc:AlternateContent>
  <xr:revisionPtr revIDLastSave="0" documentId="13_ncr:1_{B1410ACC-8C06-476F-889F-9ED4C0649F13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CWX" sheetId="9" r:id="rId1"/>
    <sheet name="Institutional" sheetId="7" r:id="rId2"/>
    <sheet name="2020 Bear Market" sheetId="11" r:id="rId3"/>
    <sheet name="Feb-Mar 2020" sheetId="10" r:id="rId4"/>
    <sheet name="CWX_BRO_BearMarketGraph" sheetId="12" r:id="rId5"/>
  </sheets>
  <externalReferences>
    <externalReference r:id="rId6"/>
    <externalReference r:id="rId7"/>
    <externalReference r:id="rId8"/>
    <externalReference r:id="rId9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7" l="1"/>
  <c r="K40" i="7" s="1"/>
  <c r="N37" i="7"/>
  <c r="M37" i="7"/>
  <c r="L37" i="7"/>
  <c r="D28" i="7"/>
  <c r="C28" i="7"/>
  <c r="B28" i="7"/>
  <c r="N21" i="7"/>
  <c r="M21" i="7"/>
  <c r="L21" i="7"/>
  <c r="K20" i="7"/>
  <c r="K19" i="7"/>
  <c r="K18" i="7"/>
  <c r="K17" i="7"/>
  <c r="K15" i="7"/>
  <c r="K14" i="7"/>
  <c r="K13" i="7"/>
  <c r="D9" i="7"/>
  <c r="C9" i="7"/>
  <c r="B9" i="7"/>
  <c r="X4" i="7"/>
  <c r="U4" i="7"/>
  <c r="U5" i="7" s="1"/>
  <c r="V3" i="7"/>
  <c r="Y3" i="7" s="1"/>
  <c r="U3" i="7"/>
  <c r="X3" i="7" s="1"/>
  <c r="T3" i="7"/>
  <c r="T4" i="7" s="1"/>
  <c r="P3" i="7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A147" i="9"/>
  <c r="A148" i="9" s="1"/>
  <c r="A149" i="9" s="1"/>
  <c r="A150" i="9" s="1"/>
  <c r="A151" i="9" s="1"/>
  <c r="A152" i="9" s="1"/>
  <c r="A153" i="9" s="1"/>
  <c r="A154" i="9" s="1"/>
  <c r="A155" i="9" s="1"/>
  <c r="D146" i="9"/>
  <c r="C146" i="9"/>
  <c r="D145" i="9"/>
  <c r="C145" i="9"/>
  <c r="A145" i="9"/>
  <c r="A146" i="9" s="1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P37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P22" i="9"/>
  <c r="P23" i="9" s="1"/>
  <c r="D22" i="9"/>
  <c r="C22" i="9"/>
  <c r="R21" i="9"/>
  <c r="Q21" i="9"/>
  <c r="D21" i="9"/>
  <c r="C21" i="9"/>
  <c r="T20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R12" i="9"/>
  <c r="D12" i="9"/>
  <c r="C12" i="9"/>
  <c r="D11" i="9"/>
  <c r="C11" i="9"/>
  <c r="Q10" i="9"/>
  <c r="D10" i="9"/>
  <c r="C10" i="9"/>
  <c r="Q9" i="9"/>
  <c r="D9" i="9"/>
  <c r="C9" i="9"/>
  <c r="Q8" i="9"/>
  <c r="D8" i="9"/>
  <c r="C8" i="9"/>
  <c r="Q7" i="9"/>
  <c r="D7" i="9"/>
  <c r="C7" i="9"/>
  <c r="Q6" i="9"/>
  <c r="D6" i="9"/>
  <c r="C6" i="9"/>
  <c r="Q5" i="9"/>
  <c r="L5" i="9"/>
  <c r="K5" i="9"/>
  <c r="E5" i="9"/>
  <c r="E6" i="9" s="1"/>
  <c r="D5" i="9"/>
  <c r="C5" i="9"/>
  <c r="G4" i="9"/>
  <c r="E4" i="9"/>
  <c r="D4" i="9"/>
  <c r="C4" i="9"/>
  <c r="K6" i="9" s="1"/>
  <c r="R3" i="9"/>
  <c r="G3" i="9"/>
  <c r="F3" i="9"/>
  <c r="K10" i="9" s="1"/>
  <c r="D3" i="9"/>
  <c r="K15" i="9" s="1"/>
  <c r="C3" i="9"/>
  <c r="K14" i="9" s="1"/>
  <c r="W4" i="7" l="1"/>
  <c r="T5" i="7"/>
  <c r="X5" i="7"/>
  <c r="U6" i="7"/>
  <c r="V4" i="7"/>
  <c r="W3" i="7"/>
  <c r="P4" i="7"/>
  <c r="K41" i="7"/>
  <c r="R5" i="9"/>
  <c r="R7" i="9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R9" i="9"/>
  <c r="R4" i="9"/>
  <c r="Q34" i="9"/>
  <c r="S9" i="9"/>
  <c r="Q35" i="9"/>
  <c r="T35" i="9" s="1"/>
  <c r="R8" i="9"/>
  <c r="P24" i="9"/>
  <c r="Q23" i="9"/>
  <c r="E7" i="9"/>
  <c r="G6" i="9"/>
  <c r="Q22" i="9"/>
  <c r="T22" i="9" s="1"/>
  <c r="L14" i="9"/>
  <c r="L6" i="9"/>
  <c r="K11" i="9"/>
  <c r="Q36" i="9"/>
  <c r="T36" i="9" s="1"/>
  <c r="G5" i="9"/>
  <c r="K42" i="7" l="1"/>
  <c r="V5" i="7"/>
  <c r="Y4" i="7"/>
  <c r="X6" i="7"/>
  <c r="U7" i="7"/>
  <c r="T6" i="7"/>
  <c r="W5" i="7"/>
  <c r="P5" i="7"/>
  <c r="E8" i="9"/>
  <c r="G7" i="9"/>
  <c r="K3" i="9"/>
  <c r="K12" i="9" s="1"/>
  <c r="R6" i="9"/>
  <c r="T23" i="9"/>
  <c r="R10" i="9"/>
  <c r="P25" i="9"/>
  <c r="Q24" i="9"/>
  <c r="T24" i="9" s="1"/>
  <c r="Q37" i="9"/>
  <c r="T37" i="9" s="1"/>
  <c r="K43" i="7" l="1"/>
  <c r="P6" i="7"/>
  <c r="X7" i="7"/>
  <c r="U8" i="7"/>
  <c r="W6" i="7"/>
  <c r="T7" i="7"/>
  <c r="V6" i="7"/>
  <c r="Y5" i="7"/>
  <c r="Q25" i="9"/>
  <c r="T25" i="9" s="1"/>
  <c r="P26" i="9"/>
  <c r="R17" i="9"/>
  <c r="M19" i="9" s="1"/>
  <c r="R18" i="9"/>
  <c r="R15" i="9"/>
  <c r="K19" i="9" s="1"/>
  <c r="R14" i="9"/>
  <c r="J19" i="9" s="1"/>
  <c r="R13" i="9"/>
  <c r="K7" i="9"/>
  <c r="K8" i="9" s="1"/>
  <c r="R16" i="9"/>
  <c r="L19" i="9" s="1"/>
  <c r="L12" i="9"/>
  <c r="E9" i="9"/>
  <c r="G8" i="9"/>
  <c r="P7" i="7" l="1"/>
  <c r="X8" i="7"/>
  <c r="U9" i="7"/>
  <c r="Y6" i="7"/>
  <c r="V7" i="7"/>
  <c r="T8" i="7"/>
  <c r="W7" i="7"/>
  <c r="K44" i="7"/>
  <c r="K13" i="9"/>
  <c r="G9" i="9"/>
  <c r="E10" i="9"/>
  <c r="P27" i="9"/>
  <c r="Q26" i="9"/>
  <c r="T26" i="9" s="1"/>
  <c r="K45" i="7" l="1"/>
  <c r="W8" i="7"/>
  <c r="T9" i="7"/>
  <c r="Y7" i="7"/>
  <c r="V8" i="7"/>
  <c r="P8" i="7"/>
  <c r="U10" i="7"/>
  <c r="X9" i="7"/>
  <c r="P28" i="9"/>
  <c r="Q27" i="9"/>
  <c r="T27" i="9" s="1"/>
  <c r="G10" i="9"/>
  <c r="E11" i="9"/>
  <c r="W9" i="7" l="1"/>
  <c r="T10" i="7"/>
  <c r="P9" i="7"/>
  <c r="U11" i="7"/>
  <c r="X10" i="7"/>
  <c r="V9" i="7"/>
  <c r="Y8" i="7"/>
  <c r="K46" i="7"/>
  <c r="P29" i="9"/>
  <c r="Q28" i="9"/>
  <c r="T28" i="9" s="1"/>
  <c r="G11" i="9"/>
  <c r="E12" i="9"/>
  <c r="X11" i="7" l="1"/>
  <c r="U12" i="7"/>
  <c r="Y9" i="7"/>
  <c r="V10" i="7"/>
  <c r="P10" i="7"/>
  <c r="K47" i="7"/>
  <c r="W10" i="7"/>
  <c r="T11" i="7"/>
  <c r="P30" i="9"/>
  <c r="Q29" i="9"/>
  <c r="T29" i="9" s="1"/>
  <c r="E13" i="9"/>
  <c r="G12" i="9"/>
  <c r="P11" i="7" l="1"/>
  <c r="K48" i="7"/>
  <c r="W11" i="7"/>
  <c r="T12" i="7"/>
  <c r="V11" i="7"/>
  <c r="Y10" i="7"/>
  <c r="U13" i="7"/>
  <c r="X12" i="7"/>
  <c r="E14" i="9"/>
  <c r="G13" i="9"/>
  <c r="Q30" i="9"/>
  <c r="T30" i="9" s="1"/>
  <c r="P31" i="9"/>
  <c r="K49" i="7" l="1"/>
  <c r="P12" i="7"/>
  <c r="X13" i="7"/>
  <c r="U14" i="7"/>
  <c r="V12" i="7"/>
  <c r="Y11" i="7"/>
  <c r="W12" i="7"/>
  <c r="T13" i="7"/>
  <c r="Q31" i="9"/>
  <c r="T31" i="9" s="1"/>
  <c r="P32" i="9"/>
  <c r="E15" i="9"/>
  <c r="G14" i="9"/>
  <c r="U15" i="7" l="1"/>
  <c r="X14" i="7"/>
  <c r="K50" i="7"/>
  <c r="W13" i="7"/>
  <c r="T14" i="7"/>
  <c r="P13" i="7"/>
  <c r="Y12" i="7"/>
  <c r="V13" i="7"/>
  <c r="E16" i="9"/>
  <c r="G15" i="9"/>
  <c r="R22" i="9"/>
  <c r="U22" i="9" s="1"/>
  <c r="P33" i="9"/>
  <c r="Q32" i="9"/>
  <c r="T32" i="9" s="1"/>
  <c r="K51" i="7" l="1"/>
  <c r="P14" i="7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P278" i="7" s="1"/>
  <c r="P279" i="7" s="1"/>
  <c r="P280" i="7" s="1"/>
  <c r="P281" i="7" s="1"/>
  <c r="P282" i="7" s="1"/>
  <c r="P283" i="7" s="1"/>
  <c r="P284" i="7" s="1"/>
  <c r="P285" i="7" s="1"/>
  <c r="P286" i="7" s="1"/>
  <c r="P287" i="7" s="1"/>
  <c r="P288" i="7" s="1"/>
  <c r="P289" i="7" s="1"/>
  <c r="P290" i="7" s="1"/>
  <c r="P291" i="7" s="1"/>
  <c r="P292" i="7" s="1"/>
  <c r="P293" i="7" s="1"/>
  <c r="U16" i="7"/>
  <c r="X15" i="7"/>
  <c r="W14" i="7"/>
  <c r="T15" i="7"/>
  <c r="Y13" i="7"/>
  <c r="V14" i="7"/>
  <c r="Q33" i="9"/>
  <c r="E17" i="9"/>
  <c r="G16" i="9"/>
  <c r="K52" i="7" l="1"/>
  <c r="Y14" i="7"/>
  <c r="V15" i="7"/>
  <c r="W15" i="7"/>
  <c r="T16" i="7"/>
  <c r="X16" i="7"/>
  <c r="U17" i="7"/>
  <c r="G17" i="9"/>
  <c r="E18" i="9"/>
  <c r="T33" i="9"/>
  <c r="T34" i="9"/>
  <c r="T17" i="7" l="1"/>
  <c r="W16" i="7"/>
  <c r="U18" i="7"/>
  <c r="X17" i="7"/>
  <c r="Y15" i="7"/>
  <c r="V16" i="7"/>
  <c r="K53" i="7"/>
  <c r="G18" i="9"/>
  <c r="E19" i="9"/>
  <c r="T18" i="7" l="1"/>
  <c r="W17" i="7"/>
  <c r="K54" i="7"/>
  <c r="V17" i="7"/>
  <c r="Y16" i="7"/>
  <c r="X18" i="7"/>
  <c r="U19" i="7"/>
  <c r="E20" i="9"/>
  <c r="G19" i="9"/>
  <c r="V18" i="7" l="1"/>
  <c r="Y17" i="7"/>
  <c r="K55" i="7"/>
  <c r="U20" i="7"/>
  <c r="X19" i="7"/>
  <c r="T19" i="7"/>
  <c r="W18" i="7"/>
  <c r="E21" i="9"/>
  <c r="G20" i="9"/>
  <c r="X20" i="7" l="1"/>
  <c r="U21" i="7"/>
  <c r="K56" i="7"/>
  <c r="W19" i="7"/>
  <c r="T20" i="7"/>
  <c r="V19" i="7"/>
  <c r="Y18" i="7"/>
  <c r="E22" i="9"/>
  <c r="G21" i="9"/>
  <c r="W20" i="7" l="1"/>
  <c r="T21" i="7"/>
  <c r="K57" i="7"/>
  <c r="U22" i="7"/>
  <c r="X21" i="7"/>
  <c r="V20" i="7"/>
  <c r="Y19" i="7"/>
  <c r="G22" i="9"/>
  <c r="E23" i="9"/>
  <c r="W21" i="7" l="1"/>
  <c r="T22" i="7"/>
  <c r="Y20" i="7"/>
  <c r="V21" i="7"/>
  <c r="U23" i="7"/>
  <c r="X22" i="7"/>
  <c r="K58" i="7"/>
  <c r="G23" i="9"/>
  <c r="E24" i="9"/>
  <c r="U24" i="7" l="1"/>
  <c r="X23" i="7"/>
  <c r="V22" i="7"/>
  <c r="Y21" i="7"/>
  <c r="T23" i="7"/>
  <c r="W22" i="7"/>
  <c r="K59" i="7"/>
  <c r="E25" i="9"/>
  <c r="G24" i="9"/>
  <c r="Y22" i="7" l="1"/>
  <c r="V23" i="7"/>
  <c r="K60" i="7"/>
  <c r="T24" i="7"/>
  <c r="W23" i="7"/>
  <c r="U25" i="7"/>
  <c r="X24" i="7"/>
  <c r="E26" i="9"/>
  <c r="G25" i="9"/>
  <c r="T25" i="7" l="1"/>
  <c r="W24" i="7"/>
  <c r="K61" i="7"/>
  <c r="V24" i="7"/>
  <c r="Y23" i="7"/>
  <c r="X25" i="7"/>
  <c r="U26" i="7"/>
  <c r="E27" i="9"/>
  <c r="G26" i="9"/>
  <c r="W25" i="7" l="1"/>
  <c r="T26" i="7"/>
  <c r="V25" i="7"/>
  <c r="Y24" i="7"/>
  <c r="U27" i="7"/>
  <c r="X26" i="7"/>
  <c r="G27" i="9"/>
  <c r="E28" i="9"/>
  <c r="R23" i="9"/>
  <c r="U23" i="9" s="1"/>
  <c r="U28" i="7" l="1"/>
  <c r="X27" i="7"/>
  <c r="V26" i="7"/>
  <c r="Y25" i="7"/>
  <c r="W26" i="7"/>
  <c r="T27" i="7"/>
  <c r="G28" i="9"/>
  <c r="E29" i="9"/>
  <c r="X28" i="7" l="1"/>
  <c r="U29" i="7"/>
  <c r="T28" i="7"/>
  <c r="W27" i="7"/>
  <c r="V27" i="7"/>
  <c r="Y26" i="7"/>
  <c r="G29" i="9"/>
  <c r="E30" i="9"/>
  <c r="V28" i="7" l="1"/>
  <c r="Y27" i="7"/>
  <c r="W28" i="7"/>
  <c r="T29" i="7"/>
  <c r="X29" i="7"/>
  <c r="U30" i="7"/>
  <c r="G30" i="9"/>
  <c r="E31" i="9"/>
  <c r="X30" i="7" l="1"/>
  <c r="U31" i="7"/>
  <c r="W29" i="7"/>
  <c r="T30" i="7"/>
  <c r="V29" i="7"/>
  <c r="Y28" i="7"/>
  <c r="E32" i="9"/>
  <c r="G31" i="9"/>
  <c r="W30" i="7" l="1"/>
  <c r="T31" i="7"/>
  <c r="U32" i="7"/>
  <c r="X31" i="7"/>
  <c r="Y29" i="7"/>
  <c r="V30" i="7"/>
  <c r="G32" i="9"/>
  <c r="E33" i="9"/>
  <c r="Y30" i="7" l="1"/>
  <c r="V31" i="7"/>
  <c r="U33" i="7"/>
  <c r="X32" i="7"/>
  <c r="W31" i="7"/>
  <c r="T32" i="7"/>
  <c r="G33" i="9"/>
  <c r="E34" i="9"/>
  <c r="V32" i="7" l="1"/>
  <c r="Y31" i="7"/>
  <c r="T33" i="7"/>
  <c r="W32" i="7"/>
  <c r="U34" i="7"/>
  <c r="X33" i="7"/>
  <c r="G34" i="9"/>
  <c r="E35" i="9"/>
  <c r="X34" i="7" l="1"/>
  <c r="U35" i="7"/>
  <c r="T34" i="7"/>
  <c r="W33" i="7"/>
  <c r="Y32" i="7"/>
  <c r="V33" i="7"/>
  <c r="G35" i="9"/>
  <c r="E36" i="9"/>
  <c r="V34" i="7" l="1"/>
  <c r="Y33" i="7"/>
  <c r="X35" i="7"/>
  <c r="U36" i="7"/>
  <c r="W34" i="7"/>
  <c r="T35" i="7"/>
  <c r="G36" i="9"/>
  <c r="E37" i="9"/>
  <c r="V35" i="7" l="1"/>
  <c r="Y34" i="7"/>
  <c r="U37" i="7"/>
  <c r="X36" i="7"/>
  <c r="T36" i="7"/>
  <c r="W35" i="7"/>
  <c r="E38" i="9"/>
  <c r="G37" i="9"/>
  <c r="Y35" i="7" l="1"/>
  <c r="V36" i="7"/>
  <c r="U38" i="7"/>
  <c r="X37" i="7"/>
  <c r="T37" i="7"/>
  <c r="W36" i="7"/>
  <c r="G38" i="9"/>
  <c r="E39" i="9"/>
  <c r="W37" i="7" l="1"/>
  <c r="T38" i="7"/>
  <c r="X38" i="7"/>
  <c r="U39" i="7"/>
  <c r="V37" i="7"/>
  <c r="Y36" i="7"/>
  <c r="E40" i="9"/>
  <c r="G39" i="9"/>
  <c r="R24" i="9"/>
  <c r="U24" i="9" s="1"/>
  <c r="V38" i="7" l="1"/>
  <c r="Y37" i="7"/>
  <c r="U40" i="7"/>
  <c r="X39" i="7"/>
  <c r="T39" i="7"/>
  <c r="W38" i="7"/>
  <c r="G40" i="9"/>
  <c r="E41" i="9"/>
  <c r="T40" i="7" l="1"/>
  <c r="W39" i="7"/>
  <c r="Y38" i="7"/>
  <c r="V39" i="7"/>
  <c r="X40" i="7"/>
  <c r="U41" i="7"/>
  <c r="E42" i="9"/>
  <c r="G41" i="9"/>
  <c r="V40" i="7" l="1"/>
  <c r="Y39" i="7"/>
  <c r="U42" i="7"/>
  <c r="X41" i="7"/>
  <c r="W40" i="7"/>
  <c r="T41" i="7"/>
  <c r="G42" i="9"/>
  <c r="E43" i="9"/>
  <c r="W41" i="7" l="1"/>
  <c r="T42" i="7"/>
  <c r="U43" i="7"/>
  <c r="X42" i="7"/>
  <c r="V41" i="7"/>
  <c r="Y40" i="7"/>
  <c r="E44" i="9"/>
  <c r="G43" i="9"/>
  <c r="V42" i="7" l="1"/>
  <c r="Y41" i="7"/>
  <c r="U44" i="7"/>
  <c r="X43" i="7"/>
  <c r="W42" i="7"/>
  <c r="T43" i="7"/>
  <c r="G44" i="9"/>
  <c r="E45" i="9"/>
  <c r="T44" i="7" l="1"/>
  <c r="W43" i="7"/>
  <c r="X44" i="7"/>
  <c r="U45" i="7"/>
  <c r="Y42" i="7"/>
  <c r="V43" i="7"/>
  <c r="E46" i="9"/>
  <c r="G45" i="9"/>
  <c r="V44" i="7" l="1"/>
  <c r="Y43" i="7"/>
  <c r="U46" i="7"/>
  <c r="X45" i="7"/>
  <c r="T45" i="7"/>
  <c r="W44" i="7"/>
  <c r="G46" i="9"/>
  <c r="E47" i="9"/>
  <c r="U47" i="7" l="1"/>
  <c r="X46" i="7"/>
  <c r="Y44" i="7"/>
  <c r="V45" i="7"/>
  <c r="W45" i="7"/>
  <c r="T46" i="7"/>
  <c r="E48" i="9"/>
  <c r="G47" i="9"/>
  <c r="U48" i="7" l="1"/>
  <c r="X47" i="7"/>
  <c r="T47" i="7"/>
  <c r="W46" i="7"/>
  <c r="V46" i="7"/>
  <c r="Y45" i="7"/>
  <c r="G48" i="9"/>
  <c r="E49" i="9"/>
  <c r="X48" i="7" l="1"/>
  <c r="U49" i="7"/>
  <c r="Y46" i="7"/>
  <c r="V47" i="7"/>
  <c r="T48" i="7"/>
  <c r="W47" i="7"/>
  <c r="E50" i="9"/>
  <c r="G49" i="9"/>
  <c r="T49" i="7" l="1"/>
  <c r="W48" i="7"/>
  <c r="V48" i="7"/>
  <c r="Y47" i="7"/>
  <c r="U50" i="7"/>
  <c r="X49" i="7"/>
  <c r="G50" i="9"/>
  <c r="E51" i="9"/>
  <c r="W49" i="7" l="1"/>
  <c r="T50" i="7"/>
  <c r="X50" i="7"/>
  <c r="U51" i="7"/>
  <c r="V49" i="7"/>
  <c r="Y48" i="7"/>
  <c r="E52" i="9"/>
  <c r="G51" i="9"/>
  <c r="R25" i="9"/>
  <c r="U25" i="9" s="1"/>
  <c r="U52" i="7" l="1"/>
  <c r="X51" i="7"/>
  <c r="Y49" i="7"/>
  <c r="V50" i="7"/>
  <c r="W50" i="7"/>
  <c r="T51" i="7"/>
  <c r="G52" i="9"/>
  <c r="E53" i="9"/>
  <c r="W51" i="7" l="1"/>
  <c r="T52" i="7"/>
  <c r="Y50" i="7"/>
  <c r="V51" i="7"/>
  <c r="X52" i="7"/>
  <c r="U53" i="7"/>
  <c r="E54" i="9"/>
  <c r="G53" i="9"/>
  <c r="U54" i="7" l="1"/>
  <c r="X53" i="7"/>
  <c r="W52" i="7"/>
  <c r="T53" i="7"/>
  <c r="Y51" i="7"/>
  <c r="V52" i="7"/>
  <c r="G54" i="9"/>
  <c r="E55" i="9"/>
  <c r="U55" i="7" l="1"/>
  <c r="X54" i="7"/>
  <c r="W53" i="7"/>
  <c r="T54" i="7"/>
  <c r="V53" i="7"/>
  <c r="Y52" i="7"/>
  <c r="E56" i="9"/>
  <c r="G55" i="9"/>
  <c r="X55" i="7" l="1"/>
  <c r="U56" i="7"/>
  <c r="Y53" i="7"/>
  <c r="V54" i="7"/>
  <c r="T55" i="7"/>
  <c r="W54" i="7"/>
  <c r="G56" i="9"/>
  <c r="E57" i="9"/>
  <c r="W55" i="7" l="1"/>
  <c r="T56" i="7"/>
  <c r="Y54" i="7"/>
  <c r="V55" i="7"/>
  <c r="X56" i="7"/>
  <c r="U57" i="7"/>
  <c r="E58" i="9"/>
  <c r="G57" i="9"/>
  <c r="X57" i="7" l="1"/>
  <c r="U58" i="7"/>
  <c r="T57" i="7"/>
  <c r="W56" i="7"/>
  <c r="V56" i="7"/>
  <c r="Y55" i="7"/>
  <c r="G58" i="9"/>
  <c r="E59" i="9"/>
  <c r="U59" i="7" l="1"/>
  <c r="X58" i="7"/>
  <c r="V57" i="7"/>
  <c r="Y56" i="7"/>
  <c r="T58" i="7"/>
  <c r="W57" i="7"/>
  <c r="E60" i="9"/>
  <c r="G59" i="9"/>
  <c r="V58" i="7" l="1"/>
  <c r="Y57" i="7"/>
  <c r="T59" i="7"/>
  <c r="W58" i="7"/>
  <c r="X59" i="7"/>
  <c r="U60" i="7"/>
  <c r="G60" i="9"/>
  <c r="E61" i="9"/>
  <c r="U61" i="7" l="1"/>
  <c r="X60" i="7"/>
  <c r="W59" i="7"/>
  <c r="T60" i="7"/>
  <c r="Y58" i="7"/>
  <c r="V59" i="7"/>
  <c r="E62" i="9"/>
  <c r="G61" i="9"/>
  <c r="V60" i="7" l="1"/>
  <c r="Y59" i="7"/>
  <c r="U62" i="7"/>
  <c r="X61" i="7"/>
  <c r="W60" i="7"/>
  <c r="T61" i="7"/>
  <c r="G62" i="9"/>
  <c r="E63" i="9"/>
  <c r="V61" i="7" l="1"/>
  <c r="Y60" i="7"/>
  <c r="U63" i="7"/>
  <c r="X62" i="7"/>
  <c r="W61" i="7"/>
  <c r="T62" i="7"/>
  <c r="E64" i="9"/>
  <c r="G63" i="9"/>
  <c r="R26" i="9"/>
  <c r="U26" i="9" s="1"/>
  <c r="T63" i="7" l="1"/>
  <c r="W62" i="7"/>
  <c r="X63" i="7"/>
  <c r="U64" i="7"/>
  <c r="V62" i="7"/>
  <c r="Y61" i="7"/>
  <c r="G64" i="9"/>
  <c r="E65" i="9"/>
  <c r="V63" i="7" l="1"/>
  <c r="Y62" i="7"/>
  <c r="U65" i="7"/>
  <c r="X64" i="7"/>
  <c r="W63" i="7"/>
  <c r="T64" i="7"/>
  <c r="E66" i="9"/>
  <c r="G65" i="9"/>
  <c r="W64" i="7" l="1"/>
  <c r="T65" i="7"/>
  <c r="U66" i="7"/>
  <c r="X65" i="7"/>
  <c r="V64" i="7"/>
  <c r="Y63" i="7"/>
  <c r="G66" i="9"/>
  <c r="S8" i="9"/>
  <c r="E67" i="9"/>
  <c r="V65" i="7" l="1"/>
  <c r="Y64" i="7"/>
  <c r="U67" i="7"/>
  <c r="X66" i="7"/>
  <c r="T66" i="7"/>
  <c r="W65" i="7"/>
  <c r="E68" i="9"/>
  <c r="G67" i="9"/>
  <c r="W66" i="7" l="1"/>
  <c r="T67" i="7"/>
  <c r="X67" i="7"/>
  <c r="U68" i="7"/>
  <c r="Y65" i="7"/>
  <c r="V66" i="7"/>
  <c r="G68" i="9"/>
  <c r="E69" i="9"/>
  <c r="U69" i="7" l="1"/>
  <c r="X68" i="7"/>
  <c r="W67" i="7"/>
  <c r="T68" i="7"/>
  <c r="V67" i="7"/>
  <c r="Y66" i="7"/>
  <c r="E70" i="9"/>
  <c r="G69" i="9"/>
  <c r="Y67" i="7" l="1"/>
  <c r="V68" i="7"/>
  <c r="W68" i="7"/>
  <c r="T69" i="7"/>
  <c r="U70" i="7"/>
  <c r="X69" i="7"/>
  <c r="G70" i="9"/>
  <c r="E71" i="9"/>
  <c r="V69" i="7" l="1"/>
  <c r="Y68" i="7"/>
  <c r="U71" i="7"/>
  <c r="X70" i="7"/>
  <c r="T70" i="7"/>
  <c r="W69" i="7"/>
  <c r="E72" i="9"/>
  <c r="G71" i="9"/>
  <c r="W70" i="7" l="1"/>
  <c r="T71" i="7"/>
  <c r="X71" i="7"/>
  <c r="U72" i="7"/>
  <c r="Y69" i="7"/>
  <c r="V70" i="7"/>
  <c r="G72" i="9"/>
  <c r="E73" i="9"/>
  <c r="W71" i="7" l="1"/>
  <c r="T72" i="7"/>
  <c r="V71" i="7"/>
  <c r="Y70" i="7"/>
  <c r="U73" i="7"/>
  <c r="X72" i="7"/>
  <c r="E74" i="9"/>
  <c r="G73" i="9"/>
  <c r="U74" i="7" l="1"/>
  <c r="X73" i="7"/>
  <c r="Y71" i="7"/>
  <c r="V72" i="7"/>
  <c r="W72" i="7"/>
  <c r="T73" i="7"/>
  <c r="G74" i="9"/>
  <c r="E75" i="9"/>
  <c r="Y72" i="7" l="1"/>
  <c r="V73" i="7"/>
  <c r="T74" i="7"/>
  <c r="W73" i="7"/>
  <c r="U75" i="7"/>
  <c r="X74" i="7"/>
  <c r="E76" i="9"/>
  <c r="G75" i="9"/>
  <c r="R27" i="9"/>
  <c r="U27" i="9" s="1"/>
  <c r="X75" i="7" l="1"/>
  <c r="U76" i="7"/>
  <c r="W74" i="7"/>
  <c r="T75" i="7"/>
  <c r="Y73" i="7"/>
  <c r="V74" i="7"/>
  <c r="G76" i="9"/>
  <c r="E77" i="9"/>
  <c r="V75" i="7" l="1"/>
  <c r="Y74" i="7"/>
  <c r="W75" i="7"/>
  <c r="T76" i="7"/>
  <c r="U77" i="7"/>
  <c r="X76" i="7"/>
  <c r="E78" i="9"/>
  <c r="G77" i="9"/>
  <c r="X77" i="7" l="1"/>
  <c r="U78" i="7"/>
  <c r="W76" i="7"/>
  <c r="T77" i="7"/>
  <c r="Y75" i="7"/>
  <c r="V76" i="7"/>
  <c r="G78" i="9"/>
  <c r="E79" i="9"/>
  <c r="T78" i="7" l="1"/>
  <c r="W77" i="7"/>
  <c r="U79" i="7"/>
  <c r="X78" i="7"/>
  <c r="Y76" i="7"/>
  <c r="V77" i="7"/>
  <c r="E80" i="9"/>
  <c r="G79" i="9"/>
  <c r="Y77" i="7" l="1"/>
  <c r="V78" i="7"/>
  <c r="X79" i="7"/>
  <c r="U80" i="7"/>
  <c r="W78" i="7"/>
  <c r="T79" i="7"/>
  <c r="G80" i="9"/>
  <c r="E81" i="9"/>
  <c r="T80" i="7" l="1"/>
  <c r="W79" i="7"/>
  <c r="U81" i="7"/>
  <c r="X80" i="7"/>
  <c r="V79" i="7"/>
  <c r="Y78" i="7"/>
  <c r="E82" i="9"/>
  <c r="G81" i="9"/>
  <c r="Y79" i="7" l="1"/>
  <c r="V80" i="7"/>
  <c r="X81" i="7"/>
  <c r="U82" i="7"/>
  <c r="W80" i="7"/>
  <c r="T81" i="7"/>
  <c r="G82" i="9"/>
  <c r="E83" i="9"/>
  <c r="Y80" i="7" l="1"/>
  <c r="V81" i="7"/>
  <c r="T82" i="7"/>
  <c r="W81" i="7"/>
  <c r="U83" i="7"/>
  <c r="X82" i="7"/>
  <c r="E84" i="9"/>
  <c r="G83" i="9"/>
  <c r="X83" i="7" l="1"/>
  <c r="U84" i="7"/>
  <c r="Y81" i="7"/>
  <c r="V82" i="7"/>
  <c r="W82" i="7"/>
  <c r="T83" i="7"/>
  <c r="G84" i="9"/>
  <c r="E85" i="9"/>
  <c r="T84" i="7" l="1"/>
  <c r="W83" i="7"/>
  <c r="V83" i="7"/>
  <c r="Y82" i="7"/>
  <c r="U85" i="7"/>
  <c r="X84" i="7"/>
  <c r="E86" i="9"/>
  <c r="G85" i="9"/>
  <c r="X85" i="7" l="1"/>
  <c r="U86" i="7"/>
  <c r="Y83" i="7"/>
  <c r="V84" i="7"/>
  <c r="W84" i="7"/>
  <c r="T85" i="7"/>
  <c r="G86" i="9"/>
  <c r="E87" i="9"/>
  <c r="W85" i="7" l="1"/>
  <c r="T86" i="7"/>
  <c r="Y84" i="7"/>
  <c r="V85" i="7"/>
  <c r="U87" i="7"/>
  <c r="X86" i="7"/>
  <c r="E88" i="9"/>
  <c r="G87" i="9"/>
  <c r="R28" i="9"/>
  <c r="U28" i="9" s="1"/>
  <c r="X87" i="7" l="1"/>
  <c r="U88" i="7"/>
  <c r="Y85" i="7"/>
  <c r="V86" i="7"/>
  <c r="W86" i="7"/>
  <c r="T87" i="7"/>
  <c r="G88" i="9"/>
  <c r="E89" i="9"/>
  <c r="T88" i="7" l="1"/>
  <c r="W87" i="7"/>
  <c r="Y86" i="7"/>
  <c r="V87" i="7"/>
  <c r="U89" i="7"/>
  <c r="X88" i="7"/>
  <c r="E90" i="9"/>
  <c r="G89" i="9"/>
  <c r="U90" i="7" l="1"/>
  <c r="X89" i="7"/>
  <c r="Y87" i="7"/>
  <c r="V88" i="7"/>
  <c r="W88" i="7"/>
  <c r="T89" i="7"/>
  <c r="G90" i="9"/>
  <c r="E91" i="9"/>
  <c r="W89" i="7" l="1"/>
  <c r="T90" i="7"/>
  <c r="V89" i="7"/>
  <c r="Y88" i="7"/>
  <c r="U91" i="7"/>
  <c r="X90" i="7"/>
  <c r="E92" i="9"/>
  <c r="G91" i="9"/>
  <c r="X91" i="7" l="1"/>
  <c r="U92" i="7"/>
  <c r="V90" i="7"/>
  <c r="Y89" i="7"/>
  <c r="T91" i="7"/>
  <c r="W90" i="7"/>
  <c r="G92" i="9"/>
  <c r="E93" i="9"/>
  <c r="W91" i="7" l="1"/>
  <c r="T92" i="7"/>
  <c r="V91" i="7"/>
  <c r="Y90" i="7"/>
  <c r="X92" i="7"/>
  <c r="U93" i="7"/>
  <c r="E94" i="9"/>
  <c r="G93" i="9"/>
  <c r="X93" i="7" l="1"/>
  <c r="U94" i="7"/>
  <c r="V92" i="7"/>
  <c r="Y91" i="7"/>
  <c r="W92" i="7"/>
  <c r="T93" i="7"/>
  <c r="G94" i="9"/>
  <c r="E95" i="9"/>
  <c r="T94" i="7" l="1"/>
  <c r="W93" i="7"/>
  <c r="V93" i="7"/>
  <c r="Y92" i="7"/>
  <c r="U95" i="7"/>
  <c r="X94" i="7"/>
  <c r="E96" i="9"/>
  <c r="G95" i="9"/>
  <c r="U96" i="7" l="1"/>
  <c r="X95" i="7"/>
  <c r="Y93" i="7"/>
  <c r="V94" i="7"/>
  <c r="T95" i="7"/>
  <c r="W94" i="7"/>
  <c r="G96" i="9"/>
  <c r="E97" i="9"/>
  <c r="T96" i="7" l="1"/>
  <c r="W95" i="7"/>
  <c r="Y94" i="7"/>
  <c r="V95" i="7"/>
  <c r="U97" i="7"/>
  <c r="X96" i="7"/>
  <c r="E98" i="9"/>
  <c r="G97" i="9"/>
  <c r="Y95" i="7" l="1"/>
  <c r="V96" i="7"/>
  <c r="U98" i="7"/>
  <c r="X97" i="7"/>
  <c r="T97" i="7"/>
  <c r="W96" i="7"/>
  <c r="G98" i="9"/>
  <c r="E99" i="9"/>
  <c r="T98" i="7" l="1"/>
  <c r="W97" i="7"/>
  <c r="Y96" i="7"/>
  <c r="V97" i="7"/>
  <c r="X98" i="7"/>
  <c r="U99" i="7"/>
  <c r="E100" i="9"/>
  <c r="G99" i="9"/>
  <c r="R29" i="9"/>
  <c r="U29" i="9" s="1"/>
  <c r="U100" i="7" l="1"/>
  <c r="X99" i="7"/>
  <c r="V98" i="7"/>
  <c r="Y97" i="7"/>
  <c r="W98" i="7"/>
  <c r="T99" i="7"/>
  <c r="G100" i="9"/>
  <c r="E101" i="9"/>
  <c r="W99" i="7" l="1"/>
  <c r="T100" i="7"/>
  <c r="V99" i="7"/>
  <c r="Y98" i="7"/>
  <c r="X100" i="7"/>
  <c r="U101" i="7"/>
  <c r="E102" i="9"/>
  <c r="G101" i="9"/>
  <c r="X101" i="7" l="1"/>
  <c r="U102" i="7"/>
  <c r="V100" i="7"/>
  <c r="Y99" i="7"/>
  <c r="W100" i="7"/>
  <c r="T101" i="7"/>
  <c r="G102" i="9"/>
  <c r="E103" i="9"/>
  <c r="T102" i="7" l="1"/>
  <c r="W101" i="7"/>
  <c r="Y100" i="7"/>
  <c r="V101" i="7"/>
  <c r="U103" i="7"/>
  <c r="X102" i="7"/>
  <c r="E104" i="9"/>
  <c r="G103" i="9"/>
  <c r="U104" i="7" l="1"/>
  <c r="X103" i="7"/>
  <c r="Y101" i="7"/>
  <c r="V102" i="7"/>
  <c r="W102" i="7"/>
  <c r="T103" i="7"/>
  <c r="G104" i="9"/>
  <c r="E105" i="9"/>
  <c r="T104" i="7" l="1"/>
  <c r="W103" i="7"/>
  <c r="Y102" i="7"/>
  <c r="V103" i="7"/>
  <c r="U105" i="7"/>
  <c r="X104" i="7"/>
  <c r="E106" i="9"/>
  <c r="G105" i="9"/>
  <c r="U106" i="7" l="1"/>
  <c r="X105" i="7"/>
  <c r="V104" i="7"/>
  <c r="Y103" i="7"/>
  <c r="T105" i="7"/>
  <c r="W104" i="7"/>
  <c r="G106" i="9"/>
  <c r="E107" i="9"/>
  <c r="T106" i="7" l="1"/>
  <c r="W105" i="7"/>
  <c r="V105" i="7"/>
  <c r="Y104" i="7"/>
  <c r="X106" i="7"/>
  <c r="U107" i="7"/>
  <c r="E108" i="9"/>
  <c r="G107" i="9"/>
  <c r="X107" i="7" l="1"/>
  <c r="U108" i="7"/>
  <c r="V106" i="7"/>
  <c r="Y105" i="7"/>
  <c r="T107" i="7"/>
  <c r="W106" i="7"/>
  <c r="G108" i="9"/>
  <c r="E109" i="9"/>
  <c r="W107" i="7" l="1"/>
  <c r="T108" i="7"/>
  <c r="V107" i="7"/>
  <c r="Y106" i="7"/>
  <c r="X108" i="7"/>
  <c r="U109" i="7"/>
  <c r="E110" i="9"/>
  <c r="G109" i="9"/>
  <c r="X109" i="7" l="1"/>
  <c r="U110" i="7"/>
  <c r="Y107" i="7"/>
  <c r="V108" i="7"/>
  <c r="W108" i="7"/>
  <c r="T109" i="7"/>
  <c r="G110" i="9"/>
  <c r="E111" i="9"/>
  <c r="U111" i="7" l="1"/>
  <c r="X110" i="7"/>
  <c r="W109" i="7"/>
  <c r="T110" i="7"/>
  <c r="V109" i="7"/>
  <c r="Y108" i="7"/>
  <c r="E112" i="9"/>
  <c r="G111" i="9"/>
  <c r="R30" i="9"/>
  <c r="U30" i="9" s="1"/>
  <c r="Y109" i="7" l="1"/>
  <c r="V110" i="7"/>
  <c r="W110" i="7"/>
  <c r="T111" i="7"/>
  <c r="L46" i="7"/>
  <c r="X111" i="7"/>
  <c r="U112" i="7"/>
  <c r="G112" i="9"/>
  <c r="E113" i="9"/>
  <c r="T112" i="7" l="1"/>
  <c r="W111" i="7"/>
  <c r="Y110" i="7"/>
  <c r="V111" i="7"/>
  <c r="U113" i="7"/>
  <c r="X112" i="7"/>
  <c r="E114" i="9"/>
  <c r="G113" i="9"/>
  <c r="V112" i="7" l="1"/>
  <c r="Y111" i="7"/>
  <c r="U114" i="7"/>
  <c r="X113" i="7"/>
  <c r="T113" i="7"/>
  <c r="W112" i="7"/>
  <c r="G114" i="9"/>
  <c r="E115" i="9"/>
  <c r="W113" i="7" l="1"/>
  <c r="T114" i="7"/>
  <c r="X114" i="7"/>
  <c r="U115" i="7"/>
  <c r="V113" i="7"/>
  <c r="Y112" i="7"/>
  <c r="E116" i="9"/>
  <c r="G115" i="9"/>
  <c r="Y113" i="7" l="1"/>
  <c r="V114" i="7"/>
  <c r="X115" i="7"/>
  <c r="U116" i="7"/>
  <c r="W114" i="7"/>
  <c r="T115" i="7"/>
  <c r="G116" i="9"/>
  <c r="E117" i="9"/>
  <c r="T116" i="7" l="1"/>
  <c r="W115" i="7"/>
  <c r="V115" i="7"/>
  <c r="Y114" i="7"/>
  <c r="U117" i="7"/>
  <c r="X116" i="7"/>
  <c r="E118" i="9"/>
  <c r="G117" i="9"/>
  <c r="X117" i="7" l="1"/>
  <c r="U118" i="7"/>
  <c r="V116" i="7"/>
  <c r="Y115" i="7"/>
  <c r="W116" i="7"/>
  <c r="T117" i="7"/>
  <c r="G118" i="9"/>
  <c r="E119" i="9"/>
  <c r="T118" i="7" l="1"/>
  <c r="W117" i="7"/>
  <c r="Y116" i="7"/>
  <c r="V117" i="7"/>
  <c r="X118" i="7"/>
  <c r="U119" i="7"/>
  <c r="E120" i="9"/>
  <c r="G119" i="9"/>
  <c r="U120" i="7" l="1"/>
  <c r="X119" i="7"/>
  <c r="Y117" i="7"/>
  <c r="V118" i="7"/>
  <c r="T119" i="7"/>
  <c r="W118" i="7"/>
  <c r="G120" i="9"/>
  <c r="E121" i="9"/>
  <c r="W119" i="7" l="1"/>
  <c r="T120" i="7"/>
  <c r="Y118" i="7"/>
  <c r="V119" i="7"/>
  <c r="U121" i="7"/>
  <c r="X120" i="7"/>
  <c r="E122" i="9"/>
  <c r="G121" i="9"/>
  <c r="U122" i="7" l="1"/>
  <c r="X121" i="7"/>
  <c r="V120" i="7"/>
  <c r="Y119" i="7"/>
  <c r="T121" i="7"/>
  <c r="W120" i="7"/>
  <c r="G122" i="9"/>
  <c r="E123" i="9"/>
  <c r="T122" i="7" l="1"/>
  <c r="W121" i="7"/>
  <c r="V121" i="7"/>
  <c r="Y120" i="7"/>
  <c r="X122" i="7"/>
  <c r="U123" i="7"/>
  <c r="M47" i="7"/>
  <c r="E124" i="9"/>
  <c r="G123" i="9"/>
  <c r="R31" i="9"/>
  <c r="U31" i="9" s="1"/>
  <c r="X123" i="7" l="1"/>
  <c r="U124" i="7"/>
  <c r="V122" i="7"/>
  <c r="Y121" i="7"/>
  <c r="W122" i="7"/>
  <c r="T123" i="7"/>
  <c r="L47" i="7"/>
  <c r="L74" i="7" s="1"/>
  <c r="B41" i="7" s="1"/>
  <c r="G124" i="9"/>
  <c r="E125" i="9"/>
  <c r="T124" i="7" l="1"/>
  <c r="W123" i="7"/>
  <c r="V123" i="7"/>
  <c r="Y122" i="7"/>
  <c r="N47" i="7"/>
  <c r="U125" i="7"/>
  <c r="X124" i="7"/>
  <c r="E126" i="9"/>
  <c r="G125" i="9"/>
  <c r="X125" i="7" l="1"/>
  <c r="U126" i="7"/>
  <c r="V124" i="7"/>
  <c r="Y123" i="7"/>
  <c r="W124" i="7"/>
  <c r="T125" i="7"/>
  <c r="G126" i="9"/>
  <c r="E127" i="9"/>
  <c r="S7" i="9"/>
  <c r="W125" i="7" l="1"/>
  <c r="T126" i="7"/>
  <c r="Y124" i="7"/>
  <c r="V125" i="7"/>
  <c r="U127" i="7"/>
  <c r="X126" i="7"/>
  <c r="E128" i="9"/>
  <c r="G127" i="9"/>
  <c r="U128" i="7" l="1"/>
  <c r="X127" i="7"/>
  <c r="V126" i="7"/>
  <c r="Y125" i="7"/>
  <c r="T127" i="7"/>
  <c r="W126" i="7"/>
  <c r="G128" i="9"/>
  <c r="E129" i="9"/>
  <c r="T128" i="7" l="1"/>
  <c r="W127" i="7"/>
  <c r="Y126" i="7"/>
  <c r="V127" i="7"/>
  <c r="X128" i="7"/>
  <c r="U129" i="7"/>
  <c r="E130" i="9"/>
  <c r="G129" i="9"/>
  <c r="U130" i="7" l="1"/>
  <c r="X129" i="7"/>
  <c r="Y127" i="7"/>
  <c r="V128" i="7"/>
  <c r="T129" i="7"/>
  <c r="W128" i="7"/>
  <c r="G130" i="9"/>
  <c r="E131" i="9"/>
  <c r="T130" i="7" l="1"/>
  <c r="W129" i="7"/>
  <c r="V129" i="7"/>
  <c r="Y128" i="7"/>
  <c r="X130" i="7"/>
  <c r="U131" i="7"/>
  <c r="E132" i="9"/>
  <c r="G131" i="9"/>
  <c r="X131" i="7" l="1"/>
  <c r="U132" i="7"/>
  <c r="V130" i="7"/>
  <c r="Y129" i="7"/>
  <c r="W130" i="7"/>
  <c r="T131" i="7"/>
  <c r="G132" i="9"/>
  <c r="E133" i="9"/>
  <c r="T132" i="7" l="1"/>
  <c r="W131" i="7"/>
  <c r="V131" i="7"/>
  <c r="Y130" i="7"/>
  <c r="U133" i="7"/>
  <c r="X132" i="7"/>
  <c r="E134" i="9"/>
  <c r="G133" i="9"/>
  <c r="X133" i="7" l="1"/>
  <c r="U134" i="7"/>
  <c r="Y131" i="7"/>
  <c r="V132" i="7"/>
  <c r="W132" i="7"/>
  <c r="T133" i="7"/>
  <c r="G134" i="9"/>
  <c r="E135" i="9"/>
  <c r="W133" i="7" l="1"/>
  <c r="T134" i="7"/>
  <c r="Y132" i="7"/>
  <c r="V133" i="7"/>
  <c r="X134" i="7"/>
  <c r="U135" i="7"/>
  <c r="M48" i="7"/>
  <c r="M75" i="7" s="1"/>
  <c r="C42" i="7" s="1"/>
  <c r="E136" i="9"/>
  <c r="G135" i="9"/>
  <c r="R32" i="9"/>
  <c r="U32" i="9" s="1"/>
  <c r="U136" i="7" l="1"/>
  <c r="X135" i="7"/>
  <c r="V134" i="7"/>
  <c r="Y133" i="7"/>
  <c r="T135" i="7"/>
  <c r="W134" i="7"/>
  <c r="L48" i="7"/>
  <c r="L75" i="7" s="1"/>
  <c r="B42" i="7" s="1"/>
  <c r="G136" i="9"/>
  <c r="E137" i="9"/>
  <c r="W135" i="7" l="1"/>
  <c r="T136" i="7"/>
  <c r="Y134" i="7"/>
  <c r="V135" i="7"/>
  <c r="N48" i="7"/>
  <c r="N75" i="7" s="1"/>
  <c r="D42" i="7" s="1"/>
  <c r="X136" i="7"/>
  <c r="U137" i="7"/>
  <c r="E138" i="9"/>
  <c r="G137" i="9"/>
  <c r="U138" i="7" l="1"/>
  <c r="X137" i="7"/>
  <c r="V136" i="7"/>
  <c r="Y135" i="7"/>
  <c r="T137" i="7"/>
  <c r="W136" i="7"/>
  <c r="G138" i="9"/>
  <c r="E139" i="9"/>
  <c r="W137" i="7" l="1"/>
  <c r="T138" i="7"/>
  <c r="V137" i="7"/>
  <c r="Y136" i="7"/>
  <c r="U139" i="7"/>
  <c r="X138" i="7"/>
  <c r="E140" i="9"/>
  <c r="G139" i="9"/>
  <c r="X139" i="7" l="1"/>
  <c r="U140" i="7"/>
  <c r="Y137" i="7"/>
  <c r="V138" i="7"/>
  <c r="W138" i="7"/>
  <c r="T139" i="7"/>
  <c r="G140" i="9"/>
  <c r="E141" i="9"/>
  <c r="T140" i="7" l="1"/>
  <c r="W139" i="7"/>
  <c r="V139" i="7"/>
  <c r="Y138" i="7"/>
  <c r="U141" i="7"/>
  <c r="X140" i="7"/>
  <c r="E142" i="9"/>
  <c r="G141" i="9"/>
  <c r="X141" i="7" l="1"/>
  <c r="U142" i="7"/>
  <c r="Y139" i="7"/>
  <c r="V140" i="7"/>
  <c r="W140" i="7"/>
  <c r="T141" i="7"/>
  <c r="G142" i="9"/>
  <c r="E143" i="9"/>
  <c r="W141" i="7" l="1"/>
  <c r="T142" i="7"/>
  <c r="Y140" i="7"/>
  <c r="V141" i="7"/>
  <c r="X142" i="7"/>
  <c r="U143" i="7"/>
  <c r="E144" i="9"/>
  <c r="G143" i="9"/>
  <c r="U144" i="7" l="1"/>
  <c r="X143" i="7"/>
  <c r="Y141" i="7"/>
  <c r="V142" i="7"/>
  <c r="T143" i="7"/>
  <c r="W142" i="7"/>
  <c r="G144" i="9"/>
  <c r="E145" i="9"/>
  <c r="T144" i="7" l="1"/>
  <c r="W143" i="7"/>
  <c r="Y142" i="7"/>
  <c r="V143" i="7"/>
  <c r="U145" i="7"/>
  <c r="X144" i="7"/>
  <c r="E146" i="9"/>
  <c r="G145" i="9"/>
  <c r="U146" i="7" l="1"/>
  <c r="X145" i="7"/>
  <c r="Y143" i="7"/>
  <c r="V144" i="7"/>
  <c r="T145" i="7"/>
  <c r="W144" i="7"/>
  <c r="G146" i="9"/>
  <c r="E147" i="9"/>
  <c r="V145" i="7" l="1"/>
  <c r="Y144" i="7"/>
  <c r="T146" i="7"/>
  <c r="W145" i="7"/>
  <c r="U147" i="7"/>
  <c r="X146" i="7"/>
  <c r="M49" i="7"/>
  <c r="M76" i="7" s="1"/>
  <c r="C43" i="7" s="1"/>
  <c r="G147" i="9"/>
  <c r="E148" i="9"/>
  <c r="R33" i="9"/>
  <c r="U33" i="9" s="1"/>
  <c r="X147" i="7" l="1"/>
  <c r="U148" i="7"/>
  <c r="W146" i="7"/>
  <c r="T147" i="7"/>
  <c r="L49" i="7"/>
  <c r="L76" i="7" s="1"/>
  <c r="B43" i="7" s="1"/>
  <c r="V146" i="7"/>
  <c r="Y145" i="7"/>
  <c r="E149" i="9"/>
  <c r="G148" i="9"/>
  <c r="V147" i="7" l="1"/>
  <c r="Y146" i="7"/>
  <c r="N49" i="7"/>
  <c r="N76" i="7" s="1"/>
  <c r="D43" i="7" s="1"/>
  <c r="W147" i="7"/>
  <c r="T148" i="7"/>
  <c r="X148" i="7"/>
  <c r="U149" i="7"/>
  <c r="G149" i="9"/>
  <c r="E150" i="9"/>
  <c r="X149" i="7" l="1"/>
  <c r="U150" i="7"/>
  <c r="W148" i="7"/>
  <c r="T149" i="7"/>
  <c r="V148" i="7"/>
  <c r="Y147" i="7"/>
  <c r="E151" i="9"/>
  <c r="G150" i="9"/>
  <c r="S6" i="9"/>
  <c r="Y148" i="7" l="1"/>
  <c r="V149" i="7"/>
  <c r="W149" i="7"/>
  <c r="T150" i="7"/>
  <c r="X150" i="7"/>
  <c r="U151" i="7"/>
  <c r="E152" i="9"/>
  <c r="G151" i="9"/>
  <c r="U152" i="7" l="1"/>
  <c r="X151" i="7"/>
  <c r="T151" i="7"/>
  <c r="W150" i="7"/>
  <c r="Y149" i="7"/>
  <c r="V150" i="7"/>
  <c r="G152" i="9"/>
  <c r="E153" i="9"/>
  <c r="Y150" i="7" l="1"/>
  <c r="V151" i="7"/>
  <c r="T152" i="7"/>
  <c r="W151" i="7"/>
  <c r="U153" i="7"/>
  <c r="X152" i="7"/>
  <c r="E154" i="9"/>
  <c r="G153" i="9"/>
  <c r="U154" i="7" l="1"/>
  <c r="X153" i="7"/>
  <c r="T153" i="7"/>
  <c r="W152" i="7"/>
  <c r="Y151" i="7"/>
  <c r="V152" i="7"/>
  <c r="G154" i="9"/>
  <c r="E155" i="9"/>
  <c r="V153" i="7" l="1"/>
  <c r="Y152" i="7"/>
  <c r="T154" i="7"/>
  <c r="W153" i="7"/>
  <c r="U155" i="7"/>
  <c r="X154" i="7"/>
  <c r="G155" i="9"/>
  <c r="E156" i="9"/>
  <c r="X155" i="7" l="1"/>
  <c r="U156" i="7"/>
  <c r="W154" i="7"/>
  <c r="T155" i="7"/>
  <c r="V154" i="7"/>
  <c r="Y153" i="7"/>
  <c r="E157" i="9"/>
  <c r="G156" i="9"/>
  <c r="V155" i="7" l="1"/>
  <c r="Y154" i="7"/>
  <c r="W155" i="7"/>
  <c r="T156" i="7"/>
  <c r="X156" i="7"/>
  <c r="U157" i="7"/>
  <c r="G157" i="9"/>
  <c r="E158" i="9"/>
  <c r="X157" i="7" l="1"/>
  <c r="U158" i="7"/>
  <c r="W156" i="7"/>
  <c r="T157" i="7"/>
  <c r="V156" i="7"/>
  <c r="Y155" i="7"/>
  <c r="E159" i="9"/>
  <c r="G158" i="9"/>
  <c r="W157" i="7" l="1"/>
  <c r="T158" i="7"/>
  <c r="Y156" i="7"/>
  <c r="V157" i="7"/>
  <c r="X158" i="7"/>
  <c r="U159" i="7"/>
  <c r="M50" i="7"/>
  <c r="M77" i="7" s="1"/>
  <c r="C44" i="7" s="1"/>
  <c r="E160" i="9"/>
  <c r="G159" i="9"/>
  <c r="R34" i="9"/>
  <c r="U34" i="9" s="1"/>
  <c r="U160" i="7" l="1"/>
  <c r="X159" i="7"/>
  <c r="Y157" i="7"/>
  <c r="V158" i="7"/>
  <c r="T159" i="7"/>
  <c r="W158" i="7"/>
  <c r="L50" i="7"/>
  <c r="L77" i="7" s="1"/>
  <c r="B44" i="7" s="1"/>
  <c r="G160" i="9"/>
  <c r="E161" i="9"/>
  <c r="T160" i="7" l="1"/>
  <c r="W159" i="7"/>
  <c r="Y158" i="7"/>
  <c r="V159" i="7"/>
  <c r="N50" i="7"/>
  <c r="N77" i="7" s="1"/>
  <c r="D44" i="7" s="1"/>
  <c r="U161" i="7"/>
  <c r="X160" i="7"/>
  <c r="E162" i="9"/>
  <c r="G161" i="9"/>
  <c r="U162" i="7" l="1"/>
  <c r="X161" i="7"/>
  <c r="Y159" i="7"/>
  <c r="V160" i="7"/>
  <c r="T161" i="7"/>
  <c r="W160" i="7"/>
  <c r="G162" i="9"/>
  <c r="E163" i="9"/>
  <c r="T162" i="7" l="1"/>
  <c r="W161" i="7"/>
  <c r="V161" i="7"/>
  <c r="Y160" i="7"/>
  <c r="U163" i="7"/>
  <c r="X162" i="7"/>
  <c r="G163" i="9"/>
  <c r="E164" i="9"/>
  <c r="X163" i="7" l="1"/>
  <c r="U164" i="7"/>
  <c r="V162" i="7"/>
  <c r="Y161" i="7"/>
  <c r="W162" i="7"/>
  <c r="T163" i="7"/>
  <c r="E165" i="9"/>
  <c r="G164" i="9"/>
  <c r="W163" i="7" l="1"/>
  <c r="T164" i="7"/>
  <c r="V163" i="7"/>
  <c r="Y162" i="7"/>
  <c r="X164" i="7"/>
  <c r="U165" i="7"/>
  <c r="G165" i="9"/>
  <c r="E166" i="9"/>
  <c r="X165" i="7" l="1"/>
  <c r="U166" i="7"/>
  <c r="V164" i="7"/>
  <c r="Y163" i="7"/>
  <c r="W164" i="7"/>
  <c r="T165" i="7"/>
  <c r="E167" i="9"/>
  <c r="G166" i="9"/>
  <c r="W165" i="7" l="1"/>
  <c r="T166" i="7"/>
  <c r="Y164" i="7"/>
  <c r="V165" i="7"/>
  <c r="X166" i="7"/>
  <c r="U167" i="7"/>
  <c r="E168" i="9"/>
  <c r="G167" i="9"/>
  <c r="U168" i="7" l="1"/>
  <c r="X167" i="7"/>
  <c r="Y165" i="7"/>
  <c r="V166" i="7"/>
  <c r="T167" i="7"/>
  <c r="W166" i="7"/>
  <c r="G168" i="9"/>
  <c r="E169" i="9"/>
  <c r="T168" i="7" l="1"/>
  <c r="W167" i="7"/>
  <c r="Y166" i="7"/>
  <c r="V167" i="7"/>
  <c r="U169" i="7"/>
  <c r="X168" i="7"/>
  <c r="E170" i="9"/>
  <c r="G169" i="9"/>
  <c r="U170" i="7" l="1"/>
  <c r="X169" i="7"/>
  <c r="Y167" i="7"/>
  <c r="V168" i="7"/>
  <c r="T169" i="7"/>
  <c r="W168" i="7"/>
  <c r="G170" i="9"/>
  <c r="E171" i="9"/>
  <c r="T170" i="7" l="1"/>
  <c r="W169" i="7"/>
  <c r="V169" i="7"/>
  <c r="Y168" i="7"/>
  <c r="U171" i="7"/>
  <c r="X170" i="7"/>
  <c r="M51" i="7"/>
  <c r="M78" i="7" s="1"/>
  <c r="C45" i="7" s="1"/>
  <c r="G171" i="9"/>
  <c r="E172" i="9"/>
  <c r="R35" i="9"/>
  <c r="U35" i="9" s="1"/>
  <c r="X171" i="7" l="1"/>
  <c r="U172" i="7"/>
  <c r="V170" i="7"/>
  <c r="Y169" i="7"/>
  <c r="W170" i="7"/>
  <c r="T171" i="7"/>
  <c r="L51" i="7"/>
  <c r="L78" i="7" s="1"/>
  <c r="B45" i="7" s="1"/>
  <c r="E173" i="9"/>
  <c r="G172" i="9"/>
  <c r="W171" i="7" l="1"/>
  <c r="T172" i="7"/>
  <c r="V171" i="7"/>
  <c r="Y170" i="7"/>
  <c r="N51" i="7"/>
  <c r="N78" i="7" s="1"/>
  <c r="D45" i="7" s="1"/>
  <c r="X172" i="7"/>
  <c r="U173" i="7"/>
  <c r="G173" i="9"/>
  <c r="E174" i="9"/>
  <c r="X173" i="7" l="1"/>
  <c r="U174" i="7"/>
  <c r="V172" i="7"/>
  <c r="Y171" i="7"/>
  <c r="W172" i="7"/>
  <c r="T173" i="7"/>
  <c r="E175" i="9"/>
  <c r="G174" i="9"/>
  <c r="S5" i="9"/>
  <c r="W173" i="7" l="1"/>
  <c r="T174" i="7"/>
  <c r="Y172" i="7"/>
  <c r="V173" i="7"/>
  <c r="X174" i="7"/>
  <c r="U175" i="7"/>
  <c r="E176" i="9"/>
  <c r="G175" i="9"/>
  <c r="U176" i="7" l="1"/>
  <c r="X175" i="7"/>
  <c r="Y173" i="7"/>
  <c r="V174" i="7"/>
  <c r="T175" i="7"/>
  <c r="W174" i="7"/>
  <c r="G176" i="9"/>
  <c r="E177" i="9"/>
  <c r="T176" i="7" l="1"/>
  <c r="W175" i="7"/>
  <c r="Y174" i="7"/>
  <c r="V175" i="7"/>
  <c r="U177" i="7"/>
  <c r="X176" i="7"/>
  <c r="E178" i="9"/>
  <c r="G177" i="9"/>
  <c r="U178" i="7" l="1"/>
  <c r="X177" i="7"/>
  <c r="Y175" i="7"/>
  <c r="V176" i="7"/>
  <c r="T177" i="7"/>
  <c r="W176" i="7"/>
  <c r="G178" i="9"/>
  <c r="E179" i="9"/>
  <c r="T178" i="7" l="1"/>
  <c r="W177" i="7"/>
  <c r="V177" i="7"/>
  <c r="Y176" i="7"/>
  <c r="U179" i="7"/>
  <c r="X178" i="7"/>
  <c r="G179" i="9"/>
  <c r="E180" i="9"/>
  <c r="X179" i="7" l="1"/>
  <c r="U180" i="7"/>
  <c r="V178" i="7"/>
  <c r="Y177" i="7"/>
  <c r="W178" i="7"/>
  <c r="T179" i="7"/>
  <c r="E181" i="9"/>
  <c r="G180" i="9"/>
  <c r="W179" i="7" l="1"/>
  <c r="T180" i="7"/>
  <c r="V179" i="7"/>
  <c r="Y178" i="7"/>
  <c r="X180" i="7"/>
  <c r="U181" i="7"/>
  <c r="G181" i="9"/>
  <c r="E182" i="9"/>
  <c r="X181" i="7" l="1"/>
  <c r="U182" i="7"/>
  <c r="V180" i="7"/>
  <c r="Y179" i="7"/>
  <c r="W180" i="7"/>
  <c r="T181" i="7"/>
  <c r="E183" i="9"/>
  <c r="G182" i="9"/>
  <c r="W181" i="7" l="1"/>
  <c r="T182" i="7"/>
  <c r="Y180" i="7"/>
  <c r="V181" i="7"/>
  <c r="X182" i="7"/>
  <c r="U183" i="7"/>
  <c r="M52" i="7"/>
  <c r="M79" i="7" s="1"/>
  <c r="C46" i="7" s="1"/>
  <c r="E184" i="9"/>
  <c r="G183" i="9"/>
  <c r="S4" i="9"/>
  <c r="R36" i="9"/>
  <c r="U36" i="9" s="1"/>
  <c r="U184" i="7" l="1"/>
  <c r="X183" i="7"/>
  <c r="Y181" i="7"/>
  <c r="V182" i="7"/>
  <c r="T183" i="7"/>
  <c r="W182" i="7"/>
  <c r="L52" i="7"/>
  <c r="L79" i="7" s="1"/>
  <c r="B46" i="7" s="1"/>
  <c r="G184" i="9"/>
  <c r="E185" i="9"/>
  <c r="T184" i="7" l="1"/>
  <c r="W183" i="7"/>
  <c r="Y182" i="7"/>
  <c r="V183" i="7"/>
  <c r="N52" i="7"/>
  <c r="N79" i="7" s="1"/>
  <c r="D46" i="7" s="1"/>
  <c r="U185" i="7"/>
  <c r="X184" i="7"/>
  <c r="E186" i="9"/>
  <c r="G185" i="9"/>
  <c r="U186" i="7" l="1"/>
  <c r="X185" i="7"/>
  <c r="Y183" i="7"/>
  <c r="V184" i="7"/>
  <c r="T185" i="7"/>
  <c r="W184" i="7"/>
  <c r="G186" i="9"/>
  <c r="L15" i="9" s="1"/>
  <c r="S10" i="9"/>
  <c r="R37" i="9"/>
  <c r="U37" i="9" s="1"/>
  <c r="T186" i="7" l="1"/>
  <c r="W185" i="7"/>
  <c r="V185" i="7"/>
  <c r="Y184" i="7"/>
  <c r="U187" i="7"/>
  <c r="X186" i="7"/>
  <c r="S17" i="9"/>
  <c r="M21" i="9" s="1"/>
  <c r="S18" i="9"/>
  <c r="S15" i="9"/>
  <c r="K21" i="9" s="1"/>
  <c r="K24" i="9" s="1"/>
  <c r="S14" i="9"/>
  <c r="J21" i="9" s="1"/>
  <c r="J24" i="9" s="1"/>
  <c r="S13" i="9"/>
  <c r="L7" i="9"/>
  <c r="L8" i="9" s="1"/>
  <c r="S16" i="9"/>
  <c r="L21" i="9" s="1"/>
  <c r="L24" i="9" s="1"/>
  <c r="X187" i="7" l="1"/>
  <c r="U188" i="7"/>
  <c r="V186" i="7"/>
  <c r="Y185" i="7"/>
  <c r="W186" i="7"/>
  <c r="T187" i="7"/>
  <c r="L13" i="9"/>
  <c r="K9" i="9"/>
  <c r="W187" i="7" l="1"/>
  <c r="T188" i="7"/>
  <c r="V187" i="7"/>
  <c r="Y186" i="7"/>
  <c r="X188" i="7"/>
  <c r="U189" i="7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A23" i="12"/>
  <c r="A24" i="12"/>
  <c r="A25" i="12"/>
  <c r="A17" i="12"/>
  <c r="A18" i="12"/>
  <c r="A19" i="12"/>
  <c r="A20" i="12"/>
  <c r="A21" i="12"/>
  <c r="A2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2" i="12"/>
  <c r="X189" i="7" l="1"/>
  <c r="U190" i="7"/>
  <c r="V188" i="7"/>
  <c r="Y187" i="7"/>
  <c r="W188" i="7"/>
  <c r="T189" i="7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J2" i="11"/>
  <c r="I2" i="11"/>
  <c r="G27" i="11"/>
  <c r="F27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C9" i="11"/>
  <c r="E8" i="11"/>
  <c r="C8" i="11"/>
  <c r="E7" i="11"/>
  <c r="C7" i="11"/>
  <c r="E6" i="11"/>
  <c r="C6" i="11"/>
  <c r="E5" i="11"/>
  <c r="C5" i="11"/>
  <c r="E4" i="11"/>
  <c r="C4" i="11"/>
  <c r="E3" i="11"/>
  <c r="C3" i="11"/>
  <c r="E43" i="10"/>
  <c r="C43" i="10"/>
  <c r="E42" i="10"/>
  <c r="C42" i="10"/>
  <c r="E41" i="10"/>
  <c r="C41" i="10"/>
  <c r="E40" i="10"/>
  <c r="C40" i="10"/>
  <c r="E39" i="10"/>
  <c r="C39" i="10"/>
  <c r="E38" i="10"/>
  <c r="C38" i="10"/>
  <c r="E37" i="10"/>
  <c r="C37" i="10"/>
  <c r="E36" i="10"/>
  <c r="C36" i="10"/>
  <c r="E35" i="10"/>
  <c r="C35" i="10"/>
  <c r="E34" i="10"/>
  <c r="C34" i="10"/>
  <c r="E33" i="10"/>
  <c r="C33" i="10"/>
  <c r="E32" i="10"/>
  <c r="C32" i="10"/>
  <c r="E31" i="10"/>
  <c r="C31" i="10"/>
  <c r="E30" i="10"/>
  <c r="C30" i="10"/>
  <c r="E29" i="10"/>
  <c r="C29" i="10"/>
  <c r="E28" i="10"/>
  <c r="C28" i="10"/>
  <c r="E27" i="10"/>
  <c r="C27" i="10"/>
  <c r="E26" i="10"/>
  <c r="C26" i="10"/>
  <c r="E25" i="10"/>
  <c r="C25" i="10"/>
  <c r="E24" i="10"/>
  <c r="C24" i="10"/>
  <c r="E23" i="10"/>
  <c r="C23" i="10"/>
  <c r="E22" i="10"/>
  <c r="C22" i="10"/>
  <c r="E21" i="10"/>
  <c r="C21" i="10"/>
  <c r="E20" i="10"/>
  <c r="C20" i="10"/>
  <c r="E19" i="10"/>
  <c r="C19" i="10"/>
  <c r="E18" i="10"/>
  <c r="C18" i="10"/>
  <c r="E17" i="10"/>
  <c r="C17" i="10"/>
  <c r="E16" i="10"/>
  <c r="C16" i="10"/>
  <c r="E15" i="10"/>
  <c r="C15" i="10"/>
  <c r="E14" i="10"/>
  <c r="C14" i="10"/>
  <c r="E13" i="10"/>
  <c r="C13" i="10"/>
  <c r="E12" i="10"/>
  <c r="C12" i="10"/>
  <c r="E11" i="10"/>
  <c r="C11" i="10"/>
  <c r="E10" i="10"/>
  <c r="C10" i="10"/>
  <c r="E9" i="10"/>
  <c r="C9" i="10"/>
  <c r="E8" i="10"/>
  <c r="C8" i="10"/>
  <c r="E7" i="10"/>
  <c r="C7" i="10"/>
  <c r="E6" i="10"/>
  <c r="C6" i="10"/>
  <c r="E5" i="10"/>
  <c r="C5" i="10"/>
  <c r="E4" i="10"/>
  <c r="C4" i="10"/>
  <c r="E3" i="10"/>
  <c r="G3" i="10" s="1"/>
  <c r="C3" i="10"/>
  <c r="F3" i="10" s="1"/>
  <c r="W189" i="7" l="1"/>
  <c r="T190" i="7"/>
  <c r="Y188" i="7"/>
  <c r="V189" i="7"/>
  <c r="X190" i="7"/>
  <c r="U191" i="7"/>
  <c r="I3" i="10"/>
  <c r="F4" i="10"/>
  <c r="G4" i="10"/>
  <c r="J3" i="10"/>
  <c r="U192" i="7" l="1"/>
  <c r="X191" i="7"/>
  <c r="Y189" i="7"/>
  <c r="V190" i="7"/>
  <c r="T191" i="7"/>
  <c r="W190" i="7"/>
  <c r="G5" i="10"/>
  <c r="J4" i="10"/>
  <c r="F5" i="10"/>
  <c r="I4" i="10"/>
  <c r="T192" i="7" l="1"/>
  <c r="W191" i="7"/>
  <c r="Y190" i="7"/>
  <c r="V191" i="7"/>
  <c r="U193" i="7"/>
  <c r="X192" i="7"/>
  <c r="F6" i="10"/>
  <c r="I5" i="10"/>
  <c r="G6" i="10"/>
  <c r="J5" i="10"/>
  <c r="U194" i="7" l="1"/>
  <c r="X193" i="7"/>
  <c r="Y191" i="7"/>
  <c r="V192" i="7"/>
  <c r="T193" i="7"/>
  <c r="W192" i="7"/>
  <c r="J6" i="10"/>
  <c r="G7" i="10"/>
  <c r="I6" i="10"/>
  <c r="F7" i="10"/>
  <c r="T194" i="7" l="1"/>
  <c r="W193" i="7"/>
  <c r="V193" i="7"/>
  <c r="Y192" i="7"/>
  <c r="U195" i="7"/>
  <c r="X194" i="7"/>
  <c r="M53" i="7"/>
  <c r="M80" i="7" s="1"/>
  <c r="C47" i="7" s="1"/>
  <c r="F8" i="10"/>
  <c r="I7" i="10"/>
  <c r="J7" i="10"/>
  <c r="G8" i="10"/>
  <c r="X195" i="7" l="1"/>
  <c r="U196" i="7"/>
  <c r="V194" i="7"/>
  <c r="Y193" i="7"/>
  <c r="W194" i="7"/>
  <c r="T195" i="7"/>
  <c r="L53" i="7"/>
  <c r="L80" i="7" s="1"/>
  <c r="B47" i="7" s="1"/>
  <c r="G9" i="10"/>
  <c r="J8" i="10"/>
  <c r="F9" i="10"/>
  <c r="I8" i="10"/>
  <c r="W195" i="7" l="1"/>
  <c r="T196" i="7"/>
  <c r="V195" i="7"/>
  <c r="Y194" i="7"/>
  <c r="N53" i="7"/>
  <c r="N80" i="7" s="1"/>
  <c r="D47" i="7" s="1"/>
  <c r="X196" i="7"/>
  <c r="U197" i="7"/>
  <c r="F10" i="10"/>
  <c r="I9" i="10"/>
  <c r="J9" i="10"/>
  <c r="G10" i="10"/>
  <c r="X197" i="7" l="1"/>
  <c r="U198" i="7"/>
  <c r="V196" i="7"/>
  <c r="Y195" i="7"/>
  <c r="T197" i="7"/>
  <c r="W196" i="7"/>
  <c r="J10" i="10"/>
  <c r="G11" i="10"/>
  <c r="F11" i="10"/>
  <c r="I10" i="10"/>
  <c r="T198" i="7" l="1"/>
  <c r="W197" i="7"/>
  <c r="Y196" i="7"/>
  <c r="V197" i="7"/>
  <c r="X198" i="7"/>
  <c r="U199" i="7"/>
  <c r="J11" i="10"/>
  <c r="G12" i="10"/>
  <c r="F12" i="10"/>
  <c r="I11" i="10"/>
  <c r="X199" i="7" l="1"/>
  <c r="U200" i="7"/>
  <c r="Y197" i="7"/>
  <c r="V198" i="7"/>
  <c r="W198" i="7"/>
  <c r="T199" i="7"/>
  <c r="F13" i="10"/>
  <c r="I12" i="10"/>
  <c r="G13" i="10"/>
  <c r="J12" i="10"/>
  <c r="T200" i="7" l="1"/>
  <c r="W199" i="7"/>
  <c r="Y198" i="7"/>
  <c r="V199" i="7"/>
  <c r="U201" i="7"/>
  <c r="X200" i="7"/>
  <c r="J13" i="10"/>
  <c r="G14" i="10"/>
  <c r="I13" i="10"/>
  <c r="F14" i="10"/>
  <c r="U202" i="7" l="1"/>
  <c r="X201" i="7"/>
  <c r="Y199" i="7"/>
  <c r="V200" i="7"/>
  <c r="T201" i="7"/>
  <c r="W200" i="7"/>
  <c r="F3" i="11"/>
  <c r="G3" i="11"/>
  <c r="J14" i="10"/>
  <c r="G15" i="10"/>
  <c r="I14" i="10"/>
  <c r="F15" i="10"/>
  <c r="T202" i="7" l="1"/>
  <c r="W201" i="7"/>
  <c r="Y200" i="7"/>
  <c r="V201" i="7"/>
  <c r="U203" i="7"/>
  <c r="X202" i="7"/>
  <c r="G4" i="11"/>
  <c r="F4" i="11"/>
  <c r="F16" i="10"/>
  <c r="I15" i="10"/>
  <c r="J15" i="10"/>
  <c r="G16" i="10"/>
  <c r="U204" i="7" l="1"/>
  <c r="X203" i="7"/>
  <c r="V202" i="7"/>
  <c r="Y201" i="7"/>
  <c r="T203" i="7"/>
  <c r="W202" i="7"/>
  <c r="F5" i="11"/>
  <c r="G5" i="11"/>
  <c r="G17" i="10"/>
  <c r="J16" i="10"/>
  <c r="F17" i="10"/>
  <c r="I16" i="10"/>
  <c r="W203" i="7" l="1"/>
  <c r="T204" i="7"/>
  <c r="V203" i="7"/>
  <c r="Y202" i="7"/>
  <c r="X204" i="7"/>
  <c r="U205" i="7"/>
  <c r="G6" i="11"/>
  <c r="F6" i="11"/>
  <c r="F18" i="10"/>
  <c r="I17" i="10"/>
  <c r="G18" i="10"/>
  <c r="J17" i="10"/>
  <c r="X205" i="7" l="1"/>
  <c r="U206" i="7"/>
  <c r="V204" i="7"/>
  <c r="Y203" i="7"/>
  <c r="W204" i="7"/>
  <c r="T205" i="7"/>
  <c r="F7" i="11"/>
  <c r="G7" i="11"/>
  <c r="J18" i="10"/>
  <c r="G19" i="10"/>
  <c r="I18" i="10"/>
  <c r="F19" i="10"/>
  <c r="W205" i="7" l="1"/>
  <c r="T206" i="7"/>
  <c r="V205" i="7"/>
  <c r="Y204" i="7"/>
  <c r="X206" i="7"/>
  <c r="U207" i="7"/>
  <c r="M54" i="7"/>
  <c r="M81" i="7" s="1"/>
  <c r="C48" i="7" s="1"/>
  <c r="G8" i="11"/>
  <c r="F8" i="11"/>
  <c r="I19" i="10"/>
  <c r="F20" i="10"/>
  <c r="J19" i="10"/>
  <c r="G20" i="10"/>
  <c r="X207" i="7" l="1"/>
  <c r="U208" i="7"/>
  <c r="Y205" i="7"/>
  <c r="V206" i="7"/>
  <c r="W206" i="7"/>
  <c r="T207" i="7"/>
  <c r="L54" i="7"/>
  <c r="L81" i="7" s="1"/>
  <c r="B48" i="7" s="1"/>
  <c r="G9" i="11"/>
  <c r="F9" i="11"/>
  <c r="F21" i="10"/>
  <c r="I20" i="10"/>
  <c r="G21" i="10"/>
  <c r="J20" i="10"/>
  <c r="T208" i="7" l="1"/>
  <c r="W207" i="7"/>
  <c r="Y206" i="7"/>
  <c r="V207" i="7"/>
  <c r="N54" i="7"/>
  <c r="N81" i="7" s="1"/>
  <c r="D48" i="7" s="1"/>
  <c r="U209" i="7"/>
  <c r="X208" i="7"/>
  <c r="F10" i="11"/>
  <c r="G10" i="11"/>
  <c r="G22" i="10"/>
  <c r="J21" i="10"/>
  <c r="F22" i="10"/>
  <c r="I21" i="10"/>
  <c r="U210" i="7" l="1"/>
  <c r="X209" i="7"/>
  <c r="Y207" i="7"/>
  <c r="V208" i="7"/>
  <c r="T209" i="7"/>
  <c r="W208" i="7"/>
  <c r="F11" i="11"/>
  <c r="G11" i="11"/>
  <c r="I22" i="10"/>
  <c r="F23" i="10"/>
  <c r="J22" i="10"/>
  <c r="G23" i="10"/>
  <c r="T210" i="7" l="1"/>
  <c r="W209" i="7"/>
  <c r="Y208" i="7"/>
  <c r="V209" i="7"/>
  <c r="U211" i="7"/>
  <c r="X210" i="7"/>
  <c r="G12" i="11"/>
  <c r="F12" i="11"/>
  <c r="J23" i="10"/>
  <c r="G24" i="10"/>
  <c r="F24" i="10"/>
  <c r="I23" i="10"/>
  <c r="U212" i="7" l="1"/>
  <c r="X211" i="7"/>
  <c r="V210" i="7"/>
  <c r="Y209" i="7"/>
  <c r="T211" i="7"/>
  <c r="W210" i="7"/>
  <c r="F13" i="11"/>
  <c r="G13" i="11"/>
  <c r="F25" i="10"/>
  <c r="I24" i="10"/>
  <c r="G25" i="10"/>
  <c r="J24" i="10"/>
  <c r="W211" i="7" l="1"/>
  <c r="T212" i="7"/>
  <c r="V211" i="7"/>
  <c r="Y210" i="7"/>
  <c r="X212" i="7"/>
  <c r="U213" i="7"/>
  <c r="G14" i="11"/>
  <c r="F14" i="11"/>
  <c r="G26" i="10"/>
  <c r="J25" i="10"/>
  <c r="I25" i="10"/>
  <c r="F26" i="10"/>
  <c r="X213" i="7" l="1"/>
  <c r="U214" i="7"/>
  <c r="V212" i="7"/>
  <c r="Y211" i="7"/>
  <c r="W212" i="7"/>
  <c r="T213" i="7"/>
  <c r="F15" i="11"/>
  <c r="G15" i="11"/>
  <c r="I26" i="10"/>
  <c r="F27" i="10"/>
  <c r="J26" i="10"/>
  <c r="G27" i="10"/>
  <c r="W213" i="7" l="1"/>
  <c r="T214" i="7"/>
  <c r="V213" i="7"/>
  <c r="Y212" i="7"/>
  <c r="X214" i="7"/>
  <c r="U215" i="7"/>
  <c r="G16" i="11"/>
  <c r="F16" i="11"/>
  <c r="I27" i="10"/>
  <c r="F28" i="10"/>
  <c r="J27" i="10"/>
  <c r="G28" i="10"/>
  <c r="X215" i="7" l="1"/>
  <c r="U216" i="7"/>
  <c r="Y213" i="7"/>
  <c r="V214" i="7"/>
  <c r="W214" i="7"/>
  <c r="T215" i="7"/>
  <c r="F17" i="11"/>
  <c r="G17" i="11"/>
  <c r="G29" i="10"/>
  <c r="J28" i="10"/>
  <c r="F29" i="10"/>
  <c r="I28" i="10"/>
  <c r="T216" i="7" l="1"/>
  <c r="W215" i="7"/>
  <c r="Y214" i="7"/>
  <c r="V215" i="7"/>
  <c r="U217" i="7"/>
  <c r="X216" i="7"/>
  <c r="G18" i="11"/>
  <c r="F18" i="11"/>
  <c r="F30" i="10"/>
  <c r="I29" i="10"/>
  <c r="G30" i="10"/>
  <c r="J29" i="10"/>
  <c r="U218" i="7" l="1"/>
  <c r="X217" i="7"/>
  <c r="Y215" i="7"/>
  <c r="V216" i="7"/>
  <c r="T217" i="7"/>
  <c r="W216" i="7"/>
  <c r="F19" i="11"/>
  <c r="G19" i="11"/>
  <c r="J30" i="10"/>
  <c r="G31" i="10"/>
  <c r="I30" i="10"/>
  <c r="F31" i="10"/>
  <c r="T218" i="7" l="1"/>
  <c r="W217" i="7"/>
  <c r="Y216" i="7"/>
  <c r="V217" i="7"/>
  <c r="U219" i="7"/>
  <c r="X218" i="7"/>
  <c r="M55" i="7"/>
  <c r="M82" i="7" s="1"/>
  <c r="C49" i="7" s="1"/>
  <c r="G20" i="11"/>
  <c r="F20" i="11"/>
  <c r="I31" i="10"/>
  <c r="F32" i="10"/>
  <c r="J31" i="10"/>
  <c r="G32" i="10"/>
  <c r="U220" i="7" l="1"/>
  <c r="X219" i="7"/>
  <c r="V218" i="7"/>
  <c r="Y217" i="7"/>
  <c r="T219" i="7"/>
  <c r="W218" i="7"/>
  <c r="L55" i="7"/>
  <c r="L82" i="7" s="1"/>
  <c r="B49" i="7" s="1"/>
  <c r="F21" i="11"/>
  <c r="G21" i="11"/>
  <c r="F33" i="10"/>
  <c r="I32" i="10"/>
  <c r="G33" i="10"/>
  <c r="J32" i="10"/>
  <c r="W219" i="7" l="1"/>
  <c r="T220" i="7"/>
  <c r="V219" i="7"/>
  <c r="Y218" i="7"/>
  <c r="N55" i="7"/>
  <c r="N82" i="7" s="1"/>
  <c r="D49" i="7" s="1"/>
  <c r="X220" i="7"/>
  <c r="U221" i="7"/>
  <c r="G22" i="11"/>
  <c r="F22" i="11"/>
  <c r="G34" i="10"/>
  <c r="J33" i="10"/>
  <c r="F34" i="10"/>
  <c r="I33" i="10"/>
  <c r="X221" i="7" l="1"/>
  <c r="U222" i="7"/>
  <c r="V220" i="7"/>
  <c r="Y219" i="7"/>
  <c r="W220" i="7"/>
  <c r="T221" i="7"/>
  <c r="F23" i="11"/>
  <c r="G23" i="11"/>
  <c r="I34" i="10"/>
  <c r="F35" i="10"/>
  <c r="J34" i="10"/>
  <c r="G35" i="10"/>
  <c r="W221" i="7" l="1"/>
  <c r="T222" i="7"/>
  <c r="V221" i="7"/>
  <c r="Y220" i="7"/>
  <c r="X222" i="7"/>
  <c r="U223" i="7"/>
  <c r="F24" i="11"/>
  <c r="G24" i="11"/>
  <c r="J35" i="10"/>
  <c r="G36" i="10"/>
  <c r="I35" i="10"/>
  <c r="F36" i="10"/>
  <c r="X223" i="7" l="1"/>
  <c r="U224" i="7"/>
  <c r="Y221" i="7"/>
  <c r="V222" i="7"/>
  <c r="W222" i="7"/>
  <c r="T223" i="7"/>
  <c r="G25" i="11"/>
  <c r="F25" i="11"/>
  <c r="G37" i="10"/>
  <c r="J36" i="10"/>
  <c r="F37" i="10"/>
  <c r="I36" i="10"/>
  <c r="T224" i="7" l="1"/>
  <c r="W223" i="7"/>
  <c r="Y222" i="7"/>
  <c r="V223" i="7"/>
  <c r="U225" i="7"/>
  <c r="X224" i="7"/>
  <c r="I37" i="10"/>
  <c r="F38" i="10"/>
  <c r="G38" i="10"/>
  <c r="J37" i="10"/>
  <c r="U226" i="7" l="1"/>
  <c r="X225" i="7"/>
  <c r="Y223" i="7"/>
  <c r="V224" i="7"/>
  <c r="T225" i="7"/>
  <c r="W224" i="7"/>
  <c r="J38" i="10"/>
  <c r="G39" i="10"/>
  <c r="I38" i="10"/>
  <c r="F39" i="10"/>
  <c r="T226" i="7" l="1"/>
  <c r="W225" i="7"/>
  <c r="Y224" i="7"/>
  <c r="V225" i="7"/>
  <c r="U227" i="7"/>
  <c r="X226" i="7"/>
  <c r="I39" i="10"/>
  <c r="F40" i="10"/>
  <c r="J39" i="10"/>
  <c r="G40" i="10"/>
  <c r="U228" i="7" l="1"/>
  <c r="X227" i="7"/>
  <c r="V226" i="7"/>
  <c r="Y225" i="7"/>
  <c r="T227" i="7"/>
  <c r="W226" i="7"/>
  <c r="F41" i="10"/>
  <c r="I40" i="10"/>
  <c r="G41" i="10"/>
  <c r="J40" i="10"/>
  <c r="W227" i="7" l="1"/>
  <c r="T228" i="7"/>
  <c r="V227" i="7"/>
  <c r="Y226" i="7"/>
  <c r="X228" i="7"/>
  <c r="U229" i="7"/>
  <c r="G42" i="10"/>
  <c r="J41" i="10"/>
  <c r="F42" i="10"/>
  <c r="I41" i="10"/>
  <c r="X229" i="7" l="1"/>
  <c r="U230" i="7"/>
  <c r="V228" i="7"/>
  <c r="Y227" i="7"/>
  <c r="W228" i="7"/>
  <c r="T229" i="7"/>
  <c r="I42" i="10"/>
  <c r="F43" i="10"/>
  <c r="J42" i="10"/>
  <c r="G43" i="10"/>
  <c r="W229" i="7" l="1"/>
  <c r="T230" i="7"/>
  <c r="V229" i="7"/>
  <c r="Y228" i="7"/>
  <c r="X230" i="7"/>
  <c r="U231" i="7"/>
  <c r="M56" i="7"/>
  <c r="M83" i="7" s="1"/>
  <c r="C50" i="7" s="1"/>
  <c r="F45" i="10"/>
  <c r="I43" i="10"/>
  <c r="G45" i="10"/>
  <c r="J43" i="10"/>
  <c r="X231" i="7" l="1"/>
  <c r="U232" i="7"/>
  <c r="Y229" i="7"/>
  <c r="V230" i="7"/>
  <c r="W230" i="7"/>
  <c r="T231" i="7"/>
  <c r="L56" i="7"/>
  <c r="L83" i="7" s="1"/>
  <c r="B50" i="7" s="1"/>
  <c r="T232" i="7" l="1"/>
  <c r="W231" i="7"/>
  <c r="Y230" i="7"/>
  <c r="V231" i="7"/>
  <c r="N56" i="7"/>
  <c r="N83" i="7" s="1"/>
  <c r="D50" i="7" s="1"/>
  <c r="U233" i="7"/>
  <c r="X232" i="7"/>
  <c r="U234" i="7" l="1"/>
  <c r="X233" i="7"/>
  <c r="Y231" i="7"/>
  <c r="V232" i="7"/>
  <c r="T233" i="7"/>
  <c r="W232" i="7"/>
  <c r="T234" i="7" l="1"/>
  <c r="W233" i="7"/>
  <c r="Y232" i="7"/>
  <c r="V233" i="7"/>
  <c r="U235" i="7"/>
  <c r="X234" i="7"/>
  <c r="U236" i="7" l="1"/>
  <c r="X235" i="7"/>
  <c r="V234" i="7"/>
  <c r="Y233" i="7"/>
  <c r="T235" i="7"/>
  <c r="W234" i="7"/>
  <c r="W235" i="7" l="1"/>
  <c r="T236" i="7"/>
  <c r="V235" i="7"/>
  <c r="Y234" i="7"/>
  <c r="X236" i="7"/>
  <c r="U237" i="7"/>
  <c r="X237" i="7" l="1"/>
  <c r="U238" i="7"/>
  <c r="V236" i="7"/>
  <c r="Y235" i="7"/>
  <c r="W236" i="7"/>
  <c r="T237" i="7"/>
  <c r="W237" i="7" l="1"/>
  <c r="T238" i="7"/>
  <c r="V237" i="7"/>
  <c r="Y236" i="7"/>
  <c r="X238" i="7"/>
  <c r="U239" i="7"/>
  <c r="X239" i="7" l="1"/>
  <c r="U240" i="7"/>
  <c r="Y237" i="7"/>
  <c r="V238" i="7"/>
  <c r="W238" i="7"/>
  <c r="T239" i="7"/>
  <c r="T240" i="7" l="1"/>
  <c r="W239" i="7"/>
  <c r="Y238" i="7"/>
  <c r="V239" i="7"/>
  <c r="U241" i="7"/>
  <c r="X240" i="7"/>
  <c r="U242" i="7" l="1"/>
  <c r="X241" i="7"/>
  <c r="Y239" i="7"/>
  <c r="V240" i="7"/>
  <c r="T241" i="7"/>
  <c r="W240" i="7"/>
  <c r="T242" i="7" l="1"/>
  <c r="W241" i="7"/>
  <c r="Y240" i="7"/>
  <c r="V241" i="7"/>
  <c r="U243" i="7"/>
  <c r="X242" i="7"/>
  <c r="M57" i="7"/>
  <c r="M84" i="7" s="1"/>
  <c r="C51" i="7" s="1"/>
  <c r="U244" i="7" l="1"/>
  <c r="X243" i="7"/>
  <c r="V242" i="7"/>
  <c r="Y241" i="7"/>
  <c r="T243" i="7"/>
  <c r="W242" i="7"/>
  <c r="L57" i="7"/>
  <c r="L84" i="7" s="1"/>
  <c r="B51" i="7" s="1"/>
  <c r="W243" i="7" l="1"/>
  <c r="T244" i="7"/>
  <c r="V243" i="7"/>
  <c r="Y242" i="7"/>
  <c r="N57" i="7"/>
  <c r="N84" i="7" s="1"/>
  <c r="D51" i="7" s="1"/>
  <c r="X244" i="7"/>
  <c r="U245" i="7"/>
  <c r="X245" i="7" l="1"/>
  <c r="U246" i="7"/>
  <c r="V244" i="7"/>
  <c r="Y243" i="7"/>
  <c r="W244" i="7"/>
  <c r="T245" i="7"/>
  <c r="W245" i="7" l="1"/>
  <c r="T246" i="7"/>
  <c r="V245" i="7"/>
  <c r="Y244" i="7"/>
  <c r="X246" i="7"/>
  <c r="U247" i="7"/>
  <c r="X247" i="7" l="1"/>
  <c r="U248" i="7"/>
  <c r="Y245" i="7"/>
  <c r="V246" i="7"/>
  <c r="W246" i="7"/>
  <c r="T247" i="7"/>
  <c r="T248" i="7" l="1"/>
  <c r="W247" i="7"/>
  <c r="Y246" i="7"/>
  <c r="V247" i="7"/>
  <c r="U249" i="7"/>
  <c r="X248" i="7"/>
  <c r="U250" i="7" l="1"/>
  <c r="X249" i="7"/>
  <c r="Y247" i="7"/>
  <c r="V248" i="7"/>
  <c r="T249" i="7"/>
  <c r="W248" i="7"/>
  <c r="T250" i="7" l="1"/>
  <c r="W249" i="7"/>
  <c r="Y248" i="7"/>
  <c r="V249" i="7"/>
  <c r="U251" i="7"/>
  <c r="X250" i="7"/>
  <c r="U252" i="7" l="1"/>
  <c r="X251" i="7"/>
  <c r="V250" i="7"/>
  <c r="Y249" i="7"/>
  <c r="T251" i="7"/>
  <c r="W250" i="7"/>
  <c r="W251" i="7" l="1"/>
  <c r="T252" i="7"/>
  <c r="V251" i="7"/>
  <c r="Y250" i="7"/>
  <c r="X252" i="7"/>
  <c r="U253" i="7"/>
  <c r="X253" i="7" l="1"/>
  <c r="U254" i="7"/>
  <c r="V252" i="7"/>
  <c r="Y251" i="7"/>
  <c r="W252" i="7"/>
  <c r="T253" i="7"/>
  <c r="W253" i="7" l="1"/>
  <c r="T254" i="7"/>
  <c r="V253" i="7"/>
  <c r="Y252" i="7"/>
  <c r="X254" i="7"/>
  <c r="U255" i="7"/>
  <c r="M58" i="7"/>
  <c r="M85" i="7" s="1"/>
  <c r="C52" i="7" s="1"/>
  <c r="X255" i="7" l="1"/>
  <c r="U256" i="7"/>
  <c r="Y253" i="7"/>
  <c r="V254" i="7"/>
  <c r="W254" i="7"/>
  <c r="T255" i="7"/>
  <c r="L58" i="7"/>
  <c r="L85" i="7" s="1"/>
  <c r="B52" i="7" s="1"/>
  <c r="T256" i="7" l="1"/>
  <c r="W255" i="7"/>
  <c r="Y254" i="7"/>
  <c r="V255" i="7"/>
  <c r="N58" i="7"/>
  <c r="N85" i="7" s="1"/>
  <c r="D52" i="7" s="1"/>
  <c r="U257" i="7"/>
  <c r="X256" i="7"/>
  <c r="U258" i="7" l="1"/>
  <c r="X257" i="7"/>
  <c r="Y255" i="7"/>
  <c r="V256" i="7"/>
  <c r="T257" i="7"/>
  <c r="W256" i="7"/>
  <c r="T258" i="7" l="1"/>
  <c r="W257" i="7"/>
  <c r="Y256" i="7"/>
  <c r="V257" i="7"/>
  <c r="U259" i="7"/>
  <c r="X258" i="7"/>
  <c r="U260" i="7" l="1"/>
  <c r="X259" i="7"/>
  <c r="V258" i="7"/>
  <c r="Y257" i="7"/>
  <c r="T259" i="7"/>
  <c r="W258" i="7"/>
  <c r="W259" i="7" l="1"/>
  <c r="T260" i="7"/>
  <c r="V259" i="7"/>
  <c r="Y258" i="7"/>
  <c r="X260" i="7"/>
  <c r="U261" i="7"/>
  <c r="X261" i="7" l="1"/>
  <c r="U262" i="7"/>
  <c r="V260" i="7"/>
  <c r="Y259" i="7"/>
  <c r="W260" i="7"/>
  <c r="T261" i="7"/>
  <c r="W261" i="7" l="1"/>
  <c r="T262" i="7"/>
  <c r="V261" i="7"/>
  <c r="Y260" i="7"/>
  <c r="X262" i="7"/>
  <c r="U263" i="7"/>
  <c r="X263" i="7" l="1"/>
  <c r="U264" i="7"/>
  <c r="Y261" i="7"/>
  <c r="V262" i="7"/>
  <c r="W262" i="7"/>
  <c r="T263" i="7"/>
  <c r="T264" i="7" l="1"/>
  <c r="W263" i="7"/>
  <c r="Y262" i="7"/>
  <c r="V263" i="7"/>
  <c r="U265" i="7"/>
  <c r="X264" i="7"/>
  <c r="U266" i="7" l="1"/>
  <c r="X265" i="7"/>
  <c r="Y263" i="7"/>
  <c r="V264" i="7"/>
  <c r="T265" i="7"/>
  <c r="W264" i="7"/>
  <c r="T266" i="7" l="1"/>
  <c r="W265" i="7"/>
  <c r="Y264" i="7"/>
  <c r="V265" i="7"/>
  <c r="U267" i="7"/>
  <c r="X266" i="7"/>
  <c r="M59" i="7"/>
  <c r="M86" i="7" s="1"/>
  <c r="C53" i="7" s="1"/>
  <c r="U268" i="7" l="1"/>
  <c r="X267" i="7"/>
  <c r="V266" i="7"/>
  <c r="Y265" i="7"/>
  <c r="T267" i="7"/>
  <c r="W266" i="7"/>
  <c r="L59" i="7"/>
  <c r="L86" i="7" s="1"/>
  <c r="B53" i="7" s="1"/>
  <c r="W267" i="7" l="1"/>
  <c r="T268" i="7"/>
  <c r="V267" i="7"/>
  <c r="Y266" i="7"/>
  <c r="N59" i="7"/>
  <c r="N86" i="7" s="1"/>
  <c r="D53" i="7" s="1"/>
  <c r="X268" i="7"/>
  <c r="U269" i="7"/>
  <c r="V268" i="7" l="1"/>
  <c r="Y267" i="7"/>
  <c r="W268" i="7"/>
  <c r="T269" i="7"/>
  <c r="X269" i="7"/>
  <c r="U270" i="7"/>
  <c r="X270" i="7" l="1"/>
  <c r="U271" i="7"/>
  <c r="W269" i="7"/>
  <c r="T270" i="7"/>
  <c r="V269" i="7"/>
  <c r="Y268" i="7"/>
  <c r="W270" i="7" l="1"/>
  <c r="T271" i="7"/>
  <c r="Y269" i="7"/>
  <c r="V270" i="7"/>
  <c r="X271" i="7"/>
  <c r="U272" i="7"/>
  <c r="U273" i="7" l="1"/>
  <c r="X272" i="7"/>
  <c r="Y270" i="7"/>
  <c r="V271" i="7"/>
  <c r="T272" i="7"/>
  <c r="W271" i="7"/>
  <c r="T273" i="7" l="1"/>
  <c r="W272" i="7"/>
  <c r="Y271" i="7"/>
  <c r="V272" i="7"/>
  <c r="U274" i="7"/>
  <c r="X273" i="7"/>
  <c r="U275" i="7" l="1"/>
  <c r="X274" i="7"/>
  <c r="Y272" i="7"/>
  <c r="V273" i="7"/>
  <c r="T274" i="7"/>
  <c r="W273" i="7"/>
  <c r="T275" i="7" l="1"/>
  <c r="W274" i="7"/>
  <c r="V274" i="7"/>
  <c r="Y273" i="7"/>
  <c r="U276" i="7"/>
  <c r="X275" i="7"/>
  <c r="X276" i="7" l="1"/>
  <c r="U277" i="7"/>
  <c r="V275" i="7"/>
  <c r="Y274" i="7"/>
  <c r="W275" i="7"/>
  <c r="T276" i="7"/>
  <c r="W276" i="7" l="1"/>
  <c r="T277" i="7"/>
  <c r="V276" i="7"/>
  <c r="Y275" i="7"/>
  <c r="X277" i="7"/>
  <c r="U278" i="7"/>
  <c r="X278" i="7" l="1"/>
  <c r="U279" i="7"/>
  <c r="M60" i="7"/>
  <c r="M87" i="7" s="1"/>
  <c r="C54" i="7" s="1"/>
  <c r="V277" i="7"/>
  <c r="Y276" i="7"/>
  <c r="W277" i="7"/>
  <c r="T278" i="7"/>
  <c r="W278" i="7" l="1"/>
  <c r="T279" i="7"/>
  <c r="L60" i="7"/>
  <c r="L87" i="7" s="1"/>
  <c r="B54" i="7" s="1"/>
  <c r="Y277" i="7"/>
  <c r="V278" i="7"/>
  <c r="X279" i="7"/>
  <c r="U280" i="7"/>
  <c r="U281" i="7" l="1"/>
  <c r="X280" i="7"/>
  <c r="Y278" i="7"/>
  <c r="V279" i="7"/>
  <c r="N60" i="7"/>
  <c r="N87" i="7" s="1"/>
  <c r="D54" i="7" s="1"/>
  <c r="T280" i="7"/>
  <c r="W279" i="7"/>
  <c r="T281" i="7" l="1"/>
  <c r="W280" i="7"/>
  <c r="Y279" i="7"/>
  <c r="V280" i="7"/>
  <c r="U282" i="7"/>
  <c r="X281" i="7"/>
  <c r="T282" i="7" l="1"/>
  <c r="W281" i="7"/>
  <c r="U283" i="7"/>
  <c r="X282" i="7"/>
  <c r="Y280" i="7"/>
  <c r="V281" i="7"/>
  <c r="V282" i="7" l="1"/>
  <c r="Y281" i="7"/>
  <c r="U284" i="7"/>
  <c r="X283" i="7"/>
  <c r="T283" i="7"/>
  <c r="W282" i="7"/>
  <c r="W283" i="7" l="1"/>
  <c r="T284" i="7"/>
  <c r="X284" i="7"/>
  <c r="U285" i="7"/>
  <c r="V283" i="7"/>
  <c r="Y282" i="7"/>
  <c r="W284" i="7" l="1"/>
  <c r="T285" i="7"/>
  <c r="V284" i="7"/>
  <c r="Y283" i="7"/>
  <c r="X285" i="7"/>
  <c r="U286" i="7"/>
  <c r="V285" i="7" l="1"/>
  <c r="Y284" i="7"/>
  <c r="W285" i="7"/>
  <c r="T286" i="7"/>
  <c r="X286" i="7"/>
  <c r="U287" i="7"/>
  <c r="X287" i="7" l="1"/>
  <c r="U288" i="7"/>
  <c r="W286" i="7"/>
  <c r="T287" i="7"/>
  <c r="Y285" i="7"/>
  <c r="V286" i="7"/>
  <c r="Y286" i="7" l="1"/>
  <c r="V287" i="7"/>
  <c r="T288" i="7"/>
  <c r="W287" i="7"/>
  <c r="U289" i="7"/>
  <c r="X288" i="7"/>
  <c r="U290" i="7" l="1"/>
  <c r="X289" i="7"/>
  <c r="T289" i="7"/>
  <c r="W288" i="7"/>
  <c r="Y287" i="7"/>
  <c r="V288" i="7"/>
  <c r="Y288" i="7" l="1"/>
  <c r="V289" i="7"/>
  <c r="T290" i="7"/>
  <c r="W289" i="7"/>
  <c r="U291" i="7"/>
  <c r="X290" i="7"/>
  <c r="M61" i="7"/>
  <c r="M88" i="7" s="1"/>
  <c r="C55" i="7" s="1"/>
  <c r="U292" i="7" l="1"/>
  <c r="X291" i="7"/>
  <c r="T291" i="7"/>
  <c r="W290" i="7"/>
  <c r="L61" i="7"/>
  <c r="L88" i="7" s="1"/>
  <c r="B55" i="7" s="1"/>
  <c r="V290" i="7"/>
  <c r="Y289" i="7"/>
  <c r="V291" i="7" l="1"/>
  <c r="Y290" i="7"/>
  <c r="N61" i="7"/>
  <c r="N88" i="7" s="1"/>
  <c r="D55" i="7" s="1"/>
  <c r="W291" i="7"/>
  <c r="T292" i="7"/>
  <c r="X292" i="7"/>
  <c r="U293" i="7"/>
  <c r="X293" i="7" s="1"/>
  <c r="C29" i="7" s="1"/>
  <c r="W292" i="7" l="1"/>
  <c r="T293" i="7"/>
  <c r="W293" i="7" s="1"/>
  <c r="B29" i="7" s="1"/>
  <c r="V292" i="7"/>
  <c r="Y291" i="7"/>
  <c r="V293" i="7" l="1"/>
  <c r="Y292" i="7"/>
  <c r="Y293" i="7" l="1"/>
  <c r="D29" i="7" s="1"/>
  <c r="N14" i="7"/>
  <c r="N13" i="7"/>
  <c r="M14" i="7"/>
  <c r="N18" i="7"/>
  <c r="N17" i="7"/>
  <c r="M22" i="7"/>
  <c r="L39" i="7"/>
  <c r="L66" i="7" s="1"/>
  <c r="B33" i="7" s="1"/>
  <c r="M20" i="7"/>
  <c r="M40" i="7"/>
  <c r="M17" i="7"/>
  <c r="M38" i="7"/>
  <c r="M65" i="7" s="1"/>
  <c r="C32" i="7" s="1"/>
  <c r="L19" i="7"/>
  <c r="N19" i="7"/>
  <c r="G13" i="7"/>
  <c r="L42" i="7"/>
  <c r="L69" i="7" s="1"/>
  <c r="B36" i="7" s="1"/>
  <c r="L22" i="7"/>
  <c r="N38" i="7"/>
  <c r="N65" i="7" s="1"/>
  <c r="D32" i="7" s="1"/>
  <c r="M62" i="7"/>
  <c r="M89" i="7" s="1"/>
  <c r="C56" i="7" s="1"/>
  <c r="L17" i="7"/>
  <c r="L41" i="7"/>
  <c r="M15" i="7"/>
  <c r="L40" i="7"/>
  <c r="M16" i="7"/>
  <c r="L14" i="7"/>
  <c r="N42" i="7"/>
  <c r="N16" i="7"/>
  <c r="N15" i="7"/>
  <c r="L20" i="7"/>
  <c r="M39" i="7"/>
  <c r="M66" i="7" s="1"/>
  <c r="C33" i="7" s="1"/>
  <c r="M19" i="7"/>
  <c r="L18" i="7"/>
  <c r="L38" i="7"/>
  <c r="L65" i="7" s="1"/>
  <c r="B32" i="7" s="1"/>
  <c r="N20" i="7"/>
  <c r="L13" i="7"/>
  <c r="L15" i="7"/>
  <c r="L16" i="7"/>
  <c r="G15" i="7"/>
  <c r="N39" i="7"/>
  <c r="N66" i="7" s="1"/>
  <c r="D33" i="7" s="1"/>
  <c r="N22" i="7"/>
  <c r="N40" i="7"/>
  <c r="M41" i="7"/>
  <c r="M68" i="7" s="1"/>
  <c r="C35" i="7" s="1"/>
  <c r="G14" i="7"/>
  <c r="M43" i="7"/>
  <c r="N62" i="7"/>
  <c r="N89" i="7" s="1"/>
  <c r="D56" i="7" s="1"/>
  <c r="M13" i="7"/>
  <c r="N44" i="7"/>
  <c r="N71" i="7" s="1"/>
  <c r="D38" i="7" s="1"/>
  <c r="M42" i="7"/>
  <c r="M69" i="7" s="1"/>
  <c r="C36" i="7" s="1"/>
  <c r="M18" i="7"/>
  <c r="N41" i="7"/>
  <c r="L62" i="7"/>
  <c r="L89" i="7" s="1"/>
  <c r="B56" i="7" s="1"/>
  <c r="B58" i="7" s="1"/>
  <c r="L43" i="7"/>
  <c r="N43" i="7"/>
  <c r="N70" i="7" s="1"/>
  <c r="D37" i="7" s="1"/>
  <c r="M44" i="7"/>
  <c r="M71" i="7" s="1"/>
  <c r="C38" i="7" s="1"/>
  <c r="L44" i="7"/>
  <c r="L71" i="7" s="1"/>
  <c r="B38" i="7" s="1"/>
  <c r="L45" i="7"/>
  <c r="N45" i="7"/>
  <c r="M46" i="7"/>
  <c r="N46" i="7"/>
  <c r="M45" i="7"/>
  <c r="M30" i="7" l="1"/>
  <c r="E3" i="7" s="1"/>
  <c r="M32" i="7"/>
  <c r="G3" i="7" s="1"/>
  <c r="M29" i="7"/>
  <c r="D3" i="7" s="1"/>
  <c r="M33" i="7"/>
  <c r="H3" i="7" s="1"/>
  <c r="M27" i="7"/>
  <c r="B3" i="7" s="1"/>
  <c r="M31" i="7"/>
  <c r="F3" i="7" s="1"/>
  <c r="M34" i="7"/>
  <c r="I3" i="7" s="1"/>
  <c r="C8" i="7" s="1"/>
  <c r="C27" i="7" s="1"/>
  <c r="M28" i="7"/>
  <c r="C3" i="7" s="1"/>
  <c r="M26" i="7"/>
  <c r="L67" i="7"/>
  <c r="B34" i="7" s="1"/>
  <c r="L68" i="7"/>
  <c r="B35" i="7" s="1"/>
  <c r="M72" i="7"/>
  <c r="C39" i="7" s="1"/>
  <c r="L70" i="7"/>
  <c r="B37" i="7" s="1"/>
  <c r="M70" i="7"/>
  <c r="C37" i="7" s="1"/>
  <c r="N32" i="7"/>
  <c r="G4" i="7" s="1"/>
  <c r="N26" i="7"/>
  <c r="N29" i="7"/>
  <c r="D4" i="7" s="1"/>
  <c r="N33" i="7"/>
  <c r="H4" i="7" s="1"/>
  <c r="N31" i="7"/>
  <c r="F4" i="7" s="1"/>
  <c r="N34" i="7"/>
  <c r="I4" i="7" s="1"/>
  <c r="D8" i="7" s="1"/>
  <c r="D27" i="7" s="1"/>
  <c r="N28" i="7"/>
  <c r="C4" i="7" s="1"/>
  <c r="N30" i="7"/>
  <c r="E4" i="7" s="1"/>
  <c r="N27" i="7"/>
  <c r="B4" i="7" s="1"/>
  <c r="N73" i="7"/>
  <c r="D40" i="7" s="1"/>
  <c r="N74" i="7"/>
  <c r="D41" i="7" s="1"/>
  <c r="M73" i="7"/>
  <c r="C40" i="7" s="1"/>
  <c r="M74" i="7"/>
  <c r="C41" i="7" s="1"/>
  <c r="N68" i="7"/>
  <c r="D35" i="7" s="1"/>
  <c r="N69" i="7"/>
  <c r="D36" i="7" s="1"/>
  <c r="M67" i="7"/>
  <c r="C34" i="7" s="1"/>
  <c r="L72" i="7"/>
  <c r="B39" i="7" s="1"/>
  <c r="L73" i="7"/>
  <c r="B40" i="7" s="1"/>
  <c r="N72" i="7"/>
  <c r="D39" i="7" s="1"/>
  <c r="N67" i="7"/>
  <c r="D34" i="7" s="1"/>
  <c r="L34" i="7"/>
  <c r="I2" i="7" s="1"/>
  <c r="B8" i="7" s="1"/>
  <c r="B27" i="7" s="1"/>
  <c r="L28" i="7"/>
  <c r="C2" i="7" s="1"/>
  <c r="L30" i="7"/>
  <c r="E2" i="7" s="1"/>
  <c r="L32" i="7"/>
  <c r="G2" i="7" s="1"/>
  <c r="L29" i="7"/>
  <c r="D2" i="7" s="1"/>
  <c r="L33" i="7"/>
  <c r="H2" i="7" s="1"/>
  <c r="L27" i="7"/>
  <c r="B2" i="7" s="1"/>
  <c r="L31" i="7"/>
  <c r="F2" i="7" s="1"/>
  <c r="L26" i="7"/>
</calcChain>
</file>

<file path=xl/sharedStrings.xml><?xml version="1.0" encoding="utf-8"?>
<sst xmlns="http://schemas.openxmlformats.org/spreadsheetml/2006/main" count="148" uniqueCount="68">
  <si>
    <t>Standard Deviation</t>
  </si>
  <si>
    <t>5 Years</t>
  </si>
  <si>
    <t>3 Years</t>
  </si>
  <si>
    <t>1 Year</t>
  </si>
  <si>
    <t>Current</t>
  </si>
  <si>
    <t>YTD</t>
  </si>
  <si>
    <t>3M</t>
  </si>
  <si>
    <t>6M</t>
  </si>
  <si>
    <t>1 YR</t>
  </si>
  <si>
    <t>3 YRS</t>
  </si>
  <si>
    <t>5 YRS</t>
  </si>
  <si>
    <t>Since Inception</t>
  </si>
  <si>
    <t>*Inception date: 12/31/2001</t>
  </si>
  <si>
    <t>S&amp;P 500 TR</t>
  </si>
  <si>
    <t>Annualized Return</t>
  </si>
  <si>
    <t>Date</t>
  </si>
  <si>
    <t>1M</t>
  </si>
  <si>
    <t>Tactical Program Composite (Net)</t>
  </si>
  <si>
    <t>S&amp;P 500 TR Index</t>
  </si>
  <si>
    <t xml:space="preserve">   Sharpe Ratio (rf=0.0)</t>
  </si>
  <si>
    <t xml:space="preserve">   % Positive Months</t>
  </si>
  <si>
    <t>Barclay CTA Index</t>
  </si>
  <si>
    <t xml:space="preserve">   Max Drawdown</t>
  </si>
  <si>
    <t>Strategic Program Composite (Net)</t>
  </si>
  <si>
    <t>10 Years</t>
  </si>
  <si>
    <t>10 YRS</t>
  </si>
  <si>
    <t>Warrington Strategic Fund, LP (Net)</t>
  </si>
  <si>
    <t>CWXAX</t>
  </si>
  <si>
    <t>% Return</t>
  </si>
  <si>
    <t>DD</t>
  </si>
  <si>
    <t>S&amp;P 500  TR</t>
  </si>
  <si>
    <t>% Market Return</t>
  </si>
  <si>
    <t>Current:</t>
  </si>
  <si>
    <t>Risk Free Rate:</t>
  </si>
  <si>
    <t>Months:</t>
  </si>
  <si>
    <t>SP500TR</t>
  </si>
  <si>
    <t>1yr</t>
  </si>
  <si>
    <t>Standard Deviation:</t>
  </si>
  <si>
    <t>3yr</t>
  </si>
  <si>
    <t>Cumulative Return</t>
  </si>
  <si>
    <t>5yr</t>
  </si>
  <si>
    <t>Ann. Inception</t>
  </si>
  <si>
    <t>10yr</t>
  </si>
  <si>
    <t>Alpha:</t>
  </si>
  <si>
    <t>Inception</t>
  </si>
  <si>
    <t>Beta:</t>
  </si>
  <si>
    <t>R-squared:</t>
  </si>
  <si>
    <t>% positive months</t>
  </si>
  <si>
    <t>Sharpe Ratio:</t>
  </si>
  <si>
    <t># positive months</t>
  </si>
  <si>
    <t>max DD</t>
  </si>
  <si>
    <t>Share Class/Benchmark</t>
  </si>
  <si>
    <t>Since Inception*</t>
  </si>
  <si>
    <t>Class A</t>
  </si>
  <si>
    <t>Class A w/ Sales Charge</t>
  </si>
  <si>
    <t>CWX</t>
  </si>
  <si>
    <t>S&amp;P</t>
  </si>
  <si>
    <t>Year</t>
  </si>
  <si>
    <t>Class C</t>
  </si>
  <si>
    <t>n/a</t>
  </si>
  <si>
    <t>Class I</t>
  </si>
  <si>
    <t>SPXT</t>
  </si>
  <si>
    <t>CWXIX</t>
  </si>
  <si>
    <t>S&amp;P 500 TR (%)</t>
  </si>
  <si>
    <t>CWXIX (%)</t>
  </si>
  <si>
    <t>Confirms with Ultimus</t>
  </si>
  <si>
    <t>2021 YTD</t>
  </si>
  <si>
    <t>BarclayHedge Est. RoR as of 04/07/21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</si>
</sst>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%"/>
    <numFmt numFmtId="167" formatCode="_(&quot;$&quot;* #,##0_);_(&quot;$&quot;* \(#,##0\);_(&quot;$&quot;* &quot;-&quot;??_);_(@_)"/>
    <numFmt numFmtId="168" formatCode="_(* #,##0_);_(* \(#,##0\);_(* &quot;-&quot;??_);_(@_)"/>
    <numFmt numFmtId="169" formatCode="[$-10409]#,##0.00;\(#,##0.00\)"/>
    <numFmt numFmtId="170" formatCode="0.0000%"/>
    <numFmt numFmtId="171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rade Gothic LT Std"/>
      <family val="3"/>
    </font>
    <font>
      <sz val="8"/>
      <color rgb="FF000000"/>
      <name val="Trade Gothic LT Std"/>
      <family val="3"/>
    </font>
    <font>
      <sz val="8"/>
      <color theme="1"/>
      <name val="Trade Gothic LT Std"/>
      <family val="3"/>
    </font>
    <font>
      <b/>
      <sz val="8"/>
      <color theme="1"/>
      <name val="Trade Gothic LT Std"/>
      <family val="3"/>
    </font>
    <font>
      <b/>
      <i/>
      <sz val="8"/>
      <color theme="1"/>
      <name val="Trade Gothic LT Std"/>
      <family val="3"/>
    </font>
    <font>
      <b/>
      <sz val="8"/>
      <color rgb="FF000000"/>
      <name val="Trade Gothic LT Std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Univers LT Std 57 Cn"/>
      <family val="2"/>
    </font>
    <font>
      <b/>
      <sz val="10"/>
      <color theme="1"/>
      <name val="Calibri"/>
      <family val="2"/>
      <scheme val="minor"/>
    </font>
    <font>
      <sz val="9"/>
      <color rgb="FF002060"/>
      <name val="Arial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7"/>
      <color rgb="FF000000"/>
      <name val="Univers LT Std 47 Cn L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/>
      <right/>
      <top style="medium">
        <color rgb="FFFFFFFF"/>
      </top>
      <bottom style="thin">
        <color rgb="FF595959"/>
      </bottom>
      <diagonal/>
    </border>
    <border>
      <left/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E4E4E4"/>
      </top>
      <bottom style="thin">
        <color rgb="FF76717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E4E4E4"/>
      </bottom>
      <diagonal/>
    </border>
    <border>
      <left/>
      <right/>
      <top style="thin">
        <color rgb="FFE4E4E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000000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0" fontId="4" fillId="0" borderId="4" xfId="0" applyFont="1" applyBorder="1" applyAlignment="1">
      <alignment wrapText="1" readingOrder="1"/>
    </xf>
    <xf numFmtId="2" fontId="4" fillId="0" borderId="5" xfId="0" applyNumberFormat="1" applyFont="1" applyBorder="1" applyAlignment="1">
      <alignment wrapText="1" readingOrder="1"/>
    </xf>
    <xf numFmtId="2" fontId="4" fillId="0" borderId="6" xfId="0" applyNumberFormat="1" applyFont="1" applyBorder="1" applyAlignment="1">
      <alignment wrapText="1" readingOrder="1"/>
    </xf>
    <xf numFmtId="10" fontId="5" fillId="0" borderId="0" xfId="0" applyNumberFormat="1" applyFont="1"/>
    <xf numFmtId="0" fontId="4" fillId="0" borderId="1" xfId="0" applyFont="1" applyBorder="1" applyAlignment="1">
      <alignment wrapText="1" readingOrder="1"/>
    </xf>
    <xf numFmtId="2" fontId="4" fillId="0" borderId="2" xfId="0" applyNumberFormat="1" applyFont="1" applyBorder="1" applyAlignment="1">
      <alignment wrapText="1" readingOrder="1"/>
    </xf>
    <xf numFmtId="2" fontId="4" fillId="0" borderId="3" xfId="0" applyNumberFormat="1" applyFont="1" applyBorder="1" applyAlignment="1">
      <alignment wrapText="1" readingOrder="1"/>
    </xf>
    <xf numFmtId="0" fontId="3" fillId="0" borderId="0" xfId="0" applyFont="1" applyAlignment="1">
      <alignment wrapText="1" readingOrder="1"/>
    </xf>
    <xf numFmtId="0" fontId="8" fillId="0" borderId="0" xfId="0" applyFont="1" applyAlignment="1">
      <alignment wrapText="1" readingOrder="1"/>
    </xf>
    <xf numFmtId="0" fontId="5" fillId="0" borderId="7" xfId="0" applyFont="1" applyBorder="1" applyAlignment="1">
      <alignment wrapText="1"/>
    </xf>
    <xf numFmtId="0" fontId="8" fillId="0" borderId="7" xfId="0" applyFont="1" applyBorder="1" applyAlignment="1">
      <alignment wrapText="1" readingOrder="1"/>
    </xf>
    <xf numFmtId="0" fontId="4" fillId="0" borderId="8" xfId="0" applyFont="1" applyBorder="1" applyAlignment="1">
      <alignment wrapText="1" readingOrder="1"/>
    </xf>
    <xf numFmtId="2" fontId="4" fillId="0" borderId="9" xfId="0" applyNumberFormat="1" applyFont="1" applyBorder="1" applyAlignment="1">
      <alignment wrapText="1" readingOrder="1"/>
    </xf>
    <xf numFmtId="10" fontId="4" fillId="0" borderId="8" xfId="0" applyNumberFormat="1" applyFont="1" applyBorder="1" applyAlignment="1">
      <alignment wrapText="1" readingOrder="1"/>
    </xf>
    <xf numFmtId="0" fontId="4" fillId="0" borderId="9" xfId="0" applyFont="1" applyBorder="1" applyAlignment="1">
      <alignment wrapText="1" readingOrder="1"/>
    </xf>
    <xf numFmtId="0" fontId="4" fillId="0" borderId="11" xfId="0" applyFont="1" applyBorder="1" applyAlignment="1">
      <alignment wrapText="1" readingOrder="1"/>
    </xf>
    <xf numFmtId="10" fontId="4" fillId="2" borderId="11" xfId="0" applyNumberFormat="1" applyFont="1" applyFill="1" applyBorder="1" applyAlignment="1">
      <alignment wrapText="1" readingOrder="1"/>
    </xf>
    <xf numFmtId="0" fontId="3" fillId="0" borderId="10" xfId="0" applyFont="1" applyBorder="1" applyAlignment="1">
      <alignment wrapText="1" readingOrder="1"/>
    </xf>
    <xf numFmtId="14" fontId="5" fillId="2" borderId="0" xfId="0" applyNumberFormat="1" applyFont="1" applyFill="1"/>
    <xf numFmtId="10" fontId="5" fillId="0" borderId="0" xfId="1" applyNumberFormat="1" applyFont="1"/>
    <xf numFmtId="0" fontId="4" fillId="0" borderId="13" xfId="0" applyFont="1" applyBorder="1" applyAlignment="1">
      <alignment wrapText="1" readingOrder="1"/>
    </xf>
    <xf numFmtId="2" fontId="4" fillId="0" borderId="14" xfId="0" applyNumberFormat="1" applyFont="1" applyBorder="1" applyAlignment="1">
      <alignment wrapText="1" readingOrder="1"/>
    </xf>
    <xf numFmtId="2" fontId="4" fillId="0" borderId="15" xfId="0" applyNumberFormat="1" applyFont="1" applyBorder="1" applyAlignment="1">
      <alignment wrapText="1" readingOrder="1"/>
    </xf>
    <xf numFmtId="0" fontId="3" fillId="0" borderId="12" xfId="0" applyFont="1" applyBorder="1" applyAlignment="1">
      <alignment wrapText="1" readingOrder="1"/>
    </xf>
    <xf numFmtId="0" fontId="4" fillId="0" borderId="16" xfId="0" applyFont="1" applyBorder="1" applyAlignment="1">
      <alignment wrapText="1" readingOrder="1"/>
    </xf>
    <xf numFmtId="0" fontId="4" fillId="0" borderId="17" xfId="0" applyFont="1" applyBorder="1" applyAlignment="1">
      <alignment wrapText="1" readingOrder="1"/>
    </xf>
    <xf numFmtId="0" fontId="8" fillId="0" borderId="18" xfId="0" applyFont="1" applyBorder="1" applyAlignment="1">
      <alignment wrapText="1" readingOrder="1"/>
    </xf>
    <xf numFmtId="2" fontId="4" fillId="0" borderId="19" xfId="0" applyNumberFormat="1" applyFont="1" applyBorder="1" applyAlignment="1">
      <alignment wrapText="1" readingOrder="1"/>
    </xf>
    <xf numFmtId="10" fontId="4" fillId="0" borderId="19" xfId="0" applyNumberFormat="1" applyFont="1" applyBorder="1" applyAlignment="1">
      <alignment wrapText="1" readingOrder="1"/>
    </xf>
    <xf numFmtId="10" fontId="3" fillId="2" borderId="9" xfId="0" applyNumberFormat="1" applyFont="1" applyFill="1" applyBorder="1" applyAlignment="1">
      <alignment wrapText="1" readingOrder="1"/>
    </xf>
    <xf numFmtId="0" fontId="4" fillId="0" borderId="20" xfId="0" applyFont="1" applyBorder="1" applyAlignment="1">
      <alignment wrapText="1" readingOrder="1"/>
    </xf>
    <xf numFmtId="10" fontId="3" fillId="0" borderId="20" xfId="1" applyNumberFormat="1" applyFont="1" applyBorder="1" applyAlignment="1">
      <alignment wrapText="1" readingOrder="1"/>
    </xf>
    <xf numFmtId="10" fontId="4" fillId="0" borderId="9" xfId="1" applyNumberFormat="1" applyFont="1" applyBorder="1" applyAlignment="1">
      <alignment horizontal="center" wrapText="1" readingOrder="1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10" fontId="4" fillId="0" borderId="20" xfId="1" applyNumberFormat="1" applyFont="1" applyBorder="1" applyAlignment="1">
      <alignment horizontal="center" wrapText="1" readingOrder="1"/>
    </xf>
    <xf numFmtId="10" fontId="5" fillId="2" borderId="0" xfId="0" applyNumberFormat="1" applyFont="1" applyFill="1"/>
    <xf numFmtId="0" fontId="5" fillId="2" borderId="0" xfId="0" applyFont="1" applyFill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9" applyNumberFormat="1" applyFont="1"/>
    <xf numFmtId="0" fontId="11" fillId="0" borderId="0" xfId="0" applyFont="1"/>
    <xf numFmtId="43" fontId="11" fillId="0" borderId="0" xfId="0" applyNumberFormat="1" applyFont="1"/>
    <xf numFmtId="0" fontId="10" fillId="0" borderId="0" xfId="0" applyFont="1"/>
    <xf numFmtId="168" fontId="11" fillId="0" borderId="0" xfId="0" applyNumberFormat="1" applyFont="1"/>
    <xf numFmtId="16" fontId="0" fillId="2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/>
    <xf numFmtId="169" fontId="0" fillId="0" borderId="0" xfId="10" applyNumberFormat="1" applyFont="1"/>
    <xf numFmtId="170" fontId="0" fillId="2" borderId="0" xfId="0" applyNumberFormat="1" applyFill="1" applyAlignment="1">
      <alignment horizontal="center"/>
    </xf>
    <xf numFmtId="10" fontId="0" fillId="0" borderId="0" xfId="1" applyNumberFormat="1" applyFont="1"/>
    <xf numFmtId="9" fontId="0" fillId="0" borderId="0" xfId="1" applyFont="1"/>
    <xf numFmtId="2" fontId="0" fillId="0" borderId="0" xfId="0" applyNumberFormat="1" applyAlignment="1">
      <alignment horizontal="center"/>
    </xf>
    <xf numFmtId="0" fontId="0" fillId="0" borderId="21" xfId="0" applyBorder="1"/>
    <xf numFmtId="0" fontId="0" fillId="0" borderId="22" xfId="0" applyBorder="1"/>
    <xf numFmtId="43" fontId="12" fillId="3" borderId="22" xfId="0" applyNumberFormat="1" applyFont="1" applyFill="1" applyBorder="1" applyAlignment="1">
      <alignment horizontal="center" wrapText="1"/>
    </xf>
    <xf numFmtId="168" fontId="10" fillId="0" borderId="23" xfId="0" applyNumberFormat="1" applyFont="1" applyBorder="1" applyAlignment="1">
      <alignment horizontal="center" vertical="center"/>
    </xf>
    <xf numFmtId="0" fontId="0" fillId="0" borderId="24" xfId="0" applyBorder="1"/>
    <xf numFmtId="15" fontId="13" fillId="2" borderId="0" xfId="0" applyNumberFormat="1" applyFont="1" applyFill="1"/>
    <xf numFmtId="168" fontId="0" fillId="0" borderId="0" xfId="10" applyNumberFormat="1" applyFont="1" applyAlignment="1">
      <alignment horizontal="center"/>
    </xf>
    <xf numFmtId="168" fontId="0" fillId="0" borderId="25" xfId="10" applyNumberFormat="1" applyFont="1" applyBorder="1" applyAlignment="1">
      <alignment horizontal="center"/>
    </xf>
    <xf numFmtId="43" fontId="10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  <xf numFmtId="14" fontId="13" fillId="0" borderId="0" xfId="0" applyNumberFormat="1" applyFont="1"/>
    <xf numFmtId="10" fontId="0" fillId="0" borderId="0" xfId="1" applyNumberFormat="1" applyFont="1" applyAlignment="1">
      <alignment horizontal="center"/>
    </xf>
    <xf numFmtId="0" fontId="0" fillId="4" borderId="0" xfId="0" applyFill="1"/>
    <xf numFmtId="2" fontId="14" fillId="4" borderId="0" xfId="1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2" fontId="14" fillId="4" borderId="0" xfId="0" applyNumberFormat="1" applyFont="1" applyFill="1" applyAlignment="1">
      <alignment horizontal="center"/>
    </xf>
    <xf numFmtId="0" fontId="0" fillId="0" borderId="26" xfId="0" applyBorder="1"/>
    <xf numFmtId="14" fontId="13" fillId="0" borderId="27" xfId="0" applyNumberFormat="1" applyFont="1" applyBorder="1"/>
    <xf numFmtId="168" fontId="0" fillId="0" borderId="27" xfId="10" applyNumberFormat="1" applyFont="1" applyBorder="1" applyAlignment="1">
      <alignment horizontal="center"/>
    </xf>
    <xf numFmtId="168" fontId="0" fillId="0" borderId="28" xfId="10" applyNumberFormat="1" applyFont="1" applyBorder="1" applyAlignment="1">
      <alignment horizontal="center"/>
    </xf>
    <xf numFmtId="2" fontId="14" fillId="4" borderId="0" xfId="10" applyNumberFormat="1" applyFont="1" applyFill="1" applyAlignment="1">
      <alignment horizontal="center"/>
    </xf>
    <xf numFmtId="171" fontId="14" fillId="4" borderId="0" xfId="1" applyNumberFormat="1" applyFont="1" applyFill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1" applyNumberFormat="1" applyFont="1" applyAlignment="1">
      <alignment horizontal="center" wrapText="1"/>
    </xf>
    <xf numFmtId="10" fontId="16" fillId="0" borderId="25" xfId="1" applyNumberFormat="1" applyFont="1" applyBorder="1" applyAlignment="1">
      <alignment horizontal="center" wrapText="1"/>
    </xf>
    <xf numFmtId="10" fontId="0" fillId="0" borderId="25" xfId="1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17" fillId="0" borderId="7" xfId="0" applyFont="1" applyBorder="1" applyAlignment="1">
      <alignment horizontal="left" vertical="center" readingOrder="1"/>
    </xf>
    <xf numFmtId="0" fontId="17" fillId="0" borderId="7" xfId="0" applyFont="1" applyBorder="1" applyAlignment="1">
      <alignment horizontal="center" readingOrder="1"/>
    </xf>
    <xf numFmtId="10" fontId="0" fillId="0" borderId="27" xfId="1" applyNumberFormat="1" applyFont="1" applyBorder="1" applyAlignment="1">
      <alignment horizontal="center"/>
    </xf>
    <xf numFmtId="10" fontId="0" fillId="0" borderId="28" xfId="1" applyNumberFormat="1" applyFont="1" applyBorder="1" applyAlignment="1">
      <alignment horizontal="center"/>
    </xf>
    <xf numFmtId="0" fontId="18" fillId="0" borderId="29" xfId="0" applyFont="1" applyBorder="1" applyAlignment="1">
      <alignment horizontal="left" vertical="center" wrapText="1" readingOrder="1"/>
    </xf>
    <xf numFmtId="2" fontId="19" fillId="0" borderId="29" xfId="0" applyNumberFormat="1" applyFont="1" applyBorder="1" applyAlignment="1">
      <alignment horizontal="center" vertical="center" wrapText="1" readingOrder="1"/>
    </xf>
    <xf numFmtId="0" fontId="18" fillId="0" borderId="30" xfId="0" applyFont="1" applyBorder="1" applyAlignment="1">
      <alignment horizontal="left" vertical="center" wrapText="1" readingOrder="1"/>
    </xf>
    <xf numFmtId="2" fontId="19" fillId="5" borderId="30" xfId="0" applyNumberFormat="1" applyFont="1" applyFill="1" applyBorder="1" applyAlignment="1">
      <alignment horizontal="center" vertical="center" wrapText="1" readingOrder="1"/>
    </xf>
    <xf numFmtId="0" fontId="20" fillId="0" borderId="31" xfId="0" applyFont="1" applyBorder="1" applyAlignment="1">
      <alignment horizontal="left" vertical="center" wrapText="1" readingOrder="1"/>
    </xf>
    <xf numFmtId="2" fontId="21" fillId="0" borderId="31" xfId="0" applyNumberFormat="1" applyFont="1" applyBorder="1" applyAlignment="1">
      <alignment horizontal="center" vertical="center" wrapText="1" readingOrder="1"/>
    </xf>
    <xf numFmtId="14" fontId="0" fillId="0" borderId="24" xfId="0" applyNumberFormat="1" applyBorder="1"/>
    <xf numFmtId="0" fontId="0" fillId="0" borderId="25" xfId="0" applyBorder="1"/>
    <xf numFmtId="0" fontId="18" fillId="0" borderId="32" xfId="0" applyFont="1" applyBorder="1" applyAlignment="1">
      <alignment horizontal="left" vertical="center" wrapText="1" readingOrder="1"/>
    </xf>
    <xf numFmtId="2" fontId="19" fillId="5" borderId="32" xfId="0" applyNumberFormat="1" applyFont="1" applyFill="1" applyBorder="1" applyAlignment="1">
      <alignment horizontal="center" vertical="center" wrapText="1" readingOrder="1"/>
    </xf>
    <xf numFmtId="2" fontId="22" fillId="5" borderId="32" xfId="0" applyNumberFormat="1" applyFont="1" applyFill="1" applyBorder="1" applyAlignment="1">
      <alignment horizontal="center" vertical="center" wrapText="1" readingOrder="1"/>
    </xf>
    <xf numFmtId="10" fontId="0" fillId="0" borderId="0" xfId="1" applyNumberFormat="1" applyFont="1" applyBorder="1"/>
    <xf numFmtId="10" fontId="0" fillId="0" borderId="25" xfId="1" applyNumberFormat="1" applyFont="1" applyBorder="1"/>
    <xf numFmtId="2" fontId="22" fillId="5" borderId="30" xfId="0" applyNumberFormat="1" applyFont="1" applyFill="1" applyBorder="1" applyAlignment="1">
      <alignment horizontal="center" vertical="center" wrapText="1" readingOrder="1"/>
    </xf>
    <xf numFmtId="0" fontId="20" fillId="0" borderId="33" xfId="0" applyFont="1" applyBorder="1" applyAlignment="1">
      <alignment horizontal="left" vertical="center" wrapText="1" readingOrder="1"/>
    </xf>
    <xf numFmtId="2" fontId="21" fillId="0" borderId="33" xfId="0" applyNumberFormat="1" applyFont="1" applyBorder="1" applyAlignment="1">
      <alignment horizontal="center" vertical="center" wrapText="1" readingOrder="1"/>
    </xf>
    <xf numFmtId="2" fontId="22" fillId="0" borderId="33" xfId="0" applyNumberFormat="1" applyFont="1" applyBorder="1" applyAlignment="1">
      <alignment horizontal="center" vertical="center" wrapText="1" readingOrder="1"/>
    </xf>
    <xf numFmtId="2" fontId="21" fillId="6" borderId="33" xfId="0" applyNumberFormat="1" applyFont="1" applyFill="1" applyBorder="1" applyAlignment="1">
      <alignment horizontal="center" vertical="center" wrapText="1" readingOrder="1"/>
    </xf>
    <xf numFmtId="10" fontId="0" fillId="0" borderId="0" xfId="0" applyNumberFormat="1"/>
    <xf numFmtId="14" fontId="0" fillId="2" borderId="26" xfId="0" applyNumberFormat="1" applyFill="1" applyBorder="1"/>
    <xf numFmtId="0" fontId="0" fillId="0" borderId="27" xfId="0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169" fontId="0" fillId="0" borderId="0" xfId="0" applyNumberFormat="1"/>
    <xf numFmtId="3" fontId="0" fillId="0" borderId="0" xfId="0" applyNumberFormat="1"/>
    <xf numFmtId="169" fontId="0" fillId="5" borderId="0" xfId="0" applyNumberFormat="1" applyFill="1"/>
    <xf numFmtId="10" fontId="0" fillId="5" borderId="0" xfId="1" applyNumberFormat="1" applyFont="1" applyFill="1"/>
    <xf numFmtId="4" fontId="0" fillId="0" borderId="0" xfId="0" applyNumberFormat="1"/>
    <xf numFmtId="43" fontId="0" fillId="0" borderId="0" xfId="0" applyNumberFormat="1"/>
    <xf numFmtId="170" fontId="0" fillId="0" borderId="0" xfId="1" applyNumberFormat="1" applyFont="1"/>
    <xf numFmtId="0" fontId="0" fillId="0" borderId="0" xfId="0" applyAlignment="1">
      <alignment horizontal="right"/>
    </xf>
    <xf numFmtId="10" fontId="10" fillId="0" borderId="0" xfId="1" applyNumberFormat="1" applyFont="1"/>
    <xf numFmtId="2" fontId="21" fillId="5" borderId="31" xfId="0" applyNumberFormat="1" applyFont="1" applyFill="1" applyBorder="1" applyAlignment="1">
      <alignment horizontal="center" vertical="center" wrapText="1" readingOrder="1"/>
    </xf>
    <xf numFmtId="0" fontId="9" fillId="0" borderId="0" xfId="0" applyFont="1"/>
    <xf numFmtId="3" fontId="0" fillId="5" borderId="0" xfId="0" applyNumberFormat="1" applyFill="1"/>
    <xf numFmtId="2" fontId="19" fillId="5" borderId="29" xfId="0" applyNumberFormat="1" applyFont="1" applyFill="1" applyBorder="1" applyAlignment="1">
      <alignment horizontal="center" vertical="center" wrapText="1" readingOrder="1"/>
    </xf>
    <xf numFmtId="0" fontId="9" fillId="0" borderId="0" xfId="0" applyFont="1" applyAlignment="1">
      <alignment horizontal="left"/>
    </xf>
    <xf numFmtId="0" fontId="4" fillId="0" borderId="10" xfId="0" applyFont="1" applyBorder="1" applyAlignment="1">
      <alignment wrapText="1" readingOrder="1"/>
    </xf>
  </cellXfs>
  <cellStyles count="11">
    <cellStyle name="Comma" xfId="10" builtinId="3"/>
    <cellStyle name="Comma 2" xfId="2" xr:uid="{00000000-0005-0000-0000-000001000000}"/>
    <cellStyle name="Comma 3" xfId="5" xr:uid="{00000000-0005-0000-0000-000002000000}"/>
    <cellStyle name="Comma 4" xfId="4" xr:uid="{00000000-0005-0000-0000-000003000000}"/>
    <cellStyle name="Currency" xfId="9" builtinId="4"/>
    <cellStyle name="Currency 2" xfId="3" xr:uid="{00000000-0005-0000-0000-000005000000}"/>
    <cellStyle name="Currency 3" xfId="6" xr:uid="{00000000-0005-0000-0000-000006000000}"/>
    <cellStyle name="Normal" xfId="0" builtinId="0"/>
    <cellStyle name="Normal 2" xfId="7" xr:uid="{00000000-0005-0000-0000-000008000000}"/>
    <cellStyle name="Percent" xfId="1" builtinId="5"/>
    <cellStyle name="Percent 2" xfId="8" xr:uid="{00000000-0005-0000-0000-00000A000000}"/>
  </cellStyles>
  <dxfs count="0"/>
  <tableStyles count="0" defaultTableStyle="TableStyleMedium2" defaultPivotStyle="PivotStyleLight16"/>
  <colors>
    <mruColors>
      <color rgb="FFE46C0A"/>
      <color rgb="FF008FC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[1]Institutional!$T$1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[1]Institutional!$T$2:$T$287</c:f>
              <c:numCache>
                <c:formatCode>General</c:formatCode>
                <c:ptCount val="286"/>
                <c:pt idx="0">
                  <c:v>10000</c:v>
                </c:pt>
                <c:pt idx="1">
                  <c:v>10255</c:v>
                </c:pt>
                <c:pt idx="2">
                  <c:v>10646.741</c:v>
                </c:pt>
                <c:pt idx="3">
                  <c:v>10978.919319199998</c:v>
                </c:pt>
                <c:pt idx="4">
                  <c:v>11150.190460579519</c:v>
                </c:pt>
                <c:pt idx="5">
                  <c:v>12089.036497360315</c:v>
                </c:pt>
                <c:pt idx="6">
                  <c:v>12121.676895903187</c:v>
                </c:pt>
                <c:pt idx="7">
                  <c:v>11947.124748602182</c:v>
                </c:pt>
                <c:pt idx="8">
                  <c:v>11988.939685222291</c:v>
                </c:pt>
                <c:pt idx="9">
                  <c:v>12253.895252265704</c:v>
                </c:pt>
                <c:pt idx="10">
                  <c:v>11649.778216329005</c:v>
                </c:pt>
                <c:pt idx="11">
                  <c:v>11918.888093126203</c:v>
                </c:pt>
                <c:pt idx="12">
                  <c:v>12377.765284711561</c:v>
                </c:pt>
                <c:pt idx="13">
                  <c:v>12625.320590405792</c:v>
                </c:pt>
                <c:pt idx="14">
                  <c:v>12698.547449830146</c:v>
                </c:pt>
                <c:pt idx="15">
                  <c:v>12984.264767451325</c:v>
                </c:pt>
                <c:pt idx="16">
                  <c:v>13420.53606363769</c:v>
                </c:pt>
                <c:pt idx="17">
                  <c:v>13860.729646525006</c:v>
                </c:pt>
                <c:pt idx="18">
                  <c:v>14424.861343138573</c:v>
                </c:pt>
                <c:pt idx="19">
                  <c:v>14486.888246914068</c:v>
                </c:pt>
                <c:pt idx="20">
                  <c:v>14230.470324943688</c:v>
                </c:pt>
                <c:pt idx="21">
                  <c:v>15344.71615138678</c:v>
                </c:pt>
                <c:pt idx="22">
                  <c:v>15783.575033316441</c:v>
                </c:pt>
                <c:pt idx="23">
                  <c:v>15826.190685906395</c:v>
                </c:pt>
                <c:pt idx="24">
                  <c:v>15886.330210512839</c:v>
                </c:pt>
                <c:pt idx="25">
                  <c:v>16696.533051248993</c:v>
                </c:pt>
                <c:pt idx="26">
                  <c:v>17187.411122955713</c:v>
                </c:pt>
                <c:pt idx="27">
                  <c:v>17599.908989906649</c:v>
                </c:pt>
                <c:pt idx="28">
                  <c:v>17863.907624755248</c:v>
                </c:pt>
                <c:pt idx="29">
                  <c:v>18339.087567573737</c:v>
                </c:pt>
                <c:pt idx="30">
                  <c:v>18698.533683898182</c:v>
                </c:pt>
                <c:pt idx="31">
                  <c:v>19222.092627047332</c:v>
                </c:pt>
                <c:pt idx="32">
                  <c:v>19610.37889811369</c:v>
                </c:pt>
                <c:pt idx="33">
                  <c:v>20218.300643955212</c:v>
                </c:pt>
                <c:pt idx="34">
                  <c:v>19322.629925427995</c:v>
                </c:pt>
                <c:pt idx="35">
                  <c:v>19739.998731817239</c:v>
                </c:pt>
                <c:pt idx="36">
                  <c:v>19907.788721037683</c:v>
                </c:pt>
                <c:pt idx="37">
                  <c:v>20343.769294028411</c:v>
                </c:pt>
                <c:pt idx="38">
                  <c:v>20791.332218497035</c:v>
                </c:pt>
                <c:pt idx="39">
                  <c:v>21103.202201774489</c:v>
                </c:pt>
                <c:pt idx="40">
                  <c:v>21326.896145113296</c:v>
                </c:pt>
                <c:pt idx="41">
                  <c:v>21030.452288696222</c:v>
                </c:pt>
                <c:pt idx="42">
                  <c:v>21667.674993043718</c:v>
                </c:pt>
                <c:pt idx="43">
                  <c:v>22189.865960376072</c:v>
                </c:pt>
                <c:pt idx="44">
                  <c:v>22587.064561066803</c:v>
                </c:pt>
                <c:pt idx="45">
                  <c:v>23192.397891303393</c:v>
                </c:pt>
                <c:pt idx="46">
                  <c:v>23644.649650183812</c:v>
                </c:pt>
                <c:pt idx="47">
                  <c:v>23989.861535076496</c:v>
                </c:pt>
                <c:pt idx="48">
                  <c:v>24289.73480426495</c:v>
                </c:pt>
                <c:pt idx="49">
                  <c:v>25086.438105844838</c:v>
                </c:pt>
                <c:pt idx="50">
                  <c:v>24797.944067627624</c:v>
                </c:pt>
                <c:pt idx="51">
                  <c:v>24711.15126339093</c:v>
                </c:pt>
                <c:pt idx="52">
                  <c:v>23213.65549682944</c:v>
                </c:pt>
                <c:pt idx="53">
                  <c:v>23694.178165613808</c:v>
                </c:pt>
                <c:pt idx="54">
                  <c:v>23625.465048933529</c:v>
                </c:pt>
                <c:pt idx="55">
                  <c:v>23774.305478741811</c:v>
                </c:pt>
                <c:pt idx="56">
                  <c:v>24287.830477082636</c:v>
                </c:pt>
                <c:pt idx="57">
                  <c:v>22784.413770551222</c:v>
                </c:pt>
                <c:pt idx="58">
                  <c:v>23625.158638684559</c:v>
                </c:pt>
                <c:pt idx="59">
                  <c:v>24014.973756222855</c:v>
                </c:pt>
                <c:pt idx="60">
                  <c:v>24524.091199854782</c:v>
                </c:pt>
                <c:pt idx="61">
                  <c:v>25117.574206891266</c:v>
                </c:pt>
                <c:pt idx="62">
                  <c:v>25378.796978642935</c:v>
                </c:pt>
                <c:pt idx="63">
                  <c:v>25467.622768068188</c:v>
                </c:pt>
                <c:pt idx="64">
                  <c:v>25819.075962267529</c:v>
                </c:pt>
                <c:pt idx="65">
                  <c:v>25968.82660284868</c:v>
                </c:pt>
                <c:pt idx="66">
                  <c:v>26231.11175153745</c:v>
                </c:pt>
                <c:pt idx="67">
                  <c:v>26545.885092555898</c:v>
                </c:pt>
                <c:pt idx="68">
                  <c:v>27148.476684156914</c:v>
                </c:pt>
                <c:pt idx="69">
                  <c:v>27805.469819913513</c:v>
                </c:pt>
                <c:pt idx="70">
                  <c:v>27241.01878256927</c:v>
                </c:pt>
                <c:pt idx="71">
                  <c:v>26783.369667022107</c:v>
                </c:pt>
                <c:pt idx="72">
                  <c:v>28157.356530940338</c:v>
                </c:pt>
                <c:pt idx="73">
                  <c:v>28804.975731151964</c:v>
                </c:pt>
                <c:pt idx="74">
                  <c:v>29311.943304020242</c:v>
                </c:pt>
                <c:pt idx="75">
                  <c:v>30071.122635594369</c:v>
                </c:pt>
                <c:pt idx="76">
                  <c:v>29965.873706369792</c:v>
                </c:pt>
                <c:pt idx="77">
                  <c:v>30319.471016104955</c:v>
                </c:pt>
                <c:pt idx="78">
                  <c:v>30825.806182073906</c:v>
                </c:pt>
                <c:pt idx="79">
                  <c:v>30548.373926435241</c:v>
                </c:pt>
                <c:pt idx="80">
                  <c:v>31449.550957265084</c:v>
                </c:pt>
                <c:pt idx="81">
                  <c:v>31600.508801859953</c:v>
                </c:pt>
                <c:pt idx="82">
                  <c:v>31749.031193228693</c:v>
                </c:pt>
                <c:pt idx="83">
                  <c:v>33028.517150315813</c:v>
                </c:pt>
                <c:pt idx="84">
                  <c:v>33064.848519181163</c:v>
                </c:pt>
                <c:pt idx="85">
                  <c:v>33567.434216672722</c:v>
                </c:pt>
                <c:pt idx="86">
                  <c:v>33879.611354887784</c:v>
                </c:pt>
                <c:pt idx="87">
                  <c:v>34956.982995973216</c:v>
                </c:pt>
                <c:pt idx="88">
                  <c:v>35481.337740912808</c:v>
                </c:pt>
                <c:pt idx="89">
                  <c:v>36237.090234794254</c:v>
                </c:pt>
                <c:pt idx="90">
                  <c:v>36479.87873936737</c:v>
                </c:pt>
                <c:pt idx="91">
                  <c:v>37643.586871153188</c:v>
                </c:pt>
                <c:pt idx="92">
                  <c:v>37564.535338723763</c:v>
                </c:pt>
                <c:pt idx="93">
                  <c:v>37925.15487797551</c:v>
                </c:pt>
                <c:pt idx="94">
                  <c:v>39055.324493339183</c:v>
                </c:pt>
                <c:pt idx="95">
                  <c:v>38535.888677577772</c:v>
                </c:pt>
                <c:pt idx="96">
                  <c:v>38416.427422677283</c:v>
                </c:pt>
                <c:pt idx="97">
                  <c:v>38577.776417852525</c:v>
                </c:pt>
                <c:pt idx="98">
                  <c:v>39210.451951105308</c:v>
                </c:pt>
                <c:pt idx="99">
                  <c:v>39853.503363103431</c:v>
                </c:pt>
                <c:pt idx="100">
                  <c:v>40594.778525657151</c:v>
                </c:pt>
                <c:pt idx="101">
                  <c:v>41110.332212932997</c:v>
                </c:pt>
                <c:pt idx="102">
                  <c:v>41139.109445482049</c:v>
                </c:pt>
                <c:pt idx="103">
                  <c:v>40188.79601729141</c:v>
                </c:pt>
                <c:pt idx="104">
                  <c:v>41314.08230577557</c:v>
                </c:pt>
                <c:pt idx="105">
                  <c:v>41888.34804982585</c:v>
                </c:pt>
                <c:pt idx="106">
                  <c:v>42047.523772415188</c:v>
                </c:pt>
                <c:pt idx="107">
                  <c:v>42245.14713414554</c:v>
                </c:pt>
                <c:pt idx="108">
                  <c:v>42519.740590517482</c:v>
                </c:pt>
                <c:pt idx="109">
                  <c:v>42604.780071698515</c:v>
                </c:pt>
                <c:pt idx="110">
                  <c:v>42758.157279956635</c:v>
                </c:pt>
                <c:pt idx="111">
                  <c:v>43549.183189635834</c:v>
                </c:pt>
                <c:pt idx="112">
                  <c:v>44154.516835971772</c:v>
                </c:pt>
                <c:pt idx="113">
                  <c:v>44525.414777393933</c:v>
                </c:pt>
                <c:pt idx="114">
                  <c:v>45220.011247921284</c:v>
                </c:pt>
                <c:pt idx="115">
                  <c:v>46314.335520120978</c:v>
                </c:pt>
                <c:pt idx="116">
                  <c:v>46735.795973354085</c:v>
                </c:pt>
                <c:pt idx="117">
                  <c:v>47062.946545167557</c:v>
                </c:pt>
                <c:pt idx="118">
                  <c:v>47519.457126655681</c:v>
                </c:pt>
                <c:pt idx="119">
                  <c:v>47814.077760840948</c:v>
                </c:pt>
                <c:pt idx="120">
                  <c:v>48239.62305291243</c:v>
                </c:pt>
                <c:pt idx="121">
                  <c:v>48919.801737958493</c:v>
                </c:pt>
                <c:pt idx="122">
                  <c:v>47041.281351220889</c:v>
                </c:pt>
                <c:pt idx="123">
                  <c:v>46688.471741086731</c:v>
                </c:pt>
                <c:pt idx="124">
                  <c:v>45806.059625180191</c:v>
                </c:pt>
                <c:pt idx="125">
                  <c:v>46580.182032845732</c:v>
                </c:pt>
                <c:pt idx="126">
                  <c:v>48345.570931890587</c:v>
                </c:pt>
                <c:pt idx="127">
                  <c:v>45609.211617145578</c:v>
                </c:pt>
                <c:pt idx="128">
                  <c:v>47880.550355679428</c:v>
                </c:pt>
                <c:pt idx="129">
                  <c:v>49278.662426065261</c:v>
                </c:pt>
                <c:pt idx="130">
                  <c:v>51195.602394439193</c:v>
                </c:pt>
                <c:pt idx="131">
                  <c:v>54006.2409658939</c:v>
                </c:pt>
                <c:pt idx="132">
                  <c:v>54935.148310507277</c:v>
                </c:pt>
                <c:pt idx="133">
                  <c:v>52084.014113191944</c:v>
                </c:pt>
                <c:pt idx="134">
                  <c:v>52646.521465614416</c:v>
                </c:pt>
                <c:pt idx="135">
                  <c:v>53704.716547073265</c:v>
                </c:pt>
                <c:pt idx="136">
                  <c:v>54886.220311108875</c:v>
                </c:pt>
                <c:pt idx="137">
                  <c:v>56505.363810286588</c:v>
                </c:pt>
                <c:pt idx="138">
                  <c:v>57539.411968014829</c:v>
                </c:pt>
                <c:pt idx="139">
                  <c:v>57648.73685075406</c:v>
                </c:pt>
                <c:pt idx="140">
                  <c:v>57625.677356013759</c:v>
                </c:pt>
                <c:pt idx="141">
                  <c:v>49500.456848815818</c:v>
                </c:pt>
                <c:pt idx="142">
                  <c:v>46317.577473436962</c:v>
                </c:pt>
                <c:pt idx="143">
                  <c:v>45238.37791830588</c:v>
                </c:pt>
                <c:pt idx="144">
                  <c:v>45129.805811301951</c:v>
                </c:pt>
                <c:pt idx="145">
                  <c:v>46167.791344961894</c:v>
                </c:pt>
                <c:pt idx="146">
                  <c:v>48023.736557029362</c:v>
                </c:pt>
                <c:pt idx="147">
                  <c:v>48042.946051652172</c:v>
                </c:pt>
                <c:pt idx="148">
                  <c:v>48047.750346257337</c:v>
                </c:pt>
                <c:pt idx="149">
                  <c:v>49316.210955398528</c:v>
                </c:pt>
                <c:pt idx="150">
                  <c:v>50800.628905156023</c:v>
                </c:pt>
                <c:pt idx="151">
                  <c:v>51054.632049681801</c:v>
                </c:pt>
                <c:pt idx="152">
                  <c:v>51253.745114675563</c:v>
                </c:pt>
                <c:pt idx="153">
                  <c:v>51648.398952058567</c:v>
                </c:pt>
                <c:pt idx="154">
                  <c:v>51302.35467907977</c:v>
                </c:pt>
                <c:pt idx="155">
                  <c:v>52538.74142684559</c:v>
                </c:pt>
                <c:pt idx="156">
                  <c:v>53316.3147999629</c:v>
                </c:pt>
                <c:pt idx="157">
                  <c:v>53545.574953602736</c:v>
                </c:pt>
                <c:pt idx="158">
                  <c:v>55558.888571858202</c:v>
                </c:pt>
                <c:pt idx="159">
                  <c:v>55542.220905286646</c:v>
                </c:pt>
                <c:pt idx="160">
                  <c:v>55786.606677269905</c:v>
                </c:pt>
                <c:pt idx="161">
                  <c:v>47524.610228366233</c:v>
                </c:pt>
                <c:pt idx="162">
                  <c:v>47401.046241772478</c:v>
                </c:pt>
                <c:pt idx="163">
                  <c:v>47320.464463161465</c:v>
                </c:pt>
                <c:pt idx="164">
                  <c:v>48858.379558214212</c:v>
                </c:pt>
                <c:pt idx="165">
                  <c:v>49092.899780093634</c:v>
                </c:pt>
                <c:pt idx="166">
                  <c:v>48773.795931523026</c:v>
                </c:pt>
                <c:pt idx="167">
                  <c:v>49788.2908868987</c:v>
                </c:pt>
                <c:pt idx="168">
                  <c:v>49589.137723351101</c:v>
                </c:pt>
                <c:pt idx="169">
                  <c:v>49668.480343708463</c:v>
                </c:pt>
                <c:pt idx="170">
                  <c:v>49961.524377736343</c:v>
                </c:pt>
                <c:pt idx="171">
                  <c:v>51190.577877428652</c:v>
                </c:pt>
                <c:pt idx="172">
                  <c:v>51943.07937222685</c:v>
                </c:pt>
                <c:pt idx="173">
                  <c:v>53132.575889850843</c:v>
                </c:pt>
                <c:pt idx="174">
                  <c:v>54211.167180414814</c:v>
                </c:pt>
                <c:pt idx="175">
                  <c:v>53338.367388810133</c:v>
                </c:pt>
                <c:pt idx="176">
                  <c:v>50922.139346097036</c:v>
                </c:pt>
                <c:pt idx="177">
                  <c:v>51716.524719896152</c:v>
                </c:pt>
                <c:pt idx="178">
                  <c:v>51416.568876520752</c:v>
                </c:pt>
                <c:pt idx="179">
                  <c:v>53653.189622649406</c:v>
                </c:pt>
                <c:pt idx="180">
                  <c:v>55654.453595574232</c:v>
                </c:pt>
                <c:pt idx="181">
                  <c:v>55910.464082113867</c:v>
                </c:pt>
                <c:pt idx="182">
                  <c:v>55681.231179377202</c:v>
                </c:pt>
                <c:pt idx="183">
                  <c:v>55658.958686905455</c:v>
                </c:pt>
                <c:pt idx="184">
                  <c:v>57072.69623755286</c:v>
                </c:pt>
                <c:pt idx="185">
                  <c:v>58282.637397788989</c:v>
                </c:pt>
                <c:pt idx="186">
                  <c:v>59780.501178912171</c:v>
                </c:pt>
                <c:pt idx="187">
                  <c:v>59894.084131152107</c:v>
                </c:pt>
                <c:pt idx="188">
                  <c:v>59906.062947978338</c:v>
                </c:pt>
                <c:pt idx="189">
                  <c:v>60559.039034111294</c:v>
                </c:pt>
                <c:pt idx="190">
                  <c:v>61546.151370367304</c:v>
                </c:pt>
                <c:pt idx="191">
                  <c:v>61601.542906600625</c:v>
                </c:pt>
                <c:pt idx="192">
                  <c:v>62513.24574161831</c:v>
                </c:pt>
                <c:pt idx="193">
                  <c:v>62269.444083226001</c:v>
                </c:pt>
                <c:pt idx="194">
                  <c:v>62294.351860859286</c:v>
                </c:pt>
                <c:pt idx="195">
                  <c:v>62288.122425673202</c:v>
                </c:pt>
                <c:pt idx="196">
                  <c:v>62288.122425673202</c:v>
                </c:pt>
                <c:pt idx="197">
                  <c:v>61596.724266748228</c:v>
                </c:pt>
                <c:pt idx="198">
                  <c:v>60543.420281786835</c:v>
                </c:pt>
                <c:pt idx="199">
                  <c:v>60434.442125279616</c:v>
                </c:pt>
                <c:pt idx="200">
                  <c:v>62936.428029266201</c:v>
                </c:pt>
                <c:pt idx="201">
                  <c:v>62640.626817528646</c:v>
                </c:pt>
                <c:pt idx="202">
                  <c:v>62465.233062439562</c:v>
                </c:pt>
                <c:pt idx="203">
                  <c:v>62184.139513658585</c:v>
                </c:pt>
                <c:pt idx="204">
                  <c:v>62638.083732108294</c:v>
                </c:pt>
                <c:pt idx="205">
                  <c:v>62550.390414883346</c:v>
                </c:pt>
                <c:pt idx="206">
                  <c:v>62675.491195713112</c:v>
                </c:pt>
                <c:pt idx="207">
                  <c:v>63396.259344463819</c:v>
                </c:pt>
                <c:pt idx="208">
                  <c:v>63985.844556367338</c:v>
                </c:pt>
                <c:pt idx="209">
                  <c:v>64267.382272415351</c:v>
                </c:pt>
                <c:pt idx="210">
                  <c:v>63894.631455235343</c:v>
                </c:pt>
                <c:pt idx="211">
                  <c:v>64131.041591619716</c:v>
                </c:pt>
                <c:pt idx="212">
                  <c:v>63541.036008976815</c:v>
                </c:pt>
                <c:pt idx="213">
                  <c:v>64093.843022254907</c:v>
                </c:pt>
                <c:pt idx="214">
                  <c:v>63715.689348423599</c:v>
                </c:pt>
                <c:pt idx="215">
                  <c:v>63263.307954049793</c:v>
                </c:pt>
                <c:pt idx="216">
                  <c:v>63358.202915980874</c:v>
                </c:pt>
                <c:pt idx="217">
                  <c:v>64378.269982928163</c:v>
                </c:pt>
                <c:pt idx="218">
                  <c:v>64249.513442962307</c:v>
                </c:pt>
                <c:pt idx="219">
                  <c:v>65206.831193262442</c:v>
                </c:pt>
                <c:pt idx="220">
                  <c:v>65102.50026335322</c:v>
                </c:pt>
                <c:pt idx="221">
                  <c:v>64672.823761615087</c:v>
                </c:pt>
                <c:pt idx="222">
                  <c:v>65798.130895067196</c:v>
                </c:pt>
                <c:pt idx="223">
                  <c:v>67193.051270042633</c:v>
                </c:pt>
                <c:pt idx="224">
                  <c:v>65775.277888244731</c:v>
                </c:pt>
                <c:pt idx="225">
                  <c:v>65584.529582368821</c:v>
                </c:pt>
                <c:pt idx="226">
                  <c:v>65125.437875292242</c:v>
                </c:pt>
                <c:pt idx="227">
                  <c:v>65411.989801943528</c:v>
                </c:pt>
                <c:pt idx="228">
                  <c:v>65654.014164210719</c:v>
                </c:pt>
                <c:pt idx="229">
                  <c:v>65325.744093389665</c:v>
                </c:pt>
                <c:pt idx="230">
                  <c:v>65208.157754021559</c:v>
                </c:pt>
                <c:pt idx="231">
                  <c:v>64829.950439048233</c:v>
                </c:pt>
                <c:pt idx="232">
                  <c:v>65037.406280453193</c:v>
                </c:pt>
                <c:pt idx="233">
                  <c:v>65726.802787025998</c:v>
                </c:pt>
                <c:pt idx="234">
                  <c:v>67080.774924438723</c:v>
                </c:pt>
                <c:pt idx="235">
                  <c:v>66718.538739846757</c:v>
                </c:pt>
                <c:pt idx="236">
                  <c:v>67392.395981119203</c:v>
                </c:pt>
                <c:pt idx="237">
                  <c:v>68416.760400032217</c:v>
                </c:pt>
                <c:pt idx="238">
                  <c:v>68697.269117672346</c:v>
                </c:pt>
                <c:pt idx="239">
                  <c:v>68278.215776054538</c:v>
                </c:pt>
                <c:pt idx="240">
                  <c:v>68667.401605978055</c:v>
                </c:pt>
                <c:pt idx="241">
                  <c:v>69072.539275453324</c:v>
                </c:pt>
                <c:pt idx="242">
                  <c:v>69058.724767598236</c:v>
                </c:pt>
                <c:pt idx="243">
                  <c:v>70343.217048275561</c:v>
                </c:pt>
                <c:pt idx="244">
                  <c:v>70469.834838962459</c:v>
                </c:pt>
                <c:pt idx="245">
                  <c:v>71202.721121287672</c:v>
                </c:pt>
                <c:pt idx="246">
                  <c:v>71886.26724405204</c:v>
                </c:pt>
                <c:pt idx="247">
                  <c:v>71936.587631122864</c:v>
                </c:pt>
                <c:pt idx="248">
                  <c:v>71598.485669256581</c:v>
                </c:pt>
                <c:pt idx="249">
                  <c:v>71748.842489162023</c:v>
                </c:pt>
                <c:pt idx="250">
                  <c:v>71885.165289891433</c:v>
                </c:pt>
                <c:pt idx="251">
                  <c:v>71360.403583275227</c:v>
                </c:pt>
                <c:pt idx="252">
                  <c:v>71260.499018258648</c:v>
                </c:pt>
                <c:pt idx="253">
                  <c:v>71018.213321596573</c:v>
                </c:pt>
                <c:pt idx="254">
                  <c:v>72040.875593427569</c:v>
                </c:pt>
                <c:pt idx="255">
                  <c:v>72811.712962277234</c:v>
                </c:pt>
                <c:pt idx="256">
                  <c:v>72418.529712280942</c:v>
                </c:pt>
                <c:pt idx="257">
                  <c:v>72396.804153367266</c:v>
                </c:pt>
                <c:pt idx="258">
                  <c:v>73106.292834070264</c:v>
                </c:pt>
                <c:pt idx="259">
                  <c:v>73303.679824722247</c:v>
                </c:pt>
                <c:pt idx="260">
                  <c:v>73325.670928669657</c:v>
                </c:pt>
                <c:pt idx="261">
                  <c:v>74161.58357725649</c:v>
                </c:pt>
                <c:pt idx="262">
                  <c:v>75926.629266395204</c:v>
                </c:pt>
                <c:pt idx="263">
                  <c:v>76253.1137722407</c:v>
                </c:pt>
                <c:pt idx="264">
                  <c:v>73973.1456704507</c:v>
                </c:pt>
                <c:pt idx="265">
                  <c:v>73862.185951945023</c:v>
                </c:pt>
                <c:pt idx="266">
                  <c:v>73662.75804987477</c:v>
                </c:pt>
                <c:pt idx="267">
                  <c:v>74458.315836813417</c:v>
                </c:pt>
                <c:pt idx="268">
                  <c:v>73981.782615457822</c:v>
                </c:pt>
                <c:pt idx="269">
                  <c:v>74810.378580750956</c:v>
                </c:pt>
                <c:pt idx="270">
                  <c:v>74675.719899305608</c:v>
                </c:pt>
                <c:pt idx="271">
                  <c:v>74862.409199053873</c:v>
                </c:pt>
                <c:pt idx="272">
                  <c:v>74869.89543997377</c:v>
                </c:pt>
                <c:pt idx="273">
                  <c:v>74974.713293589739</c:v>
                </c:pt>
                <c:pt idx="274">
                  <c:v>75139.657662835642</c:v>
                </c:pt>
                <c:pt idx="275">
                  <c:v>74914.23868984713</c:v>
                </c:pt>
                <c:pt idx="276">
                  <c:v>74929.221537585094</c:v>
                </c:pt>
                <c:pt idx="277">
                  <c:v>74861.785238201264</c:v>
                </c:pt>
                <c:pt idx="278">
                  <c:v>74479.990133486441</c:v>
                </c:pt>
                <c:pt idx="279">
                  <c:v>74576.814120659983</c:v>
                </c:pt>
                <c:pt idx="280">
                  <c:v>74382.91440394627</c:v>
                </c:pt>
                <c:pt idx="281">
                  <c:v>74762.267267406409</c:v>
                </c:pt>
                <c:pt idx="282">
                  <c:v>75405.222765906103</c:v>
                </c:pt>
                <c:pt idx="283">
                  <c:v>75352.439109969971</c:v>
                </c:pt>
                <c:pt idx="284">
                  <c:v>75164.058012195048</c:v>
                </c:pt>
                <c:pt idx="285">
                  <c:v>75209.156447002359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073-473D-9B6A-637E5A9BFF67}"/>
            </c:ext>
          </c:extLst>
        </c:ser>
        <c:ser>
          <c:idx val="2"/>
          <c:order val="1"/>
          <c:tx>
            <c:strRef>
              <c:f>[1]Institutional!$U$1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[1]Institutional!$U$2:$U$287</c:f>
              <c:numCache>
                <c:formatCode>General</c:formatCode>
                <c:ptCount val="286"/>
                <c:pt idx="0">
                  <c:v>10000</c:v>
                </c:pt>
                <c:pt idx="1">
                  <c:v>10386.000517611212</c:v>
                </c:pt>
                <c:pt idx="2">
                  <c:v>10748.474582219033</c:v>
                </c:pt>
                <c:pt idx="3">
                  <c:v>10685.059898144644</c:v>
                </c:pt>
                <c:pt idx="4">
                  <c:v>10537.606501430744</c:v>
                </c:pt>
                <c:pt idx="5">
                  <c:v>10571.324338985631</c:v>
                </c:pt>
                <c:pt idx="6">
                  <c:v>10579.783041945519</c:v>
                </c:pt>
                <c:pt idx="7">
                  <c:v>11181.769265299143</c:v>
                </c:pt>
                <c:pt idx="8">
                  <c:v>10734.503466094275</c:v>
                </c:pt>
                <c:pt idx="9">
                  <c:v>10842.916695300999</c:v>
                </c:pt>
                <c:pt idx="10">
                  <c:v>10669.429209356189</c:v>
                </c:pt>
                <c:pt idx="11">
                  <c:v>10820.940151569432</c:v>
                </c:pt>
                <c:pt idx="12">
                  <c:v>11089.301093270909</c:v>
                </c:pt>
                <c:pt idx="13">
                  <c:v>11153.615017158667</c:v>
                </c:pt>
                <c:pt idx="14">
                  <c:v>11043.191292434252</c:v>
                </c:pt>
                <c:pt idx="15">
                  <c:v>11102.826244935382</c:v>
                </c:pt>
                <c:pt idx="16">
                  <c:v>10726.439551345135</c:v>
                </c:pt>
                <c:pt idx="17">
                  <c:v>10807.963316864334</c:v>
                </c:pt>
                <c:pt idx="18">
                  <c:v>10846.871888301261</c:v>
                </c:pt>
                <c:pt idx="19">
                  <c:v>10815.41311661898</c:v>
                </c:pt>
                <c:pt idx="20">
                  <c:v>11455.686485522243</c:v>
                </c:pt>
                <c:pt idx="21">
                  <c:v>11817.68534209861</c:v>
                </c:pt>
                <c:pt idx="22">
                  <c:v>11729.055388785971</c:v>
                </c:pt>
                <c:pt idx="23">
                  <c:v>11619.97686833521</c:v>
                </c:pt>
                <c:pt idx="24">
                  <c:v>11866.317400948372</c:v>
                </c:pt>
                <c:pt idx="25">
                  <c:v>11688.326405043934</c:v>
                </c:pt>
                <c:pt idx="26">
                  <c:v>11994.557771405931</c:v>
                </c:pt>
                <c:pt idx="27">
                  <c:v>11848.222941289148</c:v>
                </c:pt>
                <c:pt idx="28">
                  <c:v>12062.680670438114</c:v>
                </c:pt>
                <c:pt idx="29">
                  <c:v>11890.180155020173</c:v>
                </c:pt>
                <c:pt idx="30">
                  <c:v>12074.48045140377</c:v>
                </c:pt>
                <c:pt idx="31">
                  <c:v>12011.694504109457</c:v>
                </c:pt>
                <c:pt idx="32">
                  <c:v>11973.253829811194</c:v>
                </c:pt>
                <c:pt idx="33">
                  <c:v>11979.24145100752</c:v>
                </c:pt>
                <c:pt idx="34">
                  <c:v>11474.914133564167</c:v>
                </c:pt>
                <c:pt idx="35">
                  <c:v>11699.826439405131</c:v>
                </c:pt>
                <c:pt idx="36">
                  <c:v>11725.560782031584</c:v>
                </c:pt>
                <c:pt idx="37">
                  <c:v>11890.896622513752</c:v>
                </c:pt>
                <c:pt idx="38">
                  <c:v>11838.572562804227</c:v>
                </c:pt>
                <c:pt idx="39">
                  <c:v>11740.314163685043</c:v>
                </c:pt>
                <c:pt idx="40">
                  <c:v>11551.291030558072</c:v>
                </c:pt>
                <c:pt idx="41">
                  <c:v>11643.700715443971</c:v>
                </c:pt>
                <c:pt idx="42">
                  <c:v>11533.086907506973</c:v>
                </c:pt>
                <c:pt idx="43">
                  <c:v>11394.691706961874</c:v>
                </c:pt>
                <c:pt idx="44">
                  <c:v>11686.39632934695</c:v>
                </c:pt>
                <c:pt idx="45">
                  <c:v>11512.26548483648</c:v>
                </c:pt>
                <c:pt idx="46">
                  <c:v>11613.579837142555</c:v>
                </c:pt>
                <c:pt idx="47">
                  <c:v>11931.786445897204</c:v>
                </c:pt>
                <c:pt idx="48">
                  <c:v>12647.698311622424</c:v>
                </c:pt>
                <c:pt idx="49">
                  <c:v>12646.433527169476</c:v>
                </c:pt>
                <c:pt idx="50">
                  <c:v>12568.024201979502</c:v>
                </c:pt>
                <c:pt idx="51">
                  <c:v>13122.27029540394</c:v>
                </c:pt>
                <c:pt idx="52">
                  <c:v>12620.998931147478</c:v>
                </c:pt>
                <c:pt idx="53">
                  <c:v>12696.725158682933</c:v>
                </c:pt>
                <c:pt idx="54">
                  <c:v>12565.95521931948</c:v>
                </c:pt>
                <c:pt idx="55">
                  <c:v>12483.0204514915</c:v>
                </c:pt>
                <c:pt idx="56">
                  <c:v>12669.016875002748</c:v>
                </c:pt>
                <c:pt idx="57">
                  <c:v>12895.78614761278</c:v>
                </c:pt>
                <c:pt idx="58">
                  <c:v>13225.924133403329</c:v>
                </c:pt>
                <c:pt idx="59">
                  <c:v>12628.112429833711</c:v>
                </c:pt>
                <c:pt idx="60">
                  <c:v>12754.393481023122</c:v>
                </c:pt>
                <c:pt idx="61">
                  <c:v>12643.977067191496</c:v>
                </c:pt>
                <c:pt idx="62">
                  <c:v>12375.44066406302</c:v>
                </c:pt>
                <c:pt idx="63">
                  <c:v>12447.482201631503</c:v>
                </c:pt>
                <c:pt idx="64">
                  <c:v>12333.900171221116</c:v>
                </c:pt>
                <c:pt idx="65">
                  <c:v>12651.989805691095</c:v>
                </c:pt>
                <c:pt idx="66">
                  <c:v>13468.382581944144</c:v>
                </c:pt>
                <c:pt idx="67">
                  <c:v>13862.081469664916</c:v>
                </c:pt>
                <c:pt idx="68">
                  <c:v>14041.176410380887</c:v>
                </c:pt>
                <c:pt idx="69">
                  <c:v>14380.745447872605</c:v>
                </c:pt>
                <c:pt idx="70">
                  <c:v>13899.754500220059</c:v>
                </c:pt>
                <c:pt idx="71">
                  <c:v>13703.281567338443</c:v>
                </c:pt>
                <c:pt idx="72">
                  <c:v>14330.534236179856</c:v>
                </c:pt>
                <c:pt idx="73">
                  <c:v>14747.657224404929</c:v>
                </c:pt>
                <c:pt idx="74">
                  <c:v>15133.087492378396</c:v>
                </c:pt>
                <c:pt idx="75">
                  <c:v>14434.495131676493</c:v>
                </c:pt>
                <c:pt idx="76">
                  <c:v>14559.08005573825</c:v>
                </c:pt>
                <c:pt idx="77">
                  <c:v>15301.362311762792</c:v>
                </c:pt>
                <c:pt idx="78">
                  <c:v>14936.424476284197</c:v>
                </c:pt>
                <c:pt idx="79">
                  <c:v>14790.257796701619</c:v>
                </c:pt>
                <c:pt idx="80">
                  <c:v>14880.649675177036</c:v>
                </c:pt>
                <c:pt idx="81">
                  <c:v>14954.387339873172</c:v>
                </c:pt>
                <c:pt idx="82">
                  <c:v>15141.692413194116</c:v>
                </c:pt>
                <c:pt idx="83">
                  <c:v>15058.955039471513</c:v>
                </c:pt>
                <c:pt idx="84">
                  <c:v>15576.156839120882</c:v>
                </c:pt>
                <c:pt idx="85">
                  <c:v>15702.496377452626</c:v>
                </c:pt>
                <c:pt idx="86">
                  <c:v>16280.144638702992</c:v>
                </c:pt>
                <c:pt idx="87">
                  <c:v>16348.32602487751</c:v>
                </c:pt>
                <c:pt idx="88">
                  <c:v>15767.285509371837</c:v>
                </c:pt>
                <c:pt idx="89">
                  <c:v>15615.277426448765</c:v>
                </c:pt>
                <c:pt idx="90">
                  <c:v>15293.554278261356</c:v>
                </c:pt>
                <c:pt idx="91">
                  <c:v>15209.544809193012</c:v>
                </c:pt>
                <c:pt idx="92">
                  <c:v>15083.06636389823</c:v>
                </c:pt>
                <c:pt idx="93">
                  <c:v>15259.946104098341</c:v>
                </c:pt>
                <c:pt idx="94">
                  <c:v>15625.32990403722</c:v>
                </c:pt>
                <c:pt idx="95">
                  <c:v>16141.084146913854</c:v>
                </c:pt>
                <c:pt idx="96">
                  <c:v>16090.617053973398</c:v>
                </c:pt>
                <c:pt idx="97">
                  <c:v>15616.264396975632</c:v>
                </c:pt>
                <c:pt idx="98">
                  <c:v>15622.712604417828</c:v>
                </c:pt>
                <c:pt idx="99">
                  <c:v>15593.885754140525</c:v>
                </c:pt>
                <c:pt idx="100">
                  <c:v>15273.668649868185</c:v>
                </c:pt>
                <c:pt idx="101">
                  <c:v>15593.023068791113</c:v>
                </c:pt>
                <c:pt idx="102">
                  <c:v>15894.516976624149</c:v>
                </c:pt>
                <c:pt idx="103">
                  <c:v>15807.999871328284</c:v>
                </c:pt>
                <c:pt idx="104">
                  <c:v>15944.932893315065</c:v>
                </c:pt>
                <c:pt idx="105">
                  <c:v>16002.681635475958</c:v>
                </c:pt>
                <c:pt idx="106">
                  <c:v>15980.997527456053</c:v>
                </c:pt>
                <c:pt idx="107">
                  <c:v>16436.605055336142</c:v>
                </c:pt>
                <c:pt idx="108">
                  <c:v>16365.989141862019</c:v>
                </c:pt>
                <c:pt idx="109">
                  <c:v>16576.718315687267</c:v>
                </c:pt>
                <c:pt idx="110">
                  <c:v>16308.540146305579</c:v>
                </c:pt>
                <c:pt idx="111">
                  <c:v>16553.089510184796</c:v>
                </c:pt>
                <c:pt idx="112">
                  <c:v>17164.740733808922</c:v>
                </c:pt>
                <c:pt idx="113">
                  <c:v>17034.943143186749</c:v>
                </c:pt>
                <c:pt idx="114">
                  <c:v>16788.902357178042</c:v>
                </c:pt>
                <c:pt idx="115">
                  <c:v>16460.533607443063</c:v>
                </c:pt>
                <c:pt idx="116">
                  <c:v>16491.480616629928</c:v>
                </c:pt>
                <c:pt idx="117">
                  <c:v>16453.368932507285</c:v>
                </c:pt>
                <c:pt idx="118">
                  <c:v>16572.98244947075</c:v>
                </c:pt>
                <c:pt idx="119">
                  <c:v>16937.671714594431</c:v>
                </c:pt>
                <c:pt idx="120">
                  <c:v>16945.713696665196</c:v>
                </c:pt>
                <c:pt idx="121">
                  <c:v>17112.255834457981</c:v>
                </c:pt>
                <c:pt idx="122">
                  <c:v>16906.417647910315</c:v>
                </c:pt>
                <c:pt idx="123">
                  <c:v>16589.929098961693</c:v>
                </c:pt>
                <c:pt idx="124">
                  <c:v>16831.758810722433</c:v>
                </c:pt>
                <c:pt idx="125">
                  <c:v>17028.100147533802</c:v>
                </c:pt>
                <c:pt idx="126">
                  <c:v>17331.10009928191</c:v>
                </c:pt>
                <c:pt idx="127">
                  <c:v>17149.205086626756</c:v>
                </c:pt>
                <c:pt idx="128">
                  <c:v>16853.552582134213</c:v>
                </c:pt>
                <c:pt idx="129">
                  <c:v>17527.785048054484</c:v>
                </c:pt>
                <c:pt idx="130">
                  <c:v>17858.705299373734</c:v>
                </c:pt>
                <c:pt idx="131">
                  <c:v>18010.289350514893</c:v>
                </c:pt>
                <c:pt idx="132">
                  <c:v>18240.480120951397</c:v>
                </c:pt>
                <c:pt idx="133">
                  <c:v>18583.309816628174</c:v>
                </c:pt>
                <c:pt idx="134">
                  <c:v>19608.201944405031</c:v>
                </c:pt>
                <c:pt idx="135">
                  <c:v>19499.964176625308</c:v>
                </c:pt>
                <c:pt idx="136">
                  <c:v>19423.777362843983</c:v>
                </c:pt>
                <c:pt idx="137">
                  <c:v>19708.295377614912</c:v>
                </c:pt>
                <c:pt idx="138">
                  <c:v>20103.763501391251</c:v>
                </c:pt>
                <c:pt idx="139">
                  <c:v>19512.853280616913</c:v>
                </c:pt>
                <c:pt idx="140">
                  <c:v>19547.916322445453</c:v>
                </c:pt>
                <c:pt idx="141">
                  <c:v>19497.851328608536</c:v>
                </c:pt>
                <c:pt idx="142">
                  <c:v>20169.985568297619</c:v>
                </c:pt>
                <c:pt idx="143">
                  <c:v>20547.549315627315</c:v>
                </c:pt>
                <c:pt idx="144">
                  <c:v>20809.812972740594</c:v>
                </c:pt>
                <c:pt idx="145">
                  <c:v>20768.630713645478</c:v>
                </c:pt>
                <c:pt idx="146">
                  <c:v>20727.799377404357</c:v>
                </c:pt>
                <c:pt idx="147">
                  <c:v>20419.038442136465</c:v>
                </c:pt>
                <c:pt idx="148">
                  <c:v>20273.83680040238</c:v>
                </c:pt>
                <c:pt idx="149">
                  <c:v>20830.926831122753</c:v>
                </c:pt>
                <c:pt idx="150">
                  <c:v>20597.577755000275</c:v>
                </c:pt>
                <c:pt idx="151">
                  <c:v>20541.634803358906</c:v>
                </c:pt>
                <c:pt idx="152">
                  <c:v>20637.663380176651</c:v>
                </c:pt>
                <c:pt idx="153">
                  <c:v>20835.890927328255</c:v>
                </c:pt>
                <c:pt idx="154">
                  <c:v>20621.637903177452</c:v>
                </c:pt>
                <c:pt idx="155">
                  <c:v>21113.873003943489</c:v>
                </c:pt>
                <c:pt idx="156">
                  <c:v>20788.954995606146</c:v>
                </c:pt>
                <c:pt idx="157">
                  <c:v>20409.826717219043</c:v>
                </c:pt>
                <c:pt idx="158">
                  <c:v>20420.273983018247</c:v>
                </c:pt>
                <c:pt idx="159">
                  <c:v>20682.303691562192</c:v>
                </c:pt>
                <c:pt idx="160">
                  <c:v>20759.49209765597</c:v>
                </c:pt>
                <c:pt idx="161">
                  <c:v>20518.912548562592</c:v>
                </c:pt>
                <c:pt idx="162">
                  <c:v>20591.714418981403</c:v>
                </c:pt>
                <c:pt idx="163">
                  <c:v>20569.452750430963</c:v>
                </c:pt>
                <c:pt idx="164">
                  <c:v>20910.96648540525</c:v>
                </c:pt>
                <c:pt idx="165">
                  <c:v>21348.77930023057</c:v>
                </c:pt>
                <c:pt idx="166">
                  <c:v>21828.015633613129</c:v>
                </c:pt>
                <c:pt idx="167">
                  <c:v>21493.220609114327</c:v>
                </c:pt>
                <c:pt idx="168">
                  <c:v>22254.18950711421</c:v>
                </c:pt>
                <c:pt idx="169">
                  <c:v>22142.64721579268</c:v>
                </c:pt>
                <c:pt idx="170">
                  <c:v>22375.214026386457</c:v>
                </c:pt>
                <c:pt idx="171">
                  <c:v>22125.0352750577</c:v>
                </c:pt>
                <c:pt idx="172">
                  <c:v>22782.971760945482</c:v>
                </c:pt>
                <c:pt idx="173">
                  <c:v>22166.327197544691</c:v>
                </c:pt>
                <c:pt idx="174">
                  <c:v>21787.769168795337</c:v>
                </c:pt>
                <c:pt idx="175">
                  <c:v>22093.561881589838</c:v>
                </c:pt>
                <c:pt idx="176">
                  <c:v>22014.750457296326</c:v>
                </c:pt>
                <c:pt idx="177">
                  <c:v>21995.800623180487</c:v>
                </c:pt>
                <c:pt idx="178">
                  <c:v>21495.940261232805</c:v>
                </c:pt>
                <c:pt idx="179">
                  <c:v>21523.436529022038</c:v>
                </c:pt>
                <c:pt idx="180">
                  <c:v>21567.323818450048</c:v>
                </c:pt>
                <c:pt idx="181">
                  <c:v>21585.871553462352</c:v>
                </c:pt>
                <c:pt idx="182">
                  <c:v>21765.229686318817</c:v>
                </c:pt>
                <c:pt idx="183">
                  <c:v>21434.265569642816</c:v>
                </c:pt>
                <c:pt idx="184">
                  <c:v>21392.191381627126</c:v>
                </c:pt>
                <c:pt idx="185">
                  <c:v>21957.630451915513</c:v>
                </c:pt>
                <c:pt idx="186">
                  <c:v>21473.612794647244</c:v>
                </c:pt>
                <c:pt idx="187">
                  <c:v>21923.678665791293</c:v>
                </c:pt>
                <c:pt idx="188">
                  <c:v>21825.990516309856</c:v>
                </c:pt>
                <c:pt idx="189">
                  <c:v>21639.226449055492</c:v>
                </c:pt>
                <c:pt idx="190">
                  <c:v>21187.574114175663</c:v>
                </c:pt>
                <c:pt idx="191">
                  <c:v>21097.123748557911</c:v>
                </c:pt>
                <c:pt idx="192">
                  <c:v>21200.960358877088</c:v>
                </c:pt>
                <c:pt idx="193">
                  <c:v>21498.389410317995</c:v>
                </c:pt>
                <c:pt idx="194">
                  <c:v>21314.191466433484</c:v>
                </c:pt>
                <c:pt idx="195">
                  <c:v>21411.448273240218</c:v>
                </c:pt>
                <c:pt idx="196">
                  <c:v>21585.418278109271</c:v>
                </c:pt>
                <c:pt idx="197">
                  <c:v>21243.721770815195</c:v>
                </c:pt>
                <c:pt idx="198">
                  <c:v>20985.734985985004</c:v>
                </c:pt>
                <c:pt idx="199">
                  <c:v>20833.544130742146</c:v>
                </c:pt>
                <c:pt idx="200">
                  <c:v>20647.233338840859</c:v>
                </c:pt>
                <c:pt idx="201">
                  <c:v>20524.5638686905</c:v>
                </c:pt>
                <c:pt idx="202">
                  <c:v>20663.127219769805</c:v>
                </c:pt>
                <c:pt idx="203">
                  <c:v>20772.12532039986</c:v>
                </c:pt>
                <c:pt idx="204">
                  <c:v>20900.394934428587</c:v>
                </c:pt>
                <c:pt idx="205">
                  <c:v>20686.522076702946</c:v>
                </c:pt>
                <c:pt idx="206">
                  <c:v>20907.311039009444</c:v>
                </c:pt>
                <c:pt idx="207">
                  <c:v>20717.447153211437</c:v>
                </c:pt>
                <c:pt idx="208">
                  <c:v>20733.107085571057</c:v>
                </c:pt>
                <c:pt idx="209">
                  <c:v>20901.674340667112</c:v>
                </c:pt>
                <c:pt idx="210">
                  <c:v>21030.112105230048</c:v>
                </c:pt>
                <c:pt idx="211">
                  <c:v>21020.629877279334</c:v>
                </c:pt>
                <c:pt idx="212">
                  <c:v>21351.806009846292</c:v>
                </c:pt>
                <c:pt idx="213">
                  <c:v>21835.699381937102</c:v>
                </c:pt>
                <c:pt idx="214">
                  <c:v>21694.774612486108</c:v>
                </c:pt>
                <c:pt idx="215">
                  <c:v>22316.895034587815</c:v>
                </c:pt>
                <c:pt idx="216">
                  <c:v>22491.588817843236</c:v>
                </c:pt>
                <c:pt idx="217">
                  <c:v>23180.867101128631</c:v>
                </c:pt>
                <c:pt idx="218">
                  <c:v>23144.407678776894</c:v>
                </c:pt>
                <c:pt idx="219">
                  <c:v>23283.109936819241</c:v>
                </c:pt>
                <c:pt idx="220">
                  <c:v>22928.253822500272</c:v>
                </c:pt>
                <c:pt idx="221">
                  <c:v>22874.716154587342</c:v>
                </c:pt>
                <c:pt idx="222">
                  <c:v>22385.332302010032</c:v>
                </c:pt>
                <c:pt idx="223">
                  <c:v>22588.969909827425</c:v>
                </c:pt>
                <c:pt idx="224">
                  <c:v>22194.839679431952</c:v>
                </c:pt>
                <c:pt idx="225">
                  <c:v>22323.306687566055</c:v>
                </c:pt>
                <c:pt idx="226">
                  <c:v>22092.501802135055</c:v>
                </c:pt>
                <c:pt idx="227">
                  <c:v>22436.238048517989</c:v>
                </c:pt>
                <c:pt idx="228">
                  <c:v>22155.112288002369</c:v>
                </c:pt>
                <c:pt idx="229">
                  <c:v>22389.404469294965</c:v>
                </c:pt>
                <c:pt idx="230">
                  <c:v>22777.320440817573</c:v>
                </c:pt>
                <c:pt idx="231">
                  <c:v>22346.760031641526</c:v>
                </c:pt>
                <c:pt idx="232">
                  <c:v>22299.480487958212</c:v>
                </c:pt>
                <c:pt idx="233">
                  <c:v>22090.776431436236</c:v>
                </c:pt>
                <c:pt idx="234">
                  <c:v>22539.4386111643</c:v>
                </c:pt>
                <c:pt idx="235">
                  <c:v>22620.669940971831</c:v>
                </c:pt>
                <c:pt idx="236">
                  <c:v>22242.119223115267</c:v>
                </c:pt>
                <c:pt idx="237">
                  <c:v>22139.693615104869</c:v>
                </c:pt>
                <c:pt idx="238">
                  <c:v>21852.719140355963</c:v>
                </c:pt>
                <c:pt idx="239">
                  <c:v>21810.454869127687</c:v>
                </c:pt>
                <c:pt idx="240">
                  <c:v>21883.541864365368</c:v>
                </c:pt>
                <c:pt idx="241">
                  <c:v>21669.449679855981</c:v>
                </c:pt>
                <c:pt idx="242">
                  <c:v>21812.319146789541</c:v>
                </c:pt>
                <c:pt idx="243">
                  <c:v>21704.805157396186</c:v>
                </c:pt>
                <c:pt idx="244">
                  <c:v>21727.944133081615</c:v>
                </c:pt>
                <c:pt idx="245">
                  <c:v>21743.933055616857</c:v>
                </c:pt>
                <c:pt idx="246">
                  <c:v>21521.323681005248</c:v>
                </c:pt>
                <c:pt idx="247">
                  <c:v>21646.72742505966</c:v>
                </c:pt>
                <c:pt idx="248">
                  <c:v>21759.18357798014</c:v>
                </c:pt>
                <c:pt idx="249">
                  <c:v>21510.737508242997</c:v>
                </c:pt>
                <c:pt idx="250">
                  <c:v>21924.665636318143</c:v>
                </c:pt>
                <c:pt idx="251">
                  <c:v>21919.18246672444</c:v>
                </c:pt>
                <c:pt idx="252">
                  <c:v>22035.944735499179</c:v>
                </c:pt>
                <c:pt idx="253">
                  <c:v>22597.779535641304</c:v>
                </c:pt>
                <c:pt idx="254">
                  <c:v>21759.761138510683</c:v>
                </c:pt>
                <c:pt idx="255">
                  <c:v>21642.779542952198</c:v>
                </c:pt>
                <c:pt idx="256">
                  <c:v>21692.625210005368</c:v>
                </c:pt>
                <c:pt idx="257">
                  <c:v>21590.060695031927</c:v>
                </c:pt>
                <c:pt idx="258">
                  <c:v>21562.513250993154</c:v>
                </c:pt>
                <c:pt idx="259">
                  <c:v>21575.599749090128</c:v>
                </c:pt>
                <c:pt idx="260">
                  <c:v>21736.899976751327</c:v>
                </c:pt>
                <c:pt idx="261">
                  <c:v>21670.034551279299</c:v>
                </c:pt>
                <c:pt idx="262">
                  <c:v>21319.959760846043</c:v>
                </c:pt>
                <c:pt idx="263">
                  <c:v>21293.479707154846</c:v>
                </c:pt>
                <c:pt idx="264">
                  <c:v>21337.089182656775</c:v>
                </c:pt>
                <c:pt idx="265">
                  <c:v>21213.206104303012</c:v>
                </c:pt>
                <c:pt idx="266">
                  <c:v>21269.989808615417</c:v>
                </c:pt>
                <c:pt idx="267">
                  <c:v>21624.816679363219</c:v>
                </c:pt>
                <c:pt idx="268">
                  <c:v>21866.28084648438</c:v>
                </c:pt>
                <c:pt idx="269">
                  <c:v>21800.724070822049</c:v>
                </c:pt>
                <c:pt idx="270">
                  <c:v>22267.151720033715</c:v>
                </c:pt>
                <c:pt idx="271">
                  <c:v>22449.719334825699</c:v>
                </c:pt>
                <c:pt idx="272">
                  <c:v>22979.042594723549</c:v>
                </c:pt>
                <c:pt idx="273">
                  <c:v>22514.976363883572</c:v>
                </c:pt>
                <c:pt idx="274">
                  <c:v>22297.777049937751</c:v>
                </c:pt>
                <c:pt idx="275">
                  <c:v>22377.911745826543</c:v>
                </c:pt>
                <c:pt idx="276">
                  <c:v>22440.193241518235</c:v>
                </c:pt>
                <c:pt idx="277">
                  <c:v>22539.913819195739</c:v>
                </c:pt>
                <c:pt idx="278">
                  <c:v>22328.285405557122</c:v>
                </c:pt>
                <c:pt idx="279">
                  <c:v>22702.354546132428</c:v>
                </c:pt>
                <c:pt idx="280">
                  <c:v>22736.430617434107</c:v>
                </c:pt>
                <c:pt idx="281">
                  <c:v>22715.674992798737</c:v>
                </c:pt>
                <c:pt idx="282">
                  <c:v>22598.912724023998</c:v>
                </c:pt>
                <c:pt idx="283">
                  <c:v>23012.336400496519</c:v>
                </c:pt>
                <c:pt idx="284">
                  <c:v>23062.964333078387</c:v>
                </c:pt>
                <c:pt idx="285">
                  <c:v>22956.874697146224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073-473D-9B6A-637E5A9BFF67}"/>
            </c:ext>
          </c:extLst>
        </c:ser>
        <c:ser>
          <c:idx val="0"/>
          <c:order val="2"/>
          <c:tx>
            <c:strRef>
              <c:f>[1]Institutional!$V$1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[1]Institutional!$V$2:$V$287</c:f>
              <c:numCache>
                <c:formatCode>General</c:formatCode>
                <c:ptCount val="286"/>
                <c:pt idx="0">
                  <c:v>10000</c:v>
                </c:pt>
                <c:pt idx="1">
                  <c:v>10624.704795153508</c:v>
                </c:pt>
                <c:pt idx="2">
                  <c:v>10707.978231851319</c:v>
                </c:pt>
                <c:pt idx="3">
                  <c:v>10267.994660642777</c:v>
                </c:pt>
                <c:pt idx="4">
                  <c:v>10880.993941883151</c:v>
                </c:pt>
                <c:pt idx="5">
                  <c:v>11543.484957387822</c:v>
                </c:pt>
                <c:pt idx="6">
                  <c:v>12060.683848444398</c:v>
                </c:pt>
                <c:pt idx="7">
                  <c:v>13020.33062942807</c:v>
                </c:pt>
                <c:pt idx="8">
                  <c:v>12290.892288736008</c:v>
                </c:pt>
                <c:pt idx="9">
                  <c:v>12963.959338741141</c:v>
                </c:pt>
                <c:pt idx="10">
                  <c:v>12531.060683848442</c:v>
                </c:pt>
                <c:pt idx="11">
                  <c:v>13111.099702228152</c:v>
                </c:pt>
                <c:pt idx="12">
                  <c:v>13336.276825136047</c:v>
                </c:pt>
                <c:pt idx="13">
                  <c:v>13483.827908409485</c:v>
                </c:pt>
                <c:pt idx="14">
                  <c:v>14456.309682718964</c:v>
                </c:pt>
                <c:pt idx="15">
                  <c:v>15196.632097751306</c:v>
                </c:pt>
                <c:pt idx="16">
                  <c:v>15349.522538248279</c:v>
                </c:pt>
                <c:pt idx="17">
                  <c:v>15085.63507546976</c:v>
                </c:pt>
                <c:pt idx="18">
                  <c:v>15698.42899681692</c:v>
                </c:pt>
                <c:pt idx="19">
                  <c:v>15531.266043741656</c:v>
                </c:pt>
                <c:pt idx="20">
                  <c:v>13285.758291405689</c:v>
                </c:pt>
                <c:pt idx="21">
                  <c:v>14136.872368826369</c:v>
                </c:pt>
                <c:pt idx="22">
                  <c:v>15286.785090871754</c:v>
                </c:pt>
                <c:pt idx="23">
                  <c:v>16213.368929048158</c:v>
                </c:pt>
                <c:pt idx="24">
                  <c:v>17147.653763220045</c:v>
                </c:pt>
                <c:pt idx="25">
                  <c:v>17864.667830372731</c:v>
                </c:pt>
                <c:pt idx="26">
                  <c:v>17309.477359071778</c:v>
                </c:pt>
                <c:pt idx="27">
                  <c:v>18001.950918985527</c:v>
                </c:pt>
                <c:pt idx="28">
                  <c:v>18699.14775644317</c:v>
                </c:pt>
                <c:pt idx="29">
                  <c:v>18257.521306088922</c:v>
                </c:pt>
                <c:pt idx="30">
                  <c:v>19270.767019201154</c:v>
                </c:pt>
                <c:pt idx="31">
                  <c:v>18669.06253208749</c:v>
                </c:pt>
                <c:pt idx="32">
                  <c:v>18576.75326008831</c:v>
                </c:pt>
                <c:pt idx="33">
                  <c:v>18067.460724920424</c:v>
                </c:pt>
                <c:pt idx="34">
                  <c:v>19210.801930383001</c:v>
                </c:pt>
                <c:pt idx="35">
                  <c:v>19601.293767327243</c:v>
                </c:pt>
                <c:pt idx="36">
                  <c:v>20755.72440702331</c:v>
                </c:pt>
                <c:pt idx="37">
                  <c:v>19712.906869288428</c:v>
                </c:pt>
                <c:pt idx="38">
                  <c:v>19339.767943320672</c:v>
                </c:pt>
                <c:pt idx="39">
                  <c:v>21231.748639490714</c:v>
                </c:pt>
                <c:pt idx="40">
                  <c:v>20592.976691652126</c:v>
                </c:pt>
                <c:pt idx="41">
                  <c:v>20170.448711366676</c:v>
                </c:pt>
                <c:pt idx="42">
                  <c:v>20667.727692781606</c:v>
                </c:pt>
                <c:pt idx="43">
                  <c:v>20344.593900811178</c:v>
                </c:pt>
                <c:pt idx="44">
                  <c:v>21608.276003696486</c:v>
                </c:pt>
                <c:pt idx="45">
                  <c:v>20467.501796899076</c:v>
                </c:pt>
                <c:pt idx="46">
                  <c:v>20381.045281856466</c:v>
                </c:pt>
                <c:pt idx="47">
                  <c:v>18774.206797412477</c:v>
                </c:pt>
                <c:pt idx="48">
                  <c:v>18866.105349625228</c:v>
                </c:pt>
                <c:pt idx="49">
                  <c:v>19535.373241605925</c:v>
                </c:pt>
                <c:pt idx="50">
                  <c:v>17754.184207824223</c:v>
                </c:pt>
                <c:pt idx="51">
                  <c:v>16629.428072697414</c:v>
                </c:pt>
                <c:pt idx="52">
                  <c:v>17921.655200739311</c:v>
                </c:pt>
                <c:pt idx="53">
                  <c:v>18041.790738268832</c:v>
                </c:pt>
                <c:pt idx="54">
                  <c:v>17602.628606633141</c:v>
                </c:pt>
                <c:pt idx="55">
                  <c:v>17429.407536708099</c:v>
                </c:pt>
                <c:pt idx="56">
                  <c:v>16338.22774412159</c:v>
                </c:pt>
                <c:pt idx="57">
                  <c:v>15018.893110175597</c:v>
                </c:pt>
                <c:pt idx="58">
                  <c:v>15305.267481260922</c:v>
                </c:pt>
                <c:pt idx="59">
                  <c:v>16479.309990758818</c:v>
                </c:pt>
                <c:pt idx="60">
                  <c:v>16623.677995687456</c:v>
                </c:pt>
                <c:pt idx="61">
                  <c:v>16381.045281856466</c:v>
                </c:pt>
                <c:pt idx="62">
                  <c:v>16065.201766095093</c:v>
                </c:pt>
                <c:pt idx="63">
                  <c:v>16669.370571927317</c:v>
                </c:pt>
                <c:pt idx="64">
                  <c:v>15658.691857480248</c:v>
                </c:pt>
                <c:pt idx="65">
                  <c:v>15543.382277441229</c:v>
                </c:pt>
                <c:pt idx="66">
                  <c:v>14436.184413184117</c:v>
                </c:pt>
                <c:pt idx="67">
                  <c:v>13310.812198377667</c:v>
                </c:pt>
                <c:pt idx="68">
                  <c:v>13398.295512886343</c:v>
                </c:pt>
                <c:pt idx="69">
                  <c:v>11942.088510113985</c:v>
                </c:pt>
                <c:pt idx="70">
                  <c:v>12993.223123523989</c:v>
                </c:pt>
                <c:pt idx="71">
                  <c:v>13757.983365848666</c:v>
                </c:pt>
                <c:pt idx="72">
                  <c:v>12949.789506109471</c:v>
                </c:pt>
                <c:pt idx="73">
                  <c:v>12610.534962521835</c:v>
                </c:pt>
                <c:pt idx="74">
                  <c:v>12421.295820926187</c:v>
                </c:pt>
                <c:pt idx="75">
                  <c:v>12541.94475818874</c:v>
                </c:pt>
                <c:pt idx="76">
                  <c:v>13575.00770099601</c:v>
                </c:pt>
                <c:pt idx="77">
                  <c:v>14290.173529109781</c:v>
                </c:pt>
                <c:pt idx="78">
                  <c:v>14472.533114282796</c:v>
                </c:pt>
                <c:pt idx="79">
                  <c:v>14727.692781599768</c:v>
                </c:pt>
                <c:pt idx="80">
                  <c:v>15014.888592257945</c:v>
                </c:pt>
                <c:pt idx="81">
                  <c:v>14855.426635178163</c:v>
                </c:pt>
                <c:pt idx="82">
                  <c:v>15695.861998151775</c:v>
                </c:pt>
                <c:pt idx="83">
                  <c:v>15833.966526337423</c:v>
                </c:pt>
                <c:pt idx="84">
                  <c:v>16664.339254543604</c:v>
                </c:pt>
                <c:pt idx="85">
                  <c:v>16970.222815484154</c:v>
                </c:pt>
                <c:pt idx="86">
                  <c:v>17206.078652839118</c:v>
                </c:pt>
                <c:pt idx="87">
                  <c:v>16946.503747818067</c:v>
                </c:pt>
                <c:pt idx="88">
                  <c:v>16680.460006160811</c:v>
                </c:pt>
                <c:pt idx="89">
                  <c:v>16909.333607146538</c:v>
                </c:pt>
                <c:pt idx="90">
                  <c:v>17238.217476126927</c:v>
                </c:pt>
                <c:pt idx="91">
                  <c:v>16667.625012835008</c:v>
                </c:pt>
                <c:pt idx="92">
                  <c:v>16735.085737755431</c:v>
                </c:pt>
                <c:pt idx="93">
                  <c:v>16916.315843515775</c:v>
                </c:pt>
                <c:pt idx="94">
                  <c:v>17174.761269124156</c:v>
                </c:pt>
                <c:pt idx="95">
                  <c:v>17869.699147756455</c:v>
                </c:pt>
                <c:pt idx="96">
                  <c:v>18477.76979155972</c:v>
                </c:pt>
                <c:pt idx="97">
                  <c:v>18027.312865797321</c:v>
                </c:pt>
                <c:pt idx="98">
                  <c:v>18406.715268508073</c:v>
                </c:pt>
                <c:pt idx="99">
                  <c:v>18080.809117979272</c:v>
                </c:pt>
                <c:pt idx="100">
                  <c:v>17737.858096313801</c:v>
                </c:pt>
                <c:pt idx="101">
                  <c:v>18302.289762809334</c:v>
                </c:pt>
                <c:pt idx="102">
                  <c:v>18328.26778930076</c:v>
                </c:pt>
                <c:pt idx="103">
                  <c:v>19009.85727487423</c:v>
                </c:pt>
                <c:pt idx="104">
                  <c:v>18836.430845055973</c:v>
                </c:pt>
                <c:pt idx="105">
                  <c:v>18988.910565766517</c:v>
                </c:pt>
                <c:pt idx="106">
                  <c:v>18672.348290378901</c:v>
                </c:pt>
                <c:pt idx="107">
                  <c:v>19378.580963137912</c:v>
                </c:pt>
                <c:pt idx="108">
                  <c:v>19385.357839613938</c:v>
                </c:pt>
                <c:pt idx="109">
                  <c:v>19898.654892699469</c:v>
                </c:pt>
                <c:pt idx="110">
                  <c:v>19952.664544614447</c:v>
                </c:pt>
                <c:pt idx="111">
                  <c:v>20201.047335455398</c:v>
                </c:pt>
                <c:pt idx="112">
                  <c:v>20472.225074442973</c:v>
                </c:pt>
                <c:pt idx="113">
                  <c:v>19883.047540815292</c:v>
                </c:pt>
                <c:pt idx="114">
                  <c:v>19909.949686826174</c:v>
                </c:pt>
                <c:pt idx="115">
                  <c:v>20032.857582914068</c:v>
                </c:pt>
                <c:pt idx="116">
                  <c:v>20509.497895061108</c:v>
                </c:pt>
                <c:pt idx="117">
                  <c:v>21037.99158024439</c:v>
                </c:pt>
                <c:pt idx="118">
                  <c:v>21723.482903788903</c:v>
                </c:pt>
                <c:pt idx="119">
                  <c:v>22136.667008933167</c:v>
                </c:pt>
                <c:pt idx="120">
                  <c:v>22447.17116747101</c:v>
                </c:pt>
                <c:pt idx="121">
                  <c:v>22786.631070951858</c:v>
                </c:pt>
                <c:pt idx="122">
                  <c:v>22340.897422733357</c:v>
                </c:pt>
                <c:pt idx="123">
                  <c:v>22590.820412773399</c:v>
                </c:pt>
                <c:pt idx="124">
                  <c:v>23591.436492453042</c:v>
                </c:pt>
                <c:pt idx="125">
                  <c:v>24414.724304343381</c:v>
                </c:pt>
                <c:pt idx="126">
                  <c:v>24009.138515247989</c:v>
                </c:pt>
                <c:pt idx="127">
                  <c:v>23264.708902351387</c:v>
                </c:pt>
                <c:pt idx="128">
                  <c:v>23613.410001026816</c:v>
                </c:pt>
                <c:pt idx="129">
                  <c:v>24496.560221788699</c:v>
                </c:pt>
                <c:pt idx="130">
                  <c:v>24886.230619160098</c:v>
                </c:pt>
                <c:pt idx="131">
                  <c:v>23845.774720197165</c:v>
                </c:pt>
                <c:pt idx="132">
                  <c:v>23680.357326214209</c:v>
                </c:pt>
                <c:pt idx="133">
                  <c:v>22259.985624807494</c:v>
                </c:pt>
                <c:pt idx="134">
                  <c:v>21536.913440805027</c:v>
                </c:pt>
                <c:pt idx="135">
                  <c:v>21443.885409179606</c:v>
                </c:pt>
                <c:pt idx="136">
                  <c:v>22488.243146113586</c:v>
                </c:pt>
                <c:pt idx="137">
                  <c:v>22779.54615463602</c:v>
                </c:pt>
                <c:pt idx="138">
                  <c:v>20859.123113256002</c:v>
                </c:pt>
                <c:pt idx="139">
                  <c:v>20683.745764452226</c:v>
                </c:pt>
                <c:pt idx="140">
                  <c:v>20982.955128863352</c:v>
                </c:pt>
                <c:pt idx="141">
                  <c:v>19113.255981106908</c:v>
                </c:pt>
                <c:pt idx="142">
                  <c:v>15903.172810350152</c:v>
                </c:pt>
                <c:pt idx="143">
                  <c:v>14762.09056371292</c:v>
                </c:pt>
                <c:pt idx="144">
                  <c:v>14919.190882020754</c:v>
                </c:pt>
                <c:pt idx="145">
                  <c:v>13661.66957593183</c:v>
                </c:pt>
                <c:pt idx="146">
                  <c:v>12207.002772358566</c:v>
                </c:pt>
                <c:pt idx="147">
                  <c:v>13276.311736317906</c:v>
                </c:pt>
                <c:pt idx="148">
                  <c:v>14546.976075572451</c:v>
                </c:pt>
                <c:pt idx="149">
                  <c:v>15360.611972481787</c:v>
                </c:pt>
                <c:pt idx="150">
                  <c:v>15391.107916623898</c:v>
                </c:pt>
                <c:pt idx="151">
                  <c:v>16555.190471300968</c:v>
                </c:pt>
                <c:pt idx="152">
                  <c:v>17152.890440496984</c:v>
                </c:pt>
                <c:pt idx="153">
                  <c:v>17792.997227641452</c:v>
                </c:pt>
                <c:pt idx="154">
                  <c:v>17462.470479515363</c:v>
                </c:pt>
                <c:pt idx="155">
                  <c:v>18509.908614847533</c:v>
                </c:pt>
                <c:pt idx="156">
                  <c:v>18867.440188931112</c:v>
                </c:pt>
                <c:pt idx="157">
                  <c:v>18188.725741862625</c:v>
                </c:pt>
                <c:pt idx="158">
                  <c:v>18752.130608892094</c:v>
                </c:pt>
                <c:pt idx="159">
                  <c:v>19883.766300441534</c:v>
                </c:pt>
                <c:pt idx="160">
                  <c:v>20197.658897217385</c:v>
                </c:pt>
                <c:pt idx="161">
                  <c:v>18584.864975870223</c:v>
                </c:pt>
                <c:pt idx="162">
                  <c:v>17611.972481774319</c:v>
                </c:pt>
                <c:pt idx="163">
                  <c:v>18845.877400143763</c:v>
                </c:pt>
                <c:pt idx="164">
                  <c:v>17995.174042509509</c:v>
                </c:pt>
                <c:pt idx="165">
                  <c:v>19601.088407434039</c:v>
                </c:pt>
                <c:pt idx="166">
                  <c:v>20346.955539583127</c:v>
                </c:pt>
                <c:pt idx="167">
                  <c:v>20349.522538248289</c:v>
                </c:pt>
                <c:pt idx="168">
                  <c:v>21709.518431050426</c:v>
                </c:pt>
                <c:pt idx="169">
                  <c:v>22224.047643495236</c:v>
                </c:pt>
                <c:pt idx="170">
                  <c:v>22985.419447581899</c:v>
                </c:pt>
                <c:pt idx="171">
                  <c:v>22994.557962829869</c:v>
                </c:pt>
                <c:pt idx="172">
                  <c:v>23675.531368723699</c:v>
                </c:pt>
                <c:pt idx="173">
                  <c:v>23407.536708080919</c:v>
                </c:pt>
                <c:pt idx="174">
                  <c:v>23017.352910976493</c:v>
                </c:pt>
                <c:pt idx="175">
                  <c:v>22549.337714344398</c:v>
                </c:pt>
                <c:pt idx="176">
                  <c:v>21324.365951329717</c:v>
                </c:pt>
                <c:pt idx="177">
                  <c:v>19825.341410822475</c:v>
                </c:pt>
                <c:pt idx="178">
                  <c:v>21992.093644111315</c:v>
                </c:pt>
                <c:pt idx="179">
                  <c:v>21943.526029366476</c:v>
                </c:pt>
                <c:pt idx="180">
                  <c:v>22167.984392648126</c:v>
                </c:pt>
                <c:pt idx="181">
                  <c:v>23161.412876065315</c:v>
                </c:pt>
                <c:pt idx="182">
                  <c:v>24162.953075264413</c:v>
                </c:pt>
                <c:pt idx="183">
                  <c:v>24958.106581784592</c:v>
                </c:pt>
                <c:pt idx="184">
                  <c:v>24801.51966320979</c:v>
                </c:pt>
                <c:pt idx="185">
                  <c:v>23310.914878324278</c:v>
                </c:pt>
                <c:pt idx="186">
                  <c:v>24271.3830988808</c:v>
                </c:pt>
                <c:pt idx="187">
                  <c:v>24608.481363589701</c:v>
                </c:pt>
                <c:pt idx="188">
                  <c:v>25162.747715371203</c:v>
                </c:pt>
                <c:pt idx="189">
                  <c:v>25813.01981722971</c:v>
                </c:pt>
                <c:pt idx="190">
                  <c:v>25336.379505082674</c:v>
                </c:pt>
                <c:pt idx="191">
                  <c:v>25483.314508676471</c:v>
                </c:pt>
                <c:pt idx="192">
                  <c:v>25715.576547900208</c:v>
                </c:pt>
                <c:pt idx="193">
                  <c:v>27047.540815278786</c:v>
                </c:pt>
                <c:pt idx="194">
                  <c:v>27414.724304343377</c:v>
                </c:pt>
                <c:pt idx="195">
                  <c:v>28442.858609713538</c:v>
                </c:pt>
                <c:pt idx="196">
                  <c:v>28990.86148475204</c:v>
                </c:pt>
                <c:pt idx="197">
                  <c:v>29668.959852140892</c:v>
                </c:pt>
                <c:pt idx="198">
                  <c:v>29270.56165930795</c:v>
                </c:pt>
                <c:pt idx="199">
                  <c:v>30760.036964780793</c:v>
                </c:pt>
                <c:pt idx="200">
                  <c:v>29869.185748023428</c:v>
                </c:pt>
                <c:pt idx="201">
                  <c:v>30805.832220967259</c:v>
                </c:pt>
                <c:pt idx="202">
                  <c:v>32221.891364616509</c:v>
                </c:pt>
                <c:pt idx="203">
                  <c:v>33203.819694013771</c:v>
                </c:pt>
                <c:pt idx="204">
                  <c:v>34044.460416880604</c:v>
                </c:pt>
                <c:pt idx="205">
                  <c:v>32867.337508984514</c:v>
                </c:pt>
                <c:pt idx="206">
                  <c:v>34370.879967142442</c:v>
                </c:pt>
                <c:pt idx="207">
                  <c:v>34659.718656946323</c:v>
                </c:pt>
                <c:pt idx="208">
                  <c:v>34915.905123729353</c:v>
                </c:pt>
                <c:pt idx="209">
                  <c:v>35735.599137488469</c:v>
                </c:pt>
                <c:pt idx="210">
                  <c:v>36473.765273642079</c:v>
                </c:pt>
                <c:pt idx="211">
                  <c:v>35970.736215217192</c:v>
                </c:pt>
                <c:pt idx="212">
                  <c:v>37409.795666906284</c:v>
                </c:pt>
                <c:pt idx="213">
                  <c:v>36885.203819694041</c:v>
                </c:pt>
                <c:pt idx="214">
                  <c:v>37786.117671218832</c:v>
                </c:pt>
                <c:pt idx="215">
                  <c:v>38802.341102782651</c:v>
                </c:pt>
                <c:pt idx="216">
                  <c:v>38704.589793613333</c:v>
                </c:pt>
                <c:pt idx="217">
                  <c:v>37542.663517814995</c:v>
                </c:pt>
                <c:pt idx="218">
                  <c:v>39700.37991580247</c:v>
                </c:pt>
                <c:pt idx="219">
                  <c:v>39072.492042304162</c:v>
                </c:pt>
                <c:pt idx="220">
                  <c:v>39447.376527364235</c:v>
                </c:pt>
                <c:pt idx="221">
                  <c:v>39954.615463599985</c:v>
                </c:pt>
                <c:pt idx="222">
                  <c:v>39181.127425813764</c:v>
                </c:pt>
                <c:pt idx="223">
                  <c:v>40002.053598932158</c:v>
                </c:pt>
                <c:pt idx="224">
                  <c:v>37588.561453948067</c:v>
                </c:pt>
                <c:pt idx="225">
                  <c:v>36658.486497587044</c:v>
                </c:pt>
                <c:pt idx="226">
                  <c:v>39750.795769586221</c:v>
                </c:pt>
                <c:pt idx="227">
                  <c:v>39868.980388130221</c:v>
                </c:pt>
                <c:pt idx="228">
                  <c:v>39240.168395112458</c:v>
                </c:pt>
                <c:pt idx="229">
                  <c:v>37292.94588766816</c:v>
                </c:pt>
                <c:pt idx="230">
                  <c:v>37242.632713831008</c:v>
                </c:pt>
                <c:pt idx="231">
                  <c:v>39769.072800082169</c:v>
                </c:pt>
                <c:pt idx="232">
                  <c:v>39923.298079885026</c:v>
                </c:pt>
                <c:pt idx="233">
                  <c:v>40640.209467091103</c:v>
                </c:pt>
                <c:pt idx="234">
                  <c:v>40745.559092309304</c:v>
                </c:pt>
                <c:pt idx="235">
                  <c:v>42247.766711161341</c:v>
                </c:pt>
                <c:pt idx="236">
                  <c:v>42307.115720299851</c:v>
                </c:pt>
                <c:pt idx="237">
                  <c:v>42315.02207618855</c:v>
                </c:pt>
                <c:pt idx="238">
                  <c:v>41543.176917548029</c:v>
                </c:pt>
                <c:pt idx="239">
                  <c:v>43081.733237498745</c:v>
                </c:pt>
                <c:pt idx="240">
                  <c:v>43933.258034705854</c:v>
                </c:pt>
                <c:pt idx="241">
                  <c:v>44766.505801417021</c:v>
                </c:pt>
                <c:pt idx="242">
                  <c:v>46544.101037067499</c:v>
                </c:pt>
                <c:pt idx="243">
                  <c:v>46598.316048875691</c:v>
                </c:pt>
                <c:pt idx="244">
                  <c:v>47076.90728000825</c:v>
                </c:pt>
                <c:pt idx="245">
                  <c:v>47739.398295512925</c:v>
                </c:pt>
                <c:pt idx="246">
                  <c:v>48037.375500564776</c:v>
                </c:pt>
                <c:pt idx="247">
                  <c:v>49025.156586918623</c:v>
                </c:pt>
                <c:pt idx="248">
                  <c:v>49175.274668857222</c:v>
                </c:pt>
                <c:pt idx="249">
                  <c:v>50189.649861382124</c:v>
                </c:pt>
                <c:pt idx="250">
                  <c:v>51360.817332375031</c:v>
                </c:pt>
                <c:pt idx="251">
                  <c:v>52936.030393264235</c:v>
                </c:pt>
                <c:pt idx="252">
                  <c:v>53524.591847212294</c:v>
                </c:pt>
                <c:pt idx="253">
                  <c:v>56589.074853681137</c:v>
                </c:pt>
                <c:pt idx="254">
                  <c:v>54503.439778211374</c:v>
                </c:pt>
                <c:pt idx="255">
                  <c:v>53118.287298490657</c:v>
                </c:pt>
                <c:pt idx="256">
                  <c:v>53322.106992504421</c:v>
                </c:pt>
                <c:pt idx="257">
                  <c:v>54606.222404764419</c:v>
                </c:pt>
                <c:pt idx="258">
                  <c:v>54942.293870007255</c:v>
                </c:pt>
                <c:pt idx="259">
                  <c:v>56986.959646781048</c:v>
                </c:pt>
                <c:pt idx="260">
                  <c:v>58843.823801211693</c:v>
                </c:pt>
                <c:pt idx="261">
                  <c:v>59178.765787041862</c:v>
                </c:pt>
                <c:pt idx="262">
                  <c:v>55133.894650374845</c:v>
                </c:pt>
                <c:pt idx="263">
                  <c:v>56257.418626142382</c:v>
                </c:pt>
                <c:pt idx="264">
                  <c:v>51177.944347469005</c:v>
                </c:pt>
                <c:pt idx="265">
                  <c:v>55279.084094876336</c:v>
                </c:pt>
                <c:pt idx="266">
                  <c:v>57054.009651915047</c:v>
                </c:pt>
                <c:pt idx="267">
                  <c:v>58162.645035424655</c:v>
                </c:pt>
                <c:pt idx="268">
                  <c:v>60517.609610843079</c:v>
                </c:pt>
                <c:pt idx="269">
                  <c:v>56671.834890645929</c:v>
                </c:pt>
                <c:pt idx="270">
                  <c:v>60665.879453742753</c:v>
                </c:pt>
                <c:pt idx="271">
                  <c:v>61537.837560324529</c:v>
                </c:pt>
                <c:pt idx="272">
                  <c:v>60562.994147243102</c:v>
                </c:pt>
                <c:pt idx="273">
                  <c:v>61696.170037991651</c:v>
                </c:pt>
                <c:pt idx="274">
                  <c:v>63032.446863127698</c:v>
                </c:pt>
                <c:pt idx="275">
                  <c:v>65320.464113358743</c:v>
                </c:pt>
                <c:pt idx="276">
                  <c:v>67292.021768148756</c:v>
                </c:pt>
                <c:pt idx="277">
                  <c:v>67265.633021870904</c:v>
                </c:pt>
                <c:pt idx="278">
                  <c:v>61728.411541226065</c:v>
                </c:pt>
                <c:pt idx="279">
                  <c:v>54104.117465858973</c:v>
                </c:pt>
                <c:pt idx="280">
                  <c:v>61039.942499229968</c:v>
                </c:pt>
                <c:pt idx="281">
                  <c:v>63947.119827497765</c:v>
                </c:pt>
                <c:pt idx="282">
                  <c:v>65218.913646164976</c:v>
                </c:pt>
                <c:pt idx="283">
                  <c:v>68896.293253927593</c:v>
                </c:pt>
                <c:pt idx="284">
                  <c:v>73848.547078755597</c:v>
                </c:pt>
                <c:pt idx="285">
                  <c:v>71042.509497895138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3-473D-9B6A-637E5A9B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04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8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[2]Institutional!$T$1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[2]Institutional!$T$2:$T$290</c:f>
              <c:numCache>
                <c:formatCode>General</c:formatCode>
                <c:ptCount val="289"/>
                <c:pt idx="0">
                  <c:v>10000</c:v>
                </c:pt>
                <c:pt idx="1">
                  <c:v>10255</c:v>
                </c:pt>
                <c:pt idx="2">
                  <c:v>10646.741</c:v>
                </c:pt>
                <c:pt idx="3">
                  <c:v>10978.919319199998</c:v>
                </c:pt>
                <c:pt idx="4">
                  <c:v>11150.190460579519</c:v>
                </c:pt>
                <c:pt idx="5">
                  <c:v>12089.036497360315</c:v>
                </c:pt>
                <c:pt idx="6">
                  <c:v>12121.676895903187</c:v>
                </c:pt>
                <c:pt idx="7">
                  <c:v>11947.124748602182</c:v>
                </c:pt>
                <c:pt idx="8">
                  <c:v>11988.939685222291</c:v>
                </c:pt>
                <c:pt idx="9">
                  <c:v>12253.895252265704</c:v>
                </c:pt>
                <c:pt idx="10">
                  <c:v>11649.778216329005</c:v>
                </c:pt>
                <c:pt idx="11">
                  <c:v>11918.888093126203</c:v>
                </c:pt>
                <c:pt idx="12">
                  <c:v>12377.765284711561</c:v>
                </c:pt>
                <c:pt idx="13">
                  <c:v>12625.320590405792</c:v>
                </c:pt>
                <c:pt idx="14">
                  <c:v>12698.547449830146</c:v>
                </c:pt>
                <c:pt idx="15">
                  <c:v>12984.264767451325</c:v>
                </c:pt>
                <c:pt idx="16">
                  <c:v>13420.53606363769</c:v>
                </c:pt>
                <c:pt idx="17">
                  <c:v>13860.729646525006</c:v>
                </c:pt>
                <c:pt idx="18">
                  <c:v>14424.861343138573</c:v>
                </c:pt>
                <c:pt idx="19">
                  <c:v>14486.888246914068</c:v>
                </c:pt>
                <c:pt idx="20">
                  <c:v>14230.470324943688</c:v>
                </c:pt>
                <c:pt idx="21">
                  <c:v>15344.71615138678</c:v>
                </c:pt>
                <c:pt idx="22">
                  <c:v>15783.575033316441</c:v>
                </c:pt>
                <c:pt idx="23">
                  <c:v>15826.190685906395</c:v>
                </c:pt>
                <c:pt idx="24">
                  <c:v>15886.330210512839</c:v>
                </c:pt>
                <c:pt idx="25">
                  <c:v>16696.533051248993</c:v>
                </c:pt>
                <c:pt idx="26">
                  <c:v>17187.411122955713</c:v>
                </c:pt>
                <c:pt idx="27">
                  <c:v>17599.908989906649</c:v>
                </c:pt>
                <c:pt idx="28">
                  <c:v>17863.907624755248</c:v>
                </c:pt>
                <c:pt idx="29">
                  <c:v>18339.087567573737</c:v>
                </c:pt>
                <c:pt idx="30">
                  <c:v>18698.533683898182</c:v>
                </c:pt>
                <c:pt idx="31">
                  <c:v>19222.092627047332</c:v>
                </c:pt>
                <c:pt idx="32">
                  <c:v>19610.37889811369</c:v>
                </c:pt>
                <c:pt idx="33">
                  <c:v>20218.300643955212</c:v>
                </c:pt>
                <c:pt idx="34">
                  <c:v>19322.629925427995</c:v>
                </c:pt>
                <c:pt idx="35">
                  <c:v>19739.998731817239</c:v>
                </c:pt>
                <c:pt idx="36">
                  <c:v>19907.788721037683</c:v>
                </c:pt>
                <c:pt idx="37">
                  <c:v>20343.769294028411</c:v>
                </c:pt>
                <c:pt idx="38">
                  <c:v>20791.332218497035</c:v>
                </c:pt>
                <c:pt idx="39">
                  <c:v>21103.202201774489</c:v>
                </c:pt>
                <c:pt idx="40">
                  <c:v>21326.896145113296</c:v>
                </c:pt>
                <c:pt idx="41">
                  <c:v>21030.452288696222</c:v>
                </c:pt>
                <c:pt idx="42">
                  <c:v>21667.674993043718</c:v>
                </c:pt>
                <c:pt idx="43">
                  <c:v>22189.865960376072</c:v>
                </c:pt>
                <c:pt idx="44">
                  <c:v>22587.064561066803</c:v>
                </c:pt>
                <c:pt idx="45">
                  <c:v>23192.397891303393</c:v>
                </c:pt>
                <c:pt idx="46">
                  <c:v>23644.649650183812</c:v>
                </c:pt>
                <c:pt idx="47">
                  <c:v>23989.861535076496</c:v>
                </c:pt>
                <c:pt idx="48">
                  <c:v>24289.73480426495</c:v>
                </c:pt>
                <c:pt idx="49">
                  <c:v>25086.438105844838</c:v>
                </c:pt>
                <c:pt idx="50">
                  <c:v>24797.944067627624</c:v>
                </c:pt>
                <c:pt idx="51">
                  <c:v>24711.15126339093</c:v>
                </c:pt>
                <c:pt idx="52">
                  <c:v>23213.65549682944</c:v>
                </c:pt>
                <c:pt idx="53">
                  <c:v>23694.178165613808</c:v>
                </c:pt>
                <c:pt idx="54">
                  <c:v>23625.465048933529</c:v>
                </c:pt>
                <c:pt idx="55">
                  <c:v>23774.305478741811</c:v>
                </c:pt>
                <c:pt idx="56">
                  <c:v>24287.830477082636</c:v>
                </c:pt>
                <c:pt idx="57">
                  <c:v>22784.413770551222</c:v>
                </c:pt>
                <c:pt idx="58">
                  <c:v>23625.158638684559</c:v>
                </c:pt>
                <c:pt idx="59">
                  <c:v>24014.973756222855</c:v>
                </c:pt>
                <c:pt idx="60">
                  <c:v>24524.091199854782</c:v>
                </c:pt>
                <c:pt idx="61">
                  <c:v>25117.574206891266</c:v>
                </c:pt>
                <c:pt idx="62">
                  <c:v>25378.796978642935</c:v>
                </c:pt>
                <c:pt idx="63">
                  <c:v>25467.622768068188</c:v>
                </c:pt>
                <c:pt idx="64">
                  <c:v>25819.075962267529</c:v>
                </c:pt>
                <c:pt idx="65">
                  <c:v>25968.82660284868</c:v>
                </c:pt>
                <c:pt idx="66">
                  <c:v>26231.11175153745</c:v>
                </c:pt>
                <c:pt idx="67">
                  <c:v>26545.885092555898</c:v>
                </c:pt>
                <c:pt idx="68">
                  <c:v>27148.476684156914</c:v>
                </c:pt>
                <c:pt idx="69">
                  <c:v>27805.469819913513</c:v>
                </c:pt>
                <c:pt idx="70">
                  <c:v>27241.01878256927</c:v>
                </c:pt>
                <c:pt idx="71">
                  <c:v>26783.369667022107</c:v>
                </c:pt>
                <c:pt idx="72">
                  <c:v>28157.356530940338</c:v>
                </c:pt>
                <c:pt idx="73">
                  <c:v>28804.975731151964</c:v>
                </c:pt>
                <c:pt idx="74">
                  <c:v>29311.943304020242</c:v>
                </c:pt>
                <c:pt idx="75">
                  <c:v>30071.122635594369</c:v>
                </c:pt>
                <c:pt idx="76">
                  <c:v>29965.873706369792</c:v>
                </c:pt>
                <c:pt idx="77">
                  <c:v>30319.471016104955</c:v>
                </c:pt>
                <c:pt idx="78">
                  <c:v>30825.806182073906</c:v>
                </c:pt>
                <c:pt idx="79">
                  <c:v>30548.373926435241</c:v>
                </c:pt>
                <c:pt idx="80">
                  <c:v>31449.550957265084</c:v>
                </c:pt>
                <c:pt idx="81">
                  <c:v>31600.508801859953</c:v>
                </c:pt>
                <c:pt idx="82">
                  <c:v>31749.031193228693</c:v>
                </c:pt>
                <c:pt idx="83">
                  <c:v>33028.517150315813</c:v>
                </c:pt>
                <c:pt idx="84">
                  <c:v>33064.848519181163</c:v>
                </c:pt>
                <c:pt idx="85">
                  <c:v>33567.434216672722</c:v>
                </c:pt>
                <c:pt idx="86">
                  <c:v>33879.611354887784</c:v>
                </c:pt>
                <c:pt idx="87">
                  <c:v>34956.982995973216</c:v>
                </c:pt>
                <c:pt idx="88">
                  <c:v>35481.337740912808</c:v>
                </c:pt>
                <c:pt idx="89">
                  <c:v>36237.090234794254</c:v>
                </c:pt>
                <c:pt idx="90">
                  <c:v>36479.87873936737</c:v>
                </c:pt>
                <c:pt idx="91">
                  <c:v>37643.586871153188</c:v>
                </c:pt>
                <c:pt idx="92">
                  <c:v>37564.535338723763</c:v>
                </c:pt>
                <c:pt idx="93">
                  <c:v>37925.15487797551</c:v>
                </c:pt>
                <c:pt idx="94">
                  <c:v>39055.324493339183</c:v>
                </c:pt>
                <c:pt idx="95">
                  <c:v>38535.888677577772</c:v>
                </c:pt>
                <c:pt idx="96">
                  <c:v>38416.427422677283</c:v>
                </c:pt>
                <c:pt idx="97">
                  <c:v>38577.776417852525</c:v>
                </c:pt>
                <c:pt idx="98">
                  <c:v>39210.451951105308</c:v>
                </c:pt>
                <c:pt idx="99">
                  <c:v>39853.503363103431</c:v>
                </c:pt>
                <c:pt idx="100">
                  <c:v>40594.778525657151</c:v>
                </c:pt>
                <c:pt idx="101">
                  <c:v>41110.332212932997</c:v>
                </c:pt>
                <c:pt idx="102">
                  <c:v>41139.109445482049</c:v>
                </c:pt>
                <c:pt idx="103">
                  <c:v>40188.79601729141</c:v>
                </c:pt>
                <c:pt idx="104">
                  <c:v>41314.08230577557</c:v>
                </c:pt>
                <c:pt idx="105">
                  <c:v>41888.34804982585</c:v>
                </c:pt>
                <c:pt idx="106">
                  <c:v>42047.523772415188</c:v>
                </c:pt>
                <c:pt idx="107">
                  <c:v>42245.14713414554</c:v>
                </c:pt>
                <c:pt idx="108">
                  <c:v>42519.740590517482</c:v>
                </c:pt>
                <c:pt idx="109">
                  <c:v>42604.780071698515</c:v>
                </c:pt>
                <c:pt idx="110">
                  <c:v>42758.157279956635</c:v>
                </c:pt>
                <c:pt idx="111">
                  <c:v>43549.183189635834</c:v>
                </c:pt>
                <c:pt idx="112">
                  <c:v>44154.516835971772</c:v>
                </c:pt>
                <c:pt idx="113">
                  <c:v>44525.414777393933</c:v>
                </c:pt>
                <c:pt idx="114">
                  <c:v>45220.011247921284</c:v>
                </c:pt>
                <c:pt idx="115">
                  <c:v>46314.335520120978</c:v>
                </c:pt>
                <c:pt idx="116">
                  <c:v>46735.795973354085</c:v>
                </c:pt>
                <c:pt idx="117">
                  <c:v>47062.946545167557</c:v>
                </c:pt>
                <c:pt idx="118">
                  <c:v>47519.457126655681</c:v>
                </c:pt>
                <c:pt idx="119">
                  <c:v>47814.077760840948</c:v>
                </c:pt>
                <c:pt idx="120">
                  <c:v>48239.62305291243</c:v>
                </c:pt>
                <c:pt idx="121">
                  <c:v>48919.801737958493</c:v>
                </c:pt>
                <c:pt idx="122">
                  <c:v>47041.281351220889</c:v>
                </c:pt>
                <c:pt idx="123">
                  <c:v>46688.471741086731</c:v>
                </c:pt>
                <c:pt idx="124">
                  <c:v>45806.059625180191</c:v>
                </c:pt>
                <c:pt idx="125">
                  <c:v>46580.182032845732</c:v>
                </c:pt>
                <c:pt idx="126">
                  <c:v>48345.570931890587</c:v>
                </c:pt>
                <c:pt idx="127">
                  <c:v>45609.211617145578</c:v>
                </c:pt>
                <c:pt idx="128">
                  <c:v>47880.550355679428</c:v>
                </c:pt>
                <c:pt idx="129">
                  <c:v>49278.662426065261</c:v>
                </c:pt>
                <c:pt idx="130">
                  <c:v>51195.602394439193</c:v>
                </c:pt>
                <c:pt idx="131">
                  <c:v>54006.2409658939</c:v>
                </c:pt>
                <c:pt idx="132">
                  <c:v>54935.148310507277</c:v>
                </c:pt>
                <c:pt idx="133">
                  <c:v>52084.014113191944</c:v>
                </c:pt>
                <c:pt idx="134">
                  <c:v>52646.521465614416</c:v>
                </c:pt>
                <c:pt idx="135">
                  <c:v>53704.716547073265</c:v>
                </c:pt>
                <c:pt idx="136">
                  <c:v>54886.220311108875</c:v>
                </c:pt>
                <c:pt idx="137">
                  <c:v>56505.363810286588</c:v>
                </c:pt>
                <c:pt idx="138">
                  <c:v>57539.411968014829</c:v>
                </c:pt>
                <c:pt idx="139">
                  <c:v>57648.73685075406</c:v>
                </c:pt>
                <c:pt idx="140">
                  <c:v>57625.677356013759</c:v>
                </c:pt>
                <c:pt idx="141">
                  <c:v>49500.456848815818</c:v>
                </c:pt>
                <c:pt idx="142">
                  <c:v>46317.577473436962</c:v>
                </c:pt>
                <c:pt idx="143">
                  <c:v>45238.37791830588</c:v>
                </c:pt>
                <c:pt idx="144">
                  <c:v>45129.805811301951</c:v>
                </c:pt>
                <c:pt idx="145">
                  <c:v>46167.791344961894</c:v>
                </c:pt>
                <c:pt idx="146">
                  <c:v>48023.736557029362</c:v>
                </c:pt>
                <c:pt idx="147">
                  <c:v>48042.946051652172</c:v>
                </c:pt>
                <c:pt idx="148">
                  <c:v>48047.750346257337</c:v>
                </c:pt>
                <c:pt idx="149">
                  <c:v>49316.210955398528</c:v>
                </c:pt>
                <c:pt idx="150">
                  <c:v>50800.628905156023</c:v>
                </c:pt>
                <c:pt idx="151">
                  <c:v>51054.632049681801</c:v>
                </c:pt>
                <c:pt idx="152">
                  <c:v>51253.745114675563</c:v>
                </c:pt>
                <c:pt idx="153">
                  <c:v>51648.398952058567</c:v>
                </c:pt>
                <c:pt idx="154">
                  <c:v>51302.35467907977</c:v>
                </c:pt>
                <c:pt idx="155">
                  <c:v>52538.74142684559</c:v>
                </c:pt>
                <c:pt idx="156">
                  <c:v>53316.3147999629</c:v>
                </c:pt>
                <c:pt idx="157">
                  <c:v>53545.574953602736</c:v>
                </c:pt>
                <c:pt idx="158">
                  <c:v>55558.888571858202</c:v>
                </c:pt>
                <c:pt idx="159">
                  <c:v>55542.220905286646</c:v>
                </c:pt>
                <c:pt idx="160">
                  <c:v>55786.606677269905</c:v>
                </c:pt>
                <c:pt idx="161">
                  <c:v>47524.610228366233</c:v>
                </c:pt>
                <c:pt idx="162">
                  <c:v>47401.046241772478</c:v>
                </c:pt>
                <c:pt idx="163">
                  <c:v>47320.464463161465</c:v>
                </c:pt>
                <c:pt idx="164">
                  <c:v>48858.379558214212</c:v>
                </c:pt>
                <c:pt idx="165">
                  <c:v>49092.899780093634</c:v>
                </c:pt>
                <c:pt idx="166">
                  <c:v>48773.795931523026</c:v>
                </c:pt>
                <c:pt idx="167">
                  <c:v>49788.2908868987</c:v>
                </c:pt>
                <c:pt idx="168">
                  <c:v>49589.137723351101</c:v>
                </c:pt>
                <c:pt idx="169">
                  <c:v>49668.480343708463</c:v>
                </c:pt>
                <c:pt idx="170">
                  <c:v>49961.524377736343</c:v>
                </c:pt>
                <c:pt idx="171">
                  <c:v>51190.577877428652</c:v>
                </c:pt>
                <c:pt idx="172">
                  <c:v>51943.07937222685</c:v>
                </c:pt>
                <c:pt idx="173">
                  <c:v>53132.575889850843</c:v>
                </c:pt>
                <c:pt idx="174">
                  <c:v>54211.167180414814</c:v>
                </c:pt>
                <c:pt idx="175">
                  <c:v>53338.367388810133</c:v>
                </c:pt>
                <c:pt idx="176">
                  <c:v>50922.139346097036</c:v>
                </c:pt>
                <c:pt idx="177">
                  <c:v>51716.524719896152</c:v>
                </c:pt>
                <c:pt idx="178">
                  <c:v>51416.568876520752</c:v>
                </c:pt>
                <c:pt idx="179">
                  <c:v>53653.189622649406</c:v>
                </c:pt>
                <c:pt idx="180">
                  <c:v>55654.453595574232</c:v>
                </c:pt>
                <c:pt idx="181">
                  <c:v>55910.464082113867</c:v>
                </c:pt>
                <c:pt idx="182">
                  <c:v>55681.231179377202</c:v>
                </c:pt>
                <c:pt idx="183">
                  <c:v>55658.958686905455</c:v>
                </c:pt>
                <c:pt idx="184">
                  <c:v>57072.69623755286</c:v>
                </c:pt>
                <c:pt idx="185">
                  <c:v>58282.637397788989</c:v>
                </c:pt>
                <c:pt idx="186">
                  <c:v>59780.501178912171</c:v>
                </c:pt>
                <c:pt idx="187">
                  <c:v>59894.084131152107</c:v>
                </c:pt>
                <c:pt idx="188">
                  <c:v>59906.062947978338</c:v>
                </c:pt>
                <c:pt idx="189">
                  <c:v>60559.039034111294</c:v>
                </c:pt>
                <c:pt idx="190">
                  <c:v>61546.151370367304</c:v>
                </c:pt>
                <c:pt idx="191">
                  <c:v>61601.542906600625</c:v>
                </c:pt>
                <c:pt idx="192">
                  <c:v>62513.24574161831</c:v>
                </c:pt>
                <c:pt idx="193">
                  <c:v>62269.444083226001</c:v>
                </c:pt>
                <c:pt idx="194">
                  <c:v>62294.351860859286</c:v>
                </c:pt>
                <c:pt idx="195">
                  <c:v>62288.122425673202</c:v>
                </c:pt>
                <c:pt idx="196">
                  <c:v>62288.122425673202</c:v>
                </c:pt>
                <c:pt idx="197">
                  <c:v>61596.724266748228</c:v>
                </c:pt>
                <c:pt idx="198">
                  <c:v>60543.420281786835</c:v>
                </c:pt>
                <c:pt idx="199">
                  <c:v>60434.442125279616</c:v>
                </c:pt>
                <c:pt idx="200">
                  <c:v>62936.428029266201</c:v>
                </c:pt>
                <c:pt idx="201">
                  <c:v>62640.626817528646</c:v>
                </c:pt>
                <c:pt idx="202">
                  <c:v>62465.233062439562</c:v>
                </c:pt>
                <c:pt idx="203">
                  <c:v>62184.139513658585</c:v>
                </c:pt>
                <c:pt idx="204">
                  <c:v>62638.083732108294</c:v>
                </c:pt>
                <c:pt idx="205">
                  <c:v>62550.390414883346</c:v>
                </c:pt>
                <c:pt idx="206">
                  <c:v>62675.491195713112</c:v>
                </c:pt>
                <c:pt idx="207">
                  <c:v>63396.259344463819</c:v>
                </c:pt>
                <c:pt idx="208">
                  <c:v>63985.844556367338</c:v>
                </c:pt>
                <c:pt idx="209">
                  <c:v>64267.382272415351</c:v>
                </c:pt>
                <c:pt idx="210">
                  <c:v>63894.631455235343</c:v>
                </c:pt>
                <c:pt idx="211">
                  <c:v>64131.041591619716</c:v>
                </c:pt>
                <c:pt idx="212">
                  <c:v>63541.036008976815</c:v>
                </c:pt>
                <c:pt idx="213">
                  <c:v>64093.843022254907</c:v>
                </c:pt>
                <c:pt idx="214">
                  <c:v>63715.689348423599</c:v>
                </c:pt>
                <c:pt idx="215">
                  <c:v>63263.307954049793</c:v>
                </c:pt>
                <c:pt idx="216">
                  <c:v>63358.202915980874</c:v>
                </c:pt>
                <c:pt idx="217">
                  <c:v>64378.269982928163</c:v>
                </c:pt>
                <c:pt idx="218">
                  <c:v>64249.513442962307</c:v>
                </c:pt>
                <c:pt idx="219">
                  <c:v>65206.831193262442</c:v>
                </c:pt>
                <c:pt idx="220">
                  <c:v>65102.50026335322</c:v>
                </c:pt>
                <c:pt idx="221">
                  <c:v>64672.823761615087</c:v>
                </c:pt>
                <c:pt idx="222">
                  <c:v>65798.130895067196</c:v>
                </c:pt>
                <c:pt idx="223">
                  <c:v>67193.051270042633</c:v>
                </c:pt>
                <c:pt idx="224">
                  <c:v>65775.277888244731</c:v>
                </c:pt>
                <c:pt idx="225">
                  <c:v>65584.529582368821</c:v>
                </c:pt>
                <c:pt idx="226">
                  <c:v>65125.437875292242</c:v>
                </c:pt>
                <c:pt idx="227">
                  <c:v>65411.989801943528</c:v>
                </c:pt>
                <c:pt idx="228">
                  <c:v>65654.014164210719</c:v>
                </c:pt>
                <c:pt idx="229">
                  <c:v>65325.744093389665</c:v>
                </c:pt>
                <c:pt idx="230">
                  <c:v>65208.157754021559</c:v>
                </c:pt>
                <c:pt idx="231">
                  <c:v>64829.950439048233</c:v>
                </c:pt>
                <c:pt idx="232">
                  <c:v>65037.406280453193</c:v>
                </c:pt>
                <c:pt idx="233">
                  <c:v>65726.802787025998</c:v>
                </c:pt>
                <c:pt idx="234">
                  <c:v>67080.774924438723</c:v>
                </c:pt>
                <c:pt idx="235">
                  <c:v>66718.538739846757</c:v>
                </c:pt>
                <c:pt idx="236">
                  <c:v>67392.395981119203</c:v>
                </c:pt>
                <c:pt idx="237">
                  <c:v>68416.760400032217</c:v>
                </c:pt>
                <c:pt idx="238">
                  <c:v>68697.269117672346</c:v>
                </c:pt>
                <c:pt idx="239">
                  <c:v>68278.215776054538</c:v>
                </c:pt>
                <c:pt idx="240">
                  <c:v>68667.401605978055</c:v>
                </c:pt>
                <c:pt idx="241">
                  <c:v>69072.539275453324</c:v>
                </c:pt>
                <c:pt idx="242">
                  <c:v>69058.724767598236</c:v>
                </c:pt>
                <c:pt idx="243">
                  <c:v>70343.217048275561</c:v>
                </c:pt>
                <c:pt idx="244">
                  <c:v>70469.834838962459</c:v>
                </c:pt>
                <c:pt idx="245">
                  <c:v>71202.721121287672</c:v>
                </c:pt>
                <c:pt idx="246">
                  <c:v>71886.26724405204</c:v>
                </c:pt>
                <c:pt idx="247">
                  <c:v>71936.587631122864</c:v>
                </c:pt>
                <c:pt idx="248">
                  <c:v>71598.485669256581</c:v>
                </c:pt>
                <c:pt idx="249">
                  <c:v>71748.842489162023</c:v>
                </c:pt>
                <c:pt idx="250">
                  <c:v>71885.165289891433</c:v>
                </c:pt>
                <c:pt idx="251">
                  <c:v>71360.403583275227</c:v>
                </c:pt>
                <c:pt idx="252">
                  <c:v>71260.499018258648</c:v>
                </c:pt>
                <c:pt idx="253">
                  <c:v>71018.213321596573</c:v>
                </c:pt>
                <c:pt idx="254">
                  <c:v>72040.875593427569</c:v>
                </c:pt>
                <c:pt idx="255">
                  <c:v>72811.712962277234</c:v>
                </c:pt>
                <c:pt idx="256">
                  <c:v>72418.529712280942</c:v>
                </c:pt>
                <c:pt idx="257">
                  <c:v>72396.804153367266</c:v>
                </c:pt>
                <c:pt idx="258">
                  <c:v>73106.292834070264</c:v>
                </c:pt>
                <c:pt idx="259">
                  <c:v>73303.679824722247</c:v>
                </c:pt>
                <c:pt idx="260">
                  <c:v>73325.670928669657</c:v>
                </c:pt>
                <c:pt idx="261">
                  <c:v>74161.58357725649</c:v>
                </c:pt>
                <c:pt idx="262">
                  <c:v>75926.629266395204</c:v>
                </c:pt>
                <c:pt idx="263">
                  <c:v>76253.1137722407</c:v>
                </c:pt>
                <c:pt idx="264">
                  <c:v>73973.1456704507</c:v>
                </c:pt>
                <c:pt idx="265">
                  <c:v>73862.185951945023</c:v>
                </c:pt>
                <c:pt idx="266">
                  <c:v>73662.75804987477</c:v>
                </c:pt>
                <c:pt idx="267">
                  <c:v>74458.315836813417</c:v>
                </c:pt>
                <c:pt idx="268">
                  <c:v>73981.782615457822</c:v>
                </c:pt>
                <c:pt idx="269">
                  <c:v>74810.378580750956</c:v>
                </c:pt>
                <c:pt idx="270">
                  <c:v>74675.719899305608</c:v>
                </c:pt>
                <c:pt idx="271">
                  <c:v>74862.409199053873</c:v>
                </c:pt>
                <c:pt idx="272">
                  <c:v>74869.89543997377</c:v>
                </c:pt>
                <c:pt idx="273">
                  <c:v>74974.713293589739</c:v>
                </c:pt>
                <c:pt idx="274">
                  <c:v>75139.657662835642</c:v>
                </c:pt>
                <c:pt idx="275">
                  <c:v>74914.23868984713</c:v>
                </c:pt>
                <c:pt idx="276">
                  <c:v>74929.221537585094</c:v>
                </c:pt>
                <c:pt idx="277">
                  <c:v>74861.785238201264</c:v>
                </c:pt>
                <c:pt idx="278">
                  <c:v>74479.990133486441</c:v>
                </c:pt>
                <c:pt idx="279">
                  <c:v>74576.814120659983</c:v>
                </c:pt>
                <c:pt idx="280">
                  <c:v>74382.91440394627</c:v>
                </c:pt>
                <c:pt idx="281">
                  <c:v>74762.267267406409</c:v>
                </c:pt>
                <c:pt idx="282">
                  <c:v>75405.222765906103</c:v>
                </c:pt>
                <c:pt idx="283">
                  <c:v>75352.439109969971</c:v>
                </c:pt>
                <c:pt idx="284">
                  <c:v>75164.058012195048</c:v>
                </c:pt>
                <c:pt idx="285">
                  <c:v>75209.156447002359</c:v>
                </c:pt>
                <c:pt idx="286">
                  <c:v>75239.240109581151</c:v>
                </c:pt>
                <c:pt idx="287">
                  <c:v>75051.142009307208</c:v>
                </c:pt>
                <c:pt idx="288">
                  <c:v>75584.005117573295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9E1-4BD9-ABEF-6E65E901AB94}"/>
            </c:ext>
          </c:extLst>
        </c:ser>
        <c:ser>
          <c:idx val="2"/>
          <c:order val="1"/>
          <c:tx>
            <c:strRef>
              <c:f>[2]Institutional!$U$1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[2]Institutional!$U$2:$U$290</c:f>
              <c:numCache>
                <c:formatCode>General</c:formatCode>
                <c:ptCount val="289"/>
                <c:pt idx="0">
                  <c:v>10000</c:v>
                </c:pt>
                <c:pt idx="1">
                  <c:v>10386.000517611212</c:v>
                </c:pt>
                <c:pt idx="2">
                  <c:v>10748.474582219033</c:v>
                </c:pt>
                <c:pt idx="3">
                  <c:v>10685.059898144644</c:v>
                </c:pt>
                <c:pt idx="4">
                  <c:v>10537.606501430744</c:v>
                </c:pt>
                <c:pt idx="5">
                  <c:v>10571.324338985631</c:v>
                </c:pt>
                <c:pt idx="6">
                  <c:v>10579.783041945519</c:v>
                </c:pt>
                <c:pt idx="7">
                  <c:v>11181.769265299143</c:v>
                </c:pt>
                <c:pt idx="8">
                  <c:v>10734.503466094275</c:v>
                </c:pt>
                <c:pt idx="9">
                  <c:v>10842.916695300999</c:v>
                </c:pt>
                <c:pt idx="10">
                  <c:v>10669.429209356189</c:v>
                </c:pt>
                <c:pt idx="11">
                  <c:v>10820.940151569432</c:v>
                </c:pt>
                <c:pt idx="12">
                  <c:v>11089.301093270909</c:v>
                </c:pt>
                <c:pt idx="13">
                  <c:v>11153.615017158667</c:v>
                </c:pt>
                <c:pt idx="14">
                  <c:v>11043.191292434252</c:v>
                </c:pt>
                <c:pt idx="15">
                  <c:v>11102.826244935382</c:v>
                </c:pt>
                <c:pt idx="16">
                  <c:v>10726.439551345135</c:v>
                </c:pt>
                <c:pt idx="17">
                  <c:v>10807.963316864334</c:v>
                </c:pt>
                <c:pt idx="18">
                  <c:v>10846.871888301261</c:v>
                </c:pt>
                <c:pt idx="19">
                  <c:v>10815.41311661898</c:v>
                </c:pt>
                <c:pt idx="20">
                  <c:v>11455.686485522243</c:v>
                </c:pt>
                <c:pt idx="21">
                  <c:v>11817.68534209861</c:v>
                </c:pt>
                <c:pt idx="22">
                  <c:v>11729.055388785971</c:v>
                </c:pt>
                <c:pt idx="23">
                  <c:v>11619.97686833521</c:v>
                </c:pt>
                <c:pt idx="24">
                  <c:v>11866.317400948372</c:v>
                </c:pt>
                <c:pt idx="25">
                  <c:v>11688.326405043934</c:v>
                </c:pt>
                <c:pt idx="26">
                  <c:v>11994.557771405931</c:v>
                </c:pt>
                <c:pt idx="27">
                  <c:v>11848.222941289148</c:v>
                </c:pt>
                <c:pt idx="28">
                  <c:v>12062.680670438114</c:v>
                </c:pt>
                <c:pt idx="29">
                  <c:v>11890.180155020173</c:v>
                </c:pt>
                <c:pt idx="30">
                  <c:v>12074.48045140377</c:v>
                </c:pt>
                <c:pt idx="31">
                  <c:v>12011.694504109457</c:v>
                </c:pt>
                <c:pt idx="32">
                  <c:v>11973.253829811194</c:v>
                </c:pt>
                <c:pt idx="33">
                  <c:v>11979.24145100752</c:v>
                </c:pt>
                <c:pt idx="34">
                  <c:v>11474.914133564167</c:v>
                </c:pt>
                <c:pt idx="35">
                  <c:v>11699.826439405131</c:v>
                </c:pt>
                <c:pt idx="36">
                  <c:v>11725.560782031584</c:v>
                </c:pt>
                <c:pt idx="37">
                  <c:v>11890.896622513752</c:v>
                </c:pt>
                <c:pt idx="38">
                  <c:v>11838.572562804227</c:v>
                </c:pt>
                <c:pt idx="39">
                  <c:v>11740.314163685043</c:v>
                </c:pt>
                <c:pt idx="40">
                  <c:v>11551.291030558072</c:v>
                </c:pt>
                <c:pt idx="41">
                  <c:v>11643.700715443971</c:v>
                </c:pt>
                <c:pt idx="42">
                  <c:v>11533.086907506973</c:v>
                </c:pt>
                <c:pt idx="43">
                  <c:v>11394.691706961874</c:v>
                </c:pt>
                <c:pt idx="44">
                  <c:v>11686.39632934695</c:v>
                </c:pt>
                <c:pt idx="45">
                  <c:v>11512.26548483648</c:v>
                </c:pt>
                <c:pt idx="46">
                  <c:v>11613.579837142555</c:v>
                </c:pt>
                <c:pt idx="47">
                  <c:v>11931.786445897204</c:v>
                </c:pt>
                <c:pt idx="48">
                  <c:v>12647.698311622424</c:v>
                </c:pt>
                <c:pt idx="49">
                  <c:v>12646.433527169476</c:v>
                </c:pt>
                <c:pt idx="50">
                  <c:v>12568.024201979502</c:v>
                </c:pt>
                <c:pt idx="51">
                  <c:v>13122.27029540394</c:v>
                </c:pt>
                <c:pt idx="52">
                  <c:v>12620.998931147478</c:v>
                </c:pt>
                <c:pt idx="53">
                  <c:v>12696.725158682933</c:v>
                </c:pt>
                <c:pt idx="54">
                  <c:v>12565.95521931948</c:v>
                </c:pt>
                <c:pt idx="55">
                  <c:v>12483.0204514915</c:v>
                </c:pt>
                <c:pt idx="56">
                  <c:v>12669.016875002748</c:v>
                </c:pt>
                <c:pt idx="57">
                  <c:v>12895.78614761278</c:v>
                </c:pt>
                <c:pt idx="58">
                  <c:v>13225.924133403329</c:v>
                </c:pt>
                <c:pt idx="59">
                  <c:v>12628.112429833711</c:v>
                </c:pt>
                <c:pt idx="60">
                  <c:v>12754.393481023122</c:v>
                </c:pt>
                <c:pt idx="61">
                  <c:v>12643.977067191496</c:v>
                </c:pt>
                <c:pt idx="62">
                  <c:v>12375.44066406302</c:v>
                </c:pt>
                <c:pt idx="63">
                  <c:v>12447.482201631503</c:v>
                </c:pt>
                <c:pt idx="64">
                  <c:v>12333.900171221116</c:v>
                </c:pt>
                <c:pt idx="65">
                  <c:v>12651.989805691095</c:v>
                </c:pt>
                <c:pt idx="66">
                  <c:v>13468.382581944144</c:v>
                </c:pt>
                <c:pt idx="67">
                  <c:v>13862.081469664916</c:v>
                </c:pt>
                <c:pt idx="68">
                  <c:v>14041.176410380887</c:v>
                </c:pt>
                <c:pt idx="69">
                  <c:v>14380.745447872605</c:v>
                </c:pt>
                <c:pt idx="70">
                  <c:v>13899.754500220059</c:v>
                </c:pt>
                <c:pt idx="71">
                  <c:v>13703.281567338443</c:v>
                </c:pt>
                <c:pt idx="72">
                  <c:v>14330.534236179856</c:v>
                </c:pt>
                <c:pt idx="73">
                  <c:v>14747.657224404929</c:v>
                </c:pt>
                <c:pt idx="74">
                  <c:v>15133.087492378396</c:v>
                </c:pt>
                <c:pt idx="75">
                  <c:v>14434.495131676493</c:v>
                </c:pt>
                <c:pt idx="76">
                  <c:v>14559.08005573825</c:v>
                </c:pt>
                <c:pt idx="77">
                  <c:v>15301.362311762792</c:v>
                </c:pt>
                <c:pt idx="78">
                  <c:v>14936.424476284197</c:v>
                </c:pt>
                <c:pt idx="79">
                  <c:v>14790.257796701619</c:v>
                </c:pt>
                <c:pt idx="80">
                  <c:v>14880.649675177036</c:v>
                </c:pt>
                <c:pt idx="81">
                  <c:v>14954.387339873172</c:v>
                </c:pt>
                <c:pt idx="82">
                  <c:v>15141.692413194116</c:v>
                </c:pt>
                <c:pt idx="83">
                  <c:v>15058.955039471513</c:v>
                </c:pt>
                <c:pt idx="84">
                  <c:v>15576.156839120882</c:v>
                </c:pt>
                <c:pt idx="85">
                  <c:v>15702.496377452626</c:v>
                </c:pt>
                <c:pt idx="86">
                  <c:v>16280.144638702992</c:v>
                </c:pt>
                <c:pt idx="87">
                  <c:v>16348.32602487751</c:v>
                </c:pt>
                <c:pt idx="88">
                  <c:v>15767.285509371837</c:v>
                </c:pt>
                <c:pt idx="89">
                  <c:v>15615.277426448765</c:v>
                </c:pt>
                <c:pt idx="90">
                  <c:v>15293.554278261356</c:v>
                </c:pt>
                <c:pt idx="91">
                  <c:v>15209.544809193012</c:v>
                </c:pt>
                <c:pt idx="92">
                  <c:v>15083.06636389823</c:v>
                </c:pt>
                <c:pt idx="93">
                  <c:v>15259.946104098341</c:v>
                </c:pt>
                <c:pt idx="94">
                  <c:v>15625.32990403722</c:v>
                </c:pt>
                <c:pt idx="95">
                  <c:v>16141.084146913854</c:v>
                </c:pt>
                <c:pt idx="96">
                  <c:v>16090.617053973398</c:v>
                </c:pt>
                <c:pt idx="97">
                  <c:v>15616.264396975632</c:v>
                </c:pt>
                <c:pt idx="98">
                  <c:v>15622.712604417828</c:v>
                </c:pt>
                <c:pt idx="99">
                  <c:v>15593.885754140525</c:v>
                </c:pt>
                <c:pt idx="100">
                  <c:v>15273.668649868185</c:v>
                </c:pt>
                <c:pt idx="101">
                  <c:v>15593.023068791113</c:v>
                </c:pt>
                <c:pt idx="102">
                  <c:v>15894.516976624149</c:v>
                </c:pt>
                <c:pt idx="103">
                  <c:v>15807.999871328284</c:v>
                </c:pt>
                <c:pt idx="104">
                  <c:v>15944.932893315065</c:v>
                </c:pt>
                <c:pt idx="105">
                  <c:v>16002.681635475958</c:v>
                </c:pt>
                <c:pt idx="106">
                  <c:v>15980.997527456053</c:v>
                </c:pt>
                <c:pt idx="107">
                  <c:v>16436.605055336142</c:v>
                </c:pt>
                <c:pt idx="108">
                  <c:v>16365.989141862019</c:v>
                </c:pt>
                <c:pt idx="109">
                  <c:v>16576.718315687267</c:v>
                </c:pt>
                <c:pt idx="110">
                  <c:v>16308.540146305579</c:v>
                </c:pt>
                <c:pt idx="111">
                  <c:v>16553.089510184796</c:v>
                </c:pt>
                <c:pt idx="112">
                  <c:v>17164.740733808922</c:v>
                </c:pt>
                <c:pt idx="113">
                  <c:v>17034.943143186749</c:v>
                </c:pt>
                <c:pt idx="114">
                  <c:v>16788.902357178042</c:v>
                </c:pt>
                <c:pt idx="115">
                  <c:v>16460.533607443063</c:v>
                </c:pt>
                <c:pt idx="116">
                  <c:v>16491.480616629928</c:v>
                </c:pt>
                <c:pt idx="117">
                  <c:v>16453.368932507285</c:v>
                </c:pt>
                <c:pt idx="118">
                  <c:v>16572.98244947075</c:v>
                </c:pt>
                <c:pt idx="119">
                  <c:v>16937.671714594431</c:v>
                </c:pt>
                <c:pt idx="120">
                  <c:v>16945.713696665196</c:v>
                </c:pt>
                <c:pt idx="121">
                  <c:v>17112.255834457981</c:v>
                </c:pt>
                <c:pt idx="122">
                  <c:v>16906.417647910315</c:v>
                </c:pt>
                <c:pt idx="123">
                  <c:v>16589.929098961693</c:v>
                </c:pt>
                <c:pt idx="124">
                  <c:v>16831.758810722433</c:v>
                </c:pt>
                <c:pt idx="125">
                  <c:v>17028.100147533802</c:v>
                </c:pt>
                <c:pt idx="126">
                  <c:v>17331.10009928191</c:v>
                </c:pt>
                <c:pt idx="127">
                  <c:v>17149.205086626756</c:v>
                </c:pt>
                <c:pt idx="128">
                  <c:v>16853.552582134213</c:v>
                </c:pt>
                <c:pt idx="129">
                  <c:v>17527.785048054484</c:v>
                </c:pt>
                <c:pt idx="130">
                  <c:v>17858.705299373734</c:v>
                </c:pt>
                <c:pt idx="131">
                  <c:v>18010.289350514893</c:v>
                </c:pt>
                <c:pt idx="132">
                  <c:v>18240.480120951397</c:v>
                </c:pt>
                <c:pt idx="133">
                  <c:v>18583.309816628174</c:v>
                </c:pt>
                <c:pt idx="134">
                  <c:v>19608.201944405031</c:v>
                </c:pt>
                <c:pt idx="135">
                  <c:v>19499.964176625308</c:v>
                </c:pt>
                <c:pt idx="136">
                  <c:v>19423.777362843983</c:v>
                </c:pt>
                <c:pt idx="137">
                  <c:v>19708.295377614912</c:v>
                </c:pt>
                <c:pt idx="138">
                  <c:v>20103.763501391251</c:v>
                </c:pt>
                <c:pt idx="139">
                  <c:v>19512.853280616913</c:v>
                </c:pt>
                <c:pt idx="140">
                  <c:v>19547.916322445453</c:v>
                </c:pt>
                <c:pt idx="141">
                  <c:v>19497.851328608536</c:v>
                </c:pt>
                <c:pt idx="142">
                  <c:v>20169.985568297619</c:v>
                </c:pt>
                <c:pt idx="143">
                  <c:v>20547.549315627315</c:v>
                </c:pt>
                <c:pt idx="144">
                  <c:v>20809.812972740594</c:v>
                </c:pt>
                <c:pt idx="145">
                  <c:v>20768.630713645478</c:v>
                </c:pt>
                <c:pt idx="146">
                  <c:v>20727.799377404357</c:v>
                </c:pt>
                <c:pt idx="147">
                  <c:v>20419.038442136465</c:v>
                </c:pt>
                <c:pt idx="148">
                  <c:v>20273.83680040238</c:v>
                </c:pt>
                <c:pt idx="149">
                  <c:v>20830.926831122753</c:v>
                </c:pt>
                <c:pt idx="150">
                  <c:v>20597.577755000275</c:v>
                </c:pt>
                <c:pt idx="151">
                  <c:v>20541.634803358906</c:v>
                </c:pt>
                <c:pt idx="152">
                  <c:v>20637.663380176651</c:v>
                </c:pt>
                <c:pt idx="153">
                  <c:v>20835.890927328255</c:v>
                </c:pt>
                <c:pt idx="154">
                  <c:v>20621.637903177452</c:v>
                </c:pt>
                <c:pt idx="155">
                  <c:v>21113.873003943489</c:v>
                </c:pt>
                <c:pt idx="156">
                  <c:v>20788.954995606146</c:v>
                </c:pt>
                <c:pt idx="157">
                  <c:v>20409.826717219043</c:v>
                </c:pt>
                <c:pt idx="158">
                  <c:v>20420.273983018247</c:v>
                </c:pt>
                <c:pt idx="159">
                  <c:v>20682.303691562192</c:v>
                </c:pt>
                <c:pt idx="160">
                  <c:v>20759.49209765597</c:v>
                </c:pt>
                <c:pt idx="161">
                  <c:v>20518.912548562592</c:v>
                </c:pt>
                <c:pt idx="162">
                  <c:v>20591.714418981403</c:v>
                </c:pt>
                <c:pt idx="163">
                  <c:v>20569.452750430963</c:v>
                </c:pt>
                <c:pt idx="164">
                  <c:v>20910.96648540525</c:v>
                </c:pt>
                <c:pt idx="165">
                  <c:v>21348.77930023057</c:v>
                </c:pt>
                <c:pt idx="166">
                  <c:v>21828.015633613129</c:v>
                </c:pt>
                <c:pt idx="167">
                  <c:v>21493.220609114327</c:v>
                </c:pt>
                <c:pt idx="168">
                  <c:v>22254.18950711421</c:v>
                </c:pt>
                <c:pt idx="169">
                  <c:v>22142.64721579268</c:v>
                </c:pt>
                <c:pt idx="170">
                  <c:v>22375.214026386457</c:v>
                </c:pt>
                <c:pt idx="171">
                  <c:v>22125.0352750577</c:v>
                </c:pt>
                <c:pt idx="172">
                  <c:v>22782.971760945482</c:v>
                </c:pt>
                <c:pt idx="173">
                  <c:v>22166.327197544691</c:v>
                </c:pt>
                <c:pt idx="174">
                  <c:v>21787.769168795337</c:v>
                </c:pt>
                <c:pt idx="175">
                  <c:v>22093.561881589838</c:v>
                </c:pt>
                <c:pt idx="176">
                  <c:v>22014.750457296326</c:v>
                </c:pt>
                <c:pt idx="177">
                  <c:v>21995.800623180487</c:v>
                </c:pt>
                <c:pt idx="178">
                  <c:v>21495.940261232805</c:v>
                </c:pt>
                <c:pt idx="179">
                  <c:v>21523.436529022038</c:v>
                </c:pt>
                <c:pt idx="180">
                  <c:v>21567.323818450048</c:v>
                </c:pt>
                <c:pt idx="181">
                  <c:v>21585.871553462352</c:v>
                </c:pt>
                <c:pt idx="182">
                  <c:v>21765.229686318817</c:v>
                </c:pt>
                <c:pt idx="183">
                  <c:v>21434.265569642816</c:v>
                </c:pt>
                <c:pt idx="184">
                  <c:v>21392.191381627126</c:v>
                </c:pt>
                <c:pt idx="185">
                  <c:v>21957.630451915513</c:v>
                </c:pt>
                <c:pt idx="186">
                  <c:v>21473.612794647244</c:v>
                </c:pt>
                <c:pt idx="187">
                  <c:v>21923.678665791293</c:v>
                </c:pt>
                <c:pt idx="188">
                  <c:v>21825.990516309856</c:v>
                </c:pt>
                <c:pt idx="189">
                  <c:v>21639.226449055492</c:v>
                </c:pt>
                <c:pt idx="190">
                  <c:v>21187.574114175663</c:v>
                </c:pt>
                <c:pt idx="191">
                  <c:v>21097.123748557911</c:v>
                </c:pt>
                <c:pt idx="192">
                  <c:v>21200.960358877088</c:v>
                </c:pt>
                <c:pt idx="193">
                  <c:v>21498.389410317995</c:v>
                </c:pt>
                <c:pt idx="194">
                  <c:v>21314.191466433484</c:v>
                </c:pt>
                <c:pt idx="195">
                  <c:v>21411.448273240218</c:v>
                </c:pt>
                <c:pt idx="196">
                  <c:v>21585.418278109271</c:v>
                </c:pt>
                <c:pt idx="197">
                  <c:v>21243.721770815195</c:v>
                </c:pt>
                <c:pt idx="198">
                  <c:v>20985.734985985004</c:v>
                </c:pt>
                <c:pt idx="199">
                  <c:v>20833.544130742146</c:v>
                </c:pt>
                <c:pt idx="200">
                  <c:v>20647.233338840859</c:v>
                </c:pt>
                <c:pt idx="201">
                  <c:v>20524.5638686905</c:v>
                </c:pt>
                <c:pt idx="202">
                  <c:v>20663.127219769805</c:v>
                </c:pt>
                <c:pt idx="203">
                  <c:v>20772.12532039986</c:v>
                </c:pt>
                <c:pt idx="204">
                  <c:v>20900.394934428587</c:v>
                </c:pt>
                <c:pt idx="205">
                  <c:v>20686.522076702946</c:v>
                </c:pt>
                <c:pt idx="206">
                  <c:v>20907.311039009444</c:v>
                </c:pt>
                <c:pt idx="207">
                  <c:v>20717.447153211437</c:v>
                </c:pt>
                <c:pt idx="208">
                  <c:v>20733.107085571057</c:v>
                </c:pt>
                <c:pt idx="209">
                  <c:v>20901.674340667112</c:v>
                </c:pt>
                <c:pt idx="210">
                  <c:v>21030.112105230048</c:v>
                </c:pt>
                <c:pt idx="211">
                  <c:v>21020.629877279334</c:v>
                </c:pt>
                <c:pt idx="212">
                  <c:v>21351.806009846292</c:v>
                </c:pt>
                <c:pt idx="213">
                  <c:v>21835.699381937102</c:v>
                </c:pt>
                <c:pt idx="214">
                  <c:v>21694.774612486108</c:v>
                </c:pt>
                <c:pt idx="215">
                  <c:v>22316.895034587815</c:v>
                </c:pt>
                <c:pt idx="216">
                  <c:v>22491.588817843236</c:v>
                </c:pt>
                <c:pt idx="217">
                  <c:v>23180.867101128631</c:v>
                </c:pt>
                <c:pt idx="218">
                  <c:v>23144.407678776894</c:v>
                </c:pt>
                <c:pt idx="219">
                  <c:v>23283.109936819241</c:v>
                </c:pt>
                <c:pt idx="220">
                  <c:v>22928.253822500272</c:v>
                </c:pt>
                <c:pt idx="221">
                  <c:v>22874.716154587342</c:v>
                </c:pt>
                <c:pt idx="222">
                  <c:v>22385.332302010032</c:v>
                </c:pt>
                <c:pt idx="223">
                  <c:v>22588.969909827425</c:v>
                </c:pt>
                <c:pt idx="224">
                  <c:v>22194.839679431952</c:v>
                </c:pt>
                <c:pt idx="225">
                  <c:v>22323.306687566055</c:v>
                </c:pt>
                <c:pt idx="226">
                  <c:v>22092.501802135055</c:v>
                </c:pt>
                <c:pt idx="227">
                  <c:v>22436.238048517989</c:v>
                </c:pt>
                <c:pt idx="228">
                  <c:v>22155.112288002369</c:v>
                </c:pt>
                <c:pt idx="229">
                  <c:v>22389.404469294965</c:v>
                </c:pt>
                <c:pt idx="230">
                  <c:v>22777.320440817573</c:v>
                </c:pt>
                <c:pt idx="231">
                  <c:v>22346.760031641526</c:v>
                </c:pt>
                <c:pt idx="232">
                  <c:v>22299.480487958212</c:v>
                </c:pt>
                <c:pt idx="233">
                  <c:v>22090.776431436236</c:v>
                </c:pt>
                <c:pt idx="234">
                  <c:v>22539.4386111643</c:v>
                </c:pt>
                <c:pt idx="235">
                  <c:v>22620.669940971831</c:v>
                </c:pt>
                <c:pt idx="236">
                  <c:v>22242.119223115267</c:v>
                </c:pt>
                <c:pt idx="237">
                  <c:v>22139.693615104869</c:v>
                </c:pt>
                <c:pt idx="238">
                  <c:v>21852.719140355963</c:v>
                </c:pt>
                <c:pt idx="239">
                  <c:v>21810.454869127687</c:v>
                </c:pt>
                <c:pt idx="240">
                  <c:v>21883.541864365368</c:v>
                </c:pt>
                <c:pt idx="241">
                  <c:v>21669.449679855981</c:v>
                </c:pt>
                <c:pt idx="242">
                  <c:v>21812.319146789541</c:v>
                </c:pt>
                <c:pt idx="243">
                  <c:v>21704.805157396186</c:v>
                </c:pt>
                <c:pt idx="244">
                  <c:v>21727.944133081615</c:v>
                </c:pt>
                <c:pt idx="245">
                  <c:v>21743.933055616857</c:v>
                </c:pt>
                <c:pt idx="246">
                  <c:v>21521.323681005248</c:v>
                </c:pt>
                <c:pt idx="247">
                  <c:v>21646.72742505966</c:v>
                </c:pt>
                <c:pt idx="248">
                  <c:v>21759.18357798014</c:v>
                </c:pt>
                <c:pt idx="249">
                  <c:v>21510.737508242997</c:v>
                </c:pt>
                <c:pt idx="250">
                  <c:v>21924.665636318143</c:v>
                </c:pt>
                <c:pt idx="251">
                  <c:v>21919.18246672444</c:v>
                </c:pt>
                <c:pt idx="252">
                  <c:v>22035.944735499179</c:v>
                </c:pt>
                <c:pt idx="253">
                  <c:v>22597.779535641304</c:v>
                </c:pt>
                <c:pt idx="254">
                  <c:v>21759.761138510683</c:v>
                </c:pt>
                <c:pt idx="255">
                  <c:v>21642.779542952198</c:v>
                </c:pt>
                <c:pt idx="256">
                  <c:v>21692.625210005368</c:v>
                </c:pt>
                <c:pt idx="257">
                  <c:v>21590.060695031927</c:v>
                </c:pt>
                <c:pt idx="258">
                  <c:v>21562.513250993154</c:v>
                </c:pt>
                <c:pt idx="259">
                  <c:v>21575.599749090128</c:v>
                </c:pt>
                <c:pt idx="260">
                  <c:v>21736.899976751327</c:v>
                </c:pt>
                <c:pt idx="261">
                  <c:v>21670.034551279299</c:v>
                </c:pt>
                <c:pt idx="262">
                  <c:v>21319.959760846043</c:v>
                </c:pt>
                <c:pt idx="263">
                  <c:v>21293.479707154846</c:v>
                </c:pt>
                <c:pt idx="264">
                  <c:v>21337.089182656775</c:v>
                </c:pt>
                <c:pt idx="265">
                  <c:v>21213.206104303012</c:v>
                </c:pt>
                <c:pt idx="266">
                  <c:v>21269.989808615417</c:v>
                </c:pt>
                <c:pt idx="267">
                  <c:v>21624.816679363219</c:v>
                </c:pt>
                <c:pt idx="268">
                  <c:v>21866.28084648438</c:v>
                </c:pt>
                <c:pt idx="269">
                  <c:v>21800.724070822049</c:v>
                </c:pt>
                <c:pt idx="270">
                  <c:v>22267.151720033715</c:v>
                </c:pt>
                <c:pt idx="271">
                  <c:v>22449.719334825699</c:v>
                </c:pt>
                <c:pt idx="272">
                  <c:v>22979.042594723549</c:v>
                </c:pt>
                <c:pt idx="273">
                  <c:v>22514.976363883572</c:v>
                </c:pt>
                <c:pt idx="274">
                  <c:v>22297.777049937751</c:v>
                </c:pt>
                <c:pt idx="275">
                  <c:v>22377.911745826543</c:v>
                </c:pt>
                <c:pt idx="276">
                  <c:v>22440.193241518235</c:v>
                </c:pt>
                <c:pt idx="277">
                  <c:v>22539.913819195739</c:v>
                </c:pt>
                <c:pt idx="278">
                  <c:v>22328.285405557122</c:v>
                </c:pt>
                <c:pt idx="279">
                  <c:v>22702.354546132428</c:v>
                </c:pt>
                <c:pt idx="280">
                  <c:v>22736.430617434107</c:v>
                </c:pt>
                <c:pt idx="281">
                  <c:v>22715.674992798737</c:v>
                </c:pt>
                <c:pt idx="282">
                  <c:v>22598.912724023998</c:v>
                </c:pt>
                <c:pt idx="283">
                  <c:v>23012.336400496519</c:v>
                </c:pt>
                <c:pt idx="284">
                  <c:v>23062.964333078387</c:v>
                </c:pt>
                <c:pt idx="285">
                  <c:v>22956.874697146224</c:v>
                </c:pt>
                <c:pt idx="286">
                  <c:v>22846.681698599921</c:v>
                </c:pt>
                <c:pt idx="287">
                  <c:v>23187.097255909059</c:v>
                </c:pt>
                <c:pt idx="288">
                  <c:v>23551.134682826832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9E1-4BD9-ABEF-6E65E901AB94}"/>
            </c:ext>
          </c:extLst>
        </c:ser>
        <c:ser>
          <c:idx val="0"/>
          <c:order val="2"/>
          <c:tx>
            <c:strRef>
              <c:f>[2]Institutional!$V$1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[2]Institutional!$V$2:$V$290</c:f>
              <c:numCache>
                <c:formatCode>General</c:formatCode>
                <c:ptCount val="289"/>
                <c:pt idx="0">
                  <c:v>10000</c:v>
                </c:pt>
                <c:pt idx="1">
                  <c:v>10624.704795153508</c:v>
                </c:pt>
                <c:pt idx="2">
                  <c:v>10707.978231851319</c:v>
                </c:pt>
                <c:pt idx="3">
                  <c:v>10267.994660642777</c:v>
                </c:pt>
                <c:pt idx="4">
                  <c:v>10880.993941883151</c:v>
                </c:pt>
                <c:pt idx="5">
                  <c:v>11543.484957387822</c:v>
                </c:pt>
                <c:pt idx="6">
                  <c:v>12060.683848444398</c:v>
                </c:pt>
                <c:pt idx="7">
                  <c:v>13020.33062942807</c:v>
                </c:pt>
                <c:pt idx="8">
                  <c:v>12290.892288736008</c:v>
                </c:pt>
                <c:pt idx="9">
                  <c:v>12963.959338741141</c:v>
                </c:pt>
                <c:pt idx="10">
                  <c:v>12531.060683848442</c:v>
                </c:pt>
                <c:pt idx="11">
                  <c:v>13111.099702228152</c:v>
                </c:pt>
                <c:pt idx="12">
                  <c:v>13336.276825136047</c:v>
                </c:pt>
                <c:pt idx="13">
                  <c:v>13483.827908409485</c:v>
                </c:pt>
                <c:pt idx="14">
                  <c:v>14456.309682718964</c:v>
                </c:pt>
                <c:pt idx="15">
                  <c:v>15196.632097751306</c:v>
                </c:pt>
                <c:pt idx="16">
                  <c:v>15349.522538248279</c:v>
                </c:pt>
                <c:pt idx="17">
                  <c:v>15085.63507546976</c:v>
                </c:pt>
                <c:pt idx="18">
                  <c:v>15698.42899681692</c:v>
                </c:pt>
                <c:pt idx="19">
                  <c:v>15531.266043741656</c:v>
                </c:pt>
                <c:pt idx="20">
                  <c:v>13285.758291405689</c:v>
                </c:pt>
                <c:pt idx="21">
                  <c:v>14136.872368826369</c:v>
                </c:pt>
                <c:pt idx="22">
                  <c:v>15286.785090871754</c:v>
                </c:pt>
                <c:pt idx="23">
                  <c:v>16213.368929048158</c:v>
                </c:pt>
                <c:pt idx="24">
                  <c:v>17147.653763220045</c:v>
                </c:pt>
                <c:pt idx="25">
                  <c:v>17864.667830372731</c:v>
                </c:pt>
                <c:pt idx="26">
                  <c:v>17309.477359071778</c:v>
                </c:pt>
                <c:pt idx="27">
                  <c:v>18001.950918985527</c:v>
                </c:pt>
                <c:pt idx="28">
                  <c:v>18699.14775644317</c:v>
                </c:pt>
                <c:pt idx="29">
                  <c:v>18257.521306088922</c:v>
                </c:pt>
                <c:pt idx="30">
                  <c:v>19270.767019201154</c:v>
                </c:pt>
                <c:pt idx="31">
                  <c:v>18669.06253208749</c:v>
                </c:pt>
                <c:pt idx="32">
                  <c:v>18576.75326008831</c:v>
                </c:pt>
                <c:pt idx="33">
                  <c:v>18067.460724920424</c:v>
                </c:pt>
                <c:pt idx="34">
                  <c:v>19210.801930383001</c:v>
                </c:pt>
                <c:pt idx="35">
                  <c:v>19601.293767327243</c:v>
                </c:pt>
                <c:pt idx="36">
                  <c:v>20755.72440702331</c:v>
                </c:pt>
                <c:pt idx="37">
                  <c:v>19712.906869288428</c:v>
                </c:pt>
                <c:pt idx="38">
                  <c:v>19339.767943320672</c:v>
                </c:pt>
                <c:pt idx="39">
                  <c:v>21231.748639490714</c:v>
                </c:pt>
                <c:pt idx="40">
                  <c:v>20592.976691652126</c:v>
                </c:pt>
                <c:pt idx="41">
                  <c:v>20170.448711366676</c:v>
                </c:pt>
                <c:pt idx="42">
                  <c:v>20667.727692781606</c:v>
                </c:pt>
                <c:pt idx="43">
                  <c:v>20344.593900811178</c:v>
                </c:pt>
                <c:pt idx="44">
                  <c:v>21608.276003696486</c:v>
                </c:pt>
                <c:pt idx="45">
                  <c:v>20467.501796899076</c:v>
                </c:pt>
                <c:pt idx="46">
                  <c:v>20381.045281856466</c:v>
                </c:pt>
                <c:pt idx="47">
                  <c:v>18774.206797412477</c:v>
                </c:pt>
                <c:pt idx="48">
                  <c:v>18866.105349625228</c:v>
                </c:pt>
                <c:pt idx="49">
                  <c:v>19535.373241605925</c:v>
                </c:pt>
                <c:pt idx="50">
                  <c:v>17754.184207824223</c:v>
                </c:pt>
                <c:pt idx="51">
                  <c:v>16629.428072697414</c:v>
                </c:pt>
                <c:pt idx="52">
                  <c:v>17921.655200739311</c:v>
                </c:pt>
                <c:pt idx="53">
                  <c:v>18041.790738268832</c:v>
                </c:pt>
                <c:pt idx="54">
                  <c:v>17602.628606633141</c:v>
                </c:pt>
                <c:pt idx="55">
                  <c:v>17429.407536708099</c:v>
                </c:pt>
                <c:pt idx="56">
                  <c:v>16338.22774412159</c:v>
                </c:pt>
                <c:pt idx="57">
                  <c:v>15018.893110175597</c:v>
                </c:pt>
                <c:pt idx="58">
                  <c:v>15305.267481260922</c:v>
                </c:pt>
                <c:pt idx="59">
                  <c:v>16479.309990758818</c:v>
                </c:pt>
                <c:pt idx="60">
                  <c:v>16623.677995687456</c:v>
                </c:pt>
                <c:pt idx="61">
                  <c:v>16381.045281856466</c:v>
                </c:pt>
                <c:pt idx="62">
                  <c:v>16065.201766095093</c:v>
                </c:pt>
                <c:pt idx="63">
                  <c:v>16669.370571927317</c:v>
                </c:pt>
                <c:pt idx="64">
                  <c:v>15658.691857480248</c:v>
                </c:pt>
                <c:pt idx="65">
                  <c:v>15543.382277441229</c:v>
                </c:pt>
                <c:pt idx="66">
                  <c:v>14436.184413184117</c:v>
                </c:pt>
                <c:pt idx="67">
                  <c:v>13310.812198377667</c:v>
                </c:pt>
                <c:pt idx="68">
                  <c:v>13398.295512886343</c:v>
                </c:pt>
                <c:pt idx="69">
                  <c:v>11942.088510113985</c:v>
                </c:pt>
                <c:pt idx="70">
                  <c:v>12993.223123523989</c:v>
                </c:pt>
                <c:pt idx="71">
                  <c:v>13757.983365848666</c:v>
                </c:pt>
                <c:pt idx="72">
                  <c:v>12949.789506109471</c:v>
                </c:pt>
                <c:pt idx="73">
                  <c:v>12610.534962521835</c:v>
                </c:pt>
                <c:pt idx="74">
                  <c:v>12421.295820926187</c:v>
                </c:pt>
                <c:pt idx="75">
                  <c:v>12541.94475818874</c:v>
                </c:pt>
                <c:pt idx="76">
                  <c:v>13575.00770099601</c:v>
                </c:pt>
                <c:pt idx="77">
                  <c:v>14290.173529109781</c:v>
                </c:pt>
                <c:pt idx="78">
                  <c:v>14472.533114282796</c:v>
                </c:pt>
                <c:pt idx="79">
                  <c:v>14727.692781599768</c:v>
                </c:pt>
                <c:pt idx="80">
                  <c:v>15014.888592257945</c:v>
                </c:pt>
                <c:pt idx="81">
                  <c:v>14855.426635178163</c:v>
                </c:pt>
                <c:pt idx="82">
                  <c:v>15695.861998151775</c:v>
                </c:pt>
                <c:pt idx="83">
                  <c:v>15833.966526337423</c:v>
                </c:pt>
                <c:pt idx="84">
                  <c:v>16664.339254543604</c:v>
                </c:pt>
                <c:pt idx="85">
                  <c:v>16970.222815484154</c:v>
                </c:pt>
                <c:pt idx="86">
                  <c:v>17206.078652839118</c:v>
                </c:pt>
                <c:pt idx="87">
                  <c:v>16946.503747818067</c:v>
                </c:pt>
                <c:pt idx="88">
                  <c:v>16680.460006160811</c:v>
                </c:pt>
                <c:pt idx="89">
                  <c:v>16909.333607146538</c:v>
                </c:pt>
                <c:pt idx="90">
                  <c:v>17238.217476126927</c:v>
                </c:pt>
                <c:pt idx="91">
                  <c:v>16667.625012835008</c:v>
                </c:pt>
                <c:pt idx="92">
                  <c:v>16735.085737755431</c:v>
                </c:pt>
                <c:pt idx="93">
                  <c:v>16916.315843515775</c:v>
                </c:pt>
                <c:pt idx="94">
                  <c:v>17174.761269124156</c:v>
                </c:pt>
                <c:pt idx="95">
                  <c:v>17869.699147756455</c:v>
                </c:pt>
                <c:pt idx="96">
                  <c:v>18477.76979155972</c:v>
                </c:pt>
                <c:pt idx="97">
                  <c:v>18027.312865797321</c:v>
                </c:pt>
                <c:pt idx="98">
                  <c:v>18406.715268508073</c:v>
                </c:pt>
                <c:pt idx="99">
                  <c:v>18080.809117979272</c:v>
                </c:pt>
                <c:pt idx="100">
                  <c:v>17737.858096313801</c:v>
                </c:pt>
                <c:pt idx="101">
                  <c:v>18302.289762809334</c:v>
                </c:pt>
                <c:pt idx="102">
                  <c:v>18328.26778930076</c:v>
                </c:pt>
                <c:pt idx="103">
                  <c:v>19009.85727487423</c:v>
                </c:pt>
                <c:pt idx="104">
                  <c:v>18836.430845055973</c:v>
                </c:pt>
                <c:pt idx="105">
                  <c:v>18988.910565766517</c:v>
                </c:pt>
                <c:pt idx="106">
                  <c:v>18672.348290378901</c:v>
                </c:pt>
                <c:pt idx="107">
                  <c:v>19378.580963137912</c:v>
                </c:pt>
                <c:pt idx="108">
                  <c:v>19385.357839613938</c:v>
                </c:pt>
                <c:pt idx="109">
                  <c:v>19898.654892699469</c:v>
                </c:pt>
                <c:pt idx="110">
                  <c:v>19952.664544614447</c:v>
                </c:pt>
                <c:pt idx="111">
                  <c:v>20201.047335455398</c:v>
                </c:pt>
                <c:pt idx="112">
                  <c:v>20472.225074442973</c:v>
                </c:pt>
                <c:pt idx="113">
                  <c:v>19883.047540815292</c:v>
                </c:pt>
                <c:pt idx="114">
                  <c:v>19909.949686826174</c:v>
                </c:pt>
                <c:pt idx="115">
                  <c:v>20032.857582914068</c:v>
                </c:pt>
                <c:pt idx="116">
                  <c:v>20509.497895061108</c:v>
                </c:pt>
                <c:pt idx="117">
                  <c:v>21037.99158024439</c:v>
                </c:pt>
                <c:pt idx="118">
                  <c:v>21723.482903788903</c:v>
                </c:pt>
                <c:pt idx="119">
                  <c:v>22136.667008933167</c:v>
                </c:pt>
                <c:pt idx="120">
                  <c:v>22447.17116747101</c:v>
                </c:pt>
                <c:pt idx="121">
                  <c:v>22786.631070951858</c:v>
                </c:pt>
                <c:pt idx="122">
                  <c:v>22340.897422733357</c:v>
                </c:pt>
                <c:pt idx="123">
                  <c:v>22590.820412773399</c:v>
                </c:pt>
                <c:pt idx="124">
                  <c:v>23591.436492453042</c:v>
                </c:pt>
                <c:pt idx="125">
                  <c:v>24414.724304343381</c:v>
                </c:pt>
                <c:pt idx="126">
                  <c:v>24009.138515247989</c:v>
                </c:pt>
                <c:pt idx="127">
                  <c:v>23264.708902351387</c:v>
                </c:pt>
                <c:pt idx="128">
                  <c:v>23613.410001026816</c:v>
                </c:pt>
                <c:pt idx="129">
                  <c:v>24496.560221788699</c:v>
                </c:pt>
                <c:pt idx="130">
                  <c:v>24886.230619160098</c:v>
                </c:pt>
                <c:pt idx="131">
                  <c:v>23845.774720197165</c:v>
                </c:pt>
                <c:pt idx="132">
                  <c:v>23680.357326214209</c:v>
                </c:pt>
                <c:pt idx="133">
                  <c:v>22259.985624807494</c:v>
                </c:pt>
                <c:pt idx="134">
                  <c:v>21536.913440805027</c:v>
                </c:pt>
                <c:pt idx="135">
                  <c:v>21443.885409179606</c:v>
                </c:pt>
                <c:pt idx="136">
                  <c:v>22488.243146113586</c:v>
                </c:pt>
                <c:pt idx="137">
                  <c:v>22779.54615463602</c:v>
                </c:pt>
                <c:pt idx="138">
                  <c:v>20859.123113256002</c:v>
                </c:pt>
                <c:pt idx="139">
                  <c:v>20683.745764452226</c:v>
                </c:pt>
                <c:pt idx="140">
                  <c:v>20982.955128863352</c:v>
                </c:pt>
                <c:pt idx="141">
                  <c:v>19113.255981106908</c:v>
                </c:pt>
                <c:pt idx="142">
                  <c:v>15903.172810350152</c:v>
                </c:pt>
                <c:pt idx="143">
                  <c:v>14762.09056371292</c:v>
                </c:pt>
                <c:pt idx="144">
                  <c:v>14919.190882020754</c:v>
                </c:pt>
                <c:pt idx="145">
                  <c:v>13661.66957593183</c:v>
                </c:pt>
                <c:pt idx="146">
                  <c:v>12207.002772358566</c:v>
                </c:pt>
                <c:pt idx="147">
                  <c:v>13276.311736317906</c:v>
                </c:pt>
                <c:pt idx="148">
                  <c:v>14546.976075572451</c:v>
                </c:pt>
                <c:pt idx="149">
                  <c:v>15360.611972481787</c:v>
                </c:pt>
                <c:pt idx="150">
                  <c:v>15391.107916623898</c:v>
                </c:pt>
                <c:pt idx="151">
                  <c:v>16555.190471300968</c:v>
                </c:pt>
                <c:pt idx="152">
                  <c:v>17152.890440496984</c:v>
                </c:pt>
                <c:pt idx="153">
                  <c:v>17792.997227641452</c:v>
                </c:pt>
                <c:pt idx="154">
                  <c:v>17462.470479515363</c:v>
                </c:pt>
                <c:pt idx="155">
                  <c:v>18509.908614847533</c:v>
                </c:pt>
                <c:pt idx="156">
                  <c:v>18867.440188931112</c:v>
                </c:pt>
                <c:pt idx="157">
                  <c:v>18188.725741862625</c:v>
                </c:pt>
                <c:pt idx="158">
                  <c:v>18752.130608892094</c:v>
                </c:pt>
                <c:pt idx="159">
                  <c:v>19883.766300441534</c:v>
                </c:pt>
                <c:pt idx="160">
                  <c:v>20197.658897217385</c:v>
                </c:pt>
                <c:pt idx="161">
                  <c:v>18584.864975870223</c:v>
                </c:pt>
                <c:pt idx="162">
                  <c:v>17611.972481774319</c:v>
                </c:pt>
                <c:pt idx="163">
                  <c:v>18845.877400143763</c:v>
                </c:pt>
                <c:pt idx="164">
                  <c:v>17995.174042509509</c:v>
                </c:pt>
                <c:pt idx="165">
                  <c:v>19601.088407434039</c:v>
                </c:pt>
                <c:pt idx="166">
                  <c:v>20346.955539583127</c:v>
                </c:pt>
                <c:pt idx="167">
                  <c:v>20349.522538248289</c:v>
                </c:pt>
                <c:pt idx="168">
                  <c:v>21709.518431050426</c:v>
                </c:pt>
                <c:pt idx="169">
                  <c:v>22224.047643495236</c:v>
                </c:pt>
                <c:pt idx="170">
                  <c:v>22985.419447581899</c:v>
                </c:pt>
                <c:pt idx="171">
                  <c:v>22994.557962829869</c:v>
                </c:pt>
                <c:pt idx="172">
                  <c:v>23675.531368723699</c:v>
                </c:pt>
                <c:pt idx="173">
                  <c:v>23407.536708080919</c:v>
                </c:pt>
                <c:pt idx="174">
                  <c:v>23017.352910976493</c:v>
                </c:pt>
                <c:pt idx="175">
                  <c:v>22549.337714344398</c:v>
                </c:pt>
                <c:pt idx="176">
                  <c:v>21324.365951329717</c:v>
                </c:pt>
                <c:pt idx="177">
                  <c:v>19825.341410822475</c:v>
                </c:pt>
                <c:pt idx="178">
                  <c:v>21992.093644111315</c:v>
                </c:pt>
                <c:pt idx="179">
                  <c:v>21943.526029366476</c:v>
                </c:pt>
                <c:pt idx="180">
                  <c:v>22167.984392648126</c:v>
                </c:pt>
                <c:pt idx="181">
                  <c:v>23161.412876065315</c:v>
                </c:pt>
                <c:pt idx="182">
                  <c:v>24162.953075264413</c:v>
                </c:pt>
                <c:pt idx="183">
                  <c:v>24958.106581784592</c:v>
                </c:pt>
                <c:pt idx="184">
                  <c:v>24801.51966320979</c:v>
                </c:pt>
                <c:pt idx="185">
                  <c:v>23310.914878324278</c:v>
                </c:pt>
                <c:pt idx="186">
                  <c:v>24271.3830988808</c:v>
                </c:pt>
                <c:pt idx="187">
                  <c:v>24608.481363589701</c:v>
                </c:pt>
                <c:pt idx="188">
                  <c:v>25162.747715371203</c:v>
                </c:pt>
                <c:pt idx="189">
                  <c:v>25813.01981722971</c:v>
                </c:pt>
                <c:pt idx="190">
                  <c:v>25336.379505082674</c:v>
                </c:pt>
                <c:pt idx="191">
                  <c:v>25483.314508676471</c:v>
                </c:pt>
                <c:pt idx="192">
                  <c:v>25715.576547900208</c:v>
                </c:pt>
                <c:pt idx="193">
                  <c:v>27047.540815278786</c:v>
                </c:pt>
                <c:pt idx="194">
                  <c:v>27414.724304343377</c:v>
                </c:pt>
                <c:pt idx="195">
                  <c:v>28442.858609713538</c:v>
                </c:pt>
                <c:pt idx="196">
                  <c:v>28990.86148475204</c:v>
                </c:pt>
                <c:pt idx="197">
                  <c:v>29668.959852140892</c:v>
                </c:pt>
                <c:pt idx="198">
                  <c:v>29270.56165930795</c:v>
                </c:pt>
                <c:pt idx="199">
                  <c:v>30760.036964780793</c:v>
                </c:pt>
                <c:pt idx="200">
                  <c:v>29869.185748023428</c:v>
                </c:pt>
                <c:pt idx="201">
                  <c:v>30805.832220967259</c:v>
                </c:pt>
                <c:pt idx="202">
                  <c:v>32221.891364616509</c:v>
                </c:pt>
                <c:pt idx="203">
                  <c:v>33203.819694013771</c:v>
                </c:pt>
                <c:pt idx="204">
                  <c:v>34044.460416880604</c:v>
                </c:pt>
                <c:pt idx="205">
                  <c:v>32867.337508984514</c:v>
                </c:pt>
                <c:pt idx="206">
                  <c:v>34370.879967142442</c:v>
                </c:pt>
                <c:pt idx="207">
                  <c:v>34659.718656946323</c:v>
                </c:pt>
                <c:pt idx="208">
                  <c:v>34915.905123729353</c:v>
                </c:pt>
                <c:pt idx="209">
                  <c:v>35735.599137488469</c:v>
                </c:pt>
                <c:pt idx="210">
                  <c:v>36473.765273642079</c:v>
                </c:pt>
                <c:pt idx="211">
                  <c:v>35970.736215217192</c:v>
                </c:pt>
                <c:pt idx="212">
                  <c:v>37409.795666906284</c:v>
                </c:pt>
                <c:pt idx="213">
                  <c:v>36885.203819694041</c:v>
                </c:pt>
                <c:pt idx="214">
                  <c:v>37786.117671218832</c:v>
                </c:pt>
                <c:pt idx="215">
                  <c:v>38802.341102782651</c:v>
                </c:pt>
                <c:pt idx="216">
                  <c:v>38704.589793613333</c:v>
                </c:pt>
                <c:pt idx="217">
                  <c:v>37542.663517814995</c:v>
                </c:pt>
                <c:pt idx="218">
                  <c:v>39700.37991580247</c:v>
                </c:pt>
                <c:pt idx="219">
                  <c:v>39072.492042304162</c:v>
                </c:pt>
                <c:pt idx="220">
                  <c:v>39447.376527364235</c:v>
                </c:pt>
                <c:pt idx="221">
                  <c:v>39954.615463599985</c:v>
                </c:pt>
                <c:pt idx="222">
                  <c:v>39181.127425813764</c:v>
                </c:pt>
                <c:pt idx="223">
                  <c:v>40002.053598932158</c:v>
                </c:pt>
                <c:pt idx="224">
                  <c:v>37588.561453948067</c:v>
                </c:pt>
                <c:pt idx="225">
                  <c:v>36658.486497587044</c:v>
                </c:pt>
                <c:pt idx="226">
                  <c:v>39750.795769586221</c:v>
                </c:pt>
                <c:pt idx="227">
                  <c:v>39868.980388130221</c:v>
                </c:pt>
                <c:pt idx="228">
                  <c:v>39240.168395112458</c:v>
                </c:pt>
                <c:pt idx="229">
                  <c:v>37292.94588766816</c:v>
                </c:pt>
                <c:pt idx="230">
                  <c:v>37242.632713831008</c:v>
                </c:pt>
                <c:pt idx="231">
                  <c:v>39769.072800082169</c:v>
                </c:pt>
                <c:pt idx="232">
                  <c:v>39923.298079885026</c:v>
                </c:pt>
                <c:pt idx="233">
                  <c:v>40640.209467091103</c:v>
                </c:pt>
                <c:pt idx="234">
                  <c:v>40745.559092309304</c:v>
                </c:pt>
                <c:pt idx="235">
                  <c:v>42247.766711161341</c:v>
                </c:pt>
                <c:pt idx="236">
                  <c:v>42307.115720299851</c:v>
                </c:pt>
                <c:pt idx="237">
                  <c:v>42315.02207618855</c:v>
                </c:pt>
                <c:pt idx="238">
                  <c:v>41543.176917548029</c:v>
                </c:pt>
                <c:pt idx="239">
                  <c:v>43081.733237498745</c:v>
                </c:pt>
                <c:pt idx="240">
                  <c:v>43933.258034705854</c:v>
                </c:pt>
                <c:pt idx="241">
                  <c:v>44766.505801417021</c:v>
                </c:pt>
                <c:pt idx="242">
                  <c:v>46544.101037067499</c:v>
                </c:pt>
                <c:pt idx="243">
                  <c:v>46598.316048875691</c:v>
                </c:pt>
                <c:pt idx="244">
                  <c:v>47076.90728000825</c:v>
                </c:pt>
                <c:pt idx="245">
                  <c:v>47739.398295512925</c:v>
                </c:pt>
                <c:pt idx="246">
                  <c:v>48037.375500564776</c:v>
                </c:pt>
                <c:pt idx="247">
                  <c:v>49025.156586918623</c:v>
                </c:pt>
                <c:pt idx="248">
                  <c:v>49175.274668857222</c:v>
                </c:pt>
                <c:pt idx="249">
                  <c:v>50189.649861382124</c:v>
                </c:pt>
                <c:pt idx="250">
                  <c:v>51360.817332375031</c:v>
                </c:pt>
                <c:pt idx="251">
                  <c:v>52936.030393264235</c:v>
                </c:pt>
                <c:pt idx="252">
                  <c:v>53524.591847212294</c:v>
                </c:pt>
                <c:pt idx="253">
                  <c:v>56589.074853681137</c:v>
                </c:pt>
                <c:pt idx="254">
                  <c:v>54503.439778211374</c:v>
                </c:pt>
                <c:pt idx="255">
                  <c:v>53118.287298490657</c:v>
                </c:pt>
                <c:pt idx="256">
                  <c:v>53322.106992504421</c:v>
                </c:pt>
                <c:pt idx="257">
                  <c:v>54606.222404764419</c:v>
                </c:pt>
                <c:pt idx="258">
                  <c:v>54942.293870007255</c:v>
                </c:pt>
                <c:pt idx="259">
                  <c:v>56986.959646781048</c:v>
                </c:pt>
                <c:pt idx="260">
                  <c:v>58843.823801211693</c:v>
                </c:pt>
                <c:pt idx="261">
                  <c:v>59178.765787041862</c:v>
                </c:pt>
                <c:pt idx="262">
                  <c:v>55133.894650374845</c:v>
                </c:pt>
                <c:pt idx="263">
                  <c:v>56257.418626142382</c:v>
                </c:pt>
                <c:pt idx="264">
                  <c:v>51177.944347469005</c:v>
                </c:pt>
                <c:pt idx="265">
                  <c:v>55279.084094876336</c:v>
                </c:pt>
                <c:pt idx="266">
                  <c:v>57054.009651915047</c:v>
                </c:pt>
                <c:pt idx="267">
                  <c:v>58162.645035424655</c:v>
                </c:pt>
                <c:pt idx="268">
                  <c:v>60517.609610843079</c:v>
                </c:pt>
                <c:pt idx="269">
                  <c:v>56671.834890645929</c:v>
                </c:pt>
                <c:pt idx="270">
                  <c:v>60665.879453742753</c:v>
                </c:pt>
                <c:pt idx="271">
                  <c:v>61537.837560324529</c:v>
                </c:pt>
                <c:pt idx="272">
                  <c:v>60562.994147243102</c:v>
                </c:pt>
                <c:pt idx="273">
                  <c:v>61696.170037991651</c:v>
                </c:pt>
                <c:pt idx="274">
                  <c:v>63032.446863127698</c:v>
                </c:pt>
                <c:pt idx="275">
                  <c:v>65320.464113358743</c:v>
                </c:pt>
                <c:pt idx="276">
                  <c:v>67292.021768148756</c:v>
                </c:pt>
                <c:pt idx="277">
                  <c:v>67265.633021870904</c:v>
                </c:pt>
                <c:pt idx="278">
                  <c:v>61728.411541226065</c:v>
                </c:pt>
                <c:pt idx="279">
                  <c:v>54104.117465858973</c:v>
                </c:pt>
                <c:pt idx="280">
                  <c:v>61039.942499229968</c:v>
                </c:pt>
                <c:pt idx="281">
                  <c:v>63947.119827497765</c:v>
                </c:pt>
                <c:pt idx="282">
                  <c:v>65218.913646164976</c:v>
                </c:pt>
                <c:pt idx="283">
                  <c:v>68896.293253927593</c:v>
                </c:pt>
                <c:pt idx="284">
                  <c:v>73848.547078755597</c:v>
                </c:pt>
                <c:pt idx="285">
                  <c:v>71042.509497895138</c:v>
                </c:pt>
                <c:pt idx="286">
                  <c:v>69153.301160283474</c:v>
                </c:pt>
                <c:pt idx="287">
                  <c:v>76723.072184002551</c:v>
                </c:pt>
                <c:pt idx="288">
                  <c:v>79672.964370058631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1-4BD9-ABEF-6E65E901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8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[3]Institutional!$T$1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[3]Institutional!$T$2:$T$290</c:f>
              <c:numCache>
                <c:formatCode>General</c:formatCode>
                <c:ptCount val="289"/>
                <c:pt idx="0">
                  <c:v>10000</c:v>
                </c:pt>
                <c:pt idx="1">
                  <c:v>10255</c:v>
                </c:pt>
                <c:pt idx="2">
                  <c:v>10646.741</c:v>
                </c:pt>
                <c:pt idx="3">
                  <c:v>10978.919319199998</c:v>
                </c:pt>
                <c:pt idx="4">
                  <c:v>11150.190460579519</c:v>
                </c:pt>
                <c:pt idx="5">
                  <c:v>12089.036497360315</c:v>
                </c:pt>
                <c:pt idx="6">
                  <c:v>12121.676895903187</c:v>
                </c:pt>
                <c:pt idx="7">
                  <c:v>11947.124748602182</c:v>
                </c:pt>
                <c:pt idx="8">
                  <c:v>11988.939685222291</c:v>
                </c:pt>
                <c:pt idx="9">
                  <c:v>12253.895252265704</c:v>
                </c:pt>
                <c:pt idx="10">
                  <c:v>11649.778216329005</c:v>
                </c:pt>
                <c:pt idx="11">
                  <c:v>11918.888093126203</c:v>
                </c:pt>
                <c:pt idx="12">
                  <c:v>12377.765284711561</c:v>
                </c:pt>
                <c:pt idx="13">
                  <c:v>12625.320590405792</c:v>
                </c:pt>
                <c:pt idx="14">
                  <c:v>12698.547449830146</c:v>
                </c:pt>
                <c:pt idx="15">
                  <c:v>12984.264767451325</c:v>
                </c:pt>
                <c:pt idx="16">
                  <c:v>13420.53606363769</c:v>
                </c:pt>
                <c:pt idx="17">
                  <c:v>13860.729646525006</c:v>
                </c:pt>
                <c:pt idx="18">
                  <c:v>14424.861343138573</c:v>
                </c:pt>
                <c:pt idx="19">
                  <c:v>14486.888246914068</c:v>
                </c:pt>
                <c:pt idx="20">
                  <c:v>14230.470324943688</c:v>
                </c:pt>
                <c:pt idx="21">
                  <c:v>15344.71615138678</c:v>
                </c:pt>
                <c:pt idx="22">
                  <c:v>15783.575033316441</c:v>
                </c:pt>
                <c:pt idx="23">
                  <c:v>15826.190685906395</c:v>
                </c:pt>
                <c:pt idx="24">
                  <c:v>15886.330210512839</c:v>
                </c:pt>
                <c:pt idx="25">
                  <c:v>16696.533051248993</c:v>
                </c:pt>
                <c:pt idx="26">
                  <c:v>17187.411122955713</c:v>
                </c:pt>
                <c:pt idx="27">
                  <c:v>17599.908989906649</c:v>
                </c:pt>
                <c:pt idx="28">
                  <c:v>17863.907624755248</c:v>
                </c:pt>
                <c:pt idx="29">
                  <c:v>18339.087567573737</c:v>
                </c:pt>
                <c:pt idx="30">
                  <c:v>18698.533683898182</c:v>
                </c:pt>
                <c:pt idx="31">
                  <c:v>19222.092627047332</c:v>
                </c:pt>
                <c:pt idx="32">
                  <c:v>19610.37889811369</c:v>
                </c:pt>
                <c:pt idx="33">
                  <c:v>20218.300643955212</c:v>
                </c:pt>
                <c:pt idx="34">
                  <c:v>19322.629925427995</c:v>
                </c:pt>
                <c:pt idx="35">
                  <c:v>19739.998731817239</c:v>
                </c:pt>
                <c:pt idx="36">
                  <c:v>19907.788721037683</c:v>
                </c:pt>
                <c:pt idx="37">
                  <c:v>20343.769294028411</c:v>
                </c:pt>
                <c:pt idx="38">
                  <c:v>20791.332218497035</c:v>
                </c:pt>
                <c:pt idx="39">
                  <c:v>21103.202201774489</c:v>
                </c:pt>
                <c:pt idx="40">
                  <c:v>21326.896145113296</c:v>
                </c:pt>
                <c:pt idx="41">
                  <c:v>21030.452288696222</c:v>
                </c:pt>
                <c:pt idx="42">
                  <c:v>21667.674993043718</c:v>
                </c:pt>
                <c:pt idx="43">
                  <c:v>22189.865960376072</c:v>
                </c:pt>
                <c:pt idx="44">
                  <c:v>22587.064561066803</c:v>
                </c:pt>
                <c:pt idx="45">
                  <c:v>23192.397891303393</c:v>
                </c:pt>
                <c:pt idx="46">
                  <c:v>23644.649650183812</c:v>
                </c:pt>
                <c:pt idx="47">
                  <c:v>23989.861535076496</c:v>
                </c:pt>
                <c:pt idx="48">
                  <c:v>24289.73480426495</c:v>
                </c:pt>
                <c:pt idx="49">
                  <c:v>25086.438105844838</c:v>
                </c:pt>
                <c:pt idx="50">
                  <c:v>24797.944067627624</c:v>
                </c:pt>
                <c:pt idx="51">
                  <c:v>24711.15126339093</c:v>
                </c:pt>
                <c:pt idx="52">
                  <c:v>23213.65549682944</c:v>
                </c:pt>
                <c:pt idx="53">
                  <c:v>23694.178165613808</c:v>
                </c:pt>
                <c:pt idx="54">
                  <c:v>23625.465048933529</c:v>
                </c:pt>
                <c:pt idx="55">
                  <c:v>23774.305478741811</c:v>
                </c:pt>
                <c:pt idx="56">
                  <c:v>24287.830477082636</c:v>
                </c:pt>
                <c:pt idx="57">
                  <c:v>22784.413770551222</c:v>
                </c:pt>
                <c:pt idx="58">
                  <c:v>23625.158638684559</c:v>
                </c:pt>
                <c:pt idx="59">
                  <c:v>24014.973756222855</c:v>
                </c:pt>
                <c:pt idx="60">
                  <c:v>24524.091199854782</c:v>
                </c:pt>
                <c:pt idx="61">
                  <c:v>25117.574206891266</c:v>
                </c:pt>
                <c:pt idx="62">
                  <c:v>25378.796978642935</c:v>
                </c:pt>
                <c:pt idx="63">
                  <c:v>25467.622768068188</c:v>
                </c:pt>
                <c:pt idx="64">
                  <c:v>25819.075962267529</c:v>
                </c:pt>
                <c:pt idx="65">
                  <c:v>25968.82660284868</c:v>
                </c:pt>
                <c:pt idx="66">
                  <c:v>26231.11175153745</c:v>
                </c:pt>
                <c:pt idx="67">
                  <c:v>26545.885092555898</c:v>
                </c:pt>
                <c:pt idx="68">
                  <c:v>27148.476684156914</c:v>
                </c:pt>
                <c:pt idx="69">
                  <c:v>27805.469819913513</c:v>
                </c:pt>
                <c:pt idx="70">
                  <c:v>27241.01878256927</c:v>
                </c:pt>
                <c:pt idx="71">
                  <c:v>26783.369667022107</c:v>
                </c:pt>
                <c:pt idx="72">
                  <c:v>28157.356530940338</c:v>
                </c:pt>
                <c:pt idx="73">
                  <c:v>28804.975731151964</c:v>
                </c:pt>
                <c:pt idx="74">
                  <c:v>29311.943304020242</c:v>
                </c:pt>
                <c:pt idx="75">
                  <c:v>30071.122635594369</c:v>
                </c:pt>
                <c:pt idx="76">
                  <c:v>29965.873706369792</c:v>
                </c:pt>
                <c:pt idx="77">
                  <c:v>30319.471016104955</c:v>
                </c:pt>
                <c:pt idx="78">
                  <c:v>30825.806182073906</c:v>
                </c:pt>
                <c:pt idx="79">
                  <c:v>30548.373926435241</c:v>
                </c:pt>
                <c:pt idx="80">
                  <c:v>31449.550957265084</c:v>
                </c:pt>
                <c:pt idx="81">
                  <c:v>31600.508801859953</c:v>
                </c:pt>
                <c:pt idx="82">
                  <c:v>31749.031193228693</c:v>
                </c:pt>
                <c:pt idx="83">
                  <c:v>33028.517150315813</c:v>
                </c:pt>
                <c:pt idx="84">
                  <c:v>33064.848519181163</c:v>
                </c:pt>
                <c:pt idx="85">
                  <c:v>33567.434216672722</c:v>
                </c:pt>
                <c:pt idx="86">
                  <c:v>33879.611354887784</c:v>
                </c:pt>
                <c:pt idx="87">
                  <c:v>34956.982995973216</c:v>
                </c:pt>
                <c:pt idx="88">
                  <c:v>35481.337740912808</c:v>
                </c:pt>
                <c:pt idx="89">
                  <c:v>36237.090234794254</c:v>
                </c:pt>
                <c:pt idx="90">
                  <c:v>36479.87873936737</c:v>
                </c:pt>
                <c:pt idx="91">
                  <c:v>37643.586871153188</c:v>
                </c:pt>
                <c:pt idx="92">
                  <c:v>37564.535338723763</c:v>
                </c:pt>
                <c:pt idx="93">
                  <c:v>37925.15487797551</c:v>
                </c:pt>
                <c:pt idx="94">
                  <c:v>39055.324493339183</c:v>
                </c:pt>
                <c:pt idx="95">
                  <c:v>38535.888677577772</c:v>
                </c:pt>
                <c:pt idx="96">
                  <c:v>38416.427422677283</c:v>
                </c:pt>
                <c:pt idx="97">
                  <c:v>38577.776417852525</c:v>
                </c:pt>
                <c:pt idx="98">
                  <c:v>39210.451951105308</c:v>
                </c:pt>
                <c:pt idx="99">
                  <c:v>39853.503363103431</c:v>
                </c:pt>
                <c:pt idx="100">
                  <c:v>40594.778525657151</c:v>
                </c:pt>
                <c:pt idx="101">
                  <c:v>41110.332212932997</c:v>
                </c:pt>
                <c:pt idx="102">
                  <c:v>41139.109445482049</c:v>
                </c:pt>
                <c:pt idx="103">
                  <c:v>40188.79601729141</c:v>
                </c:pt>
                <c:pt idx="104">
                  <c:v>41314.08230577557</c:v>
                </c:pt>
                <c:pt idx="105">
                  <c:v>41888.34804982585</c:v>
                </c:pt>
                <c:pt idx="106">
                  <c:v>42047.523772415188</c:v>
                </c:pt>
                <c:pt idx="107">
                  <c:v>42245.14713414554</c:v>
                </c:pt>
                <c:pt idx="108">
                  <c:v>42519.740590517482</c:v>
                </c:pt>
                <c:pt idx="109">
                  <c:v>42604.780071698515</c:v>
                </c:pt>
                <c:pt idx="110">
                  <c:v>42758.157279956635</c:v>
                </c:pt>
                <c:pt idx="111">
                  <c:v>43549.183189635834</c:v>
                </c:pt>
                <c:pt idx="112">
                  <c:v>44154.516835971772</c:v>
                </c:pt>
                <c:pt idx="113">
                  <c:v>44525.414777393933</c:v>
                </c:pt>
                <c:pt idx="114">
                  <c:v>45220.011247921284</c:v>
                </c:pt>
                <c:pt idx="115">
                  <c:v>46314.335520120978</c:v>
                </c:pt>
                <c:pt idx="116">
                  <c:v>46735.795973354085</c:v>
                </c:pt>
                <c:pt idx="117">
                  <c:v>47062.946545167557</c:v>
                </c:pt>
                <c:pt idx="118">
                  <c:v>47519.457126655681</c:v>
                </c:pt>
                <c:pt idx="119">
                  <c:v>47814.077760840948</c:v>
                </c:pt>
                <c:pt idx="120">
                  <c:v>48239.62305291243</c:v>
                </c:pt>
                <c:pt idx="121">
                  <c:v>48919.801737958493</c:v>
                </c:pt>
                <c:pt idx="122">
                  <c:v>47041.281351220889</c:v>
                </c:pt>
                <c:pt idx="123">
                  <c:v>46688.471741086731</c:v>
                </c:pt>
                <c:pt idx="124">
                  <c:v>45806.059625180191</c:v>
                </c:pt>
                <c:pt idx="125">
                  <c:v>46580.182032845732</c:v>
                </c:pt>
                <c:pt idx="126">
                  <c:v>48345.570931890587</c:v>
                </c:pt>
                <c:pt idx="127">
                  <c:v>45609.211617145578</c:v>
                </c:pt>
                <c:pt idx="128">
                  <c:v>47880.550355679428</c:v>
                </c:pt>
                <c:pt idx="129">
                  <c:v>49278.662426065261</c:v>
                </c:pt>
                <c:pt idx="130">
                  <c:v>51195.602394439193</c:v>
                </c:pt>
                <c:pt idx="131">
                  <c:v>54006.2409658939</c:v>
                </c:pt>
                <c:pt idx="132">
                  <c:v>54935.148310507277</c:v>
                </c:pt>
                <c:pt idx="133">
                  <c:v>52084.014113191944</c:v>
                </c:pt>
                <c:pt idx="134">
                  <c:v>52646.521465614416</c:v>
                </c:pt>
                <c:pt idx="135">
                  <c:v>53704.716547073265</c:v>
                </c:pt>
                <c:pt idx="136">
                  <c:v>54886.220311108875</c:v>
                </c:pt>
                <c:pt idx="137">
                  <c:v>56505.363810286588</c:v>
                </c:pt>
                <c:pt idx="138">
                  <c:v>57539.411968014829</c:v>
                </c:pt>
                <c:pt idx="139">
                  <c:v>57648.73685075406</c:v>
                </c:pt>
                <c:pt idx="140">
                  <c:v>57625.677356013759</c:v>
                </c:pt>
                <c:pt idx="141">
                  <c:v>49500.456848815818</c:v>
                </c:pt>
                <c:pt idx="142">
                  <c:v>46317.577473436962</c:v>
                </c:pt>
                <c:pt idx="143">
                  <c:v>45238.37791830588</c:v>
                </c:pt>
                <c:pt idx="144">
                  <c:v>45129.805811301951</c:v>
                </c:pt>
                <c:pt idx="145">
                  <c:v>46167.791344961894</c:v>
                </c:pt>
                <c:pt idx="146">
                  <c:v>48023.736557029362</c:v>
                </c:pt>
                <c:pt idx="147">
                  <c:v>48042.946051652172</c:v>
                </c:pt>
                <c:pt idx="148">
                  <c:v>48047.750346257337</c:v>
                </c:pt>
                <c:pt idx="149">
                  <c:v>49316.210955398528</c:v>
                </c:pt>
                <c:pt idx="150">
                  <c:v>50800.628905156023</c:v>
                </c:pt>
                <c:pt idx="151">
                  <c:v>51054.632049681801</c:v>
                </c:pt>
                <c:pt idx="152">
                  <c:v>51253.745114675563</c:v>
                </c:pt>
                <c:pt idx="153">
                  <c:v>51648.398952058567</c:v>
                </c:pt>
                <c:pt idx="154">
                  <c:v>51302.35467907977</c:v>
                </c:pt>
                <c:pt idx="155">
                  <c:v>52538.74142684559</c:v>
                </c:pt>
                <c:pt idx="156">
                  <c:v>53316.3147999629</c:v>
                </c:pt>
                <c:pt idx="157">
                  <c:v>53545.574953602736</c:v>
                </c:pt>
                <c:pt idx="158">
                  <c:v>55558.888571858202</c:v>
                </c:pt>
                <c:pt idx="159">
                  <c:v>55542.220905286646</c:v>
                </c:pt>
                <c:pt idx="160">
                  <c:v>55786.606677269905</c:v>
                </c:pt>
                <c:pt idx="161">
                  <c:v>47524.610228366233</c:v>
                </c:pt>
                <c:pt idx="162">
                  <c:v>47401.046241772478</c:v>
                </c:pt>
                <c:pt idx="163">
                  <c:v>47320.464463161465</c:v>
                </c:pt>
                <c:pt idx="164">
                  <c:v>48858.379558214212</c:v>
                </c:pt>
                <c:pt idx="165">
                  <c:v>49092.899780093634</c:v>
                </c:pt>
                <c:pt idx="166">
                  <c:v>48773.795931523026</c:v>
                </c:pt>
                <c:pt idx="167">
                  <c:v>49788.2908868987</c:v>
                </c:pt>
                <c:pt idx="168">
                  <c:v>49589.137723351101</c:v>
                </c:pt>
                <c:pt idx="169">
                  <c:v>49668.480343708463</c:v>
                </c:pt>
                <c:pt idx="170">
                  <c:v>49961.524377736343</c:v>
                </c:pt>
                <c:pt idx="171">
                  <c:v>51190.577877428652</c:v>
                </c:pt>
                <c:pt idx="172">
                  <c:v>51943.07937222685</c:v>
                </c:pt>
                <c:pt idx="173">
                  <c:v>53132.575889850843</c:v>
                </c:pt>
                <c:pt idx="174">
                  <c:v>54211.167180414814</c:v>
                </c:pt>
                <c:pt idx="175">
                  <c:v>53338.367388810133</c:v>
                </c:pt>
                <c:pt idx="176">
                  <c:v>50922.139346097036</c:v>
                </c:pt>
                <c:pt idx="177">
                  <c:v>51716.524719896152</c:v>
                </c:pt>
                <c:pt idx="178">
                  <c:v>51416.568876520752</c:v>
                </c:pt>
                <c:pt idx="179">
                  <c:v>53653.189622649406</c:v>
                </c:pt>
                <c:pt idx="180">
                  <c:v>55654.453595574232</c:v>
                </c:pt>
                <c:pt idx="181">
                  <c:v>55910.464082113867</c:v>
                </c:pt>
                <c:pt idx="182">
                  <c:v>55681.231179377202</c:v>
                </c:pt>
                <c:pt idx="183">
                  <c:v>55658.958686905455</c:v>
                </c:pt>
                <c:pt idx="184">
                  <c:v>57072.69623755286</c:v>
                </c:pt>
                <c:pt idx="185">
                  <c:v>58282.637397788989</c:v>
                </c:pt>
                <c:pt idx="186">
                  <c:v>59780.501178912171</c:v>
                </c:pt>
                <c:pt idx="187">
                  <c:v>59894.084131152107</c:v>
                </c:pt>
                <c:pt idx="188">
                  <c:v>59906.062947978338</c:v>
                </c:pt>
                <c:pt idx="189">
                  <c:v>60559.039034111294</c:v>
                </c:pt>
                <c:pt idx="190">
                  <c:v>61546.151370367304</c:v>
                </c:pt>
                <c:pt idx="191">
                  <c:v>61601.542906600625</c:v>
                </c:pt>
                <c:pt idx="192">
                  <c:v>62513.24574161831</c:v>
                </c:pt>
                <c:pt idx="193">
                  <c:v>62269.444083226001</c:v>
                </c:pt>
                <c:pt idx="194">
                  <c:v>62294.351860859286</c:v>
                </c:pt>
                <c:pt idx="195">
                  <c:v>62288.122425673202</c:v>
                </c:pt>
                <c:pt idx="196">
                  <c:v>62288.122425673202</c:v>
                </c:pt>
                <c:pt idx="197">
                  <c:v>61596.724266748228</c:v>
                </c:pt>
                <c:pt idx="198">
                  <c:v>60543.420281786835</c:v>
                </c:pt>
                <c:pt idx="199">
                  <c:v>60434.442125279616</c:v>
                </c:pt>
                <c:pt idx="200">
                  <c:v>62936.428029266201</c:v>
                </c:pt>
                <c:pt idx="201">
                  <c:v>62640.626817528646</c:v>
                </c:pt>
                <c:pt idx="202">
                  <c:v>62465.233062439562</c:v>
                </c:pt>
                <c:pt idx="203">
                  <c:v>62184.139513658585</c:v>
                </c:pt>
                <c:pt idx="204">
                  <c:v>62638.083732108294</c:v>
                </c:pt>
                <c:pt idx="205">
                  <c:v>62550.390414883346</c:v>
                </c:pt>
                <c:pt idx="206">
                  <c:v>62675.491195713112</c:v>
                </c:pt>
                <c:pt idx="207">
                  <c:v>63396.259344463819</c:v>
                </c:pt>
                <c:pt idx="208">
                  <c:v>63985.844556367338</c:v>
                </c:pt>
                <c:pt idx="209">
                  <c:v>64267.382272415351</c:v>
                </c:pt>
                <c:pt idx="210">
                  <c:v>63894.631455235343</c:v>
                </c:pt>
                <c:pt idx="211">
                  <c:v>64131.041591619716</c:v>
                </c:pt>
                <c:pt idx="212">
                  <c:v>63541.036008976815</c:v>
                </c:pt>
                <c:pt idx="213">
                  <c:v>64093.843022254907</c:v>
                </c:pt>
                <c:pt idx="214">
                  <c:v>63715.689348423599</c:v>
                </c:pt>
                <c:pt idx="215">
                  <c:v>63263.307954049793</c:v>
                </c:pt>
                <c:pt idx="216">
                  <c:v>63358.202915980874</c:v>
                </c:pt>
                <c:pt idx="217">
                  <c:v>64378.269982928163</c:v>
                </c:pt>
                <c:pt idx="218">
                  <c:v>64249.513442962307</c:v>
                </c:pt>
                <c:pt idx="219">
                  <c:v>65206.831193262442</c:v>
                </c:pt>
                <c:pt idx="220">
                  <c:v>65102.50026335322</c:v>
                </c:pt>
                <c:pt idx="221">
                  <c:v>64672.823761615087</c:v>
                </c:pt>
                <c:pt idx="222">
                  <c:v>65798.130895067196</c:v>
                </c:pt>
                <c:pt idx="223">
                  <c:v>67193.051270042633</c:v>
                </c:pt>
                <c:pt idx="224">
                  <c:v>65775.277888244731</c:v>
                </c:pt>
                <c:pt idx="225">
                  <c:v>65584.529582368821</c:v>
                </c:pt>
                <c:pt idx="226">
                  <c:v>65125.437875292242</c:v>
                </c:pt>
                <c:pt idx="227">
                  <c:v>65411.989801943528</c:v>
                </c:pt>
                <c:pt idx="228">
                  <c:v>65654.014164210719</c:v>
                </c:pt>
                <c:pt idx="229">
                  <c:v>65325.744093389665</c:v>
                </c:pt>
                <c:pt idx="230">
                  <c:v>65208.157754021559</c:v>
                </c:pt>
                <c:pt idx="231">
                  <c:v>64829.950439048233</c:v>
                </c:pt>
                <c:pt idx="232">
                  <c:v>65037.406280453193</c:v>
                </c:pt>
                <c:pt idx="233">
                  <c:v>65726.802787025998</c:v>
                </c:pt>
                <c:pt idx="234">
                  <c:v>67080.774924438723</c:v>
                </c:pt>
                <c:pt idx="235">
                  <c:v>66718.538739846757</c:v>
                </c:pt>
                <c:pt idx="236">
                  <c:v>67392.395981119203</c:v>
                </c:pt>
                <c:pt idx="237">
                  <c:v>68416.760400032217</c:v>
                </c:pt>
                <c:pt idx="238">
                  <c:v>68697.269117672346</c:v>
                </c:pt>
                <c:pt idx="239">
                  <c:v>68278.215776054538</c:v>
                </c:pt>
                <c:pt idx="240">
                  <c:v>68667.401605978055</c:v>
                </c:pt>
                <c:pt idx="241">
                  <c:v>69072.539275453324</c:v>
                </c:pt>
                <c:pt idx="242">
                  <c:v>69058.724767598236</c:v>
                </c:pt>
                <c:pt idx="243">
                  <c:v>70343.217048275561</c:v>
                </c:pt>
                <c:pt idx="244">
                  <c:v>70469.834838962459</c:v>
                </c:pt>
                <c:pt idx="245">
                  <c:v>71202.721121287672</c:v>
                </c:pt>
                <c:pt idx="246">
                  <c:v>71886.26724405204</c:v>
                </c:pt>
                <c:pt idx="247">
                  <c:v>71936.587631122864</c:v>
                </c:pt>
                <c:pt idx="248">
                  <c:v>71598.485669256581</c:v>
                </c:pt>
                <c:pt idx="249">
                  <c:v>71748.842489162023</c:v>
                </c:pt>
                <c:pt idx="250">
                  <c:v>71885.165289891433</c:v>
                </c:pt>
                <c:pt idx="251">
                  <c:v>71360.403583275227</c:v>
                </c:pt>
                <c:pt idx="252">
                  <c:v>71260.499018258648</c:v>
                </c:pt>
                <c:pt idx="253">
                  <c:v>71018.213321596573</c:v>
                </c:pt>
                <c:pt idx="254">
                  <c:v>72040.875593427569</c:v>
                </c:pt>
                <c:pt idx="255">
                  <c:v>72811.712962277234</c:v>
                </c:pt>
                <c:pt idx="256">
                  <c:v>72418.529712280942</c:v>
                </c:pt>
                <c:pt idx="257">
                  <c:v>72396.804153367266</c:v>
                </c:pt>
                <c:pt idx="258">
                  <c:v>73106.292834070264</c:v>
                </c:pt>
                <c:pt idx="259">
                  <c:v>73303.679824722247</c:v>
                </c:pt>
                <c:pt idx="260">
                  <c:v>73325.670928669657</c:v>
                </c:pt>
                <c:pt idx="261">
                  <c:v>74161.58357725649</c:v>
                </c:pt>
                <c:pt idx="262">
                  <c:v>75926.629266395204</c:v>
                </c:pt>
                <c:pt idx="263">
                  <c:v>76253.1137722407</c:v>
                </c:pt>
                <c:pt idx="264">
                  <c:v>73973.1456704507</c:v>
                </c:pt>
                <c:pt idx="265">
                  <c:v>73862.185951945023</c:v>
                </c:pt>
                <c:pt idx="266">
                  <c:v>73662.75804987477</c:v>
                </c:pt>
                <c:pt idx="267">
                  <c:v>74458.315836813417</c:v>
                </c:pt>
                <c:pt idx="268">
                  <c:v>73981.782615457822</c:v>
                </c:pt>
                <c:pt idx="269">
                  <c:v>74810.378580750956</c:v>
                </c:pt>
                <c:pt idx="270">
                  <c:v>74675.719899305608</c:v>
                </c:pt>
                <c:pt idx="271">
                  <c:v>74862.409199053873</c:v>
                </c:pt>
                <c:pt idx="272">
                  <c:v>74869.89543997377</c:v>
                </c:pt>
                <c:pt idx="273">
                  <c:v>74974.713293589739</c:v>
                </c:pt>
                <c:pt idx="274">
                  <c:v>75139.657662835642</c:v>
                </c:pt>
                <c:pt idx="275">
                  <c:v>74914.23868984713</c:v>
                </c:pt>
                <c:pt idx="276">
                  <c:v>74929.221537585094</c:v>
                </c:pt>
                <c:pt idx="277">
                  <c:v>74861.785238201264</c:v>
                </c:pt>
                <c:pt idx="278">
                  <c:v>74479.990133486441</c:v>
                </c:pt>
                <c:pt idx="279">
                  <c:v>74576.814120659983</c:v>
                </c:pt>
                <c:pt idx="280">
                  <c:v>74382.91440394627</c:v>
                </c:pt>
                <c:pt idx="281">
                  <c:v>74762.267267406409</c:v>
                </c:pt>
                <c:pt idx="282">
                  <c:v>75405.222765906103</c:v>
                </c:pt>
                <c:pt idx="283">
                  <c:v>75352.439109969971</c:v>
                </c:pt>
                <c:pt idx="284">
                  <c:v>75164.058012195048</c:v>
                </c:pt>
                <c:pt idx="285">
                  <c:v>75209.156447002359</c:v>
                </c:pt>
                <c:pt idx="286">
                  <c:v>75239.240109581151</c:v>
                </c:pt>
                <c:pt idx="287">
                  <c:v>75051.142009307208</c:v>
                </c:pt>
                <c:pt idx="288">
                  <c:v>75584.005117573295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AD6-4FF0-98F5-62910C6D9E13}"/>
            </c:ext>
          </c:extLst>
        </c:ser>
        <c:ser>
          <c:idx val="2"/>
          <c:order val="1"/>
          <c:tx>
            <c:strRef>
              <c:f>[3]Institutional!$U$1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[3]Institutional!$U$2:$U$290</c:f>
              <c:numCache>
                <c:formatCode>General</c:formatCode>
                <c:ptCount val="289"/>
                <c:pt idx="0">
                  <c:v>10000</c:v>
                </c:pt>
                <c:pt idx="1">
                  <c:v>10386.000517611212</c:v>
                </c:pt>
                <c:pt idx="2">
                  <c:v>10748.474582219033</c:v>
                </c:pt>
                <c:pt idx="3">
                  <c:v>10685.059898144644</c:v>
                </c:pt>
                <c:pt idx="4">
                  <c:v>10537.606501430744</c:v>
                </c:pt>
                <c:pt idx="5">
                  <c:v>10571.324338985631</c:v>
                </c:pt>
                <c:pt idx="6">
                  <c:v>10579.783041945519</c:v>
                </c:pt>
                <c:pt idx="7">
                  <c:v>11181.769265299143</c:v>
                </c:pt>
                <c:pt idx="8">
                  <c:v>10734.503466094275</c:v>
                </c:pt>
                <c:pt idx="9">
                  <c:v>10842.916695300999</c:v>
                </c:pt>
                <c:pt idx="10">
                  <c:v>10669.429209356189</c:v>
                </c:pt>
                <c:pt idx="11">
                  <c:v>10820.940151569432</c:v>
                </c:pt>
                <c:pt idx="12">
                  <c:v>11089.301093270909</c:v>
                </c:pt>
                <c:pt idx="13">
                  <c:v>11153.615017158667</c:v>
                </c:pt>
                <c:pt idx="14">
                  <c:v>11043.191292434252</c:v>
                </c:pt>
                <c:pt idx="15">
                  <c:v>11102.826244935382</c:v>
                </c:pt>
                <c:pt idx="16">
                  <c:v>10726.439551345135</c:v>
                </c:pt>
                <c:pt idx="17">
                  <c:v>10807.963316864334</c:v>
                </c:pt>
                <c:pt idx="18">
                  <c:v>10846.871888301261</c:v>
                </c:pt>
                <c:pt idx="19">
                  <c:v>10815.41311661898</c:v>
                </c:pt>
                <c:pt idx="20">
                  <c:v>11455.686485522243</c:v>
                </c:pt>
                <c:pt idx="21">
                  <c:v>11817.68534209861</c:v>
                </c:pt>
                <c:pt idx="22">
                  <c:v>11729.055388785971</c:v>
                </c:pt>
                <c:pt idx="23">
                  <c:v>11619.97686833521</c:v>
                </c:pt>
                <c:pt idx="24">
                  <c:v>11866.317400948372</c:v>
                </c:pt>
                <c:pt idx="25">
                  <c:v>11688.326405043934</c:v>
                </c:pt>
                <c:pt idx="26">
                  <c:v>11994.557771405931</c:v>
                </c:pt>
                <c:pt idx="27">
                  <c:v>11848.222941289148</c:v>
                </c:pt>
                <c:pt idx="28">
                  <c:v>12062.680670438114</c:v>
                </c:pt>
                <c:pt idx="29">
                  <c:v>11890.180155020173</c:v>
                </c:pt>
                <c:pt idx="30">
                  <c:v>12074.48045140377</c:v>
                </c:pt>
                <c:pt idx="31">
                  <c:v>12011.694504109457</c:v>
                </c:pt>
                <c:pt idx="32">
                  <c:v>11973.253829811194</c:v>
                </c:pt>
                <c:pt idx="33">
                  <c:v>11979.24145100752</c:v>
                </c:pt>
                <c:pt idx="34">
                  <c:v>11474.914133564167</c:v>
                </c:pt>
                <c:pt idx="35">
                  <c:v>11699.826439405131</c:v>
                </c:pt>
                <c:pt idx="36">
                  <c:v>11725.560782031584</c:v>
                </c:pt>
                <c:pt idx="37">
                  <c:v>11890.896622513752</c:v>
                </c:pt>
                <c:pt idx="38">
                  <c:v>11838.572562804227</c:v>
                </c:pt>
                <c:pt idx="39">
                  <c:v>11740.314163685043</c:v>
                </c:pt>
                <c:pt idx="40">
                  <c:v>11551.291030558072</c:v>
                </c:pt>
                <c:pt idx="41">
                  <c:v>11643.700715443971</c:v>
                </c:pt>
                <c:pt idx="42">
                  <c:v>11533.086907506973</c:v>
                </c:pt>
                <c:pt idx="43">
                  <c:v>11394.691706961874</c:v>
                </c:pt>
                <c:pt idx="44">
                  <c:v>11686.39632934695</c:v>
                </c:pt>
                <c:pt idx="45">
                  <c:v>11512.26548483648</c:v>
                </c:pt>
                <c:pt idx="46">
                  <c:v>11613.579837142555</c:v>
                </c:pt>
                <c:pt idx="47">
                  <c:v>11931.786445897204</c:v>
                </c:pt>
                <c:pt idx="48">
                  <c:v>12647.698311622424</c:v>
                </c:pt>
                <c:pt idx="49">
                  <c:v>12646.433527169476</c:v>
                </c:pt>
                <c:pt idx="50">
                  <c:v>12568.024201979502</c:v>
                </c:pt>
                <c:pt idx="51">
                  <c:v>13122.27029540394</c:v>
                </c:pt>
                <c:pt idx="52">
                  <c:v>12620.998931147478</c:v>
                </c:pt>
                <c:pt idx="53">
                  <c:v>12696.725158682933</c:v>
                </c:pt>
                <c:pt idx="54">
                  <c:v>12565.95521931948</c:v>
                </c:pt>
                <c:pt idx="55">
                  <c:v>12483.0204514915</c:v>
                </c:pt>
                <c:pt idx="56">
                  <c:v>12669.016875002748</c:v>
                </c:pt>
                <c:pt idx="57">
                  <c:v>12895.78614761278</c:v>
                </c:pt>
                <c:pt idx="58">
                  <c:v>13225.924133403329</c:v>
                </c:pt>
                <c:pt idx="59">
                  <c:v>12628.112429833711</c:v>
                </c:pt>
                <c:pt idx="60">
                  <c:v>12754.393481023122</c:v>
                </c:pt>
                <c:pt idx="61">
                  <c:v>12643.977067191496</c:v>
                </c:pt>
                <c:pt idx="62">
                  <c:v>12375.44066406302</c:v>
                </c:pt>
                <c:pt idx="63">
                  <c:v>12447.482201631503</c:v>
                </c:pt>
                <c:pt idx="64">
                  <c:v>12333.900171221116</c:v>
                </c:pt>
                <c:pt idx="65">
                  <c:v>12651.989805691095</c:v>
                </c:pt>
                <c:pt idx="66">
                  <c:v>13468.382581944144</c:v>
                </c:pt>
                <c:pt idx="67">
                  <c:v>13862.081469664916</c:v>
                </c:pt>
                <c:pt idx="68">
                  <c:v>14041.176410380887</c:v>
                </c:pt>
                <c:pt idx="69">
                  <c:v>14380.745447872605</c:v>
                </c:pt>
                <c:pt idx="70">
                  <c:v>13899.754500220059</c:v>
                </c:pt>
                <c:pt idx="71">
                  <c:v>13703.281567338443</c:v>
                </c:pt>
                <c:pt idx="72">
                  <c:v>14330.534236179856</c:v>
                </c:pt>
                <c:pt idx="73">
                  <c:v>14747.657224404929</c:v>
                </c:pt>
                <c:pt idx="74">
                  <c:v>15133.087492378396</c:v>
                </c:pt>
                <c:pt idx="75">
                  <c:v>14434.495131676493</c:v>
                </c:pt>
                <c:pt idx="76">
                  <c:v>14559.08005573825</c:v>
                </c:pt>
                <c:pt idx="77">
                  <c:v>15301.362311762792</c:v>
                </c:pt>
                <c:pt idx="78">
                  <c:v>14936.424476284197</c:v>
                </c:pt>
                <c:pt idx="79">
                  <c:v>14790.257796701619</c:v>
                </c:pt>
                <c:pt idx="80">
                  <c:v>14880.649675177036</c:v>
                </c:pt>
                <c:pt idx="81">
                  <c:v>14954.387339873172</c:v>
                </c:pt>
                <c:pt idx="82">
                  <c:v>15141.692413194116</c:v>
                </c:pt>
                <c:pt idx="83">
                  <c:v>15058.955039471513</c:v>
                </c:pt>
                <c:pt idx="84">
                  <c:v>15576.156839120882</c:v>
                </c:pt>
                <c:pt idx="85">
                  <c:v>15702.496377452626</c:v>
                </c:pt>
                <c:pt idx="86">
                  <c:v>16280.144638702992</c:v>
                </c:pt>
                <c:pt idx="87">
                  <c:v>16348.32602487751</c:v>
                </c:pt>
                <c:pt idx="88">
                  <c:v>15767.285509371837</c:v>
                </c:pt>
                <c:pt idx="89">
                  <c:v>15615.277426448765</c:v>
                </c:pt>
                <c:pt idx="90">
                  <c:v>15293.554278261356</c:v>
                </c:pt>
                <c:pt idx="91">
                  <c:v>15209.544809193012</c:v>
                </c:pt>
                <c:pt idx="92">
                  <c:v>15083.06636389823</c:v>
                </c:pt>
                <c:pt idx="93">
                  <c:v>15259.946104098341</c:v>
                </c:pt>
                <c:pt idx="94">
                  <c:v>15625.32990403722</c:v>
                </c:pt>
                <c:pt idx="95">
                  <c:v>16141.084146913854</c:v>
                </c:pt>
                <c:pt idx="96">
                  <c:v>16090.617053973398</c:v>
                </c:pt>
                <c:pt idx="97">
                  <c:v>15616.264396975632</c:v>
                </c:pt>
                <c:pt idx="98">
                  <c:v>15622.712604417828</c:v>
                </c:pt>
                <c:pt idx="99">
                  <c:v>15593.885754140525</c:v>
                </c:pt>
                <c:pt idx="100">
                  <c:v>15273.668649868185</c:v>
                </c:pt>
                <c:pt idx="101">
                  <c:v>15593.023068791113</c:v>
                </c:pt>
                <c:pt idx="102">
                  <c:v>15894.516976624149</c:v>
                </c:pt>
                <c:pt idx="103">
                  <c:v>15807.999871328284</c:v>
                </c:pt>
                <c:pt idx="104">
                  <c:v>15944.932893315065</c:v>
                </c:pt>
                <c:pt idx="105">
                  <c:v>16002.681635475958</c:v>
                </c:pt>
                <c:pt idx="106">
                  <c:v>15980.997527456053</c:v>
                </c:pt>
                <c:pt idx="107">
                  <c:v>16436.605055336142</c:v>
                </c:pt>
                <c:pt idx="108">
                  <c:v>16365.989141862019</c:v>
                </c:pt>
                <c:pt idx="109">
                  <c:v>16576.718315687267</c:v>
                </c:pt>
                <c:pt idx="110">
                  <c:v>16308.540146305579</c:v>
                </c:pt>
                <c:pt idx="111">
                  <c:v>16553.089510184796</c:v>
                </c:pt>
                <c:pt idx="112">
                  <c:v>17164.740733808922</c:v>
                </c:pt>
                <c:pt idx="113">
                  <c:v>17034.943143186749</c:v>
                </c:pt>
                <c:pt idx="114">
                  <c:v>16788.902357178042</c:v>
                </c:pt>
                <c:pt idx="115">
                  <c:v>16460.533607443063</c:v>
                </c:pt>
                <c:pt idx="116">
                  <c:v>16491.480616629928</c:v>
                </c:pt>
                <c:pt idx="117">
                  <c:v>16453.368932507285</c:v>
                </c:pt>
                <c:pt idx="118">
                  <c:v>16572.98244947075</c:v>
                </c:pt>
                <c:pt idx="119">
                  <c:v>16937.671714594431</c:v>
                </c:pt>
                <c:pt idx="120">
                  <c:v>16945.713696665196</c:v>
                </c:pt>
                <c:pt idx="121">
                  <c:v>17112.255834457981</c:v>
                </c:pt>
                <c:pt idx="122">
                  <c:v>16906.417647910315</c:v>
                </c:pt>
                <c:pt idx="123">
                  <c:v>16589.929098961693</c:v>
                </c:pt>
                <c:pt idx="124">
                  <c:v>16831.758810722433</c:v>
                </c:pt>
                <c:pt idx="125">
                  <c:v>17028.100147533802</c:v>
                </c:pt>
                <c:pt idx="126">
                  <c:v>17331.10009928191</c:v>
                </c:pt>
                <c:pt idx="127">
                  <c:v>17149.205086626756</c:v>
                </c:pt>
                <c:pt idx="128">
                  <c:v>16853.552582134213</c:v>
                </c:pt>
                <c:pt idx="129">
                  <c:v>17527.785048054484</c:v>
                </c:pt>
                <c:pt idx="130">
                  <c:v>17858.705299373734</c:v>
                </c:pt>
                <c:pt idx="131">
                  <c:v>18010.289350514893</c:v>
                </c:pt>
                <c:pt idx="132">
                  <c:v>18240.480120951397</c:v>
                </c:pt>
                <c:pt idx="133">
                  <c:v>18583.309816628174</c:v>
                </c:pt>
                <c:pt idx="134">
                  <c:v>19608.201944405031</c:v>
                </c:pt>
                <c:pt idx="135">
                  <c:v>19499.964176625308</c:v>
                </c:pt>
                <c:pt idx="136">
                  <c:v>19423.777362843983</c:v>
                </c:pt>
                <c:pt idx="137">
                  <c:v>19708.295377614912</c:v>
                </c:pt>
                <c:pt idx="138">
                  <c:v>20103.763501391251</c:v>
                </c:pt>
                <c:pt idx="139">
                  <c:v>19512.853280616913</c:v>
                </c:pt>
                <c:pt idx="140">
                  <c:v>19547.916322445453</c:v>
                </c:pt>
                <c:pt idx="141">
                  <c:v>19497.851328608536</c:v>
                </c:pt>
                <c:pt idx="142">
                  <c:v>20169.985568297619</c:v>
                </c:pt>
                <c:pt idx="143">
                  <c:v>20547.549315627315</c:v>
                </c:pt>
                <c:pt idx="144">
                  <c:v>20809.812972740594</c:v>
                </c:pt>
                <c:pt idx="145">
                  <c:v>20768.630713645478</c:v>
                </c:pt>
                <c:pt idx="146">
                  <c:v>20727.799377404357</c:v>
                </c:pt>
                <c:pt idx="147">
                  <c:v>20419.038442136465</c:v>
                </c:pt>
                <c:pt idx="148">
                  <c:v>20273.83680040238</c:v>
                </c:pt>
                <c:pt idx="149">
                  <c:v>20830.926831122753</c:v>
                </c:pt>
                <c:pt idx="150">
                  <c:v>20597.577755000275</c:v>
                </c:pt>
                <c:pt idx="151">
                  <c:v>20541.634803358906</c:v>
                </c:pt>
                <c:pt idx="152">
                  <c:v>20637.663380176651</c:v>
                </c:pt>
                <c:pt idx="153">
                  <c:v>20835.890927328255</c:v>
                </c:pt>
                <c:pt idx="154">
                  <c:v>20621.637903177452</c:v>
                </c:pt>
                <c:pt idx="155">
                  <c:v>21113.873003943489</c:v>
                </c:pt>
                <c:pt idx="156">
                  <c:v>20788.954995606146</c:v>
                </c:pt>
                <c:pt idx="157">
                  <c:v>20409.826717219043</c:v>
                </c:pt>
                <c:pt idx="158">
                  <c:v>20420.273983018247</c:v>
                </c:pt>
                <c:pt idx="159">
                  <c:v>20682.303691562192</c:v>
                </c:pt>
                <c:pt idx="160">
                  <c:v>20759.49209765597</c:v>
                </c:pt>
                <c:pt idx="161">
                  <c:v>20518.912548562592</c:v>
                </c:pt>
                <c:pt idx="162">
                  <c:v>20591.714418981403</c:v>
                </c:pt>
                <c:pt idx="163">
                  <c:v>20569.452750430963</c:v>
                </c:pt>
                <c:pt idx="164">
                  <c:v>20910.96648540525</c:v>
                </c:pt>
                <c:pt idx="165">
                  <c:v>21348.77930023057</c:v>
                </c:pt>
                <c:pt idx="166">
                  <c:v>21828.015633613129</c:v>
                </c:pt>
                <c:pt idx="167">
                  <c:v>21493.220609114327</c:v>
                </c:pt>
                <c:pt idx="168">
                  <c:v>22254.18950711421</c:v>
                </c:pt>
                <c:pt idx="169">
                  <c:v>22142.64721579268</c:v>
                </c:pt>
                <c:pt idx="170">
                  <c:v>22375.214026386457</c:v>
                </c:pt>
                <c:pt idx="171">
                  <c:v>22125.0352750577</c:v>
                </c:pt>
                <c:pt idx="172">
                  <c:v>22782.971760945482</c:v>
                </c:pt>
                <c:pt idx="173">
                  <c:v>22166.327197544691</c:v>
                </c:pt>
                <c:pt idx="174">
                  <c:v>21787.769168795337</c:v>
                </c:pt>
                <c:pt idx="175">
                  <c:v>22093.561881589838</c:v>
                </c:pt>
                <c:pt idx="176">
                  <c:v>22014.750457296326</c:v>
                </c:pt>
                <c:pt idx="177">
                  <c:v>21995.800623180487</c:v>
                </c:pt>
                <c:pt idx="178">
                  <c:v>21495.940261232805</c:v>
                </c:pt>
                <c:pt idx="179">
                  <c:v>21523.436529022038</c:v>
                </c:pt>
                <c:pt idx="180">
                  <c:v>21567.323818450048</c:v>
                </c:pt>
                <c:pt idx="181">
                  <c:v>21585.871553462352</c:v>
                </c:pt>
                <c:pt idx="182">
                  <c:v>21765.229686318817</c:v>
                </c:pt>
                <c:pt idx="183">
                  <c:v>21434.265569642816</c:v>
                </c:pt>
                <c:pt idx="184">
                  <c:v>21392.191381627126</c:v>
                </c:pt>
                <c:pt idx="185">
                  <c:v>21957.630451915513</c:v>
                </c:pt>
                <c:pt idx="186">
                  <c:v>21473.612794647244</c:v>
                </c:pt>
                <c:pt idx="187">
                  <c:v>21923.678665791293</c:v>
                </c:pt>
                <c:pt idx="188">
                  <c:v>21825.990516309856</c:v>
                </c:pt>
                <c:pt idx="189">
                  <c:v>21639.226449055492</c:v>
                </c:pt>
                <c:pt idx="190">
                  <c:v>21187.574114175663</c:v>
                </c:pt>
                <c:pt idx="191">
                  <c:v>21097.123748557911</c:v>
                </c:pt>
                <c:pt idx="192">
                  <c:v>21200.960358877088</c:v>
                </c:pt>
                <c:pt idx="193">
                  <c:v>21498.389410317995</c:v>
                </c:pt>
                <c:pt idx="194">
                  <c:v>21314.191466433484</c:v>
                </c:pt>
                <c:pt idx="195">
                  <c:v>21411.448273240218</c:v>
                </c:pt>
                <c:pt idx="196">
                  <c:v>21585.418278109271</c:v>
                </c:pt>
                <c:pt idx="197">
                  <c:v>21243.721770815195</c:v>
                </c:pt>
                <c:pt idx="198">
                  <c:v>20985.734985985004</c:v>
                </c:pt>
                <c:pt idx="199">
                  <c:v>20833.544130742146</c:v>
                </c:pt>
                <c:pt idx="200">
                  <c:v>20647.233338840859</c:v>
                </c:pt>
                <c:pt idx="201">
                  <c:v>20524.5638686905</c:v>
                </c:pt>
                <c:pt idx="202">
                  <c:v>20663.127219769805</c:v>
                </c:pt>
                <c:pt idx="203">
                  <c:v>20772.12532039986</c:v>
                </c:pt>
                <c:pt idx="204">
                  <c:v>20900.394934428587</c:v>
                </c:pt>
                <c:pt idx="205">
                  <c:v>20686.522076702946</c:v>
                </c:pt>
                <c:pt idx="206">
                  <c:v>20907.311039009444</c:v>
                </c:pt>
                <c:pt idx="207">
                  <c:v>20717.447153211437</c:v>
                </c:pt>
                <c:pt idx="208">
                  <c:v>20733.107085571057</c:v>
                </c:pt>
                <c:pt idx="209">
                  <c:v>20901.674340667112</c:v>
                </c:pt>
                <c:pt idx="210">
                  <c:v>21030.112105230048</c:v>
                </c:pt>
                <c:pt idx="211">
                  <c:v>21020.629877279334</c:v>
                </c:pt>
                <c:pt idx="212">
                  <c:v>21351.806009846292</c:v>
                </c:pt>
                <c:pt idx="213">
                  <c:v>21835.699381937102</c:v>
                </c:pt>
                <c:pt idx="214">
                  <c:v>21694.774612486108</c:v>
                </c:pt>
                <c:pt idx="215">
                  <c:v>22316.895034587815</c:v>
                </c:pt>
                <c:pt idx="216">
                  <c:v>22491.588817843236</c:v>
                </c:pt>
                <c:pt idx="217">
                  <c:v>23180.867101128631</c:v>
                </c:pt>
                <c:pt idx="218">
                  <c:v>23144.407678776894</c:v>
                </c:pt>
                <c:pt idx="219">
                  <c:v>23283.109936819241</c:v>
                </c:pt>
                <c:pt idx="220">
                  <c:v>22928.253822500272</c:v>
                </c:pt>
                <c:pt idx="221">
                  <c:v>22874.716154587342</c:v>
                </c:pt>
                <c:pt idx="222">
                  <c:v>22385.332302010032</c:v>
                </c:pt>
                <c:pt idx="223">
                  <c:v>22588.969909827425</c:v>
                </c:pt>
                <c:pt idx="224">
                  <c:v>22194.839679431952</c:v>
                </c:pt>
                <c:pt idx="225">
                  <c:v>22323.306687566055</c:v>
                </c:pt>
                <c:pt idx="226">
                  <c:v>22092.501802135055</c:v>
                </c:pt>
                <c:pt idx="227">
                  <c:v>22436.238048517989</c:v>
                </c:pt>
                <c:pt idx="228">
                  <c:v>22155.112288002369</c:v>
                </c:pt>
                <c:pt idx="229">
                  <c:v>22389.404469294965</c:v>
                </c:pt>
                <c:pt idx="230">
                  <c:v>22777.320440817573</c:v>
                </c:pt>
                <c:pt idx="231">
                  <c:v>22346.760031641526</c:v>
                </c:pt>
                <c:pt idx="232">
                  <c:v>22299.480487958212</c:v>
                </c:pt>
                <c:pt idx="233">
                  <c:v>22090.776431436236</c:v>
                </c:pt>
                <c:pt idx="234">
                  <c:v>22539.4386111643</c:v>
                </c:pt>
                <c:pt idx="235">
                  <c:v>22620.669940971831</c:v>
                </c:pt>
                <c:pt idx="236">
                  <c:v>22242.119223115267</c:v>
                </c:pt>
                <c:pt idx="237">
                  <c:v>22139.693615104869</c:v>
                </c:pt>
                <c:pt idx="238">
                  <c:v>21852.719140355963</c:v>
                </c:pt>
                <c:pt idx="239">
                  <c:v>21810.454869127687</c:v>
                </c:pt>
                <c:pt idx="240">
                  <c:v>21883.541864365368</c:v>
                </c:pt>
                <c:pt idx="241">
                  <c:v>21669.449679855981</c:v>
                </c:pt>
                <c:pt idx="242">
                  <c:v>21812.319146789541</c:v>
                </c:pt>
                <c:pt idx="243">
                  <c:v>21704.805157396186</c:v>
                </c:pt>
                <c:pt idx="244">
                  <c:v>21727.944133081615</c:v>
                </c:pt>
                <c:pt idx="245">
                  <c:v>21743.933055616857</c:v>
                </c:pt>
                <c:pt idx="246">
                  <c:v>21521.323681005248</c:v>
                </c:pt>
                <c:pt idx="247">
                  <c:v>21646.72742505966</c:v>
                </c:pt>
                <c:pt idx="248">
                  <c:v>21759.18357798014</c:v>
                </c:pt>
                <c:pt idx="249">
                  <c:v>21510.737508242997</c:v>
                </c:pt>
                <c:pt idx="250">
                  <c:v>21924.665636318143</c:v>
                </c:pt>
                <c:pt idx="251">
                  <c:v>21919.18246672444</c:v>
                </c:pt>
                <c:pt idx="252">
                  <c:v>22035.944735499179</c:v>
                </c:pt>
                <c:pt idx="253">
                  <c:v>22597.779535641304</c:v>
                </c:pt>
                <c:pt idx="254">
                  <c:v>21759.761138510683</c:v>
                </c:pt>
                <c:pt idx="255">
                  <c:v>21642.779542952198</c:v>
                </c:pt>
                <c:pt idx="256">
                  <c:v>21692.625210005368</c:v>
                </c:pt>
                <c:pt idx="257">
                  <c:v>21590.060695031927</c:v>
                </c:pt>
                <c:pt idx="258">
                  <c:v>21562.513250993154</c:v>
                </c:pt>
                <c:pt idx="259">
                  <c:v>21575.599749090128</c:v>
                </c:pt>
                <c:pt idx="260">
                  <c:v>21736.899976751327</c:v>
                </c:pt>
                <c:pt idx="261">
                  <c:v>21670.034551279299</c:v>
                </c:pt>
                <c:pt idx="262">
                  <c:v>21319.959760846043</c:v>
                </c:pt>
                <c:pt idx="263">
                  <c:v>21293.479707154846</c:v>
                </c:pt>
                <c:pt idx="264">
                  <c:v>21337.089182656775</c:v>
                </c:pt>
                <c:pt idx="265">
                  <c:v>21213.206104303012</c:v>
                </c:pt>
                <c:pt idx="266">
                  <c:v>21269.989808615417</c:v>
                </c:pt>
                <c:pt idx="267">
                  <c:v>21624.816679363219</c:v>
                </c:pt>
                <c:pt idx="268">
                  <c:v>21866.28084648438</c:v>
                </c:pt>
                <c:pt idx="269">
                  <c:v>21800.724070822049</c:v>
                </c:pt>
                <c:pt idx="270">
                  <c:v>22267.151720033715</c:v>
                </c:pt>
                <c:pt idx="271">
                  <c:v>22449.719334825699</c:v>
                </c:pt>
                <c:pt idx="272">
                  <c:v>22979.042594723549</c:v>
                </c:pt>
                <c:pt idx="273">
                  <c:v>22514.976363883572</c:v>
                </c:pt>
                <c:pt idx="274">
                  <c:v>22297.777049937751</c:v>
                </c:pt>
                <c:pt idx="275">
                  <c:v>22377.911745826543</c:v>
                </c:pt>
                <c:pt idx="276">
                  <c:v>22440.193241518235</c:v>
                </c:pt>
                <c:pt idx="277">
                  <c:v>22540.323229192072</c:v>
                </c:pt>
                <c:pt idx="278">
                  <c:v>22328.665571982288</c:v>
                </c:pt>
                <c:pt idx="279">
                  <c:v>22702.829754163889</c:v>
                </c:pt>
                <c:pt idx="280">
                  <c:v>22732.4315590771</c:v>
                </c:pt>
                <c:pt idx="281">
                  <c:v>22713.701051745007</c:v>
                </c:pt>
                <c:pt idx="282">
                  <c:v>22590.249316065951</c:v>
                </c:pt>
                <c:pt idx="283">
                  <c:v>23007.672050895482</c:v>
                </c:pt>
                <c:pt idx="284">
                  <c:v>23049.066325881551</c:v>
                </c:pt>
                <c:pt idx="285">
                  <c:v>22804.217215397875</c:v>
                </c:pt>
                <c:pt idx="286">
                  <c:v>22689.46544214083</c:v>
                </c:pt>
                <c:pt idx="287">
                  <c:v>23032.689926028354</c:v>
                </c:pt>
                <c:pt idx="288">
                  <c:v>23656.067821690216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D6-4FF0-98F5-62910C6D9E13}"/>
            </c:ext>
          </c:extLst>
        </c:ser>
        <c:ser>
          <c:idx val="0"/>
          <c:order val="2"/>
          <c:tx>
            <c:strRef>
              <c:f>[3]Institutional!$V$1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[3]Institutional!$V$2:$V$290</c:f>
              <c:numCache>
                <c:formatCode>General</c:formatCode>
                <c:ptCount val="289"/>
                <c:pt idx="0">
                  <c:v>10000</c:v>
                </c:pt>
                <c:pt idx="1">
                  <c:v>10624.704795153508</c:v>
                </c:pt>
                <c:pt idx="2">
                  <c:v>10707.978231851319</c:v>
                </c:pt>
                <c:pt idx="3">
                  <c:v>10267.994660642777</c:v>
                </c:pt>
                <c:pt idx="4">
                  <c:v>10880.993941883151</c:v>
                </c:pt>
                <c:pt idx="5">
                  <c:v>11543.484957387822</c:v>
                </c:pt>
                <c:pt idx="6">
                  <c:v>12060.683848444398</c:v>
                </c:pt>
                <c:pt idx="7">
                  <c:v>13020.33062942807</c:v>
                </c:pt>
                <c:pt idx="8">
                  <c:v>12290.892288736008</c:v>
                </c:pt>
                <c:pt idx="9">
                  <c:v>12963.959338741141</c:v>
                </c:pt>
                <c:pt idx="10">
                  <c:v>12531.060683848442</c:v>
                </c:pt>
                <c:pt idx="11">
                  <c:v>13111.099702228152</c:v>
                </c:pt>
                <c:pt idx="12">
                  <c:v>13336.276825136047</c:v>
                </c:pt>
                <c:pt idx="13">
                  <c:v>13483.827908409485</c:v>
                </c:pt>
                <c:pt idx="14">
                  <c:v>14456.309682718964</c:v>
                </c:pt>
                <c:pt idx="15">
                  <c:v>15196.632097751306</c:v>
                </c:pt>
                <c:pt idx="16">
                  <c:v>15349.522538248279</c:v>
                </c:pt>
                <c:pt idx="17">
                  <c:v>15085.63507546976</c:v>
                </c:pt>
                <c:pt idx="18">
                  <c:v>15698.42899681692</c:v>
                </c:pt>
                <c:pt idx="19">
                  <c:v>15531.266043741656</c:v>
                </c:pt>
                <c:pt idx="20">
                  <c:v>13285.758291405689</c:v>
                </c:pt>
                <c:pt idx="21">
                  <c:v>14136.872368826369</c:v>
                </c:pt>
                <c:pt idx="22">
                  <c:v>15286.785090871754</c:v>
                </c:pt>
                <c:pt idx="23">
                  <c:v>16213.368929048158</c:v>
                </c:pt>
                <c:pt idx="24">
                  <c:v>17147.653763220045</c:v>
                </c:pt>
                <c:pt idx="25">
                  <c:v>17864.667830372731</c:v>
                </c:pt>
                <c:pt idx="26">
                  <c:v>17309.477359071778</c:v>
                </c:pt>
                <c:pt idx="27">
                  <c:v>18001.950918985527</c:v>
                </c:pt>
                <c:pt idx="28">
                  <c:v>18699.14775644317</c:v>
                </c:pt>
                <c:pt idx="29">
                  <c:v>18257.521306088922</c:v>
                </c:pt>
                <c:pt idx="30">
                  <c:v>19270.767019201154</c:v>
                </c:pt>
                <c:pt idx="31">
                  <c:v>18669.06253208749</c:v>
                </c:pt>
                <c:pt idx="32">
                  <c:v>18576.75326008831</c:v>
                </c:pt>
                <c:pt idx="33">
                  <c:v>18067.460724920424</c:v>
                </c:pt>
                <c:pt idx="34">
                  <c:v>19210.801930383001</c:v>
                </c:pt>
                <c:pt idx="35">
                  <c:v>19601.293767327243</c:v>
                </c:pt>
                <c:pt idx="36">
                  <c:v>20755.72440702331</c:v>
                </c:pt>
                <c:pt idx="37">
                  <c:v>19712.906869288428</c:v>
                </c:pt>
                <c:pt idx="38">
                  <c:v>19339.767943320672</c:v>
                </c:pt>
                <c:pt idx="39">
                  <c:v>21231.748639490714</c:v>
                </c:pt>
                <c:pt idx="40">
                  <c:v>20592.976691652126</c:v>
                </c:pt>
                <c:pt idx="41">
                  <c:v>20170.448711366676</c:v>
                </c:pt>
                <c:pt idx="42">
                  <c:v>20667.727692781606</c:v>
                </c:pt>
                <c:pt idx="43">
                  <c:v>20344.593900811178</c:v>
                </c:pt>
                <c:pt idx="44">
                  <c:v>21608.276003696486</c:v>
                </c:pt>
                <c:pt idx="45">
                  <c:v>20467.501796899076</c:v>
                </c:pt>
                <c:pt idx="46">
                  <c:v>20381.045281856466</c:v>
                </c:pt>
                <c:pt idx="47">
                  <c:v>18774.206797412477</c:v>
                </c:pt>
                <c:pt idx="48">
                  <c:v>18866.105349625228</c:v>
                </c:pt>
                <c:pt idx="49">
                  <c:v>19535.373241605925</c:v>
                </c:pt>
                <c:pt idx="50">
                  <c:v>17754.184207824223</c:v>
                </c:pt>
                <c:pt idx="51">
                  <c:v>16629.428072697414</c:v>
                </c:pt>
                <c:pt idx="52">
                  <c:v>17921.655200739311</c:v>
                </c:pt>
                <c:pt idx="53">
                  <c:v>18041.790738268832</c:v>
                </c:pt>
                <c:pt idx="54">
                  <c:v>17602.628606633141</c:v>
                </c:pt>
                <c:pt idx="55">
                  <c:v>17429.407536708099</c:v>
                </c:pt>
                <c:pt idx="56">
                  <c:v>16338.22774412159</c:v>
                </c:pt>
                <c:pt idx="57">
                  <c:v>15018.893110175597</c:v>
                </c:pt>
                <c:pt idx="58">
                  <c:v>15305.267481260922</c:v>
                </c:pt>
                <c:pt idx="59">
                  <c:v>16479.309990758818</c:v>
                </c:pt>
                <c:pt idx="60">
                  <c:v>16623.677995687456</c:v>
                </c:pt>
                <c:pt idx="61">
                  <c:v>16381.045281856466</c:v>
                </c:pt>
                <c:pt idx="62">
                  <c:v>16065.201766095093</c:v>
                </c:pt>
                <c:pt idx="63">
                  <c:v>16669.370571927317</c:v>
                </c:pt>
                <c:pt idx="64">
                  <c:v>15658.691857480248</c:v>
                </c:pt>
                <c:pt idx="65">
                  <c:v>15543.382277441229</c:v>
                </c:pt>
                <c:pt idx="66">
                  <c:v>14436.184413184117</c:v>
                </c:pt>
                <c:pt idx="67">
                  <c:v>13310.812198377667</c:v>
                </c:pt>
                <c:pt idx="68">
                  <c:v>13398.295512886343</c:v>
                </c:pt>
                <c:pt idx="69">
                  <c:v>11942.088510113985</c:v>
                </c:pt>
                <c:pt idx="70">
                  <c:v>12993.223123523989</c:v>
                </c:pt>
                <c:pt idx="71">
                  <c:v>13757.983365848666</c:v>
                </c:pt>
                <c:pt idx="72">
                  <c:v>12949.789506109471</c:v>
                </c:pt>
                <c:pt idx="73">
                  <c:v>12610.534962521835</c:v>
                </c:pt>
                <c:pt idx="74">
                  <c:v>12421.295820926187</c:v>
                </c:pt>
                <c:pt idx="75">
                  <c:v>12541.94475818874</c:v>
                </c:pt>
                <c:pt idx="76">
                  <c:v>13575.00770099601</c:v>
                </c:pt>
                <c:pt idx="77">
                  <c:v>14290.173529109781</c:v>
                </c:pt>
                <c:pt idx="78">
                  <c:v>14472.533114282796</c:v>
                </c:pt>
                <c:pt idx="79">
                  <c:v>14727.692781599768</c:v>
                </c:pt>
                <c:pt idx="80">
                  <c:v>15014.888592257945</c:v>
                </c:pt>
                <c:pt idx="81">
                  <c:v>14855.426635178163</c:v>
                </c:pt>
                <c:pt idx="82">
                  <c:v>15695.861998151775</c:v>
                </c:pt>
                <c:pt idx="83">
                  <c:v>15833.966526337423</c:v>
                </c:pt>
                <c:pt idx="84">
                  <c:v>16664.339254543604</c:v>
                </c:pt>
                <c:pt idx="85">
                  <c:v>16970.222815484154</c:v>
                </c:pt>
                <c:pt idx="86">
                  <c:v>17206.078652839118</c:v>
                </c:pt>
                <c:pt idx="87">
                  <c:v>16946.503747818067</c:v>
                </c:pt>
                <c:pt idx="88">
                  <c:v>16680.460006160811</c:v>
                </c:pt>
                <c:pt idx="89">
                  <c:v>16909.333607146538</c:v>
                </c:pt>
                <c:pt idx="90">
                  <c:v>17238.217476126927</c:v>
                </c:pt>
                <c:pt idx="91">
                  <c:v>16667.625012835008</c:v>
                </c:pt>
                <c:pt idx="92">
                  <c:v>16735.085737755431</c:v>
                </c:pt>
                <c:pt idx="93">
                  <c:v>16916.315843515775</c:v>
                </c:pt>
                <c:pt idx="94">
                  <c:v>17174.761269124156</c:v>
                </c:pt>
                <c:pt idx="95">
                  <c:v>17869.699147756455</c:v>
                </c:pt>
                <c:pt idx="96">
                  <c:v>18477.76979155972</c:v>
                </c:pt>
                <c:pt idx="97">
                  <c:v>18027.312865797321</c:v>
                </c:pt>
                <c:pt idx="98">
                  <c:v>18406.715268508073</c:v>
                </c:pt>
                <c:pt idx="99">
                  <c:v>18080.809117979272</c:v>
                </c:pt>
                <c:pt idx="100">
                  <c:v>17737.858096313801</c:v>
                </c:pt>
                <c:pt idx="101">
                  <c:v>18302.289762809334</c:v>
                </c:pt>
                <c:pt idx="102">
                  <c:v>18328.26778930076</c:v>
                </c:pt>
                <c:pt idx="103">
                  <c:v>19009.85727487423</c:v>
                </c:pt>
                <c:pt idx="104">
                  <c:v>18836.430845055973</c:v>
                </c:pt>
                <c:pt idx="105">
                  <c:v>18988.910565766517</c:v>
                </c:pt>
                <c:pt idx="106">
                  <c:v>18672.348290378901</c:v>
                </c:pt>
                <c:pt idx="107">
                  <c:v>19378.580963137912</c:v>
                </c:pt>
                <c:pt idx="108">
                  <c:v>19385.357839613938</c:v>
                </c:pt>
                <c:pt idx="109">
                  <c:v>19898.654892699469</c:v>
                </c:pt>
                <c:pt idx="110">
                  <c:v>19952.664544614447</c:v>
                </c:pt>
                <c:pt idx="111">
                  <c:v>20201.047335455398</c:v>
                </c:pt>
                <c:pt idx="112">
                  <c:v>20472.225074442973</c:v>
                </c:pt>
                <c:pt idx="113">
                  <c:v>19883.047540815292</c:v>
                </c:pt>
                <c:pt idx="114">
                  <c:v>19909.949686826174</c:v>
                </c:pt>
                <c:pt idx="115">
                  <c:v>20032.857582914068</c:v>
                </c:pt>
                <c:pt idx="116">
                  <c:v>20509.497895061108</c:v>
                </c:pt>
                <c:pt idx="117">
                  <c:v>21037.99158024439</c:v>
                </c:pt>
                <c:pt idx="118">
                  <c:v>21723.482903788903</c:v>
                </c:pt>
                <c:pt idx="119">
                  <c:v>22136.667008933167</c:v>
                </c:pt>
                <c:pt idx="120">
                  <c:v>22447.17116747101</c:v>
                </c:pt>
                <c:pt idx="121">
                  <c:v>22786.631070951858</c:v>
                </c:pt>
                <c:pt idx="122">
                  <c:v>22340.897422733357</c:v>
                </c:pt>
                <c:pt idx="123">
                  <c:v>22590.820412773399</c:v>
                </c:pt>
                <c:pt idx="124">
                  <c:v>23591.436492453042</c:v>
                </c:pt>
                <c:pt idx="125">
                  <c:v>24414.724304343381</c:v>
                </c:pt>
                <c:pt idx="126">
                  <c:v>24009.138515247989</c:v>
                </c:pt>
                <c:pt idx="127">
                  <c:v>23264.708902351387</c:v>
                </c:pt>
                <c:pt idx="128">
                  <c:v>23613.410001026816</c:v>
                </c:pt>
                <c:pt idx="129">
                  <c:v>24496.560221788699</c:v>
                </c:pt>
                <c:pt idx="130">
                  <c:v>24886.230619160098</c:v>
                </c:pt>
                <c:pt idx="131">
                  <c:v>23845.774720197165</c:v>
                </c:pt>
                <c:pt idx="132">
                  <c:v>23680.357326214209</c:v>
                </c:pt>
                <c:pt idx="133">
                  <c:v>22259.985624807494</c:v>
                </c:pt>
                <c:pt idx="134">
                  <c:v>21536.913440805027</c:v>
                </c:pt>
                <c:pt idx="135">
                  <c:v>21443.885409179606</c:v>
                </c:pt>
                <c:pt idx="136">
                  <c:v>22488.243146113586</c:v>
                </c:pt>
                <c:pt idx="137">
                  <c:v>22779.54615463602</c:v>
                </c:pt>
                <c:pt idx="138">
                  <c:v>20859.123113256002</c:v>
                </c:pt>
                <c:pt idx="139">
                  <c:v>20683.745764452226</c:v>
                </c:pt>
                <c:pt idx="140">
                  <c:v>20982.955128863352</c:v>
                </c:pt>
                <c:pt idx="141">
                  <c:v>19113.255981106908</c:v>
                </c:pt>
                <c:pt idx="142">
                  <c:v>15903.172810350152</c:v>
                </c:pt>
                <c:pt idx="143">
                  <c:v>14762.09056371292</c:v>
                </c:pt>
                <c:pt idx="144">
                  <c:v>14919.190882020754</c:v>
                </c:pt>
                <c:pt idx="145">
                  <c:v>13661.66957593183</c:v>
                </c:pt>
                <c:pt idx="146">
                  <c:v>12207.002772358566</c:v>
                </c:pt>
                <c:pt idx="147">
                  <c:v>13276.311736317906</c:v>
                </c:pt>
                <c:pt idx="148">
                  <c:v>14546.976075572451</c:v>
                </c:pt>
                <c:pt idx="149">
                  <c:v>15360.611972481787</c:v>
                </c:pt>
                <c:pt idx="150">
                  <c:v>15391.107916623898</c:v>
                </c:pt>
                <c:pt idx="151">
                  <c:v>16555.190471300968</c:v>
                </c:pt>
                <c:pt idx="152">
                  <c:v>17152.890440496984</c:v>
                </c:pt>
                <c:pt idx="153">
                  <c:v>17792.997227641452</c:v>
                </c:pt>
                <c:pt idx="154">
                  <c:v>17462.470479515363</c:v>
                </c:pt>
                <c:pt idx="155">
                  <c:v>18509.908614847533</c:v>
                </c:pt>
                <c:pt idx="156">
                  <c:v>18867.440188931112</c:v>
                </c:pt>
                <c:pt idx="157">
                  <c:v>18188.725741862625</c:v>
                </c:pt>
                <c:pt idx="158">
                  <c:v>18752.130608892094</c:v>
                </c:pt>
                <c:pt idx="159">
                  <c:v>19883.766300441534</c:v>
                </c:pt>
                <c:pt idx="160">
                  <c:v>20197.658897217385</c:v>
                </c:pt>
                <c:pt idx="161">
                  <c:v>18584.864975870223</c:v>
                </c:pt>
                <c:pt idx="162">
                  <c:v>17611.972481774319</c:v>
                </c:pt>
                <c:pt idx="163">
                  <c:v>18845.877400143763</c:v>
                </c:pt>
                <c:pt idx="164">
                  <c:v>17995.174042509509</c:v>
                </c:pt>
                <c:pt idx="165">
                  <c:v>19601.088407434039</c:v>
                </c:pt>
                <c:pt idx="166">
                  <c:v>20346.955539583127</c:v>
                </c:pt>
                <c:pt idx="167">
                  <c:v>20349.522538248289</c:v>
                </c:pt>
                <c:pt idx="168">
                  <c:v>21709.518431050426</c:v>
                </c:pt>
                <c:pt idx="169">
                  <c:v>22224.047643495236</c:v>
                </c:pt>
                <c:pt idx="170">
                  <c:v>22985.419447581899</c:v>
                </c:pt>
                <c:pt idx="171">
                  <c:v>22994.557962829869</c:v>
                </c:pt>
                <c:pt idx="172">
                  <c:v>23675.531368723699</c:v>
                </c:pt>
                <c:pt idx="173">
                  <c:v>23407.536708080919</c:v>
                </c:pt>
                <c:pt idx="174">
                  <c:v>23017.352910976493</c:v>
                </c:pt>
                <c:pt idx="175">
                  <c:v>22549.337714344398</c:v>
                </c:pt>
                <c:pt idx="176">
                  <c:v>21324.365951329717</c:v>
                </c:pt>
                <c:pt idx="177">
                  <c:v>19825.341410822475</c:v>
                </c:pt>
                <c:pt idx="178">
                  <c:v>21992.093644111315</c:v>
                </c:pt>
                <c:pt idx="179">
                  <c:v>21943.526029366476</c:v>
                </c:pt>
                <c:pt idx="180">
                  <c:v>22167.984392648126</c:v>
                </c:pt>
                <c:pt idx="181">
                  <c:v>23161.412876065315</c:v>
                </c:pt>
                <c:pt idx="182">
                  <c:v>24162.953075264413</c:v>
                </c:pt>
                <c:pt idx="183">
                  <c:v>24958.106581784592</c:v>
                </c:pt>
                <c:pt idx="184">
                  <c:v>24801.51966320979</c:v>
                </c:pt>
                <c:pt idx="185">
                  <c:v>23310.914878324278</c:v>
                </c:pt>
                <c:pt idx="186">
                  <c:v>24271.3830988808</c:v>
                </c:pt>
                <c:pt idx="187">
                  <c:v>24608.481363589701</c:v>
                </c:pt>
                <c:pt idx="188">
                  <c:v>25162.747715371203</c:v>
                </c:pt>
                <c:pt idx="189">
                  <c:v>25813.01981722971</c:v>
                </c:pt>
                <c:pt idx="190">
                  <c:v>25336.379505082674</c:v>
                </c:pt>
                <c:pt idx="191">
                  <c:v>25483.314508676471</c:v>
                </c:pt>
                <c:pt idx="192">
                  <c:v>25715.576547900208</c:v>
                </c:pt>
                <c:pt idx="193">
                  <c:v>27047.540815278786</c:v>
                </c:pt>
                <c:pt idx="194">
                  <c:v>27414.724304343377</c:v>
                </c:pt>
                <c:pt idx="195">
                  <c:v>28442.858609713538</c:v>
                </c:pt>
                <c:pt idx="196">
                  <c:v>28990.86148475204</c:v>
                </c:pt>
                <c:pt idx="197">
                  <c:v>29668.959852140892</c:v>
                </c:pt>
                <c:pt idx="198">
                  <c:v>29270.56165930795</c:v>
                </c:pt>
                <c:pt idx="199">
                  <c:v>30760.036964780793</c:v>
                </c:pt>
                <c:pt idx="200">
                  <c:v>29869.185748023428</c:v>
                </c:pt>
                <c:pt idx="201">
                  <c:v>30805.832220967259</c:v>
                </c:pt>
                <c:pt idx="202">
                  <c:v>32221.891364616509</c:v>
                </c:pt>
                <c:pt idx="203">
                  <c:v>33203.819694013771</c:v>
                </c:pt>
                <c:pt idx="204">
                  <c:v>34044.460416880604</c:v>
                </c:pt>
                <c:pt idx="205">
                  <c:v>32867.337508984514</c:v>
                </c:pt>
                <c:pt idx="206">
                  <c:v>34370.879967142442</c:v>
                </c:pt>
                <c:pt idx="207">
                  <c:v>34659.718656946323</c:v>
                </c:pt>
                <c:pt idx="208">
                  <c:v>34915.905123729353</c:v>
                </c:pt>
                <c:pt idx="209">
                  <c:v>35735.599137488469</c:v>
                </c:pt>
                <c:pt idx="210">
                  <c:v>36473.765273642079</c:v>
                </c:pt>
                <c:pt idx="211">
                  <c:v>35970.736215217192</c:v>
                </c:pt>
                <c:pt idx="212">
                  <c:v>37409.795666906284</c:v>
                </c:pt>
                <c:pt idx="213">
                  <c:v>36885.203819694041</c:v>
                </c:pt>
                <c:pt idx="214">
                  <c:v>37786.117671218832</c:v>
                </c:pt>
                <c:pt idx="215">
                  <c:v>38802.341102782651</c:v>
                </c:pt>
                <c:pt idx="216">
                  <c:v>38704.589793613333</c:v>
                </c:pt>
                <c:pt idx="217">
                  <c:v>37542.663517814995</c:v>
                </c:pt>
                <c:pt idx="218">
                  <c:v>39700.37991580247</c:v>
                </c:pt>
                <c:pt idx="219">
                  <c:v>39072.492042304162</c:v>
                </c:pt>
                <c:pt idx="220">
                  <c:v>39447.376527364235</c:v>
                </c:pt>
                <c:pt idx="221">
                  <c:v>39954.615463599985</c:v>
                </c:pt>
                <c:pt idx="222">
                  <c:v>39181.127425813764</c:v>
                </c:pt>
                <c:pt idx="223">
                  <c:v>40002.053598932158</c:v>
                </c:pt>
                <c:pt idx="224">
                  <c:v>37588.561453948067</c:v>
                </c:pt>
                <c:pt idx="225">
                  <c:v>36658.486497587044</c:v>
                </c:pt>
                <c:pt idx="226">
                  <c:v>39750.795769586221</c:v>
                </c:pt>
                <c:pt idx="227">
                  <c:v>39868.980388130221</c:v>
                </c:pt>
                <c:pt idx="228">
                  <c:v>39240.168395112458</c:v>
                </c:pt>
                <c:pt idx="229">
                  <c:v>37292.94588766816</c:v>
                </c:pt>
                <c:pt idx="230">
                  <c:v>37242.632713831008</c:v>
                </c:pt>
                <c:pt idx="231">
                  <c:v>39769.072800082169</c:v>
                </c:pt>
                <c:pt idx="232">
                  <c:v>39923.298079885026</c:v>
                </c:pt>
                <c:pt idx="233">
                  <c:v>40640.209467091103</c:v>
                </c:pt>
                <c:pt idx="234">
                  <c:v>40745.559092309304</c:v>
                </c:pt>
                <c:pt idx="235">
                  <c:v>42247.766711161341</c:v>
                </c:pt>
                <c:pt idx="236">
                  <c:v>42307.115720299851</c:v>
                </c:pt>
                <c:pt idx="237">
                  <c:v>42315.02207618855</c:v>
                </c:pt>
                <c:pt idx="238">
                  <c:v>41543.176917548029</c:v>
                </c:pt>
                <c:pt idx="239">
                  <c:v>43081.733237498745</c:v>
                </c:pt>
                <c:pt idx="240">
                  <c:v>43933.258034705854</c:v>
                </c:pt>
                <c:pt idx="241">
                  <c:v>44766.505801417021</c:v>
                </c:pt>
                <c:pt idx="242">
                  <c:v>46544.101037067499</c:v>
                </c:pt>
                <c:pt idx="243">
                  <c:v>46598.316048875691</c:v>
                </c:pt>
                <c:pt idx="244">
                  <c:v>47076.90728000825</c:v>
                </c:pt>
                <c:pt idx="245">
                  <c:v>47739.398295512925</c:v>
                </c:pt>
                <c:pt idx="246">
                  <c:v>48037.375500564776</c:v>
                </c:pt>
                <c:pt idx="247">
                  <c:v>49025.156586918623</c:v>
                </c:pt>
                <c:pt idx="248">
                  <c:v>49175.274668857222</c:v>
                </c:pt>
                <c:pt idx="249">
                  <c:v>50189.649861382124</c:v>
                </c:pt>
                <c:pt idx="250">
                  <c:v>51360.817332375031</c:v>
                </c:pt>
                <c:pt idx="251">
                  <c:v>52936.030393264235</c:v>
                </c:pt>
                <c:pt idx="252">
                  <c:v>53524.591847212294</c:v>
                </c:pt>
                <c:pt idx="253">
                  <c:v>56589.074853681137</c:v>
                </c:pt>
                <c:pt idx="254">
                  <c:v>54503.439778211374</c:v>
                </c:pt>
                <c:pt idx="255">
                  <c:v>53118.287298490657</c:v>
                </c:pt>
                <c:pt idx="256">
                  <c:v>53322.106992504421</c:v>
                </c:pt>
                <c:pt idx="257">
                  <c:v>54606.222404764419</c:v>
                </c:pt>
                <c:pt idx="258">
                  <c:v>54942.293870007255</c:v>
                </c:pt>
                <c:pt idx="259">
                  <c:v>56986.959646781048</c:v>
                </c:pt>
                <c:pt idx="260">
                  <c:v>58843.823801211693</c:v>
                </c:pt>
                <c:pt idx="261">
                  <c:v>59178.765787041862</c:v>
                </c:pt>
                <c:pt idx="262">
                  <c:v>55133.894650374845</c:v>
                </c:pt>
                <c:pt idx="263">
                  <c:v>56257.418626142382</c:v>
                </c:pt>
                <c:pt idx="264">
                  <c:v>51177.944347469005</c:v>
                </c:pt>
                <c:pt idx="265">
                  <c:v>55279.084094876336</c:v>
                </c:pt>
                <c:pt idx="266">
                  <c:v>57054.009651915047</c:v>
                </c:pt>
                <c:pt idx="267">
                  <c:v>58162.645035424655</c:v>
                </c:pt>
                <c:pt idx="268">
                  <c:v>60517.609610843079</c:v>
                </c:pt>
                <c:pt idx="269">
                  <c:v>56671.834890645929</c:v>
                </c:pt>
                <c:pt idx="270">
                  <c:v>60665.879453742753</c:v>
                </c:pt>
                <c:pt idx="271">
                  <c:v>61537.837560324529</c:v>
                </c:pt>
                <c:pt idx="272">
                  <c:v>60562.994147243102</c:v>
                </c:pt>
                <c:pt idx="273">
                  <c:v>61696.170037991651</c:v>
                </c:pt>
                <c:pt idx="274">
                  <c:v>63032.446863127698</c:v>
                </c:pt>
                <c:pt idx="275">
                  <c:v>65320.464113358743</c:v>
                </c:pt>
                <c:pt idx="276">
                  <c:v>67292.021768148756</c:v>
                </c:pt>
                <c:pt idx="277">
                  <c:v>67265.633021870904</c:v>
                </c:pt>
                <c:pt idx="278">
                  <c:v>61728.411541226065</c:v>
                </c:pt>
                <c:pt idx="279">
                  <c:v>54104.117465858973</c:v>
                </c:pt>
                <c:pt idx="280">
                  <c:v>61039.942499229968</c:v>
                </c:pt>
                <c:pt idx="281">
                  <c:v>63947.119827497765</c:v>
                </c:pt>
                <c:pt idx="282">
                  <c:v>65218.913646164976</c:v>
                </c:pt>
                <c:pt idx="283">
                  <c:v>68896.293253927593</c:v>
                </c:pt>
                <c:pt idx="284">
                  <c:v>73848.547078755597</c:v>
                </c:pt>
                <c:pt idx="285">
                  <c:v>71042.509497895138</c:v>
                </c:pt>
                <c:pt idx="286">
                  <c:v>69153.301160283474</c:v>
                </c:pt>
                <c:pt idx="287">
                  <c:v>76723.072184002551</c:v>
                </c:pt>
                <c:pt idx="288">
                  <c:v>79672.964370058631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6-4FF0-98F5-62910C6D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8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[4]Institutional!$T$1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[4]Institutional!$P$2:$P$290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[4]Institutional!$T$2:$T$290</c:f>
              <c:numCache>
                <c:formatCode>General</c:formatCode>
                <c:ptCount val="289"/>
                <c:pt idx="0">
                  <c:v>10000</c:v>
                </c:pt>
                <c:pt idx="1">
                  <c:v>10255</c:v>
                </c:pt>
                <c:pt idx="2">
                  <c:v>10646.741</c:v>
                </c:pt>
                <c:pt idx="3">
                  <c:v>10978.919319199998</c:v>
                </c:pt>
                <c:pt idx="4">
                  <c:v>11150.190460579519</c:v>
                </c:pt>
                <c:pt idx="5">
                  <c:v>12089.036497360315</c:v>
                </c:pt>
                <c:pt idx="6">
                  <c:v>12121.676895903187</c:v>
                </c:pt>
                <c:pt idx="7">
                  <c:v>11947.124748602182</c:v>
                </c:pt>
                <c:pt idx="8">
                  <c:v>11988.939685222291</c:v>
                </c:pt>
                <c:pt idx="9">
                  <c:v>12253.895252265704</c:v>
                </c:pt>
                <c:pt idx="10">
                  <c:v>11649.778216329005</c:v>
                </c:pt>
                <c:pt idx="11">
                  <c:v>11918.888093126203</c:v>
                </c:pt>
                <c:pt idx="12">
                  <c:v>12377.765284711561</c:v>
                </c:pt>
                <c:pt idx="13">
                  <c:v>12625.320590405792</c:v>
                </c:pt>
                <c:pt idx="14">
                  <c:v>12698.547449830146</c:v>
                </c:pt>
                <c:pt idx="15">
                  <c:v>12984.264767451325</c:v>
                </c:pt>
                <c:pt idx="16">
                  <c:v>13420.53606363769</c:v>
                </c:pt>
                <c:pt idx="17">
                  <c:v>13860.729646525006</c:v>
                </c:pt>
                <c:pt idx="18">
                  <c:v>14424.861343138573</c:v>
                </c:pt>
                <c:pt idx="19">
                  <c:v>14486.888246914068</c:v>
                </c:pt>
                <c:pt idx="20">
                  <c:v>14230.470324943688</c:v>
                </c:pt>
                <c:pt idx="21">
                  <c:v>15344.71615138678</c:v>
                </c:pt>
                <c:pt idx="22">
                  <c:v>15783.575033316441</c:v>
                </c:pt>
                <c:pt idx="23">
                  <c:v>15826.190685906395</c:v>
                </c:pt>
                <c:pt idx="24">
                  <c:v>15886.330210512839</c:v>
                </c:pt>
                <c:pt idx="25">
                  <c:v>16696.533051248993</c:v>
                </c:pt>
                <c:pt idx="26">
                  <c:v>17187.411122955713</c:v>
                </c:pt>
                <c:pt idx="27">
                  <c:v>17599.908989906649</c:v>
                </c:pt>
                <c:pt idx="28">
                  <c:v>17863.907624755248</c:v>
                </c:pt>
                <c:pt idx="29">
                  <c:v>18339.087567573737</c:v>
                </c:pt>
                <c:pt idx="30">
                  <c:v>18698.533683898182</c:v>
                </c:pt>
                <c:pt idx="31">
                  <c:v>19222.092627047332</c:v>
                </c:pt>
                <c:pt idx="32">
                  <c:v>19610.37889811369</c:v>
                </c:pt>
                <c:pt idx="33">
                  <c:v>20218.300643955212</c:v>
                </c:pt>
                <c:pt idx="34">
                  <c:v>19322.629925427995</c:v>
                </c:pt>
                <c:pt idx="35">
                  <c:v>19739.998731817239</c:v>
                </c:pt>
                <c:pt idx="36">
                  <c:v>19907.788721037683</c:v>
                </c:pt>
                <c:pt idx="37">
                  <c:v>20343.769294028411</c:v>
                </c:pt>
                <c:pt idx="38">
                  <c:v>20791.332218497035</c:v>
                </c:pt>
                <c:pt idx="39">
                  <c:v>21103.202201774489</c:v>
                </c:pt>
                <c:pt idx="40">
                  <c:v>21326.896145113296</c:v>
                </c:pt>
                <c:pt idx="41">
                  <c:v>21030.452288696222</c:v>
                </c:pt>
                <c:pt idx="42">
                  <c:v>21667.674993043718</c:v>
                </c:pt>
                <c:pt idx="43">
                  <c:v>22189.865960376072</c:v>
                </c:pt>
                <c:pt idx="44">
                  <c:v>22587.064561066803</c:v>
                </c:pt>
                <c:pt idx="45">
                  <c:v>23192.397891303393</c:v>
                </c:pt>
                <c:pt idx="46">
                  <c:v>23644.649650183812</c:v>
                </c:pt>
                <c:pt idx="47">
                  <c:v>23989.861535076496</c:v>
                </c:pt>
                <c:pt idx="48">
                  <c:v>24289.73480426495</c:v>
                </c:pt>
                <c:pt idx="49">
                  <c:v>25086.438105844838</c:v>
                </c:pt>
                <c:pt idx="50">
                  <c:v>24797.944067627624</c:v>
                </c:pt>
                <c:pt idx="51">
                  <c:v>24711.15126339093</c:v>
                </c:pt>
                <c:pt idx="52">
                  <c:v>23213.65549682944</c:v>
                </c:pt>
                <c:pt idx="53">
                  <c:v>23694.178165613808</c:v>
                </c:pt>
                <c:pt idx="54">
                  <c:v>23625.465048933529</c:v>
                </c:pt>
                <c:pt idx="55">
                  <c:v>23774.305478741811</c:v>
                </c:pt>
                <c:pt idx="56">
                  <c:v>24287.830477082636</c:v>
                </c:pt>
                <c:pt idx="57">
                  <c:v>22784.413770551222</c:v>
                </c:pt>
                <c:pt idx="58">
                  <c:v>23625.158638684559</c:v>
                </c:pt>
                <c:pt idx="59">
                  <c:v>24014.973756222855</c:v>
                </c:pt>
                <c:pt idx="60">
                  <c:v>24524.091199854782</c:v>
                </c:pt>
                <c:pt idx="61">
                  <c:v>25117.574206891266</c:v>
                </c:pt>
                <c:pt idx="62">
                  <c:v>25378.796978642935</c:v>
                </c:pt>
                <c:pt idx="63">
                  <c:v>25467.622768068188</c:v>
                </c:pt>
                <c:pt idx="64">
                  <c:v>25819.075962267529</c:v>
                </c:pt>
                <c:pt idx="65">
                  <c:v>25968.82660284868</c:v>
                </c:pt>
                <c:pt idx="66">
                  <c:v>26231.11175153745</c:v>
                </c:pt>
                <c:pt idx="67">
                  <c:v>26545.885092555898</c:v>
                </c:pt>
                <c:pt idx="68">
                  <c:v>27148.476684156914</c:v>
                </c:pt>
                <c:pt idx="69">
                  <c:v>27805.469819913513</c:v>
                </c:pt>
                <c:pt idx="70">
                  <c:v>27241.01878256927</c:v>
                </c:pt>
                <c:pt idx="71">
                  <c:v>26783.369667022107</c:v>
                </c:pt>
                <c:pt idx="72">
                  <c:v>28157.356530940338</c:v>
                </c:pt>
                <c:pt idx="73">
                  <c:v>28804.975731151964</c:v>
                </c:pt>
                <c:pt idx="74">
                  <c:v>29311.943304020242</c:v>
                </c:pt>
                <c:pt idx="75">
                  <c:v>30071.122635594369</c:v>
                </c:pt>
                <c:pt idx="76">
                  <c:v>29965.873706369792</c:v>
                </c:pt>
                <c:pt idx="77">
                  <c:v>30319.471016104955</c:v>
                </c:pt>
                <c:pt idx="78">
                  <c:v>30825.806182073906</c:v>
                </c:pt>
                <c:pt idx="79">
                  <c:v>30548.373926435241</c:v>
                </c:pt>
                <c:pt idx="80">
                  <c:v>31449.550957265084</c:v>
                </c:pt>
                <c:pt idx="81">
                  <c:v>31600.508801859953</c:v>
                </c:pt>
                <c:pt idx="82">
                  <c:v>31749.031193228693</c:v>
                </c:pt>
                <c:pt idx="83">
                  <c:v>33028.517150315813</c:v>
                </c:pt>
                <c:pt idx="84">
                  <c:v>33064.848519181163</c:v>
                </c:pt>
                <c:pt idx="85">
                  <c:v>33567.434216672722</c:v>
                </c:pt>
                <c:pt idx="86">
                  <c:v>33879.611354887784</c:v>
                </c:pt>
                <c:pt idx="87">
                  <c:v>34956.982995973216</c:v>
                </c:pt>
                <c:pt idx="88">
                  <c:v>35481.337740912808</c:v>
                </c:pt>
                <c:pt idx="89">
                  <c:v>36237.090234794254</c:v>
                </c:pt>
                <c:pt idx="90">
                  <c:v>36479.87873936737</c:v>
                </c:pt>
                <c:pt idx="91">
                  <c:v>37643.586871153188</c:v>
                </c:pt>
                <c:pt idx="92">
                  <c:v>37564.535338723763</c:v>
                </c:pt>
                <c:pt idx="93">
                  <c:v>37925.15487797551</c:v>
                </c:pt>
                <c:pt idx="94">
                  <c:v>39055.324493339183</c:v>
                </c:pt>
                <c:pt idx="95">
                  <c:v>38535.888677577772</c:v>
                </c:pt>
                <c:pt idx="96">
                  <c:v>38416.427422677283</c:v>
                </c:pt>
                <c:pt idx="97">
                  <c:v>38577.776417852525</c:v>
                </c:pt>
                <c:pt idx="98">
                  <c:v>39210.451951105308</c:v>
                </c:pt>
                <c:pt idx="99">
                  <c:v>39853.503363103431</c:v>
                </c:pt>
                <c:pt idx="100">
                  <c:v>40594.778525657151</c:v>
                </c:pt>
                <c:pt idx="101">
                  <c:v>41110.332212932997</c:v>
                </c:pt>
                <c:pt idx="102">
                  <c:v>41139.109445482049</c:v>
                </c:pt>
                <c:pt idx="103">
                  <c:v>40188.79601729141</c:v>
                </c:pt>
                <c:pt idx="104">
                  <c:v>41314.08230577557</c:v>
                </c:pt>
                <c:pt idx="105">
                  <c:v>41888.34804982585</c:v>
                </c:pt>
                <c:pt idx="106">
                  <c:v>42047.523772415188</c:v>
                </c:pt>
                <c:pt idx="107">
                  <c:v>42245.14713414554</c:v>
                </c:pt>
                <c:pt idx="108">
                  <c:v>42519.740590517482</c:v>
                </c:pt>
                <c:pt idx="109">
                  <c:v>42604.780071698515</c:v>
                </c:pt>
                <c:pt idx="110">
                  <c:v>42758.157279956635</c:v>
                </c:pt>
                <c:pt idx="111">
                  <c:v>43549.183189635834</c:v>
                </c:pt>
                <c:pt idx="112">
                  <c:v>44154.516835971772</c:v>
                </c:pt>
                <c:pt idx="113">
                  <c:v>44525.414777393933</c:v>
                </c:pt>
                <c:pt idx="114">
                  <c:v>45220.011247921284</c:v>
                </c:pt>
                <c:pt idx="115">
                  <c:v>46314.335520120978</c:v>
                </c:pt>
                <c:pt idx="116">
                  <c:v>46735.795973354085</c:v>
                </c:pt>
                <c:pt idx="117">
                  <c:v>47062.946545167557</c:v>
                </c:pt>
                <c:pt idx="118">
                  <c:v>47519.457126655681</c:v>
                </c:pt>
                <c:pt idx="119">
                  <c:v>47814.077760840948</c:v>
                </c:pt>
                <c:pt idx="120">
                  <c:v>48239.62305291243</c:v>
                </c:pt>
                <c:pt idx="121">
                  <c:v>48919.801737958493</c:v>
                </c:pt>
                <c:pt idx="122">
                  <c:v>47041.281351220889</c:v>
                </c:pt>
                <c:pt idx="123">
                  <c:v>46688.471741086731</c:v>
                </c:pt>
                <c:pt idx="124">
                  <c:v>45806.059625180191</c:v>
                </c:pt>
                <c:pt idx="125">
                  <c:v>46580.182032845732</c:v>
                </c:pt>
                <c:pt idx="126">
                  <c:v>48345.570931890587</c:v>
                </c:pt>
                <c:pt idx="127">
                  <c:v>45609.211617145578</c:v>
                </c:pt>
                <c:pt idx="128">
                  <c:v>47880.550355679428</c:v>
                </c:pt>
                <c:pt idx="129">
                  <c:v>49278.662426065261</c:v>
                </c:pt>
                <c:pt idx="130">
                  <c:v>51195.602394439193</c:v>
                </c:pt>
                <c:pt idx="131">
                  <c:v>54006.2409658939</c:v>
                </c:pt>
                <c:pt idx="132">
                  <c:v>54935.148310507277</c:v>
                </c:pt>
                <c:pt idx="133">
                  <c:v>52084.014113191944</c:v>
                </c:pt>
                <c:pt idx="134">
                  <c:v>52646.521465614416</c:v>
                </c:pt>
                <c:pt idx="135">
                  <c:v>53704.716547073265</c:v>
                </c:pt>
                <c:pt idx="136">
                  <c:v>54886.220311108875</c:v>
                </c:pt>
                <c:pt idx="137">
                  <c:v>56505.363810286588</c:v>
                </c:pt>
                <c:pt idx="138">
                  <c:v>57539.411968014829</c:v>
                </c:pt>
                <c:pt idx="139">
                  <c:v>57648.73685075406</c:v>
                </c:pt>
                <c:pt idx="140">
                  <c:v>57625.677356013759</c:v>
                </c:pt>
                <c:pt idx="141">
                  <c:v>49500.456848815818</c:v>
                </c:pt>
                <c:pt idx="142">
                  <c:v>46317.577473436962</c:v>
                </c:pt>
                <c:pt idx="143">
                  <c:v>45238.37791830588</c:v>
                </c:pt>
                <c:pt idx="144">
                  <c:v>45129.805811301951</c:v>
                </c:pt>
                <c:pt idx="145">
                  <c:v>46167.791344961894</c:v>
                </c:pt>
                <c:pt idx="146">
                  <c:v>48023.736557029362</c:v>
                </c:pt>
                <c:pt idx="147">
                  <c:v>48042.946051652172</c:v>
                </c:pt>
                <c:pt idx="148">
                  <c:v>48047.750346257337</c:v>
                </c:pt>
                <c:pt idx="149">
                  <c:v>49316.210955398528</c:v>
                </c:pt>
                <c:pt idx="150">
                  <c:v>50800.628905156023</c:v>
                </c:pt>
                <c:pt idx="151">
                  <c:v>51054.632049681801</c:v>
                </c:pt>
                <c:pt idx="152">
                  <c:v>51253.745114675563</c:v>
                </c:pt>
                <c:pt idx="153">
                  <c:v>51648.398952058567</c:v>
                </c:pt>
                <c:pt idx="154">
                  <c:v>51302.35467907977</c:v>
                </c:pt>
                <c:pt idx="155">
                  <c:v>52538.74142684559</c:v>
                </c:pt>
                <c:pt idx="156">
                  <c:v>53316.3147999629</c:v>
                </c:pt>
                <c:pt idx="157">
                  <c:v>53545.574953602736</c:v>
                </c:pt>
                <c:pt idx="158">
                  <c:v>55558.888571858202</c:v>
                </c:pt>
                <c:pt idx="159">
                  <c:v>55542.220905286646</c:v>
                </c:pt>
                <c:pt idx="160">
                  <c:v>55786.606677269905</c:v>
                </c:pt>
                <c:pt idx="161">
                  <c:v>47524.610228366233</c:v>
                </c:pt>
                <c:pt idx="162">
                  <c:v>47401.046241772478</c:v>
                </c:pt>
                <c:pt idx="163">
                  <c:v>47320.464463161465</c:v>
                </c:pt>
                <c:pt idx="164">
                  <c:v>48858.379558214212</c:v>
                </c:pt>
                <c:pt idx="165">
                  <c:v>49092.899780093634</c:v>
                </c:pt>
                <c:pt idx="166">
                  <c:v>48773.795931523026</c:v>
                </c:pt>
                <c:pt idx="167">
                  <c:v>49788.2908868987</c:v>
                </c:pt>
                <c:pt idx="168">
                  <c:v>49589.137723351101</c:v>
                </c:pt>
                <c:pt idx="169">
                  <c:v>49668.480343708463</c:v>
                </c:pt>
                <c:pt idx="170">
                  <c:v>49961.524377736343</c:v>
                </c:pt>
                <c:pt idx="171">
                  <c:v>51190.577877428652</c:v>
                </c:pt>
                <c:pt idx="172">
                  <c:v>51943.07937222685</c:v>
                </c:pt>
                <c:pt idx="173">
                  <c:v>53132.575889850843</c:v>
                </c:pt>
                <c:pt idx="174">
                  <c:v>54211.167180414814</c:v>
                </c:pt>
                <c:pt idx="175">
                  <c:v>53338.367388810133</c:v>
                </c:pt>
                <c:pt idx="176">
                  <c:v>50922.139346097036</c:v>
                </c:pt>
                <c:pt idx="177">
                  <c:v>51716.524719896152</c:v>
                </c:pt>
                <c:pt idx="178">
                  <c:v>51416.568876520752</c:v>
                </c:pt>
                <c:pt idx="179">
                  <c:v>53653.189622649406</c:v>
                </c:pt>
                <c:pt idx="180">
                  <c:v>55654.453595574232</c:v>
                </c:pt>
                <c:pt idx="181">
                  <c:v>55910.464082113867</c:v>
                </c:pt>
                <c:pt idx="182">
                  <c:v>55681.231179377202</c:v>
                </c:pt>
                <c:pt idx="183">
                  <c:v>55658.958686905455</c:v>
                </c:pt>
                <c:pt idx="184">
                  <c:v>57072.69623755286</c:v>
                </c:pt>
                <c:pt idx="185">
                  <c:v>58282.637397788989</c:v>
                </c:pt>
                <c:pt idx="186">
                  <c:v>59780.501178912171</c:v>
                </c:pt>
                <c:pt idx="187">
                  <c:v>59894.084131152107</c:v>
                </c:pt>
                <c:pt idx="188">
                  <c:v>59906.062947978338</c:v>
                </c:pt>
                <c:pt idx="189">
                  <c:v>60559.039034111294</c:v>
                </c:pt>
                <c:pt idx="190">
                  <c:v>61546.151370367304</c:v>
                </c:pt>
                <c:pt idx="191">
                  <c:v>61601.542906600625</c:v>
                </c:pt>
                <c:pt idx="192">
                  <c:v>62513.24574161831</c:v>
                </c:pt>
                <c:pt idx="193">
                  <c:v>62269.444083226001</c:v>
                </c:pt>
                <c:pt idx="194">
                  <c:v>62294.351860859286</c:v>
                </c:pt>
                <c:pt idx="195">
                  <c:v>62288.122425673202</c:v>
                </c:pt>
                <c:pt idx="196">
                  <c:v>62288.122425673202</c:v>
                </c:pt>
                <c:pt idx="197">
                  <c:v>61596.724266748228</c:v>
                </c:pt>
                <c:pt idx="198">
                  <c:v>60543.420281786835</c:v>
                </c:pt>
                <c:pt idx="199">
                  <c:v>60434.442125279616</c:v>
                </c:pt>
                <c:pt idx="200">
                  <c:v>62936.428029266201</c:v>
                </c:pt>
                <c:pt idx="201">
                  <c:v>62640.626817528646</c:v>
                </c:pt>
                <c:pt idx="202">
                  <c:v>62465.233062439562</c:v>
                </c:pt>
                <c:pt idx="203">
                  <c:v>62184.139513658585</c:v>
                </c:pt>
                <c:pt idx="204">
                  <c:v>62638.083732108294</c:v>
                </c:pt>
                <c:pt idx="205">
                  <c:v>62550.390414883346</c:v>
                </c:pt>
                <c:pt idx="206">
                  <c:v>62675.491195713112</c:v>
                </c:pt>
                <c:pt idx="207">
                  <c:v>63396.259344463819</c:v>
                </c:pt>
                <c:pt idx="208">
                  <c:v>63985.844556367338</c:v>
                </c:pt>
                <c:pt idx="209">
                  <c:v>64267.382272415351</c:v>
                </c:pt>
                <c:pt idx="210">
                  <c:v>63894.631455235343</c:v>
                </c:pt>
                <c:pt idx="211">
                  <c:v>64131.041591619716</c:v>
                </c:pt>
                <c:pt idx="212">
                  <c:v>63541.036008976815</c:v>
                </c:pt>
                <c:pt idx="213">
                  <c:v>64093.843022254907</c:v>
                </c:pt>
                <c:pt idx="214">
                  <c:v>63715.689348423599</c:v>
                </c:pt>
                <c:pt idx="215">
                  <c:v>63263.307954049793</c:v>
                </c:pt>
                <c:pt idx="216">
                  <c:v>63358.202915980874</c:v>
                </c:pt>
                <c:pt idx="217">
                  <c:v>64378.269982928163</c:v>
                </c:pt>
                <c:pt idx="218">
                  <c:v>64249.513442962307</c:v>
                </c:pt>
                <c:pt idx="219">
                  <c:v>65206.831193262442</c:v>
                </c:pt>
                <c:pt idx="220">
                  <c:v>65102.50026335322</c:v>
                </c:pt>
                <c:pt idx="221">
                  <c:v>64672.823761615087</c:v>
                </c:pt>
                <c:pt idx="222">
                  <c:v>65798.130895067196</c:v>
                </c:pt>
                <c:pt idx="223">
                  <c:v>67193.051270042633</c:v>
                </c:pt>
                <c:pt idx="224">
                  <c:v>65775.277888244731</c:v>
                </c:pt>
                <c:pt idx="225">
                  <c:v>65584.529582368821</c:v>
                </c:pt>
                <c:pt idx="226">
                  <c:v>65125.437875292242</c:v>
                </c:pt>
                <c:pt idx="227">
                  <c:v>65411.989801943528</c:v>
                </c:pt>
                <c:pt idx="228">
                  <c:v>65654.014164210719</c:v>
                </c:pt>
                <c:pt idx="229">
                  <c:v>65325.744093389665</c:v>
                </c:pt>
                <c:pt idx="230">
                  <c:v>65208.157754021559</c:v>
                </c:pt>
                <c:pt idx="231">
                  <c:v>64829.950439048233</c:v>
                </c:pt>
                <c:pt idx="232">
                  <c:v>65037.406280453193</c:v>
                </c:pt>
                <c:pt idx="233">
                  <c:v>65726.802787025998</c:v>
                </c:pt>
                <c:pt idx="234">
                  <c:v>67080.774924438723</c:v>
                </c:pt>
                <c:pt idx="235">
                  <c:v>66718.538739846757</c:v>
                </c:pt>
                <c:pt idx="236">
                  <c:v>67392.395981119203</c:v>
                </c:pt>
                <c:pt idx="237">
                  <c:v>68416.760400032217</c:v>
                </c:pt>
                <c:pt idx="238">
                  <c:v>68697.269117672346</c:v>
                </c:pt>
                <c:pt idx="239">
                  <c:v>68278.215776054538</c:v>
                </c:pt>
                <c:pt idx="240">
                  <c:v>68667.401605978055</c:v>
                </c:pt>
                <c:pt idx="241">
                  <c:v>69072.539275453324</c:v>
                </c:pt>
                <c:pt idx="242">
                  <c:v>69058.724767598236</c:v>
                </c:pt>
                <c:pt idx="243">
                  <c:v>70343.217048275561</c:v>
                </c:pt>
                <c:pt idx="244">
                  <c:v>70469.834838962459</c:v>
                </c:pt>
                <c:pt idx="245">
                  <c:v>71202.721121287672</c:v>
                </c:pt>
                <c:pt idx="246">
                  <c:v>71886.26724405204</c:v>
                </c:pt>
                <c:pt idx="247">
                  <c:v>71936.587631122864</c:v>
                </c:pt>
                <c:pt idx="248">
                  <c:v>71598.485669256581</c:v>
                </c:pt>
                <c:pt idx="249">
                  <c:v>71748.842489162023</c:v>
                </c:pt>
                <c:pt idx="250">
                  <c:v>71885.165289891433</c:v>
                </c:pt>
                <c:pt idx="251">
                  <c:v>71360.403583275227</c:v>
                </c:pt>
                <c:pt idx="252">
                  <c:v>71260.499018258648</c:v>
                </c:pt>
                <c:pt idx="253">
                  <c:v>71018.213321596573</c:v>
                </c:pt>
                <c:pt idx="254">
                  <c:v>72040.875593427569</c:v>
                </c:pt>
                <c:pt idx="255">
                  <c:v>72811.712962277234</c:v>
                </c:pt>
                <c:pt idx="256">
                  <c:v>72418.529712280942</c:v>
                </c:pt>
                <c:pt idx="257">
                  <c:v>72396.804153367266</c:v>
                </c:pt>
                <c:pt idx="258">
                  <c:v>73106.292834070264</c:v>
                </c:pt>
                <c:pt idx="259">
                  <c:v>73303.679824722247</c:v>
                </c:pt>
                <c:pt idx="260">
                  <c:v>73325.670928669657</c:v>
                </c:pt>
                <c:pt idx="261">
                  <c:v>74161.58357725649</c:v>
                </c:pt>
                <c:pt idx="262">
                  <c:v>75926.629266395204</c:v>
                </c:pt>
                <c:pt idx="263">
                  <c:v>76253.1137722407</c:v>
                </c:pt>
                <c:pt idx="264">
                  <c:v>73973.1456704507</c:v>
                </c:pt>
                <c:pt idx="265">
                  <c:v>73862.185951945023</c:v>
                </c:pt>
                <c:pt idx="266">
                  <c:v>73662.75804987477</c:v>
                </c:pt>
                <c:pt idx="267">
                  <c:v>74458.315836813417</c:v>
                </c:pt>
                <c:pt idx="268">
                  <c:v>73981.782615457822</c:v>
                </c:pt>
                <c:pt idx="269">
                  <c:v>74810.378580750956</c:v>
                </c:pt>
                <c:pt idx="270">
                  <c:v>74675.719899305608</c:v>
                </c:pt>
                <c:pt idx="271">
                  <c:v>74862.409199053873</c:v>
                </c:pt>
                <c:pt idx="272">
                  <c:v>74869.89543997377</c:v>
                </c:pt>
                <c:pt idx="273">
                  <c:v>74974.713293589739</c:v>
                </c:pt>
                <c:pt idx="274">
                  <c:v>75139.657662835642</c:v>
                </c:pt>
                <c:pt idx="275">
                  <c:v>74914.23868984713</c:v>
                </c:pt>
                <c:pt idx="276">
                  <c:v>74929.221537585094</c:v>
                </c:pt>
                <c:pt idx="277">
                  <c:v>74861.785238201264</c:v>
                </c:pt>
                <c:pt idx="278">
                  <c:v>74479.990133486441</c:v>
                </c:pt>
                <c:pt idx="279">
                  <c:v>74576.814120659983</c:v>
                </c:pt>
                <c:pt idx="280">
                  <c:v>74382.91440394627</c:v>
                </c:pt>
                <c:pt idx="281">
                  <c:v>74762.267267406409</c:v>
                </c:pt>
                <c:pt idx="282">
                  <c:v>75405.222765906103</c:v>
                </c:pt>
                <c:pt idx="283">
                  <c:v>75352.439109969971</c:v>
                </c:pt>
                <c:pt idx="284">
                  <c:v>75164.058012195048</c:v>
                </c:pt>
                <c:pt idx="285">
                  <c:v>75209.156447002359</c:v>
                </c:pt>
                <c:pt idx="286">
                  <c:v>75239.240109581151</c:v>
                </c:pt>
                <c:pt idx="287">
                  <c:v>75051.142009307208</c:v>
                </c:pt>
                <c:pt idx="288">
                  <c:v>75584.005117573295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E39-4921-9763-18A7BED2B737}"/>
            </c:ext>
          </c:extLst>
        </c:ser>
        <c:ser>
          <c:idx val="2"/>
          <c:order val="1"/>
          <c:tx>
            <c:strRef>
              <c:f>[4]Institutional!$U$1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[4]Institutional!$P$2:$P$290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[4]Institutional!$U$2:$U$290</c:f>
              <c:numCache>
                <c:formatCode>General</c:formatCode>
                <c:ptCount val="289"/>
                <c:pt idx="0">
                  <c:v>10000</c:v>
                </c:pt>
                <c:pt idx="1">
                  <c:v>10386.000517611212</c:v>
                </c:pt>
                <c:pt idx="2">
                  <c:v>10748.474582219033</c:v>
                </c:pt>
                <c:pt idx="3">
                  <c:v>10685.059898144644</c:v>
                </c:pt>
                <c:pt idx="4">
                  <c:v>10537.606501430744</c:v>
                </c:pt>
                <c:pt idx="5">
                  <c:v>10571.324338985631</c:v>
                </c:pt>
                <c:pt idx="6">
                  <c:v>10579.783041945519</c:v>
                </c:pt>
                <c:pt idx="7">
                  <c:v>11181.769265299143</c:v>
                </c:pt>
                <c:pt idx="8">
                  <c:v>10734.503466094275</c:v>
                </c:pt>
                <c:pt idx="9">
                  <c:v>10842.916695300999</c:v>
                </c:pt>
                <c:pt idx="10">
                  <c:v>10669.429209356189</c:v>
                </c:pt>
                <c:pt idx="11">
                  <c:v>10820.940151569432</c:v>
                </c:pt>
                <c:pt idx="12">
                  <c:v>11089.301093270909</c:v>
                </c:pt>
                <c:pt idx="13">
                  <c:v>11153.615017158667</c:v>
                </c:pt>
                <c:pt idx="14">
                  <c:v>11043.191292434252</c:v>
                </c:pt>
                <c:pt idx="15">
                  <c:v>11102.826244935382</c:v>
                </c:pt>
                <c:pt idx="16">
                  <c:v>10726.439551345135</c:v>
                </c:pt>
                <c:pt idx="17">
                  <c:v>10807.963316864334</c:v>
                </c:pt>
                <c:pt idx="18">
                  <c:v>10846.871888301261</c:v>
                </c:pt>
                <c:pt idx="19">
                  <c:v>10815.41311661898</c:v>
                </c:pt>
                <c:pt idx="20">
                  <c:v>11455.686485522243</c:v>
                </c:pt>
                <c:pt idx="21">
                  <c:v>11817.68534209861</c:v>
                </c:pt>
                <c:pt idx="22">
                  <c:v>11729.055388785971</c:v>
                </c:pt>
                <c:pt idx="23">
                  <c:v>11619.97686833521</c:v>
                </c:pt>
                <c:pt idx="24">
                  <c:v>11866.317400948372</c:v>
                </c:pt>
                <c:pt idx="25">
                  <c:v>11688.326405043934</c:v>
                </c:pt>
                <c:pt idx="26">
                  <c:v>11994.557771405931</c:v>
                </c:pt>
                <c:pt idx="27">
                  <c:v>11848.222941289148</c:v>
                </c:pt>
                <c:pt idx="28">
                  <c:v>12062.680670438114</c:v>
                </c:pt>
                <c:pt idx="29">
                  <c:v>11890.180155020173</c:v>
                </c:pt>
                <c:pt idx="30">
                  <c:v>12074.48045140377</c:v>
                </c:pt>
                <c:pt idx="31">
                  <c:v>12011.694504109457</c:v>
                </c:pt>
                <c:pt idx="32">
                  <c:v>11973.253829811194</c:v>
                </c:pt>
                <c:pt idx="33">
                  <c:v>11979.24145100752</c:v>
                </c:pt>
                <c:pt idx="34">
                  <c:v>11474.914133564167</c:v>
                </c:pt>
                <c:pt idx="35">
                  <c:v>11699.826439405131</c:v>
                </c:pt>
                <c:pt idx="36">
                  <c:v>11725.560782031584</c:v>
                </c:pt>
                <c:pt idx="37">
                  <c:v>11890.896622513752</c:v>
                </c:pt>
                <c:pt idx="38">
                  <c:v>11838.572562804227</c:v>
                </c:pt>
                <c:pt idx="39">
                  <c:v>11740.314163685043</c:v>
                </c:pt>
                <c:pt idx="40">
                  <c:v>11551.291030558072</c:v>
                </c:pt>
                <c:pt idx="41">
                  <c:v>11643.700715443971</c:v>
                </c:pt>
                <c:pt idx="42">
                  <c:v>11533.086907506973</c:v>
                </c:pt>
                <c:pt idx="43">
                  <c:v>11394.691706961874</c:v>
                </c:pt>
                <c:pt idx="44">
                  <c:v>11686.39632934695</c:v>
                </c:pt>
                <c:pt idx="45">
                  <c:v>11512.26548483648</c:v>
                </c:pt>
                <c:pt idx="46">
                  <c:v>11613.579837142555</c:v>
                </c:pt>
                <c:pt idx="47">
                  <c:v>11931.786445897204</c:v>
                </c:pt>
                <c:pt idx="48">
                  <c:v>12647.698311622424</c:v>
                </c:pt>
                <c:pt idx="49">
                  <c:v>12646.433527169476</c:v>
                </c:pt>
                <c:pt idx="50">
                  <c:v>12568.024201979502</c:v>
                </c:pt>
                <c:pt idx="51">
                  <c:v>13122.27029540394</c:v>
                </c:pt>
                <c:pt idx="52">
                  <c:v>12620.998931147478</c:v>
                </c:pt>
                <c:pt idx="53">
                  <c:v>12696.725158682933</c:v>
                </c:pt>
                <c:pt idx="54">
                  <c:v>12565.95521931948</c:v>
                </c:pt>
                <c:pt idx="55">
                  <c:v>12483.0204514915</c:v>
                </c:pt>
                <c:pt idx="56">
                  <c:v>12669.016875002748</c:v>
                </c:pt>
                <c:pt idx="57">
                  <c:v>12895.78614761278</c:v>
                </c:pt>
                <c:pt idx="58">
                  <c:v>13225.924133403329</c:v>
                </c:pt>
                <c:pt idx="59">
                  <c:v>12628.112429833711</c:v>
                </c:pt>
                <c:pt idx="60">
                  <c:v>12754.393481023122</c:v>
                </c:pt>
                <c:pt idx="61">
                  <c:v>12643.977067191496</c:v>
                </c:pt>
                <c:pt idx="62">
                  <c:v>12375.44066406302</c:v>
                </c:pt>
                <c:pt idx="63">
                  <c:v>12447.482201631503</c:v>
                </c:pt>
                <c:pt idx="64">
                  <c:v>12333.900171221116</c:v>
                </c:pt>
                <c:pt idx="65">
                  <c:v>12651.989805691095</c:v>
                </c:pt>
                <c:pt idx="66">
                  <c:v>13468.382581944144</c:v>
                </c:pt>
                <c:pt idx="67">
                  <c:v>13862.081469664916</c:v>
                </c:pt>
                <c:pt idx="68">
                  <c:v>14041.176410380887</c:v>
                </c:pt>
                <c:pt idx="69">
                  <c:v>14380.745447872605</c:v>
                </c:pt>
                <c:pt idx="70">
                  <c:v>13899.754500220059</c:v>
                </c:pt>
                <c:pt idx="71">
                  <c:v>13703.281567338443</c:v>
                </c:pt>
                <c:pt idx="72">
                  <c:v>14330.534236179856</c:v>
                </c:pt>
                <c:pt idx="73">
                  <c:v>14747.657224404929</c:v>
                </c:pt>
                <c:pt idx="74">
                  <c:v>15133.087492378396</c:v>
                </c:pt>
                <c:pt idx="75">
                  <c:v>14434.495131676493</c:v>
                </c:pt>
                <c:pt idx="76">
                  <c:v>14559.08005573825</c:v>
                </c:pt>
                <c:pt idx="77">
                  <c:v>15301.362311762792</c:v>
                </c:pt>
                <c:pt idx="78">
                  <c:v>14936.424476284197</c:v>
                </c:pt>
                <c:pt idx="79">
                  <c:v>14790.257796701619</c:v>
                </c:pt>
                <c:pt idx="80">
                  <c:v>14880.649675177036</c:v>
                </c:pt>
                <c:pt idx="81">
                  <c:v>14954.387339873172</c:v>
                </c:pt>
                <c:pt idx="82">
                  <c:v>15141.692413194116</c:v>
                </c:pt>
                <c:pt idx="83">
                  <c:v>15058.955039471513</c:v>
                </c:pt>
                <c:pt idx="84">
                  <c:v>15576.156839120882</c:v>
                </c:pt>
                <c:pt idx="85">
                  <c:v>15702.496377452626</c:v>
                </c:pt>
                <c:pt idx="86">
                  <c:v>16280.144638702992</c:v>
                </c:pt>
                <c:pt idx="87">
                  <c:v>16348.32602487751</c:v>
                </c:pt>
                <c:pt idx="88">
                  <c:v>15767.285509371837</c:v>
                </c:pt>
                <c:pt idx="89">
                  <c:v>15615.277426448765</c:v>
                </c:pt>
                <c:pt idx="90">
                  <c:v>15293.554278261356</c:v>
                </c:pt>
                <c:pt idx="91">
                  <c:v>15209.544809193012</c:v>
                </c:pt>
                <c:pt idx="92">
                  <c:v>15083.06636389823</c:v>
                </c:pt>
                <c:pt idx="93">
                  <c:v>15259.946104098341</c:v>
                </c:pt>
                <c:pt idx="94">
                  <c:v>15625.32990403722</c:v>
                </c:pt>
                <c:pt idx="95">
                  <c:v>16141.084146913854</c:v>
                </c:pt>
                <c:pt idx="96">
                  <c:v>16090.617053973398</c:v>
                </c:pt>
                <c:pt idx="97">
                  <c:v>15616.264396975632</c:v>
                </c:pt>
                <c:pt idx="98">
                  <c:v>15622.712604417828</c:v>
                </c:pt>
                <c:pt idx="99">
                  <c:v>15593.885754140525</c:v>
                </c:pt>
                <c:pt idx="100">
                  <c:v>15273.668649868185</c:v>
                </c:pt>
                <c:pt idx="101">
                  <c:v>15593.023068791113</c:v>
                </c:pt>
                <c:pt idx="102">
                  <c:v>15894.516976624149</c:v>
                </c:pt>
                <c:pt idx="103">
                  <c:v>15807.999871328284</c:v>
                </c:pt>
                <c:pt idx="104">
                  <c:v>15944.932893315065</c:v>
                </c:pt>
                <c:pt idx="105">
                  <c:v>16002.681635475958</c:v>
                </c:pt>
                <c:pt idx="106">
                  <c:v>15980.997527456053</c:v>
                </c:pt>
                <c:pt idx="107">
                  <c:v>16436.605055336142</c:v>
                </c:pt>
                <c:pt idx="108">
                  <c:v>16365.989141862019</c:v>
                </c:pt>
                <c:pt idx="109">
                  <c:v>16576.718315687267</c:v>
                </c:pt>
                <c:pt idx="110">
                  <c:v>16308.540146305579</c:v>
                </c:pt>
                <c:pt idx="111">
                  <c:v>16553.089510184796</c:v>
                </c:pt>
                <c:pt idx="112">
                  <c:v>17164.740733808922</c:v>
                </c:pt>
                <c:pt idx="113">
                  <c:v>17034.943143186749</c:v>
                </c:pt>
                <c:pt idx="114">
                  <c:v>16788.902357178042</c:v>
                </c:pt>
                <c:pt idx="115">
                  <c:v>16460.533607443063</c:v>
                </c:pt>
                <c:pt idx="116">
                  <c:v>16491.480616629928</c:v>
                </c:pt>
                <c:pt idx="117">
                  <c:v>16453.368932507285</c:v>
                </c:pt>
                <c:pt idx="118">
                  <c:v>16572.98244947075</c:v>
                </c:pt>
                <c:pt idx="119">
                  <c:v>16937.671714594431</c:v>
                </c:pt>
                <c:pt idx="120">
                  <c:v>16945.713696665196</c:v>
                </c:pt>
                <c:pt idx="121">
                  <c:v>17112.255834457981</c:v>
                </c:pt>
                <c:pt idx="122">
                  <c:v>16906.417647910315</c:v>
                </c:pt>
                <c:pt idx="123">
                  <c:v>16589.929098961693</c:v>
                </c:pt>
                <c:pt idx="124">
                  <c:v>16831.758810722433</c:v>
                </c:pt>
                <c:pt idx="125">
                  <c:v>17028.100147533802</c:v>
                </c:pt>
                <c:pt idx="126">
                  <c:v>17331.10009928191</c:v>
                </c:pt>
                <c:pt idx="127">
                  <c:v>17149.205086626756</c:v>
                </c:pt>
                <c:pt idx="128">
                  <c:v>16853.552582134213</c:v>
                </c:pt>
                <c:pt idx="129">
                  <c:v>17527.785048054484</c:v>
                </c:pt>
                <c:pt idx="130">
                  <c:v>17858.705299373734</c:v>
                </c:pt>
                <c:pt idx="131">
                  <c:v>18010.289350514893</c:v>
                </c:pt>
                <c:pt idx="132">
                  <c:v>18240.480120951397</c:v>
                </c:pt>
                <c:pt idx="133">
                  <c:v>18583.309816628174</c:v>
                </c:pt>
                <c:pt idx="134">
                  <c:v>19608.201944405031</c:v>
                </c:pt>
                <c:pt idx="135">
                  <c:v>19499.964176625308</c:v>
                </c:pt>
                <c:pt idx="136">
                  <c:v>19423.777362843983</c:v>
                </c:pt>
                <c:pt idx="137">
                  <c:v>19708.295377614912</c:v>
                </c:pt>
                <c:pt idx="138">
                  <c:v>20103.763501391251</c:v>
                </c:pt>
                <c:pt idx="139">
                  <c:v>19512.853280616913</c:v>
                </c:pt>
                <c:pt idx="140">
                  <c:v>19547.916322445453</c:v>
                </c:pt>
                <c:pt idx="141">
                  <c:v>19497.851328608536</c:v>
                </c:pt>
                <c:pt idx="142">
                  <c:v>20169.985568297619</c:v>
                </c:pt>
                <c:pt idx="143">
                  <c:v>20547.549315627315</c:v>
                </c:pt>
                <c:pt idx="144">
                  <c:v>20809.812972740594</c:v>
                </c:pt>
                <c:pt idx="145">
                  <c:v>20768.630713645478</c:v>
                </c:pt>
                <c:pt idx="146">
                  <c:v>20727.799377404357</c:v>
                </c:pt>
                <c:pt idx="147">
                  <c:v>20419.038442136465</c:v>
                </c:pt>
                <c:pt idx="148">
                  <c:v>20273.83680040238</c:v>
                </c:pt>
                <c:pt idx="149">
                  <c:v>20830.926831122753</c:v>
                </c:pt>
                <c:pt idx="150">
                  <c:v>20597.577755000275</c:v>
                </c:pt>
                <c:pt idx="151">
                  <c:v>20541.634803358906</c:v>
                </c:pt>
                <c:pt idx="152">
                  <c:v>20637.663380176651</c:v>
                </c:pt>
                <c:pt idx="153">
                  <c:v>20835.890927328255</c:v>
                </c:pt>
                <c:pt idx="154">
                  <c:v>20621.637903177452</c:v>
                </c:pt>
                <c:pt idx="155">
                  <c:v>21113.873003943489</c:v>
                </c:pt>
                <c:pt idx="156">
                  <c:v>20788.954995606146</c:v>
                </c:pt>
                <c:pt idx="157">
                  <c:v>20409.826717219043</c:v>
                </c:pt>
                <c:pt idx="158">
                  <c:v>20420.273983018247</c:v>
                </c:pt>
                <c:pt idx="159">
                  <c:v>20682.303691562192</c:v>
                </c:pt>
                <c:pt idx="160">
                  <c:v>20759.49209765597</c:v>
                </c:pt>
                <c:pt idx="161">
                  <c:v>20518.912548562592</c:v>
                </c:pt>
                <c:pt idx="162">
                  <c:v>20591.714418981403</c:v>
                </c:pt>
                <c:pt idx="163">
                  <c:v>20569.452750430963</c:v>
                </c:pt>
                <c:pt idx="164">
                  <c:v>20910.96648540525</c:v>
                </c:pt>
                <c:pt idx="165">
                  <c:v>21348.77930023057</c:v>
                </c:pt>
                <c:pt idx="166">
                  <c:v>21828.015633613129</c:v>
                </c:pt>
                <c:pt idx="167">
                  <c:v>21493.220609114327</c:v>
                </c:pt>
                <c:pt idx="168">
                  <c:v>22254.18950711421</c:v>
                </c:pt>
                <c:pt idx="169">
                  <c:v>22142.64721579268</c:v>
                </c:pt>
                <c:pt idx="170">
                  <c:v>22375.214026386457</c:v>
                </c:pt>
                <c:pt idx="171">
                  <c:v>22125.0352750577</c:v>
                </c:pt>
                <c:pt idx="172">
                  <c:v>22782.971760945482</c:v>
                </c:pt>
                <c:pt idx="173">
                  <c:v>22166.327197544691</c:v>
                </c:pt>
                <c:pt idx="174">
                  <c:v>21787.769168795337</c:v>
                </c:pt>
                <c:pt idx="175">
                  <c:v>22093.561881589838</c:v>
                </c:pt>
                <c:pt idx="176">
                  <c:v>22014.750457296326</c:v>
                </c:pt>
                <c:pt idx="177">
                  <c:v>21995.800623180487</c:v>
                </c:pt>
                <c:pt idx="178">
                  <c:v>21495.940261232805</c:v>
                </c:pt>
                <c:pt idx="179">
                  <c:v>21523.436529022038</c:v>
                </c:pt>
                <c:pt idx="180">
                  <c:v>21567.323818450048</c:v>
                </c:pt>
                <c:pt idx="181">
                  <c:v>21585.871553462352</c:v>
                </c:pt>
                <c:pt idx="182">
                  <c:v>21765.229686318817</c:v>
                </c:pt>
                <c:pt idx="183">
                  <c:v>21434.265569642816</c:v>
                </c:pt>
                <c:pt idx="184">
                  <c:v>21392.191381627126</c:v>
                </c:pt>
                <c:pt idx="185">
                  <c:v>21957.630451915513</c:v>
                </c:pt>
                <c:pt idx="186">
                  <c:v>21473.612794647244</c:v>
                </c:pt>
                <c:pt idx="187">
                  <c:v>21923.678665791293</c:v>
                </c:pt>
                <c:pt idx="188">
                  <c:v>21825.990516309856</c:v>
                </c:pt>
                <c:pt idx="189">
                  <c:v>21639.226449055492</c:v>
                </c:pt>
                <c:pt idx="190">
                  <c:v>21187.574114175663</c:v>
                </c:pt>
                <c:pt idx="191">
                  <c:v>21097.123748557911</c:v>
                </c:pt>
                <c:pt idx="192">
                  <c:v>21200.960358877088</c:v>
                </c:pt>
                <c:pt idx="193">
                  <c:v>21498.389410317995</c:v>
                </c:pt>
                <c:pt idx="194">
                  <c:v>21314.191466433484</c:v>
                </c:pt>
                <c:pt idx="195">
                  <c:v>21411.448273240218</c:v>
                </c:pt>
                <c:pt idx="196">
                  <c:v>21585.418278109271</c:v>
                </c:pt>
                <c:pt idx="197">
                  <c:v>21243.721770815195</c:v>
                </c:pt>
                <c:pt idx="198">
                  <c:v>20985.734985985004</c:v>
                </c:pt>
                <c:pt idx="199">
                  <c:v>20833.544130742146</c:v>
                </c:pt>
                <c:pt idx="200">
                  <c:v>20647.233338840859</c:v>
                </c:pt>
                <c:pt idx="201">
                  <c:v>20524.5638686905</c:v>
                </c:pt>
                <c:pt idx="202">
                  <c:v>20663.127219769805</c:v>
                </c:pt>
                <c:pt idx="203">
                  <c:v>20772.12532039986</c:v>
                </c:pt>
                <c:pt idx="204">
                  <c:v>20900.394934428587</c:v>
                </c:pt>
                <c:pt idx="205">
                  <c:v>20686.522076702946</c:v>
                </c:pt>
                <c:pt idx="206">
                  <c:v>20907.311039009444</c:v>
                </c:pt>
                <c:pt idx="207">
                  <c:v>20717.447153211437</c:v>
                </c:pt>
                <c:pt idx="208">
                  <c:v>20733.107085571057</c:v>
                </c:pt>
                <c:pt idx="209">
                  <c:v>20901.674340667112</c:v>
                </c:pt>
                <c:pt idx="210">
                  <c:v>21030.112105230048</c:v>
                </c:pt>
                <c:pt idx="211">
                  <c:v>21020.629877279334</c:v>
                </c:pt>
                <c:pt idx="212">
                  <c:v>21351.806009846292</c:v>
                </c:pt>
                <c:pt idx="213">
                  <c:v>21835.699381937102</c:v>
                </c:pt>
                <c:pt idx="214">
                  <c:v>21694.774612486108</c:v>
                </c:pt>
                <c:pt idx="215">
                  <c:v>22316.895034587815</c:v>
                </c:pt>
                <c:pt idx="216">
                  <c:v>22491.588817843236</c:v>
                </c:pt>
                <c:pt idx="217">
                  <c:v>23180.867101128631</c:v>
                </c:pt>
                <c:pt idx="218">
                  <c:v>23144.407678776894</c:v>
                </c:pt>
                <c:pt idx="219">
                  <c:v>23283.109936819241</c:v>
                </c:pt>
                <c:pt idx="220">
                  <c:v>22928.253822500272</c:v>
                </c:pt>
                <c:pt idx="221">
                  <c:v>22874.716154587342</c:v>
                </c:pt>
                <c:pt idx="222">
                  <c:v>22385.332302010032</c:v>
                </c:pt>
                <c:pt idx="223">
                  <c:v>22588.969909827425</c:v>
                </c:pt>
                <c:pt idx="224">
                  <c:v>22194.839679431952</c:v>
                </c:pt>
                <c:pt idx="225">
                  <c:v>22323.306687566055</c:v>
                </c:pt>
                <c:pt idx="226">
                  <c:v>22092.501802135055</c:v>
                </c:pt>
                <c:pt idx="227">
                  <c:v>22436.238048517989</c:v>
                </c:pt>
                <c:pt idx="228">
                  <c:v>22155.112288002369</c:v>
                </c:pt>
                <c:pt idx="229">
                  <c:v>22389.404469294965</c:v>
                </c:pt>
                <c:pt idx="230">
                  <c:v>22777.320440817573</c:v>
                </c:pt>
                <c:pt idx="231">
                  <c:v>22346.760031641526</c:v>
                </c:pt>
                <c:pt idx="232">
                  <c:v>22299.480487958212</c:v>
                </c:pt>
                <c:pt idx="233">
                  <c:v>22090.776431436236</c:v>
                </c:pt>
                <c:pt idx="234">
                  <c:v>22539.4386111643</c:v>
                </c:pt>
                <c:pt idx="235">
                  <c:v>22620.669940971831</c:v>
                </c:pt>
                <c:pt idx="236">
                  <c:v>22242.119223115267</c:v>
                </c:pt>
                <c:pt idx="237">
                  <c:v>22139.693615104869</c:v>
                </c:pt>
                <c:pt idx="238">
                  <c:v>21852.719140355963</c:v>
                </c:pt>
                <c:pt idx="239">
                  <c:v>21810.454869127687</c:v>
                </c:pt>
                <c:pt idx="240">
                  <c:v>21883.541864365368</c:v>
                </c:pt>
                <c:pt idx="241">
                  <c:v>21669.449679855981</c:v>
                </c:pt>
                <c:pt idx="242">
                  <c:v>21812.319146789541</c:v>
                </c:pt>
                <c:pt idx="243">
                  <c:v>21704.805157396186</c:v>
                </c:pt>
                <c:pt idx="244">
                  <c:v>21727.944133081615</c:v>
                </c:pt>
                <c:pt idx="245">
                  <c:v>21743.933055616857</c:v>
                </c:pt>
                <c:pt idx="246">
                  <c:v>21521.323681005248</c:v>
                </c:pt>
                <c:pt idx="247">
                  <c:v>21646.72742505966</c:v>
                </c:pt>
                <c:pt idx="248">
                  <c:v>21759.18357798014</c:v>
                </c:pt>
                <c:pt idx="249">
                  <c:v>21510.737508242997</c:v>
                </c:pt>
                <c:pt idx="250">
                  <c:v>21924.665636318143</c:v>
                </c:pt>
                <c:pt idx="251">
                  <c:v>21919.18246672444</c:v>
                </c:pt>
                <c:pt idx="252">
                  <c:v>22035.944735499179</c:v>
                </c:pt>
                <c:pt idx="253">
                  <c:v>22597.779535641304</c:v>
                </c:pt>
                <c:pt idx="254">
                  <c:v>21759.761138510683</c:v>
                </c:pt>
                <c:pt idx="255">
                  <c:v>21642.779542952198</c:v>
                </c:pt>
                <c:pt idx="256">
                  <c:v>21692.625210005368</c:v>
                </c:pt>
                <c:pt idx="257">
                  <c:v>21590.060695031927</c:v>
                </c:pt>
                <c:pt idx="258">
                  <c:v>21562.513250993154</c:v>
                </c:pt>
                <c:pt idx="259">
                  <c:v>21575.599749090128</c:v>
                </c:pt>
                <c:pt idx="260">
                  <c:v>21736.899976751327</c:v>
                </c:pt>
                <c:pt idx="261">
                  <c:v>21670.034551279299</c:v>
                </c:pt>
                <c:pt idx="262">
                  <c:v>21319.959760846043</c:v>
                </c:pt>
                <c:pt idx="263">
                  <c:v>21293.479707154846</c:v>
                </c:pt>
                <c:pt idx="264">
                  <c:v>21337.089182656775</c:v>
                </c:pt>
                <c:pt idx="265">
                  <c:v>21213.206104303012</c:v>
                </c:pt>
                <c:pt idx="266">
                  <c:v>21269.989808615417</c:v>
                </c:pt>
                <c:pt idx="267">
                  <c:v>21624.816679363219</c:v>
                </c:pt>
                <c:pt idx="268">
                  <c:v>21866.28084648438</c:v>
                </c:pt>
                <c:pt idx="269">
                  <c:v>21800.724070822049</c:v>
                </c:pt>
                <c:pt idx="270">
                  <c:v>22267.151720033715</c:v>
                </c:pt>
                <c:pt idx="271">
                  <c:v>22449.719334825699</c:v>
                </c:pt>
                <c:pt idx="272">
                  <c:v>22979.042594723549</c:v>
                </c:pt>
                <c:pt idx="273">
                  <c:v>22514.976363883572</c:v>
                </c:pt>
                <c:pt idx="274">
                  <c:v>22297.777049937751</c:v>
                </c:pt>
                <c:pt idx="275">
                  <c:v>22377.911745826543</c:v>
                </c:pt>
                <c:pt idx="276">
                  <c:v>22440.193241518235</c:v>
                </c:pt>
                <c:pt idx="277">
                  <c:v>22539.913819195739</c:v>
                </c:pt>
                <c:pt idx="278">
                  <c:v>22328.285405557122</c:v>
                </c:pt>
                <c:pt idx="279">
                  <c:v>22702.354546132428</c:v>
                </c:pt>
                <c:pt idx="280">
                  <c:v>22736.430617434107</c:v>
                </c:pt>
                <c:pt idx="281">
                  <c:v>22715.674992798737</c:v>
                </c:pt>
                <c:pt idx="282">
                  <c:v>22598.912724023998</c:v>
                </c:pt>
                <c:pt idx="283">
                  <c:v>23012.336400496519</c:v>
                </c:pt>
                <c:pt idx="284">
                  <c:v>23062.964333078387</c:v>
                </c:pt>
                <c:pt idx="285">
                  <c:v>22956.874697146224</c:v>
                </c:pt>
                <c:pt idx="286">
                  <c:v>22846.681698599921</c:v>
                </c:pt>
                <c:pt idx="287">
                  <c:v>23187.097255909059</c:v>
                </c:pt>
                <c:pt idx="288">
                  <c:v>23551.134682826832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E39-4921-9763-18A7BED2B737}"/>
            </c:ext>
          </c:extLst>
        </c:ser>
        <c:ser>
          <c:idx val="0"/>
          <c:order val="2"/>
          <c:tx>
            <c:strRef>
              <c:f>[4]Institutional!$V$1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[4]Institutional!$P$2:$P$290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[4]Institutional!$V$2:$V$290</c:f>
              <c:numCache>
                <c:formatCode>General</c:formatCode>
                <c:ptCount val="289"/>
                <c:pt idx="0">
                  <c:v>10000</c:v>
                </c:pt>
                <c:pt idx="1">
                  <c:v>10624.704795153508</c:v>
                </c:pt>
                <c:pt idx="2">
                  <c:v>10707.978231851319</c:v>
                </c:pt>
                <c:pt idx="3">
                  <c:v>10267.994660642777</c:v>
                </c:pt>
                <c:pt idx="4">
                  <c:v>10880.993941883151</c:v>
                </c:pt>
                <c:pt idx="5">
                  <c:v>11543.484957387822</c:v>
                </c:pt>
                <c:pt idx="6">
                  <c:v>12060.683848444398</c:v>
                </c:pt>
                <c:pt idx="7">
                  <c:v>13020.33062942807</c:v>
                </c:pt>
                <c:pt idx="8">
                  <c:v>12290.892288736008</c:v>
                </c:pt>
                <c:pt idx="9">
                  <c:v>12963.959338741141</c:v>
                </c:pt>
                <c:pt idx="10">
                  <c:v>12531.060683848442</c:v>
                </c:pt>
                <c:pt idx="11">
                  <c:v>13111.099702228152</c:v>
                </c:pt>
                <c:pt idx="12">
                  <c:v>13336.276825136047</c:v>
                </c:pt>
                <c:pt idx="13">
                  <c:v>13483.827908409485</c:v>
                </c:pt>
                <c:pt idx="14">
                  <c:v>14456.309682718964</c:v>
                </c:pt>
                <c:pt idx="15">
                  <c:v>15196.632097751306</c:v>
                </c:pt>
                <c:pt idx="16">
                  <c:v>15349.522538248279</c:v>
                </c:pt>
                <c:pt idx="17">
                  <c:v>15085.63507546976</c:v>
                </c:pt>
                <c:pt idx="18">
                  <c:v>15698.42899681692</c:v>
                </c:pt>
                <c:pt idx="19">
                  <c:v>15531.266043741656</c:v>
                </c:pt>
                <c:pt idx="20">
                  <c:v>13285.758291405689</c:v>
                </c:pt>
                <c:pt idx="21">
                  <c:v>14136.872368826369</c:v>
                </c:pt>
                <c:pt idx="22">
                  <c:v>15286.785090871754</c:v>
                </c:pt>
                <c:pt idx="23">
                  <c:v>16213.368929048158</c:v>
                </c:pt>
                <c:pt idx="24">
                  <c:v>17147.653763220045</c:v>
                </c:pt>
                <c:pt idx="25">
                  <c:v>17864.667830372731</c:v>
                </c:pt>
                <c:pt idx="26">
                  <c:v>17309.477359071778</c:v>
                </c:pt>
                <c:pt idx="27">
                  <c:v>18001.950918985527</c:v>
                </c:pt>
                <c:pt idx="28">
                  <c:v>18699.14775644317</c:v>
                </c:pt>
                <c:pt idx="29">
                  <c:v>18257.521306088922</c:v>
                </c:pt>
                <c:pt idx="30">
                  <c:v>19270.767019201154</c:v>
                </c:pt>
                <c:pt idx="31">
                  <c:v>18669.06253208749</c:v>
                </c:pt>
                <c:pt idx="32">
                  <c:v>18576.75326008831</c:v>
                </c:pt>
                <c:pt idx="33">
                  <c:v>18067.460724920424</c:v>
                </c:pt>
                <c:pt idx="34">
                  <c:v>19210.801930383001</c:v>
                </c:pt>
                <c:pt idx="35">
                  <c:v>19601.293767327243</c:v>
                </c:pt>
                <c:pt idx="36">
                  <c:v>20755.72440702331</c:v>
                </c:pt>
                <c:pt idx="37">
                  <c:v>19712.906869288428</c:v>
                </c:pt>
                <c:pt idx="38">
                  <c:v>19339.767943320672</c:v>
                </c:pt>
                <c:pt idx="39">
                  <c:v>21231.748639490714</c:v>
                </c:pt>
                <c:pt idx="40">
                  <c:v>20592.976691652126</c:v>
                </c:pt>
                <c:pt idx="41">
                  <c:v>20170.448711366676</c:v>
                </c:pt>
                <c:pt idx="42">
                  <c:v>20667.727692781606</c:v>
                </c:pt>
                <c:pt idx="43">
                  <c:v>20344.593900811178</c:v>
                </c:pt>
                <c:pt idx="44">
                  <c:v>21608.276003696486</c:v>
                </c:pt>
                <c:pt idx="45">
                  <c:v>20467.501796899076</c:v>
                </c:pt>
                <c:pt idx="46">
                  <c:v>20381.045281856466</c:v>
                </c:pt>
                <c:pt idx="47">
                  <c:v>18774.206797412477</c:v>
                </c:pt>
                <c:pt idx="48">
                  <c:v>18866.105349625228</c:v>
                </c:pt>
                <c:pt idx="49">
                  <c:v>19535.373241605925</c:v>
                </c:pt>
                <c:pt idx="50">
                  <c:v>17754.184207824223</c:v>
                </c:pt>
                <c:pt idx="51">
                  <c:v>16629.428072697414</c:v>
                </c:pt>
                <c:pt idx="52">
                  <c:v>17921.655200739311</c:v>
                </c:pt>
                <c:pt idx="53">
                  <c:v>18041.790738268832</c:v>
                </c:pt>
                <c:pt idx="54">
                  <c:v>17602.628606633141</c:v>
                </c:pt>
                <c:pt idx="55">
                  <c:v>17429.407536708099</c:v>
                </c:pt>
                <c:pt idx="56">
                  <c:v>16338.22774412159</c:v>
                </c:pt>
                <c:pt idx="57">
                  <c:v>15018.893110175597</c:v>
                </c:pt>
                <c:pt idx="58">
                  <c:v>15305.267481260922</c:v>
                </c:pt>
                <c:pt idx="59">
                  <c:v>16479.309990758818</c:v>
                </c:pt>
                <c:pt idx="60">
                  <c:v>16623.677995687456</c:v>
                </c:pt>
                <c:pt idx="61">
                  <c:v>16381.045281856466</c:v>
                </c:pt>
                <c:pt idx="62">
                  <c:v>16065.201766095093</c:v>
                </c:pt>
                <c:pt idx="63">
                  <c:v>16669.370571927317</c:v>
                </c:pt>
                <c:pt idx="64">
                  <c:v>15658.691857480248</c:v>
                </c:pt>
                <c:pt idx="65">
                  <c:v>15543.382277441229</c:v>
                </c:pt>
                <c:pt idx="66">
                  <c:v>14436.184413184117</c:v>
                </c:pt>
                <c:pt idx="67">
                  <c:v>13310.812198377667</c:v>
                </c:pt>
                <c:pt idx="68">
                  <c:v>13398.295512886343</c:v>
                </c:pt>
                <c:pt idx="69">
                  <c:v>11942.088510113985</c:v>
                </c:pt>
                <c:pt idx="70">
                  <c:v>12993.223123523989</c:v>
                </c:pt>
                <c:pt idx="71">
                  <c:v>13757.983365848666</c:v>
                </c:pt>
                <c:pt idx="72">
                  <c:v>12949.789506109471</c:v>
                </c:pt>
                <c:pt idx="73">
                  <c:v>12610.534962521835</c:v>
                </c:pt>
                <c:pt idx="74">
                  <c:v>12421.295820926187</c:v>
                </c:pt>
                <c:pt idx="75">
                  <c:v>12541.94475818874</c:v>
                </c:pt>
                <c:pt idx="76">
                  <c:v>13575.00770099601</c:v>
                </c:pt>
                <c:pt idx="77">
                  <c:v>14290.173529109781</c:v>
                </c:pt>
                <c:pt idx="78">
                  <c:v>14472.533114282796</c:v>
                </c:pt>
                <c:pt idx="79">
                  <c:v>14727.692781599768</c:v>
                </c:pt>
                <c:pt idx="80">
                  <c:v>15014.888592257945</c:v>
                </c:pt>
                <c:pt idx="81">
                  <c:v>14855.426635178163</c:v>
                </c:pt>
                <c:pt idx="82">
                  <c:v>15695.861998151775</c:v>
                </c:pt>
                <c:pt idx="83">
                  <c:v>15833.966526337423</c:v>
                </c:pt>
                <c:pt idx="84">
                  <c:v>16664.339254543604</c:v>
                </c:pt>
                <c:pt idx="85">
                  <c:v>16970.222815484154</c:v>
                </c:pt>
                <c:pt idx="86">
                  <c:v>17206.078652839118</c:v>
                </c:pt>
                <c:pt idx="87">
                  <c:v>16946.503747818067</c:v>
                </c:pt>
                <c:pt idx="88">
                  <c:v>16680.460006160811</c:v>
                </c:pt>
                <c:pt idx="89">
                  <c:v>16909.333607146538</c:v>
                </c:pt>
                <c:pt idx="90">
                  <c:v>17238.217476126927</c:v>
                </c:pt>
                <c:pt idx="91">
                  <c:v>16667.625012835008</c:v>
                </c:pt>
                <c:pt idx="92">
                  <c:v>16735.085737755431</c:v>
                </c:pt>
                <c:pt idx="93">
                  <c:v>16916.315843515775</c:v>
                </c:pt>
                <c:pt idx="94">
                  <c:v>17174.761269124156</c:v>
                </c:pt>
                <c:pt idx="95">
                  <c:v>17869.699147756455</c:v>
                </c:pt>
                <c:pt idx="96">
                  <c:v>18477.76979155972</c:v>
                </c:pt>
                <c:pt idx="97">
                  <c:v>18027.312865797321</c:v>
                </c:pt>
                <c:pt idx="98">
                  <c:v>18406.715268508073</c:v>
                </c:pt>
                <c:pt idx="99">
                  <c:v>18080.809117979272</c:v>
                </c:pt>
                <c:pt idx="100">
                  <c:v>17737.858096313801</c:v>
                </c:pt>
                <c:pt idx="101">
                  <c:v>18302.289762809334</c:v>
                </c:pt>
                <c:pt idx="102">
                  <c:v>18328.26778930076</c:v>
                </c:pt>
                <c:pt idx="103">
                  <c:v>19009.85727487423</c:v>
                </c:pt>
                <c:pt idx="104">
                  <c:v>18836.430845055973</c:v>
                </c:pt>
                <c:pt idx="105">
                  <c:v>18988.910565766517</c:v>
                </c:pt>
                <c:pt idx="106">
                  <c:v>18672.348290378901</c:v>
                </c:pt>
                <c:pt idx="107">
                  <c:v>19378.580963137912</c:v>
                </c:pt>
                <c:pt idx="108">
                  <c:v>19385.357839613938</c:v>
                </c:pt>
                <c:pt idx="109">
                  <c:v>19898.654892699469</c:v>
                </c:pt>
                <c:pt idx="110">
                  <c:v>19952.664544614447</c:v>
                </c:pt>
                <c:pt idx="111">
                  <c:v>20201.047335455398</c:v>
                </c:pt>
                <c:pt idx="112">
                  <c:v>20472.225074442973</c:v>
                </c:pt>
                <c:pt idx="113">
                  <c:v>19883.047540815292</c:v>
                </c:pt>
                <c:pt idx="114">
                  <c:v>19909.949686826174</c:v>
                </c:pt>
                <c:pt idx="115">
                  <c:v>20032.857582914068</c:v>
                </c:pt>
                <c:pt idx="116">
                  <c:v>20509.497895061108</c:v>
                </c:pt>
                <c:pt idx="117">
                  <c:v>21037.99158024439</c:v>
                </c:pt>
                <c:pt idx="118">
                  <c:v>21723.482903788903</c:v>
                </c:pt>
                <c:pt idx="119">
                  <c:v>22136.667008933167</c:v>
                </c:pt>
                <c:pt idx="120">
                  <c:v>22447.17116747101</c:v>
                </c:pt>
                <c:pt idx="121">
                  <c:v>22786.631070951858</c:v>
                </c:pt>
                <c:pt idx="122">
                  <c:v>22340.897422733357</c:v>
                </c:pt>
                <c:pt idx="123">
                  <c:v>22590.820412773399</c:v>
                </c:pt>
                <c:pt idx="124">
                  <c:v>23591.436492453042</c:v>
                </c:pt>
                <c:pt idx="125">
                  <c:v>24414.724304343381</c:v>
                </c:pt>
                <c:pt idx="126">
                  <c:v>24009.138515247989</c:v>
                </c:pt>
                <c:pt idx="127">
                  <c:v>23264.708902351387</c:v>
                </c:pt>
                <c:pt idx="128">
                  <c:v>23613.410001026816</c:v>
                </c:pt>
                <c:pt idx="129">
                  <c:v>24496.560221788699</c:v>
                </c:pt>
                <c:pt idx="130">
                  <c:v>24886.230619160098</c:v>
                </c:pt>
                <c:pt idx="131">
                  <c:v>23845.774720197165</c:v>
                </c:pt>
                <c:pt idx="132">
                  <c:v>23680.357326214209</c:v>
                </c:pt>
                <c:pt idx="133">
                  <c:v>22259.985624807494</c:v>
                </c:pt>
                <c:pt idx="134">
                  <c:v>21536.913440805027</c:v>
                </c:pt>
                <c:pt idx="135">
                  <c:v>21443.885409179606</c:v>
                </c:pt>
                <c:pt idx="136">
                  <c:v>22488.243146113586</c:v>
                </c:pt>
                <c:pt idx="137">
                  <c:v>22779.54615463602</c:v>
                </c:pt>
                <c:pt idx="138">
                  <c:v>20859.123113256002</c:v>
                </c:pt>
                <c:pt idx="139">
                  <c:v>20683.745764452226</c:v>
                </c:pt>
                <c:pt idx="140">
                  <c:v>20982.955128863352</c:v>
                </c:pt>
                <c:pt idx="141">
                  <c:v>19113.255981106908</c:v>
                </c:pt>
                <c:pt idx="142">
                  <c:v>15903.172810350152</c:v>
                </c:pt>
                <c:pt idx="143">
                  <c:v>14762.09056371292</c:v>
                </c:pt>
                <c:pt idx="144">
                  <c:v>14919.190882020754</c:v>
                </c:pt>
                <c:pt idx="145">
                  <c:v>13661.66957593183</c:v>
                </c:pt>
                <c:pt idx="146">
                  <c:v>12207.002772358566</c:v>
                </c:pt>
                <c:pt idx="147">
                  <c:v>13276.311736317906</c:v>
                </c:pt>
                <c:pt idx="148">
                  <c:v>14546.976075572451</c:v>
                </c:pt>
                <c:pt idx="149">
                  <c:v>15360.611972481787</c:v>
                </c:pt>
                <c:pt idx="150">
                  <c:v>15391.107916623898</c:v>
                </c:pt>
                <c:pt idx="151">
                  <c:v>16555.190471300968</c:v>
                </c:pt>
                <c:pt idx="152">
                  <c:v>17152.890440496984</c:v>
                </c:pt>
                <c:pt idx="153">
                  <c:v>17792.997227641452</c:v>
                </c:pt>
                <c:pt idx="154">
                  <c:v>17462.470479515363</c:v>
                </c:pt>
                <c:pt idx="155">
                  <c:v>18509.908614847533</c:v>
                </c:pt>
                <c:pt idx="156">
                  <c:v>18867.440188931112</c:v>
                </c:pt>
                <c:pt idx="157">
                  <c:v>18188.725741862625</c:v>
                </c:pt>
                <c:pt idx="158">
                  <c:v>18752.130608892094</c:v>
                </c:pt>
                <c:pt idx="159">
                  <c:v>19883.766300441534</c:v>
                </c:pt>
                <c:pt idx="160">
                  <c:v>20197.658897217385</c:v>
                </c:pt>
                <c:pt idx="161">
                  <c:v>18584.864975870223</c:v>
                </c:pt>
                <c:pt idx="162">
                  <c:v>17611.972481774319</c:v>
                </c:pt>
                <c:pt idx="163">
                  <c:v>18845.877400143763</c:v>
                </c:pt>
                <c:pt idx="164">
                  <c:v>17995.174042509509</c:v>
                </c:pt>
                <c:pt idx="165">
                  <c:v>19601.088407434039</c:v>
                </c:pt>
                <c:pt idx="166">
                  <c:v>20346.955539583127</c:v>
                </c:pt>
                <c:pt idx="167">
                  <c:v>20349.522538248289</c:v>
                </c:pt>
                <c:pt idx="168">
                  <c:v>21709.518431050426</c:v>
                </c:pt>
                <c:pt idx="169">
                  <c:v>22224.047643495236</c:v>
                </c:pt>
                <c:pt idx="170">
                  <c:v>22985.419447581899</c:v>
                </c:pt>
                <c:pt idx="171">
                  <c:v>22994.557962829869</c:v>
                </c:pt>
                <c:pt idx="172">
                  <c:v>23675.531368723699</c:v>
                </c:pt>
                <c:pt idx="173">
                  <c:v>23407.536708080919</c:v>
                </c:pt>
                <c:pt idx="174">
                  <c:v>23017.352910976493</c:v>
                </c:pt>
                <c:pt idx="175">
                  <c:v>22549.337714344398</c:v>
                </c:pt>
                <c:pt idx="176">
                  <c:v>21324.365951329717</c:v>
                </c:pt>
                <c:pt idx="177">
                  <c:v>19825.341410822475</c:v>
                </c:pt>
                <c:pt idx="178">
                  <c:v>21992.093644111315</c:v>
                </c:pt>
                <c:pt idx="179">
                  <c:v>21943.526029366476</c:v>
                </c:pt>
                <c:pt idx="180">
                  <c:v>22167.984392648126</c:v>
                </c:pt>
                <c:pt idx="181">
                  <c:v>23161.412876065315</c:v>
                </c:pt>
                <c:pt idx="182">
                  <c:v>24162.953075264413</c:v>
                </c:pt>
                <c:pt idx="183">
                  <c:v>24958.106581784592</c:v>
                </c:pt>
                <c:pt idx="184">
                  <c:v>24801.51966320979</c:v>
                </c:pt>
                <c:pt idx="185">
                  <c:v>23310.914878324278</c:v>
                </c:pt>
                <c:pt idx="186">
                  <c:v>24271.3830988808</c:v>
                </c:pt>
                <c:pt idx="187">
                  <c:v>24608.481363589701</c:v>
                </c:pt>
                <c:pt idx="188">
                  <c:v>25162.747715371203</c:v>
                </c:pt>
                <c:pt idx="189">
                  <c:v>25813.01981722971</c:v>
                </c:pt>
                <c:pt idx="190">
                  <c:v>25336.379505082674</c:v>
                </c:pt>
                <c:pt idx="191">
                  <c:v>25483.314508676471</c:v>
                </c:pt>
                <c:pt idx="192">
                  <c:v>25715.576547900208</c:v>
                </c:pt>
                <c:pt idx="193">
                  <c:v>27047.540815278786</c:v>
                </c:pt>
                <c:pt idx="194">
                  <c:v>27414.724304343377</c:v>
                </c:pt>
                <c:pt idx="195">
                  <c:v>28442.858609713538</c:v>
                </c:pt>
                <c:pt idx="196">
                  <c:v>28990.86148475204</c:v>
                </c:pt>
                <c:pt idx="197">
                  <c:v>29668.959852140892</c:v>
                </c:pt>
                <c:pt idx="198">
                  <c:v>29270.56165930795</c:v>
                </c:pt>
                <c:pt idx="199">
                  <c:v>30760.036964780793</c:v>
                </c:pt>
                <c:pt idx="200">
                  <c:v>29869.185748023428</c:v>
                </c:pt>
                <c:pt idx="201">
                  <c:v>30805.832220967259</c:v>
                </c:pt>
                <c:pt idx="202">
                  <c:v>32221.891364616509</c:v>
                </c:pt>
                <c:pt idx="203">
                  <c:v>33203.819694013771</c:v>
                </c:pt>
                <c:pt idx="204">
                  <c:v>34044.460416880604</c:v>
                </c:pt>
                <c:pt idx="205">
                  <c:v>32867.337508984514</c:v>
                </c:pt>
                <c:pt idx="206">
                  <c:v>34370.879967142442</c:v>
                </c:pt>
                <c:pt idx="207">
                  <c:v>34659.718656946323</c:v>
                </c:pt>
                <c:pt idx="208">
                  <c:v>34915.905123729353</c:v>
                </c:pt>
                <c:pt idx="209">
                  <c:v>35735.599137488469</c:v>
                </c:pt>
                <c:pt idx="210">
                  <c:v>36473.765273642079</c:v>
                </c:pt>
                <c:pt idx="211">
                  <c:v>35970.736215217192</c:v>
                </c:pt>
                <c:pt idx="212">
                  <c:v>37409.795666906284</c:v>
                </c:pt>
                <c:pt idx="213">
                  <c:v>36885.203819694041</c:v>
                </c:pt>
                <c:pt idx="214">
                  <c:v>37786.117671218832</c:v>
                </c:pt>
                <c:pt idx="215">
                  <c:v>38802.341102782651</c:v>
                </c:pt>
                <c:pt idx="216">
                  <c:v>38704.589793613333</c:v>
                </c:pt>
                <c:pt idx="217">
                  <c:v>37542.663517814995</c:v>
                </c:pt>
                <c:pt idx="218">
                  <c:v>39700.37991580247</c:v>
                </c:pt>
                <c:pt idx="219">
                  <c:v>39072.492042304162</c:v>
                </c:pt>
                <c:pt idx="220">
                  <c:v>39447.376527364235</c:v>
                </c:pt>
                <c:pt idx="221">
                  <c:v>39954.615463599985</c:v>
                </c:pt>
                <c:pt idx="222">
                  <c:v>39181.127425813764</c:v>
                </c:pt>
                <c:pt idx="223">
                  <c:v>40002.053598932158</c:v>
                </c:pt>
                <c:pt idx="224">
                  <c:v>37588.561453948067</c:v>
                </c:pt>
                <c:pt idx="225">
                  <c:v>36658.486497587044</c:v>
                </c:pt>
                <c:pt idx="226">
                  <c:v>39750.795769586221</c:v>
                </c:pt>
                <c:pt idx="227">
                  <c:v>39868.980388130221</c:v>
                </c:pt>
                <c:pt idx="228">
                  <c:v>39240.168395112458</c:v>
                </c:pt>
                <c:pt idx="229">
                  <c:v>37292.94588766816</c:v>
                </c:pt>
                <c:pt idx="230">
                  <c:v>37242.632713831008</c:v>
                </c:pt>
                <c:pt idx="231">
                  <c:v>39769.072800082169</c:v>
                </c:pt>
                <c:pt idx="232">
                  <c:v>39923.298079885026</c:v>
                </c:pt>
                <c:pt idx="233">
                  <c:v>40640.209467091103</c:v>
                </c:pt>
                <c:pt idx="234">
                  <c:v>40745.559092309304</c:v>
                </c:pt>
                <c:pt idx="235">
                  <c:v>42247.766711161341</c:v>
                </c:pt>
                <c:pt idx="236">
                  <c:v>42307.115720299851</c:v>
                </c:pt>
                <c:pt idx="237">
                  <c:v>42315.02207618855</c:v>
                </c:pt>
                <c:pt idx="238">
                  <c:v>41543.176917548029</c:v>
                </c:pt>
                <c:pt idx="239">
                  <c:v>43081.733237498745</c:v>
                </c:pt>
                <c:pt idx="240">
                  <c:v>43933.258034705854</c:v>
                </c:pt>
                <c:pt idx="241">
                  <c:v>44766.505801417021</c:v>
                </c:pt>
                <c:pt idx="242">
                  <c:v>46544.101037067499</c:v>
                </c:pt>
                <c:pt idx="243">
                  <c:v>46598.316048875691</c:v>
                </c:pt>
                <c:pt idx="244">
                  <c:v>47076.90728000825</c:v>
                </c:pt>
                <c:pt idx="245">
                  <c:v>47739.398295512925</c:v>
                </c:pt>
                <c:pt idx="246">
                  <c:v>48037.375500564776</c:v>
                </c:pt>
                <c:pt idx="247">
                  <c:v>49025.156586918623</c:v>
                </c:pt>
                <c:pt idx="248">
                  <c:v>49175.274668857222</c:v>
                </c:pt>
                <c:pt idx="249">
                  <c:v>50189.649861382124</c:v>
                </c:pt>
                <c:pt idx="250">
                  <c:v>51360.817332375031</c:v>
                </c:pt>
                <c:pt idx="251">
                  <c:v>52936.030393264235</c:v>
                </c:pt>
                <c:pt idx="252">
                  <c:v>53524.591847212294</c:v>
                </c:pt>
                <c:pt idx="253">
                  <c:v>56589.074853681137</c:v>
                </c:pt>
                <c:pt idx="254">
                  <c:v>54503.439778211374</c:v>
                </c:pt>
                <c:pt idx="255">
                  <c:v>53118.287298490657</c:v>
                </c:pt>
                <c:pt idx="256">
                  <c:v>53322.106992504421</c:v>
                </c:pt>
                <c:pt idx="257">
                  <c:v>54606.222404764419</c:v>
                </c:pt>
                <c:pt idx="258">
                  <c:v>54942.293870007255</c:v>
                </c:pt>
                <c:pt idx="259">
                  <c:v>56986.959646781048</c:v>
                </c:pt>
                <c:pt idx="260">
                  <c:v>58843.823801211693</c:v>
                </c:pt>
                <c:pt idx="261">
                  <c:v>59178.765787041862</c:v>
                </c:pt>
                <c:pt idx="262">
                  <c:v>55133.894650374845</c:v>
                </c:pt>
                <c:pt idx="263">
                  <c:v>56257.418626142382</c:v>
                </c:pt>
                <c:pt idx="264">
                  <c:v>51177.944347469005</c:v>
                </c:pt>
                <c:pt idx="265">
                  <c:v>55279.084094876336</c:v>
                </c:pt>
                <c:pt idx="266">
                  <c:v>57054.009651915047</c:v>
                </c:pt>
                <c:pt idx="267">
                  <c:v>58162.645035424655</c:v>
                </c:pt>
                <c:pt idx="268">
                  <c:v>60517.609610843079</c:v>
                </c:pt>
                <c:pt idx="269">
                  <c:v>56671.834890645929</c:v>
                </c:pt>
                <c:pt idx="270">
                  <c:v>60665.879453742753</c:v>
                </c:pt>
                <c:pt idx="271">
                  <c:v>61537.837560324529</c:v>
                </c:pt>
                <c:pt idx="272">
                  <c:v>60562.994147243102</c:v>
                </c:pt>
                <c:pt idx="273">
                  <c:v>61696.170037991651</c:v>
                </c:pt>
                <c:pt idx="274">
                  <c:v>63032.446863127698</c:v>
                </c:pt>
                <c:pt idx="275">
                  <c:v>65320.464113358743</c:v>
                </c:pt>
                <c:pt idx="276">
                  <c:v>67292.021768148756</c:v>
                </c:pt>
                <c:pt idx="277">
                  <c:v>67265.633021870904</c:v>
                </c:pt>
                <c:pt idx="278">
                  <c:v>61728.411541226065</c:v>
                </c:pt>
                <c:pt idx="279">
                  <c:v>54104.117465858973</c:v>
                </c:pt>
                <c:pt idx="280">
                  <c:v>61039.942499229968</c:v>
                </c:pt>
                <c:pt idx="281">
                  <c:v>63947.119827497765</c:v>
                </c:pt>
                <c:pt idx="282">
                  <c:v>65218.913646164976</c:v>
                </c:pt>
                <c:pt idx="283">
                  <c:v>68896.293253927593</c:v>
                </c:pt>
                <c:pt idx="284">
                  <c:v>73848.547078755597</c:v>
                </c:pt>
                <c:pt idx="285">
                  <c:v>71042.509497895138</c:v>
                </c:pt>
                <c:pt idx="286">
                  <c:v>69153.301160283474</c:v>
                </c:pt>
                <c:pt idx="287">
                  <c:v>76723.072184002551</c:v>
                </c:pt>
                <c:pt idx="288">
                  <c:v>79672.964370058631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9-4921-9763-18A7BED2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8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'2020 Bear Market'!$I$1</c:f>
              <c:strCache>
                <c:ptCount val="1"/>
                <c:pt idx="0">
                  <c:v>SPXT</c:v>
                </c:pt>
              </c:strCache>
            </c:strRef>
          </c:tx>
          <c:spPr>
            <a:ln w="28575" cap="rnd">
              <a:solidFill>
                <a:srgbClr val="E46C0A"/>
              </a:solidFill>
              <a:round/>
            </a:ln>
            <a:effectLst/>
          </c:spPr>
          <c:marker>
            <c:symbol val="none"/>
          </c:marker>
          <c:cat>
            <c:numRef>
              <c:f>'2020 Bear Market'!$H$2:$H$25</c:f>
              <c:numCache>
                <c:formatCode>m/d/yyyy</c:formatCode>
                <c:ptCount val="24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43913</c:v>
                </c:pt>
              </c:numCache>
            </c:numRef>
          </c:cat>
          <c:val>
            <c:numRef>
              <c:f>'2020 Bear Market'!$I$2:$I$25</c:f>
              <c:numCache>
                <c:formatCode>0.00%</c:formatCode>
                <c:ptCount val="24"/>
                <c:pt idx="0">
                  <c:v>0</c:v>
                </c:pt>
                <c:pt idx="1">
                  <c:v>-3.7682586288767528E-3</c:v>
                </c:pt>
                <c:pt idx="2">
                  <c:v>-1.4211925703589867E-2</c:v>
                </c:pt>
                <c:pt idx="3">
                  <c:v>-4.7125740764136115E-2</c:v>
                </c:pt>
                <c:pt idx="4">
                  <c:v>-7.5960542919667251E-2</c:v>
                </c:pt>
                <c:pt idx="5">
                  <c:v>-7.9444185482547724E-2</c:v>
                </c:pt>
                <c:pt idx="6">
                  <c:v>-0.11991629964263273</c:v>
                </c:pt>
                <c:pt idx="7">
                  <c:v>-0.12702298855582039</c:v>
                </c:pt>
                <c:pt idx="8">
                  <c:v>-8.6812256497160289E-2</c:v>
                </c:pt>
                <c:pt idx="9">
                  <c:v>-0.11245238852416395</c:v>
                </c:pt>
                <c:pt idx="10">
                  <c:v>-7.494696121525235E-2</c:v>
                </c:pt>
                <c:pt idx="11">
                  <c:v>-0.10613420228360826</c:v>
                </c:pt>
                <c:pt idx="12">
                  <c:v>-0.12134954483211269</c:v>
                </c:pt>
                <c:pt idx="13">
                  <c:v>-0.18801069343219379</c:v>
                </c:pt>
                <c:pt idx="14">
                  <c:v>-0.14787837600396125</c:v>
                </c:pt>
                <c:pt idx="15">
                  <c:v>-0.18945991197231649</c:v>
                </c:pt>
                <c:pt idx="16">
                  <c:v>-0.26639192503561304</c:v>
                </c:pt>
                <c:pt idx="17">
                  <c:v>-0.19801436730284139</c:v>
                </c:pt>
                <c:pt idx="18">
                  <c:v>-0.2940911671727312</c:v>
                </c:pt>
                <c:pt idx="19">
                  <c:v>-0.25174581461910062</c:v>
                </c:pt>
                <c:pt idx="20">
                  <c:v>-0.29052765785663737</c:v>
                </c:pt>
                <c:pt idx="21">
                  <c:v>-0.28713404690646982</c:v>
                </c:pt>
                <c:pt idx="22">
                  <c:v>-0.31792485845433105</c:v>
                </c:pt>
                <c:pt idx="23">
                  <c:v>-0.3379046158626986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C-4518-8008-CF48D0415F1D}"/>
            </c:ext>
          </c:extLst>
        </c:ser>
        <c:ser>
          <c:idx val="1"/>
          <c:order val="1"/>
          <c:tx>
            <c:strRef>
              <c:f>'2020 Bear Market'!$J$1</c:f>
              <c:strCache>
                <c:ptCount val="1"/>
                <c:pt idx="0">
                  <c:v>CWXIX</c:v>
                </c:pt>
              </c:strCache>
            </c:strRef>
          </c:tx>
          <c:spPr>
            <a:ln w="28575" cap="rnd">
              <a:solidFill>
                <a:srgbClr val="008FC7"/>
              </a:solidFill>
              <a:round/>
            </a:ln>
            <a:effectLst/>
          </c:spPr>
          <c:marker>
            <c:symbol val="none"/>
          </c:marker>
          <c:cat>
            <c:numRef>
              <c:f>'2020 Bear Market'!$H$2:$H$25</c:f>
              <c:numCache>
                <c:formatCode>m/d/yyyy</c:formatCode>
                <c:ptCount val="24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43913</c:v>
                </c:pt>
              </c:numCache>
            </c:numRef>
          </c:cat>
          <c:val>
            <c:numRef>
              <c:f>'2020 Bear Market'!$J$2:$J$25</c:f>
              <c:numCache>
                <c:formatCode>0.00%</c:formatCode>
                <c:ptCount val="24"/>
                <c:pt idx="0">
                  <c:v>0</c:v>
                </c:pt>
                <c:pt idx="1">
                  <c:v>8.4985835694051381E-3</c:v>
                </c:pt>
                <c:pt idx="2">
                  <c:v>3.2577903682719622E-2</c:v>
                </c:pt>
                <c:pt idx="3">
                  <c:v>4.3909348441926399E-2</c:v>
                </c:pt>
                <c:pt idx="4">
                  <c:v>4.8158640226628968E-2</c:v>
                </c:pt>
                <c:pt idx="5">
                  <c:v>4.8158640226628968E-2</c:v>
                </c:pt>
                <c:pt idx="6">
                  <c:v>6.0906515580736675E-2</c:v>
                </c:pt>
                <c:pt idx="7">
                  <c:v>6.3739376770538536E-2</c:v>
                </c:pt>
                <c:pt idx="8">
                  <c:v>5.8073654390935037E-2</c:v>
                </c:pt>
                <c:pt idx="9">
                  <c:v>6.0906515580736675E-2</c:v>
                </c:pt>
                <c:pt idx="10">
                  <c:v>5.8073654390935037E-2</c:v>
                </c:pt>
                <c:pt idx="11">
                  <c:v>6.0906515580736675E-2</c:v>
                </c:pt>
                <c:pt idx="12">
                  <c:v>6.3739376770538536E-2</c:v>
                </c:pt>
                <c:pt idx="13">
                  <c:v>7.5070821529745313E-2</c:v>
                </c:pt>
                <c:pt idx="14">
                  <c:v>6.6572237960340397E-2</c:v>
                </c:pt>
                <c:pt idx="15">
                  <c:v>7.3654390934844605E-2</c:v>
                </c:pt>
                <c:pt idx="16">
                  <c:v>8.7818696883852798E-2</c:v>
                </c:pt>
                <c:pt idx="17">
                  <c:v>8.7818696883852798E-2</c:v>
                </c:pt>
                <c:pt idx="18">
                  <c:v>8.7818696883852798E-2</c:v>
                </c:pt>
                <c:pt idx="19">
                  <c:v>8.7818696883852798E-2</c:v>
                </c:pt>
                <c:pt idx="20">
                  <c:v>8.7818696883852798E-2</c:v>
                </c:pt>
                <c:pt idx="21">
                  <c:v>8.640226628895209E-2</c:v>
                </c:pt>
                <c:pt idx="22">
                  <c:v>8.640226628895209E-2</c:v>
                </c:pt>
                <c:pt idx="23">
                  <c:v>8.640226628895209E-2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C-4518-8008-CF48D041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51768"/>
        <c:axId val="421043896"/>
      </c:lineChart>
      <c:dateAx>
        <c:axId val="421051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421043896"/>
        <c:crosses val="autoZero"/>
        <c:auto val="1"/>
        <c:lblOffset val="100"/>
        <c:baseTimeUnit val="days"/>
        <c:majorUnit val="5"/>
        <c:majorTimeUnit val="days"/>
      </c:dateAx>
      <c:valAx>
        <c:axId val="421043896"/>
        <c:scaling>
          <c:orientation val="minMax"/>
          <c:max val="0.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635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4210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'Feb-Mar 2020'!$I$1</c:f>
              <c:strCache>
                <c:ptCount val="1"/>
                <c:pt idx="0">
                  <c:v>SPXT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'Feb-Mar 2020'!$H$2:$H$43</c:f>
              <c:numCache>
                <c:formatCode>m/d/yyyy</c:formatCode>
                <c:ptCount val="42"/>
                <c:pt idx="0">
                  <c:v>43861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43885</c:v>
                </c:pt>
                <c:pt idx="16">
                  <c:v>43886</c:v>
                </c:pt>
                <c:pt idx="17">
                  <c:v>43887</c:v>
                </c:pt>
                <c:pt idx="18">
                  <c:v>43888</c:v>
                </c:pt>
                <c:pt idx="19">
                  <c:v>43889</c:v>
                </c:pt>
                <c:pt idx="20">
                  <c:v>43892</c:v>
                </c:pt>
                <c:pt idx="21">
                  <c:v>43893</c:v>
                </c:pt>
                <c:pt idx="22">
                  <c:v>43894</c:v>
                </c:pt>
                <c:pt idx="23">
                  <c:v>43895</c:v>
                </c:pt>
                <c:pt idx="24">
                  <c:v>43896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43920</c:v>
                </c:pt>
                <c:pt idx="41">
                  <c:v>43921</c:v>
                </c:pt>
              </c:numCache>
            </c:numRef>
          </c:cat>
          <c:val>
            <c:numRef>
              <c:f>'Feb-Mar 2020'!$I$2:$I$43</c:f>
              <c:numCache>
                <c:formatCode>0.00%</c:formatCode>
                <c:ptCount val="42"/>
                <c:pt idx="0">
                  <c:v>0</c:v>
                </c:pt>
                <c:pt idx="1">
                  <c:v>7.2706457029461102E-3</c:v>
                </c:pt>
                <c:pt idx="2">
                  <c:v>2.2361471531064048E-2</c:v>
                </c:pt>
                <c:pt idx="3">
                  <c:v>3.3884903068233774E-2</c:v>
                </c:pt>
                <c:pt idx="4">
                  <c:v>3.7496565409861127E-2</c:v>
                </c:pt>
                <c:pt idx="5">
                  <c:v>3.2095863226988319E-2</c:v>
                </c:pt>
                <c:pt idx="6">
                  <c:v>3.9815295374752147E-2</c:v>
                </c:pt>
                <c:pt idx="7">
                  <c:v>4.161044115402257E-2</c:v>
                </c:pt>
                <c:pt idx="8">
                  <c:v>4.8377346969928459E-2</c:v>
                </c:pt>
                <c:pt idx="9">
                  <c:v>4.7003510914364277E-2</c:v>
                </c:pt>
                <c:pt idx="10">
                  <c:v>4.9103953594871186E-2</c:v>
                </c:pt>
                <c:pt idx="11">
                  <c:v>4.6105938024729065E-2</c:v>
                </c:pt>
                <c:pt idx="12">
                  <c:v>5.1208975728896489E-2</c:v>
                </c:pt>
                <c:pt idx="13">
                  <c:v>4.7247748435353509E-2</c:v>
                </c:pt>
                <c:pt idx="14">
                  <c:v>3.6269271866890662E-2</c:v>
                </c:pt>
                <c:pt idx="15">
                  <c:v>1.6699740497632121E-3</c:v>
                </c:pt>
                <c:pt idx="16">
                  <c:v>-2.8641428789497936E-2</c:v>
                </c:pt>
                <c:pt idx="17">
                  <c:v>-3.2303465119829178E-2</c:v>
                </c:pt>
                <c:pt idx="18">
                  <c:v>-7.4848114791635001E-2</c:v>
                </c:pt>
                <c:pt idx="19">
                  <c:v>-8.231872996489098E-2</c:v>
                </c:pt>
                <c:pt idx="20">
                  <c:v>-4.0048847504197793E-2</c:v>
                </c:pt>
                <c:pt idx="21">
                  <c:v>-6.7001984429858052E-2</c:v>
                </c:pt>
                <c:pt idx="22">
                  <c:v>-2.7575942604182613E-2</c:v>
                </c:pt>
                <c:pt idx="23">
                  <c:v>-6.0360250343459154E-2</c:v>
                </c:pt>
                <c:pt idx="24">
                  <c:v>-7.6354754999236829E-2</c:v>
                </c:pt>
                <c:pt idx="25">
                  <c:v>-0.14642955274003999</c:v>
                </c:pt>
                <c:pt idx="26">
                  <c:v>-0.10424210044268079</c:v>
                </c:pt>
                <c:pt idx="27">
                  <c:v>-0.14795298427720982</c:v>
                </c:pt>
                <c:pt idx="28">
                  <c:v>-0.22882460693023987</c:v>
                </c:pt>
                <c:pt idx="29">
                  <c:v>-0.15694550450312961</c:v>
                </c:pt>
                <c:pt idx="30">
                  <c:v>-0.25794229888566667</c:v>
                </c:pt>
                <c:pt idx="31">
                  <c:v>-0.21342848420088567</c:v>
                </c:pt>
                <c:pt idx="32">
                  <c:v>-0.25419630590749531</c:v>
                </c:pt>
                <c:pt idx="33">
                  <c:v>-0.25062891161654732</c:v>
                </c:pt>
                <c:pt idx="34">
                  <c:v>-0.28299648908563602</c:v>
                </c:pt>
                <c:pt idx="35">
                  <c:v>-0.30399938940619775</c:v>
                </c:pt>
                <c:pt idx="36">
                  <c:v>-0.2386200580064114</c:v>
                </c:pt>
                <c:pt idx="37">
                  <c:v>-0.22983513967333247</c:v>
                </c:pt>
                <c:pt idx="38">
                  <c:v>-0.18172950694550494</c:v>
                </c:pt>
                <c:pt idx="39">
                  <c:v>-0.20929323767363794</c:v>
                </c:pt>
                <c:pt idx="40">
                  <c:v>-0.18266066249427593</c:v>
                </c:pt>
                <c:pt idx="41">
                  <c:v>-0.1956647840024428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9-4751-8DB4-EFBDAB0B306C}"/>
            </c:ext>
          </c:extLst>
        </c:ser>
        <c:ser>
          <c:idx val="1"/>
          <c:order val="1"/>
          <c:tx>
            <c:strRef>
              <c:f>'Feb-Mar 2020'!$J$1</c:f>
              <c:strCache>
                <c:ptCount val="1"/>
                <c:pt idx="0">
                  <c:v>CWXIX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'Feb-Mar 2020'!$H$2:$H$43</c:f>
              <c:numCache>
                <c:formatCode>m/d/yyyy</c:formatCode>
                <c:ptCount val="42"/>
                <c:pt idx="0">
                  <c:v>43861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43885</c:v>
                </c:pt>
                <c:pt idx="16">
                  <c:v>43886</c:v>
                </c:pt>
                <c:pt idx="17">
                  <c:v>43887</c:v>
                </c:pt>
                <c:pt idx="18">
                  <c:v>43888</c:v>
                </c:pt>
                <c:pt idx="19">
                  <c:v>43889</c:v>
                </c:pt>
                <c:pt idx="20">
                  <c:v>43892</c:v>
                </c:pt>
                <c:pt idx="21">
                  <c:v>43893</c:v>
                </c:pt>
                <c:pt idx="22">
                  <c:v>43894</c:v>
                </c:pt>
                <c:pt idx="23">
                  <c:v>43895</c:v>
                </c:pt>
                <c:pt idx="24">
                  <c:v>43896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43920</c:v>
                </c:pt>
                <c:pt idx="41">
                  <c:v>43921</c:v>
                </c:pt>
              </c:numCache>
            </c:numRef>
          </c:cat>
          <c:val>
            <c:numRef>
              <c:f>'Feb-Mar 2020'!$J$2:$J$43</c:f>
              <c:numCache>
                <c:formatCode>0.00%</c:formatCode>
                <c:ptCount val="42"/>
                <c:pt idx="0">
                  <c:v>0</c:v>
                </c:pt>
                <c:pt idx="1">
                  <c:v>-4.0214477211796273E-3</c:v>
                </c:pt>
                <c:pt idx="2">
                  <c:v>-1.072386058981234E-2</c:v>
                </c:pt>
                <c:pt idx="3">
                  <c:v>-2.6809651474530849E-2</c:v>
                </c:pt>
                <c:pt idx="4">
                  <c:v>-3.3512064343163561E-2</c:v>
                </c:pt>
                <c:pt idx="5">
                  <c:v>-2.4128686327077653E-2</c:v>
                </c:pt>
                <c:pt idx="6">
                  <c:v>-3.2171581769437019E-2</c:v>
                </c:pt>
                <c:pt idx="7">
                  <c:v>-3.3512064343163561E-2</c:v>
                </c:pt>
                <c:pt idx="8">
                  <c:v>-4.1554959785522816E-2</c:v>
                </c:pt>
                <c:pt idx="9">
                  <c:v>-4.1554959785522816E-2</c:v>
                </c:pt>
                <c:pt idx="10">
                  <c:v>-4.4235924932975901E-2</c:v>
                </c:pt>
                <c:pt idx="11">
                  <c:v>-4.1554959785522816E-2</c:v>
                </c:pt>
                <c:pt idx="12">
                  <c:v>-5.3619302949061698E-2</c:v>
                </c:pt>
                <c:pt idx="13">
                  <c:v>-4.5576407506702443E-2</c:v>
                </c:pt>
                <c:pt idx="14">
                  <c:v>-2.2788203753351333E-2</c:v>
                </c:pt>
                <c:pt idx="15">
                  <c:v>-1.2064343163538882E-2</c:v>
                </c:pt>
                <c:pt idx="16">
                  <c:v>-8.0428954423591437E-3</c:v>
                </c:pt>
                <c:pt idx="17">
                  <c:v>-8.0428954423591437E-3</c:v>
                </c:pt>
                <c:pt idx="18">
                  <c:v>4.0214477211797384E-3</c:v>
                </c:pt>
                <c:pt idx="19">
                  <c:v>6.7024128686328233E-3</c:v>
                </c:pt>
                <c:pt idx="20">
                  <c:v>1.3404825737266535E-3</c:v>
                </c:pt>
                <c:pt idx="21">
                  <c:v>4.0214477211797384E-3</c:v>
                </c:pt>
                <c:pt idx="22">
                  <c:v>1.3404825737266535E-3</c:v>
                </c:pt>
                <c:pt idx="23">
                  <c:v>4.0214477211797384E-3</c:v>
                </c:pt>
                <c:pt idx="24">
                  <c:v>6.7024128686328233E-3</c:v>
                </c:pt>
                <c:pt idx="25">
                  <c:v>1.7426273458445163E-2</c:v>
                </c:pt>
                <c:pt idx="26">
                  <c:v>9.3833780160861302E-3</c:v>
                </c:pt>
                <c:pt idx="27">
                  <c:v>1.6085790884718953E-2</c:v>
                </c:pt>
                <c:pt idx="28">
                  <c:v>2.9490616621984156E-2</c:v>
                </c:pt>
                <c:pt idx="29">
                  <c:v>2.9490616621984156E-2</c:v>
                </c:pt>
                <c:pt idx="30">
                  <c:v>2.9490616621984156E-2</c:v>
                </c:pt>
                <c:pt idx="31">
                  <c:v>2.9490616621984156E-2</c:v>
                </c:pt>
                <c:pt idx="32">
                  <c:v>2.9490616621984156E-2</c:v>
                </c:pt>
                <c:pt idx="33">
                  <c:v>2.8150134048257724E-2</c:v>
                </c:pt>
                <c:pt idx="34">
                  <c:v>2.8150134048257724E-2</c:v>
                </c:pt>
                <c:pt idx="35">
                  <c:v>2.8150134048257724E-2</c:v>
                </c:pt>
                <c:pt idx="36">
                  <c:v>2.8150134048257724E-2</c:v>
                </c:pt>
                <c:pt idx="37">
                  <c:v>2.9490616621984378E-2</c:v>
                </c:pt>
                <c:pt idx="38">
                  <c:v>2.8150134048257947E-2</c:v>
                </c:pt>
                <c:pt idx="39">
                  <c:v>2.9490616621984822E-2</c:v>
                </c:pt>
                <c:pt idx="40">
                  <c:v>2.9490616621984822E-2</c:v>
                </c:pt>
                <c:pt idx="41">
                  <c:v>2.9490616621984822E-2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9-4751-8DB4-EFBDAB0B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51768"/>
        <c:axId val="421043896"/>
      </c:lineChart>
      <c:dateAx>
        <c:axId val="421051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421043896"/>
        <c:crosses val="autoZero"/>
        <c:auto val="1"/>
        <c:lblOffset val="100"/>
        <c:baseTimeUnit val="days"/>
        <c:majorUnit val="5"/>
        <c:majorTimeUnit val="days"/>
      </c:dateAx>
      <c:valAx>
        <c:axId val="4210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4210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1CA37-7F63-4EE7-BCCE-45D39C137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7F4C5-6253-4F9E-B3A8-5C90BE01D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A4E58B-3C76-41D4-A03D-FE061141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3793</xdr:colOff>
      <xdr:row>20</xdr:row>
      <xdr:rowOff>125538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4A0EF5-E379-46E9-9A76-2AA1A6845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152398</xdr:colOff>
      <xdr:row>12</xdr:row>
      <xdr:rowOff>7620</xdr:rowOff>
    </xdr:from>
    <xdr:to>
      <xdr:col>28</xdr:col>
      <xdr:colOff>51814</xdr:colOff>
      <xdr:row>30</xdr:row>
      <xdr:rowOff>89916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2E408-57DB-41B4-9CB6-D04DC2C7C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12</xdr:row>
      <xdr:rowOff>7620</xdr:rowOff>
    </xdr:from>
    <xdr:to>
      <xdr:col>17</xdr:col>
      <xdr:colOff>457200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C8C91-8A29-4EE0-B0F7-3312C7280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Presentations%20and%20Fund%20Brochures\Catalyst%202020-Q3\CWX\Presentation\CWX%20Presentation-Brochure%20Backup%202020-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Presentations%20and%20Fund%20Brochures\Catalyst%202020-Q4\CWX\CWX_Brochure_2020\CWX%20Presentation-Brochure%20Backup%202020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Presentations%20and%20Fund%20Brochures\Catalyst%202021-Q1\CWX\CWX_Brochure_2020\CWX%20Presentation-Brochure%20Backup%202021-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nte\Dropbox%20(Catalyst%20Funds)\Marketing%20Team%20Files\Marketing%20Materials\Presentations%20and%20Fund%20Brochures\Catalyst%202020-Q4\CWX\CWX_Brochure_2020\CWX%20Presentation-Brochure%20Backup%20202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X"/>
      <sheetName val="Institutional"/>
      <sheetName val="2020 Bear Market"/>
      <sheetName val="Feb-Mar 2020"/>
    </sheetNames>
    <sheetDataSet>
      <sheetData sheetId="0"/>
      <sheetData sheetId="1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35431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35461</v>
          </cell>
          <cell r="T3">
            <v>10255</v>
          </cell>
          <cell r="U3">
            <v>10386.000517611212</v>
          </cell>
          <cell r="V3">
            <v>10624.704795153508</v>
          </cell>
        </row>
        <row r="4">
          <cell r="P4">
            <v>35489</v>
          </cell>
          <cell r="T4">
            <v>10646.741</v>
          </cell>
          <cell r="U4">
            <v>10748.474582219033</v>
          </cell>
          <cell r="V4">
            <v>10707.978231851319</v>
          </cell>
        </row>
        <row r="5">
          <cell r="P5">
            <v>35520</v>
          </cell>
          <cell r="T5">
            <v>10978.919319199998</v>
          </cell>
          <cell r="U5">
            <v>10685.059898144644</v>
          </cell>
          <cell r="V5">
            <v>10267.994660642777</v>
          </cell>
        </row>
        <row r="6">
          <cell r="P6">
            <v>35550</v>
          </cell>
          <cell r="T6">
            <v>11150.190460579519</v>
          </cell>
          <cell r="U6">
            <v>10537.606501430744</v>
          </cell>
          <cell r="V6">
            <v>10880.993941883151</v>
          </cell>
        </row>
        <row r="7">
          <cell r="P7">
            <v>35581</v>
          </cell>
          <cell r="T7">
            <v>12089.036497360315</v>
          </cell>
          <cell r="U7">
            <v>10571.324338985631</v>
          </cell>
          <cell r="V7">
            <v>11543.484957387822</v>
          </cell>
        </row>
        <row r="8">
          <cell r="P8">
            <v>35611</v>
          </cell>
          <cell r="T8">
            <v>12121.676895903187</v>
          </cell>
          <cell r="U8">
            <v>10579.783041945519</v>
          </cell>
          <cell r="V8">
            <v>12060.683848444398</v>
          </cell>
        </row>
        <row r="9">
          <cell r="P9">
            <v>35642</v>
          </cell>
          <cell r="T9">
            <v>11947.124748602182</v>
          </cell>
          <cell r="U9">
            <v>11181.769265299143</v>
          </cell>
          <cell r="V9">
            <v>13020.33062942807</v>
          </cell>
        </row>
        <row r="10">
          <cell r="P10">
            <v>35673</v>
          </cell>
          <cell r="T10">
            <v>11988.939685222291</v>
          </cell>
          <cell r="U10">
            <v>10734.503466094275</v>
          </cell>
          <cell r="V10">
            <v>12290.892288736008</v>
          </cell>
        </row>
        <row r="11">
          <cell r="P11">
            <v>35703</v>
          </cell>
          <cell r="T11">
            <v>12253.895252265704</v>
          </cell>
          <cell r="U11">
            <v>10842.916695300999</v>
          </cell>
          <cell r="V11">
            <v>12963.959338741141</v>
          </cell>
        </row>
        <row r="12">
          <cell r="P12">
            <v>35734</v>
          </cell>
          <cell r="T12">
            <v>11649.778216329005</v>
          </cell>
          <cell r="U12">
            <v>10669.429209356189</v>
          </cell>
          <cell r="V12">
            <v>12531.060683848442</v>
          </cell>
        </row>
        <row r="13">
          <cell r="P13">
            <v>35764</v>
          </cell>
          <cell r="T13">
            <v>11918.888093126203</v>
          </cell>
          <cell r="U13">
            <v>10820.940151569432</v>
          </cell>
          <cell r="V13">
            <v>13111.099702228152</v>
          </cell>
        </row>
        <row r="14">
          <cell r="P14">
            <v>35795</v>
          </cell>
          <cell r="T14">
            <v>12377.765284711561</v>
          </cell>
          <cell r="U14">
            <v>11089.301093270909</v>
          </cell>
          <cell r="V14">
            <v>13336.276825136047</v>
          </cell>
        </row>
        <row r="15">
          <cell r="P15">
            <v>35826</v>
          </cell>
          <cell r="T15">
            <v>12625.320590405792</v>
          </cell>
          <cell r="U15">
            <v>11153.615017158667</v>
          </cell>
          <cell r="V15">
            <v>13483.827908409485</v>
          </cell>
        </row>
        <row r="16">
          <cell r="P16">
            <v>35854</v>
          </cell>
          <cell r="T16">
            <v>12698.547449830146</v>
          </cell>
          <cell r="U16">
            <v>11043.191292434252</v>
          </cell>
          <cell r="V16">
            <v>14456.309682718964</v>
          </cell>
        </row>
        <row r="17">
          <cell r="P17">
            <v>35885</v>
          </cell>
          <cell r="T17">
            <v>12984.264767451325</v>
          </cell>
          <cell r="U17">
            <v>11102.826244935382</v>
          </cell>
          <cell r="V17">
            <v>15196.632097751306</v>
          </cell>
        </row>
        <row r="18">
          <cell r="P18">
            <v>35915</v>
          </cell>
          <cell r="T18">
            <v>13420.53606363769</v>
          </cell>
          <cell r="U18">
            <v>10726.439551345135</v>
          </cell>
          <cell r="V18">
            <v>15349.522538248279</v>
          </cell>
        </row>
        <row r="19">
          <cell r="P19">
            <v>35946</v>
          </cell>
          <cell r="T19">
            <v>13860.729646525006</v>
          </cell>
          <cell r="U19">
            <v>10807.963316864334</v>
          </cell>
          <cell r="V19">
            <v>15085.63507546976</v>
          </cell>
        </row>
        <row r="20">
          <cell r="P20">
            <v>35976</v>
          </cell>
          <cell r="T20">
            <v>14424.861343138573</v>
          </cell>
          <cell r="U20">
            <v>10846.871888301261</v>
          </cell>
          <cell r="V20">
            <v>15698.42899681692</v>
          </cell>
        </row>
        <row r="21">
          <cell r="P21">
            <v>36007</v>
          </cell>
          <cell r="T21">
            <v>14486.888246914068</v>
          </cell>
          <cell r="U21">
            <v>10815.41311661898</v>
          </cell>
          <cell r="V21">
            <v>15531.266043741656</v>
          </cell>
        </row>
        <row r="22">
          <cell r="P22">
            <v>36038</v>
          </cell>
          <cell r="T22">
            <v>14230.470324943688</v>
          </cell>
          <cell r="U22">
            <v>11455.686485522243</v>
          </cell>
          <cell r="V22">
            <v>13285.758291405689</v>
          </cell>
        </row>
        <row r="23">
          <cell r="P23">
            <v>36068</v>
          </cell>
          <cell r="T23">
            <v>15344.71615138678</v>
          </cell>
          <cell r="U23">
            <v>11817.68534209861</v>
          </cell>
          <cell r="V23">
            <v>14136.872368826369</v>
          </cell>
        </row>
        <row r="24">
          <cell r="P24">
            <v>36099</v>
          </cell>
          <cell r="T24">
            <v>15783.575033316441</v>
          </cell>
          <cell r="U24">
            <v>11729.055388785971</v>
          </cell>
          <cell r="V24">
            <v>15286.785090871754</v>
          </cell>
        </row>
        <row r="25">
          <cell r="P25">
            <v>36129</v>
          </cell>
          <cell r="T25">
            <v>15826.190685906395</v>
          </cell>
          <cell r="U25">
            <v>11619.97686833521</v>
          </cell>
          <cell r="V25">
            <v>16213.368929048158</v>
          </cell>
        </row>
        <row r="26">
          <cell r="P26">
            <v>36160</v>
          </cell>
          <cell r="T26">
            <v>15886.330210512839</v>
          </cell>
          <cell r="U26">
            <v>11866.317400948372</v>
          </cell>
          <cell r="V26">
            <v>17147.653763220045</v>
          </cell>
        </row>
        <row r="27">
          <cell r="P27">
            <v>36191</v>
          </cell>
          <cell r="T27">
            <v>16696.533051248993</v>
          </cell>
          <cell r="U27">
            <v>11688.326405043934</v>
          </cell>
          <cell r="V27">
            <v>17864.667830372731</v>
          </cell>
        </row>
        <row r="28">
          <cell r="P28">
            <v>36219</v>
          </cell>
          <cell r="T28">
            <v>17187.411122955713</v>
          </cell>
          <cell r="U28">
            <v>11994.557771405931</v>
          </cell>
          <cell r="V28">
            <v>17309.477359071778</v>
          </cell>
        </row>
        <row r="29">
          <cell r="P29">
            <v>36250</v>
          </cell>
          <cell r="T29">
            <v>17599.908989906649</v>
          </cell>
          <cell r="U29">
            <v>11848.222941289148</v>
          </cell>
          <cell r="V29">
            <v>18001.950918985527</v>
          </cell>
        </row>
        <row r="30">
          <cell r="P30">
            <v>36280</v>
          </cell>
          <cell r="T30">
            <v>17863.907624755248</v>
          </cell>
          <cell r="U30">
            <v>12062.680670438114</v>
          </cell>
          <cell r="V30">
            <v>18699.14775644317</v>
          </cell>
        </row>
        <row r="31">
          <cell r="P31">
            <v>36311</v>
          </cell>
          <cell r="T31">
            <v>18339.087567573737</v>
          </cell>
          <cell r="U31">
            <v>11890.180155020173</v>
          </cell>
          <cell r="V31">
            <v>18257.521306088922</v>
          </cell>
        </row>
        <row r="32">
          <cell r="P32">
            <v>36341</v>
          </cell>
          <cell r="T32">
            <v>18698.533683898182</v>
          </cell>
          <cell r="U32">
            <v>12074.48045140377</v>
          </cell>
          <cell r="V32">
            <v>19270.767019201154</v>
          </cell>
        </row>
        <row r="33">
          <cell r="P33">
            <v>36372</v>
          </cell>
          <cell r="T33">
            <v>19222.092627047332</v>
          </cell>
          <cell r="U33">
            <v>12011.694504109457</v>
          </cell>
          <cell r="V33">
            <v>18669.06253208749</v>
          </cell>
        </row>
        <row r="34">
          <cell r="P34">
            <v>36403</v>
          </cell>
          <cell r="T34">
            <v>19610.37889811369</v>
          </cell>
          <cell r="U34">
            <v>11973.253829811194</v>
          </cell>
          <cell r="V34">
            <v>18576.75326008831</v>
          </cell>
        </row>
        <row r="35">
          <cell r="P35">
            <v>36433</v>
          </cell>
          <cell r="T35">
            <v>20218.300643955212</v>
          </cell>
          <cell r="U35">
            <v>11979.24145100752</v>
          </cell>
          <cell r="V35">
            <v>18067.460724920424</v>
          </cell>
        </row>
        <row r="36">
          <cell r="P36">
            <v>36464</v>
          </cell>
          <cell r="T36">
            <v>19322.629925427995</v>
          </cell>
          <cell r="U36">
            <v>11474.914133564167</v>
          </cell>
          <cell r="V36">
            <v>19210.801930383001</v>
          </cell>
        </row>
        <row r="37">
          <cell r="P37">
            <v>36494</v>
          </cell>
          <cell r="T37">
            <v>19739.998731817239</v>
          </cell>
          <cell r="U37">
            <v>11699.826439405131</v>
          </cell>
          <cell r="V37">
            <v>19601.293767327243</v>
          </cell>
        </row>
        <row r="38">
          <cell r="P38">
            <v>36525</v>
          </cell>
          <cell r="T38">
            <v>19907.788721037683</v>
          </cell>
          <cell r="U38">
            <v>11725.560782031584</v>
          </cell>
          <cell r="V38">
            <v>20755.72440702331</v>
          </cell>
        </row>
        <row r="39">
          <cell r="P39">
            <v>36556</v>
          </cell>
          <cell r="T39">
            <v>20343.769294028411</v>
          </cell>
          <cell r="U39">
            <v>11890.896622513752</v>
          </cell>
          <cell r="V39">
            <v>19712.906869288428</v>
          </cell>
        </row>
        <row r="40">
          <cell r="P40">
            <v>36585</v>
          </cell>
          <cell r="T40">
            <v>20791.332218497035</v>
          </cell>
          <cell r="U40">
            <v>11838.572562804227</v>
          </cell>
          <cell r="V40">
            <v>19339.767943320672</v>
          </cell>
        </row>
        <row r="41">
          <cell r="P41">
            <v>36616</v>
          </cell>
          <cell r="T41">
            <v>21103.202201774489</v>
          </cell>
          <cell r="U41">
            <v>11740.314163685043</v>
          </cell>
          <cell r="V41">
            <v>21231.748639490714</v>
          </cell>
        </row>
        <row r="42">
          <cell r="P42">
            <v>36646</v>
          </cell>
          <cell r="T42">
            <v>21326.896145113296</v>
          </cell>
          <cell r="U42">
            <v>11551.291030558072</v>
          </cell>
          <cell r="V42">
            <v>20592.976691652126</v>
          </cell>
        </row>
        <row r="43">
          <cell r="P43">
            <v>36677</v>
          </cell>
          <cell r="T43">
            <v>21030.452288696222</v>
          </cell>
          <cell r="U43">
            <v>11643.700715443971</v>
          </cell>
          <cell r="V43">
            <v>20170.448711366676</v>
          </cell>
        </row>
        <row r="44">
          <cell r="P44">
            <v>36707</v>
          </cell>
          <cell r="T44">
            <v>21667.674993043718</v>
          </cell>
          <cell r="U44">
            <v>11533.086907506973</v>
          </cell>
          <cell r="V44">
            <v>20667.727692781606</v>
          </cell>
        </row>
        <row r="45">
          <cell r="P45">
            <v>36738</v>
          </cell>
          <cell r="T45">
            <v>22189.865960376072</v>
          </cell>
          <cell r="U45">
            <v>11394.691706961874</v>
          </cell>
          <cell r="V45">
            <v>20344.593900811178</v>
          </cell>
        </row>
        <row r="46">
          <cell r="P46">
            <v>36769</v>
          </cell>
          <cell r="T46">
            <v>22587.064561066803</v>
          </cell>
          <cell r="U46">
            <v>11686.39632934695</v>
          </cell>
          <cell r="V46">
            <v>21608.276003696486</v>
          </cell>
        </row>
        <row r="47">
          <cell r="P47">
            <v>36799</v>
          </cell>
          <cell r="T47">
            <v>23192.397891303393</v>
          </cell>
          <cell r="U47">
            <v>11512.26548483648</v>
          </cell>
          <cell r="V47">
            <v>20467.501796899076</v>
          </cell>
        </row>
        <row r="48">
          <cell r="P48">
            <v>36830</v>
          </cell>
          <cell r="T48">
            <v>23644.649650183812</v>
          </cell>
          <cell r="U48">
            <v>11613.579837142555</v>
          </cell>
          <cell r="V48">
            <v>20381.045281856466</v>
          </cell>
        </row>
        <row r="49">
          <cell r="P49">
            <v>36860</v>
          </cell>
          <cell r="T49">
            <v>23989.861535076496</v>
          </cell>
          <cell r="U49">
            <v>11931.786445897204</v>
          </cell>
          <cell r="V49">
            <v>18774.206797412477</v>
          </cell>
        </row>
        <row r="50">
          <cell r="P50">
            <v>36891</v>
          </cell>
          <cell r="T50">
            <v>24289.73480426495</v>
          </cell>
          <cell r="U50">
            <v>12647.698311622424</v>
          </cell>
          <cell r="V50">
            <v>18866.105349625228</v>
          </cell>
        </row>
        <row r="51">
          <cell r="P51">
            <v>36922</v>
          </cell>
          <cell r="T51">
            <v>25086.438105844838</v>
          </cell>
          <cell r="U51">
            <v>12646.433527169476</v>
          </cell>
          <cell r="V51">
            <v>19535.373241605925</v>
          </cell>
        </row>
        <row r="52">
          <cell r="P52">
            <v>36950</v>
          </cell>
          <cell r="T52">
            <v>24797.944067627624</v>
          </cell>
          <cell r="U52">
            <v>12568.024201979502</v>
          </cell>
          <cell r="V52">
            <v>17754.184207824223</v>
          </cell>
        </row>
        <row r="53">
          <cell r="P53">
            <v>36981</v>
          </cell>
          <cell r="T53">
            <v>24711.15126339093</v>
          </cell>
          <cell r="U53">
            <v>13122.27029540394</v>
          </cell>
          <cell r="V53">
            <v>16629.428072697414</v>
          </cell>
        </row>
        <row r="54">
          <cell r="P54">
            <v>37011</v>
          </cell>
          <cell r="T54">
            <v>23213.65549682944</v>
          </cell>
          <cell r="U54">
            <v>12620.998931147478</v>
          </cell>
          <cell r="V54">
            <v>17921.655200739311</v>
          </cell>
        </row>
        <row r="55">
          <cell r="P55">
            <v>37042</v>
          </cell>
          <cell r="T55">
            <v>23694.178165613808</v>
          </cell>
          <cell r="U55">
            <v>12696.725158682933</v>
          </cell>
          <cell r="V55">
            <v>18041.790738268832</v>
          </cell>
        </row>
        <row r="56">
          <cell r="P56">
            <v>37072</v>
          </cell>
          <cell r="T56">
            <v>23625.465048933529</v>
          </cell>
          <cell r="U56">
            <v>12565.95521931948</v>
          </cell>
          <cell r="V56">
            <v>17602.628606633141</v>
          </cell>
        </row>
        <row r="57">
          <cell r="P57">
            <v>37103</v>
          </cell>
          <cell r="T57">
            <v>23774.305478741811</v>
          </cell>
          <cell r="U57">
            <v>12483.0204514915</v>
          </cell>
          <cell r="V57">
            <v>17429.407536708099</v>
          </cell>
        </row>
        <row r="58">
          <cell r="P58">
            <v>37134</v>
          </cell>
          <cell r="T58">
            <v>24287.830477082636</v>
          </cell>
          <cell r="U58">
            <v>12669.016875002748</v>
          </cell>
          <cell r="V58">
            <v>16338.22774412159</v>
          </cell>
        </row>
        <row r="59">
          <cell r="P59">
            <v>37164</v>
          </cell>
          <cell r="T59">
            <v>22784.413770551222</v>
          </cell>
          <cell r="U59">
            <v>12895.78614761278</v>
          </cell>
          <cell r="V59">
            <v>15018.893110175597</v>
          </cell>
        </row>
        <row r="60">
          <cell r="P60">
            <v>37195</v>
          </cell>
          <cell r="T60">
            <v>23625.158638684559</v>
          </cell>
          <cell r="U60">
            <v>13225.924133403329</v>
          </cell>
          <cell r="V60">
            <v>15305.267481260922</v>
          </cell>
        </row>
        <row r="61">
          <cell r="P61">
            <v>37225</v>
          </cell>
          <cell r="T61">
            <v>24014.973756222855</v>
          </cell>
          <cell r="U61">
            <v>12628.112429833711</v>
          </cell>
          <cell r="V61">
            <v>16479.309990758818</v>
          </cell>
        </row>
        <row r="62">
          <cell r="P62">
            <v>37256</v>
          </cell>
          <cell r="T62">
            <v>24524.091199854782</v>
          </cell>
          <cell r="U62">
            <v>12754.393481023122</v>
          </cell>
          <cell r="V62">
            <v>16623.677995687456</v>
          </cell>
        </row>
        <row r="63">
          <cell r="P63">
            <v>37287</v>
          </cell>
          <cell r="T63">
            <v>25117.574206891266</v>
          </cell>
          <cell r="U63">
            <v>12643.977067191496</v>
          </cell>
          <cell r="V63">
            <v>16381.045281856466</v>
          </cell>
        </row>
        <row r="64">
          <cell r="P64">
            <v>37315</v>
          </cell>
          <cell r="T64">
            <v>25378.796978642935</v>
          </cell>
          <cell r="U64">
            <v>12375.44066406302</v>
          </cell>
          <cell r="V64">
            <v>16065.201766095093</v>
          </cell>
        </row>
        <row r="65">
          <cell r="P65">
            <v>37346</v>
          </cell>
          <cell r="T65">
            <v>25467.622768068188</v>
          </cell>
          <cell r="U65">
            <v>12447.482201631503</v>
          </cell>
          <cell r="V65">
            <v>16669.370571927317</v>
          </cell>
        </row>
        <row r="66">
          <cell r="P66">
            <v>37376</v>
          </cell>
          <cell r="T66">
            <v>25819.075962267529</v>
          </cell>
          <cell r="U66">
            <v>12333.900171221116</v>
          </cell>
          <cell r="V66">
            <v>15658.691857480248</v>
          </cell>
        </row>
        <row r="67">
          <cell r="P67">
            <v>37407</v>
          </cell>
          <cell r="T67">
            <v>25968.82660284868</v>
          </cell>
          <cell r="U67">
            <v>12651.989805691095</v>
          </cell>
          <cell r="V67">
            <v>15543.382277441229</v>
          </cell>
        </row>
        <row r="68">
          <cell r="P68">
            <v>37437</v>
          </cell>
          <cell r="T68">
            <v>26231.11175153745</v>
          </cell>
          <cell r="U68">
            <v>13468.382581944144</v>
          </cell>
          <cell r="V68">
            <v>14436.184413184117</v>
          </cell>
        </row>
        <row r="69">
          <cell r="P69">
            <v>37468</v>
          </cell>
          <cell r="T69">
            <v>26545.885092555898</v>
          </cell>
          <cell r="U69">
            <v>13862.081469664916</v>
          </cell>
          <cell r="V69">
            <v>13310.812198377667</v>
          </cell>
        </row>
        <row r="70">
          <cell r="P70">
            <v>37499</v>
          </cell>
          <cell r="T70">
            <v>27148.476684156914</v>
          </cell>
          <cell r="U70">
            <v>14041.176410380887</v>
          </cell>
          <cell r="V70">
            <v>13398.295512886343</v>
          </cell>
        </row>
        <row r="71">
          <cell r="P71">
            <v>37529</v>
          </cell>
          <cell r="T71">
            <v>27805.469819913513</v>
          </cell>
          <cell r="U71">
            <v>14380.745447872605</v>
          </cell>
          <cell r="V71">
            <v>11942.088510113985</v>
          </cell>
        </row>
        <row r="72">
          <cell r="P72">
            <v>37560</v>
          </cell>
          <cell r="T72">
            <v>27241.01878256927</v>
          </cell>
          <cell r="U72">
            <v>13899.754500220059</v>
          </cell>
          <cell r="V72">
            <v>12993.223123523989</v>
          </cell>
        </row>
        <row r="73">
          <cell r="P73">
            <v>37590</v>
          </cell>
          <cell r="T73">
            <v>26783.369667022107</v>
          </cell>
          <cell r="U73">
            <v>13703.281567338443</v>
          </cell>
          <cell r="V73">
            <v>13757.983365848666</v>
          </cell>
        </row>
        <row r="74">
          <cell r="P74">
            <v>37621</v>
          </cell>
          <cell r="T74">
            <v>28157.356530940338</v>
          </cell>
          <cell r="U74">
            <v>14330.534236179856</v>
          </cell>
          <cell r="V74">
            <v>12949.789506109471</v>
          </cell>
        </row>
        <row r="75">
          <cell r="P75">
            <v>37652</v>
          </cell>
          <cell r="T75">
            <v>28804.975731151964</v>
          </cell>
          <cell r="U75">
            <v>14747.657224404929</v>
          </cell>
          <cell r="V75">
            <v>12610.534962521835</v>
          </cell>
        </row>
        <row r="76">
          <cell r="P76">
            <v>37680</v>
          </cell>
          <cell r="T76">
            <v>29311.943304020242</v>
          </cell>
          <cell r="U76">
            <v>15133.087492378396</v>
          </cell>
          <cell r="V76">
            <v>12421.295820926187</v>
          </cell>
        </row>
        <row r="77">
          <cell r="P77">
            <v>37711</v>
          </cell>
          <cell r="T77">
            <v>30071.122635594369</v>
          </cell>
          <cell r="U77">
            <v>14434.495131676493</v>
          </cell>
          <cell r="V77">
            <v>12541.94475818874</v>
          </cell>
        </row>
        <row r="78">
          <cell r="P78">
            <v>37741</v>
          </cell>
          <cell r="T78">
            <v>29965.873706369792</v>
          </cell>
          <cell r="U78">
            <v>14559.08005573825</v>
          </cell>
          <cell r="V78">
            <v>13575.00770099601</v>
          </cell>
        </row>
        <row r="79">
          <cell r="P79">
            <v>37772</v>
          </cell>
          <cell r="T79">
            <v>30319.471016104955</v>
          </cell>
          <cell r="U79">
            <v>15301.362311762792</v>
          </cell>
          <cell r="V79">
            <v>14290.173529109781</v>
          </cell>
        </row>
        <row r="80">
          <cell r="P80">
            <v>37802</v>
          </cell>
          <cell r="T80">
            <v>30825.806182073906</v>
          </cell>
          <cell r="U80">
            <v>14936.424476284197</v>
          </cell>
          <cell r="V80">
            <v>14472.533114282796</v>
          </cell>
        </row>
        <row r="81">
          <cell r="P81">
            <v>37833</v>
          </cell>
          <cell r="T81">
            <v>30548.373926435241</v>
          </cell>
          <cell r="U81">
            <v>14790.257796701619</v>
          </cell>
          <cell r="V81">
            <v>14727.692781599768</v>
          </cell>
        </row>
        <row r="82">
          <cell r="P82">
            <v>37864</v>
          </cell>
          <cell r="T82">
            <v>31449.550957265084</v>
          </cell>
          <cell r="U82">
            <v>14880.649675177036</v>
          </cell>
          <cell r="V82">
            <v>15014.888592257945</v>
          </cell>
        </row>
        <row r="83">
          <cell r="P83">
            <v>37894</v>
          </cell>
          <cell r="T83">
            <v>31600.508801859953</v>
          </cell>
          <cell r="U83">
            <v>14954.387339873172</v>
          </cell>
          <cell r="V83">
            <v>14855.426635178163</v>
          </cell>
        </row>
        <row r="84">
          <cell r="P84">
            <v>37925</v>
          </cell>
          <cell r="T84">
            <v>31749.031193228693</v>
          </cell>
          <cell r="U84">
            <v>15141.692413194116</v>
          </cell>
          <cell r="V84">
            <v>15695.861998151775</v>
          </cell>
        </row>
        <row r="85">
          <cell r="P85">
            <v>37955</v>
          </cell>
          <cell r="T85">
            <v>33028.517150315813</v>
          </cell>
          <cell r="U85">
            <v>15058.955039471513</v>
          </cell>
          <cell r="V85">
            <v>15833.966526337423</v>
          </cell>
        </row>
        <row r="86">
          <cell r="P86">
            <v>37986</v>
          </cell>
          <cell r="T86">
            <v>33064.848519181163</v>
          </cell>
          <cell r="U86">
            <v>15576.156839120882</v>
          </cell>
          <cell r="V86">
            <v>16664.339254543604</v>
          </cell>
        </row>
        <row r="87">
          <cell r="P87">
            <v>38017</v>
          </cell>
          <cell r="T87">
            <v>33567.434216672722</v>
          </cell>
          <cell r="U87">
            <v>15702.496377452626</v>
          </cell>
          <cell r="V87">
            <v>16970.222815484154</v>
          </cell>
        </row>
        <row r="88">
          <cell r="P88">
            <v>38046</v>
          </cell>
          <cell r="T88">
            <v>33879.611354887784</v>
          </cell>
          <cell r="U88">
            <v>16280.144638702992</v>
          </cell>
          <cell r="V88">
            <v>17206.078652839118</v>
          </cell>
        </row>
        <row r="89">
          <cell r="P89">
            <v>38077</v>
          </cell>
          <cell r="T89">
            <v>34956.982995973216</v>
          </cell>
          <cell r="U89">
            <v>16348.32602487751</v>
          </cell>
          <cell r="V89">
            <v>16946.503747818067</v>
          </cell>
        </row>
        <row r="90">
          <cell r="P90">
            <v>38107</v>
          </cell>
          <cell r="T90">
            <v>35481.337740912808</v>
          </cell>
          <cell r="U90">
            <v>15767.285509371837</v>
          </cell>
          <cell r="V90">
            <v>16680.460006160811</v>
          </cell>
        </row>
        <row r="91">
          <cell r="P91">
            <v>38138</v>
          </cell>
          <cell r="T91">
            <v>36237.090234794254</v>
          </cell>
          <cell r="U91">
            <v>15615.277426448765</v>
          </cell>
          <cell r="V91">
            <v>16909.333607146538</v>
          </cell>
        </row>
        <row r="92">
          <cell r="P92">
            <v>38168</v>
          </cell>
          <cell r="T92">
            <v>36479.87873936737</v>
          </cell>
          <cell r="U92">
            <v>15293.554278261356</v>
          </cell>
          <cell r="V92">
            <v>17238.217476126927</v>
          </cell>
        </row>
        <row r="93">
          <cell r="P93">
            <v>38199</v>
          </cell>
          <cell r="T93">
            <v>37643.586871153188</v>
          </cell>
          <cell r="U93">
            <v>15209.544809193012</v>
          </cell>
          <cell r="V93">
            <v>16667.625012835008</v>
          </cell>
        </row>
        <row r="94">
          <cell r="P94">
            <v>38230</v>
          </cell>
          <cell r="T94">
            <v>37564.535338723763</v>
          </cell>
          <cell r="U94">
            <v>15083.06636389823</v>
          </cell>
          <cell r="V94">
            <v>16735.085737755431</v>
          </cell>
        </row>
        <row r="95">
          <cell r="P95">
            <v>38260</v>
          </cell>
          <cell r="T95">
            <v>37925.15487797551</v>
          </cell>
          <cell r="U95">
            <v>15259.946104098341</v>
          </cell>
          <cell r="V95">
            <v>16916.315843515775</v>
          </cell>
        </row>
        <row r="96">
          <cell r="P96">
            <v>38291</v>
          </cell>
          <cell r="T96">
            <v>39055.324493339183</v>
          </cell>
          <cell r="U96">
            <v>15625.32990403722</v>
          </cell>
          <cell r="V96">
            <v>17174.761269124156</v>
          </cell>
        </row>
        <row r="97">
          <cell r="P97">
            <v>38321</v>
          </cell>
          <cell r="T97">
            <v>38535.888677577772</v>
          </cell>
          <cell r="U97">
            <v>16141.084146913854</v>
          </cell>
          <cell r="V97">
            <v>17869.699147756455</v>
          </cell>
        </row>
        <row r="98">
          <cell r="P98">
            <v>38352</v>
          </cell>
          <cell r="T98">
            <v>38416.427422677283</v>
          </cell>
          <cell r="U98">
            <v>16090.617053973398</v>
          </cell>
          <cell r="V98">
            <v>18477.76979155972</v>
          </cell>
        </row>
        <row r="99">
          <cell r="P99">
            <v>38383</v>
          </cell>
          <cell r="T99">
            <v>38577.776417852525</v>
          </cell>
          <cell r="U99">
            <v>15616.264396975632</v>
          </cell>
          <cell r="V99">
            <v>18027.312865797321</v>
          </cell>
        </row>
        <row r="100">
          <cell r="P100">
            <v>38411</v>
          </cell>
          <cell r="T100">
            <v>39210.451951105308</v>
          </cell>
          <cell r="U100">
            <v>15622.712604417828</v>
          </cell>
          <cell r="V100">
            <v>18406.715268508073</v>
          </cell>
        </row>
        <row r="101">
          <cell r="P101">
            <v>38442</v>
          </cell>
          <cell r="T101">
            <v>39853.503363103431</v>
          </cell>
          <cell r="U101">
            <v>15593.885754140525</v>
          </cell>
          <cell r="V101">
            <v>18080.809117979272</v>
          </cell>
        </row>
        <row r="102">
          <cell r="P102">
            <v>38472</v>
          </cell>
          <cell r="T102">
            <v>40594.778525657151</v>
          </cell>
          <cell r="U102">
            <v>15273.668649868185</v>
          </cell>
          <cell r="V102">
            <v>17737.858096313801</v>
          </cell>
        </row>
        <row r="103">
          <cell r="P103">
            <v>38503</v>
          </cell>
          <cell r="T103">
            <v>41110.332212932997</v>
          </cell>
          <cell r="U103">
            <v>15593.023068791113</v>
          </cell>
          <cell r="V103">
            <v>18302.289762809334</v>
          </cell>
        </row>
        <row r="104">
          <cell r="P104">
            <v>38533</v>
          </cell>
          <cell r="T104">
            <v>41139.109445482049</v>
          </cell>
          <cell r="U104">
            <v>15894.516976624149</v>
          </cell>
          <cell r="V104">
            <v>18328.26778930076</v>
          </cell>
        </row>
        <row r="105">
          <cell r="P105">
            <v>38564</v>
          </cell>
          <cell r="T105">
            <v>40188.79601729141</v>
          </cell>
          <cell r="U105">
            <v>15807.999871328284</v>
          </cell>
          <cell r="V105">
            <v>19009.85727487423</v>
          </cell>
        </row>
        <row r="106">
          <cell r="P106">
            <v>38595</v>
          </cell>
          <cell r="T106">
            <v>41314.08230577557</v>
          </cell>
          <cell r="U106">
            <v>15944.932893315065</v>
          </cell>
          <cell r="V106">
            <v>18836.430845055973</v>
          </cell>
        </row>
        <row r="107">
          <cell r="P107">
            <v>38625</v>
          </cell>
          <cell r="T107">
            <v>41888.34804982585</v>
          </cell>
          <cell r="U107">
            <v>16002.681635475958</v>
          </cell>
          <cell r="V107">
            <v>18988.910565766517</v>
          </cell>
        </row>
        <row r="108">
          <cell r="P108">
            <v>38656</v>
          </cell>
          <cell r="T108">
            <v>42047.523772415188</v>
          </cell>
          <cell r="U108">
            <v>15980.997527456053</v>
          </cell>
          <cell r="V108">
            <v>18672.348290378901</v>
          </cell>
        </row>
        <row r="109">
          <cell r="P109">
            <v>38686</v>
          </cell>
          <cell r="T109">
            <v>42245.14713414554</v>
          </cell>
          <cell r="U109">
            <v>16436.605055336142</v>
          </cell>
          <cell r="V109">
            <v>19378.580963137912</v>
          </cell>
        </row>
        <row r="110">
          <cell r="P110">
            <v>38717</v>
          </cell>
          <cell r="T110">
            <v>42519.740590517482</v>
          </cell>
          <cell r="U110">
            <v>16365.989141862019</v>
          </cell>
          <cell r="V110">
            <v>19385.357839613938</v>
          </cell>
        </row>
        <row r="111">
          <cell r="P111">
            <v>38748</v>
          </cell>
          <cell r="T111">
            <v>42604.780071698515</v>
          </cell>
          <cell r="U111">
            <v>16576.718315687267</v>
          </cell>
          <cell r="V111">
            <v>19898.654892699469</v>
          </cell>
        </row>
        <row r="112">
          <cell r="P112">
            <v>38776</v>
          </cell>
          <cell r="T112">
            <v>42758.157279956635</v>
          </cell>
          <cell r="U112">
            <v>16308.540146305579</v>
          </cell>
          <cell r="V112">
            <v>19952.664544614447</v>
          </cell>
        </row>
        <row r="113">
          <cell r="P113">
            <v>38807</v>
          </cell>
          <cell r="T113">
            <v>43549.183189635834</v>
          </cell>
          <cell r="U113">
            <v>16553.089510184796</v>
          </cell>
          <cell r="V113">
            <v>20201.047335455398</v>
          </cell>
        </row>
        <row r="114">
          <cell r="P114">
            <v>38837</v>
          </cell>
          <cell r="T114">
            <v>44154.516835971772</v>
          </cell>
          <cell r="U114">
            <v>17164.740733808922</v>
          </cell>
          <cell r="V114">
            <v>20472.225074442973</v>
          </cell>
        </row>
        <row r="115">
          <cell r="P115">
            <v>38868</v>
          </cell>
          <cell r="T115">
            <v>44525.414777393933</v>
          </cell>
          <cell r="U115">
            <v>17034.943143186749</v>
          </cell>
          <cell r="V115">
            <v>19883.047540815292</v>
          </cell>
        </row>
        <row r="116">
          <cell r="P116">
            <v>38898</v>
          </cell>
          <cell r="T116">
            <v>45220.011247921284</v>
          </cell>
          <cell r="U116">
            <v>16788.902357178042</v>
          </cell>
          <cell r="V116">
            <v>19909.949686826174</v>
          </cell>
        </row>
        <row r="117">
          <cell r="P117">
            <v>38929</v>
          </cell>
          <cell r="T117">
            <v>46314.335520120978</v>
          </cell>
          <cell r="U117">
            <v>16460.533607443063</v>
          </cell>
          <cell r="V117">
            <v>20032.857582914068</v>
          </cell>
        </row>
        <row r="118">
          <cell r="P118">
            <v>38960</v>
          </cell>
          <cell r="T118">
            <v>46735.795973354085</v>
          </cell>
          <cell r="U118">
            <v>16491.480616629928</v>
          </cell>
          <cell r="V118">
            <v>20509.497895061108</v>
          </cell>
        </row>
        <row r="119">
          <cell r="P119">
            <v>38990</v>
          </cell>
          <cell r="T119">
            <v>47062.946545167557</v>
          </cell>
          <cell r="U119">
            <v>16453.368932507285</v>
          </cell>
          <cell r="V119">
            <v>21037.99158024439</v>
          </cell>
        </row>
        <row r="120">
          <cell r="P120">
            <v>39021</v>
          </cell>
          <cell r="T120">
            <v>47519.457126655681</v>
          </cell>
          <cell r="U120">
            <v>16572.98244947075</v>
          </cell>
          <cell r="V120">
            <v>21723.482903788903</v>
          </cell>
        </row>
        <row r="121">
          <cell r="P121">
            <v>39051</v>
          </cell>
          <cell r="T121">
            <v>47814.077760840948</v>
          </cell>
          <cell r="U121">
            <v>16937.671714594431</v>
          </cell>
          <cell r="V121">
            <v>22136.667008933167</v>
          </cell>
        </row>
        <row r="122">
          <cell r="P122">
            <v>39082</v>
          </cell>
          <cell r="T122">
            <v>48239.62305291243</v>
          </cell>
          <cell r="U122">
            <v>16945.713696665196</v>
          </cell>
          <cell r="V122">
            <v>22447.17116747101</v>
          </cell>
        </row>
        <row r="123">
          <cell r="P123">
            <v>39113</v>
          </cell>
          <cell r="T123">
            <v>48919.801737958493</v>
          </cell>
          <cell r="U123">
            <v>17112.255834457981</v>
          </cell>
          <cell r="V123">
            <v>22786.631070951858</v>
          </cell>
        </row>
        <row r="124">
          <cell r="P124">
            <v>39141</v>
          </cell>
          <cell r="T124">
            <v>47041.281351220889</v>
          </cell>
          <cell r="U124">
            <v>16906.417647910315</v>
          </cell>
          <cell r="V124">
            <v>22340.897422733357</v>
          </cell>
        </row>
        <row r="125">
          <cell r="P125">
            <v>39172</v>
          </cell>
          <cell r="T125">
            <v>46688.471741086731</v>
          </cell>
          <cell r="U125">
            <v>16589.929098961693</v>
          </cell>
          <cell r="V125">
            <v>22590.820412773399</v>
          </cell>
        </row>
        <row r="126">
          <cell r="P126">
            <v>39202</v>
          </cell>
          <cell r="T126">
            <v>45806.059625180191</v>
          </cell>
          <cell r="U126">
            <v>16831.758810722433</v>
          </cell>
          <cell r="V126">
            <v>23591.436492453042</v>
          </cell>
        </row>
        <row r="127">
          <cell r="P127">
            <v>39233</v>
          </cell>
          <cell r="T127">
            <v>46580.182032845732</v>
          </cell>
          <cell r="U127">
            <v>17028.100147533802</v>
          </cell>
          <cell r="V127">
            <v>24414.724304343381</v>
          </cell>
        </row>
        <row r="128">
          <cell r="P128">
            <v>39263</v>
          </cell>
          <cell r="T128">
            <v>48345.570931890587</v>
          </cell>
          <cell r="U128">
            <v>17331.10009928191</v>
          </cell>
          <cell r="V128">
            <v>24009.138515247989</v>
          </cell>
        </row>
        <row r="129">
          <cell r="P129">
            <v>39294</v>
          </cell>
          <cell r="T129">
            <v>45609.211617145578</v>
          </cell>
          <cell r="U129">
            <v>17149.205086626756</v>
          </cell>
          <cell r="V129">
            <v>23264.708902351387</v>
          </cell>
        </row>
        <row r="130">
          <cell r="P130">
            <v>39325</v>
          </cell>
          <cell r="T130">
            <v>47880.550355679428</v>
          </cell>
          <cell r="U130">
            <v>16853.552582134213</v>
          </cell>
          <cell r="V130">
            <v>23613.410001026816</v>
          </cell>
        </row>
        <row r="131">
          <cell r="P131">
            <v>39355</v>
          </cell>
          <cell r="T131">
            <v>49278.662426065261</v>
          </cell>
          <cell r="U131">
            <v>17527.785048054484</v>
          </cell>
          <cell r="V131">
            <v>24496.560221788699</v>
          </cell>
        </row>
        <row r="132">
          <cell r="P132">
            <v>39386</v>
          </cell>
          <cell r="T132">
            <v>51195.602394439193</v>
          </cell>
          <cell r="U132">
            <v>17858.705299373734</v>
          </cell>
          <cell r="V132">
            <v>24886.230619160098</v>
          </cell>
        </row>
        <row r="133">
          <cell r="P133">
            <v>39416</v>
          </cell>
          <cell r="T133">
            <v>54006.2409658939</v>
          </cell>
          <cell r="U133">
            <v>18010.289350514893</v>
          </cell>
          <cell r="V133">
            <v>23845.774720197165</v>
          </cell>
        </row>
        <row r="134">
          <cell r="P134">
            <v>39447</v>
          </cell>
          <cell r="T134">
            <v>54935.148310507277</v>
          </cell>
          <cell r="U134">
            <v>18240.480120951397</v>
          </cell>
          <cell r="V134">
            <v>23680.357326214209</v>
          </cell>
        </row>
        <row r="135">
          <cell r="P135">
            <v>39478</v>
          </cell>
          <cell r="T135">
            <v>52084.014113191944</v>
          </cell>
          <cell r="U135">
            <v>18583.309816628174</v>
          </cell>
          <cell r="V135">
            <v>22259.985624807494</v>
          </cell>
        </row>
        <row r="136">
          <cell r="P136">
            <v>39507</v>
          </cell>
          <cell r="T136">
            <v>52646.521465614416</v>
          </cell>
          <cell r="U136">
            <v>19608.201944405031</v>
          </cell>
          <cell r="V136">
            <v>21536.913440805027</v>
          </cell>
        </row>
        <row r="137">
          <cell r="P137">
            <v>39538</v>
          </cell>
          <cell r="T137">
            <v>53704.716547073265</v>
          </cell>
          <cell r="U137">
            <v>19499.964176625308</v>
          </cell>
          <cell r="V137">
            <v>21443.885409179606</v>
          </cell>
        </row>
        <row r="138">
          <cell r="P138">
            <v>39568</v>
          </cell>
          <cell r="T138">
            <v>54886.220311108875</v>
          </cell>
          <cell r="U138">
            <v>19423.777362843983</v>
          </cell>
          <cell r="V138">
            <v>22488.243146113586</v>
          </cell>
        </row>
        <row r="139">
          <cell r="P139">
            <v>39599</v>
          </cell>
          <cell r="T139">
            <v>56505.363810286588</v>
          </cell>
          <cell r="U139">
            <v>19708.295377614912</v>
          </cell>
          <cell r="V139">
            <v>22779.54615463602</v>
          </cell>
        </row>
        <row r="140">
          <cell r="P140">
            <v>39629</v>
          </cell>
          <cell r="T140">
            <v>57539.411968014829</v>
          </cell>
          <cell r="U140">
            <v>20103.763501391251</v>
          </cell>
          <cell r="V140">
            <v>20859.123113256002</v>
          </cell>
        </row>
        <row r="141">
          <cell r="P141">
            <v>39660</v>
          </cell>
          <cell r="T141">
            <v>57648.73685075406</v>
          </cell>
          <cell r="U141">
            <v>19512.853280616913</v>
          </cell>
          <cell r="V141">
            <v>20683.745764452226</v>
          </cell>
        </row>
        <row r="142">
          <cell r="P142">
            <v>39691</v>
          </cell>
          <cell r="T142">
            <v>57625.677356013759</v>
          </cell>
          <cell r="U142">
            <v>19547.916322445453</v>
          </cell>
          <cell r="V142">
            <v>20982.955128863352</v>
          </cell>
        </row>
        <row r="143">
          <cell r="P143">
            <v>39721</v>
          </cell>
          <cell r="T143">
            <v>49500.456848815818</v>
          </cell>
          <cell r="U143">
            <v>19497.851328608536</v>
          </cell>
          <cell r="V143">
            <v>19113.255981106908</v>
          </cell>
        </row>
        <row r="144">
          <cell r="P144">
            <v>39752</v>
          </cell>
          <cell r="T144">
            <v>46317.577473436962</v>
          </cell>
          <cell r="U144">
            <v>20169.985568297619</v>
          </cell>
          <cell r="V144">
            <v>15903.172810350152</v>
          </cell>
        </row>
        <row r="145">
          <cell r="P145">
            <v>39782</v>
          </cell>
          <cell r="T145">
            <v>45238.37791830588</v>
          </cell>
          <cell r="U145">
            <v>20547.549315627315</v>
          </cell>
          <cell r="V145">
            <v>14762.09056371292</v>
          </cell>
        </row>
        <row r="146">
          <cell r="P146">
            <v>39813</v>
          </cell>
          <cell r="T146">
            <v>45129.805811301951</v>
          </cell>
          <cell r="U146">
            <v>20809.812972740594</v>
          </cell>
          <cell r="V146">
            <v>14919.190882020754</v>
          </cell>
        </row>
        <row r="147">
          <cell r="P147">
            <v>39844</v>
          </cell>
          <cell r="T147">
            <v>46167.791344961894</v>
          </cell>
          <cell r="U147">
            <v>20768.630713645478</v>
          </cell>
          <cell r="V147">
            <v>13661.66957593183</v>
          </cell>
        </row>
        <row r="148">
          <cell r="P148">
            <v>39872</v>
          </cell>
          <cell r="T148">
            <v>48023.736557029362</v>
          </cell>
          <cell r="U148">
            <v>20727.799377404357</v>
          </cell>
          <cell r="V148">
            <v>12207.002772358566</v>
          </cell>
        </row>
        <row r="149">
          <cell r="P149">
            <v>39903</v>
          </cell>
          <cell r="T149">
            <v>48042.946051652172</v>
          </cell>
          <cell r="U149">
            <v>20419.038442136465</v>
          </cell>
          <cell r="V149">
            <v>13276.311736317906</v>
          </cell>
        </row>
        <row r="150">
          <cell r="P150">
            <v>39933</v>
          </cell>
          <cell r="T150">
            <v>48047.750346257337</v>
          </cell>
          <cell r="U150">
            <v>20273.83680040238</v>
          </cell>
          <cell r="V150">
            <v>14546.976075572451</v>
          </cell>
        </row>
        <row r="151">
          <cell r="P151">
            <v>39964</v>
          </cell>
          <cell r="T151">
            <v>49316.210955398528</v>
          </cell>
          <cell r="U151">
            <v>20830.926831122753</v>
          </cell>
          <cell r="V151">
            <v>15360.611972481787</v>
          </cell>
        </row>
        <row r="152">
          <cell r="P152">
            <v>39994</v>
          </cell>
          <cell r="T152">
            <v>50800.628905156023</v>
          </cell>
          <cell r="U152">
            <v>20597.577755000275</v>
          </cell>
          <cell r="V152">
            <v>15391.107916623898</v>
          </cell>
        </row>
        <row r="153">
          <cell r="P153">
            <v>40025</v>
          </cell>
          <cell r="T153">
            <v>51054.632049681801</v>
          </cell>
          <cell r="U153">
            <v>20541.634803358906</v>
          </cell>
          <cell r="V153">
            <v>16555.190471300968</v>
          </cell>
        </row>
        <row r="154">
          <cell r="P154">
            <v>40056</v>
          </cell>
          <cell r="T154">
            <v>51253.745114675563</v>
          </cell>
          <cell r="U154">
            <v>20637.663380176651</v>
          </cell>
          <cell r="V154">
            <v>17152.890440496984</v>
          </cell>
        </row>
        <row r="155">
          <cell r="P155">
            <v>40086</v>
          </cell>
          <cell r="T155">
            <v>51648.398952058567</v>
          </cell>
          <cell r="U155">
            <v>20835.890927328255</v>
          </cell>
          <cell r="V155">
            <v>17792.997227641452</v>
          </cell>
        </row>
        <row r="156">
          <cell r="P156">
            <v>40117</v>
          </cell>
          <cell r="T156">
            <v>51302.35467907977</v>
          </cell>
          <cell r="U156">
            <v>20621.637903177452</v>
          </cell>
          <cell r="V156">
            <v>17462.470479515363</v>
          </cell>
        </row>
        <row r="157">
          <cell r="P157">
            <v>40147</v>
          </cell>
          <cell r="T157">
            <v>52538.74142684559</v>
          </cell>
          <cell r="U157">
            <v>21113.873003943489</v>
          </cell>
          <cell r="V157">
            <v>18509.908614847533</v>
          </cell>
        </row>
        <row r="158">
          <cell r="P158">
            <v>40178</v>
          </cell>
          <cell r="T158">
            <v>53316.3147999629</v>
          </cell>
          <cell r="U158">
            <v>20788.954995606146</v>
          </cell>
          <cell r="V158">
            <v>18867.440188931112</v>
          </cell>
        </row>
        <row r="159">
          <cell r="P159">
            <v>40209</v>
          </cell>
          <cell r="T159">
            <v>53545.574953602736</v>
          </cell>
          <cell r="U159">
            <v>20409.826717219043</v>
          </cell>
          <cell r="V159">
            <v>18188.725741862625</v>
          </cell>
        </row>
        <row r="160">
          <cell r="P160">
            <v>40237</v>
          </cell>
          <cell r="T160">
            <v>55558.888571858202</v>
          </cell>
          <cell r="U160">
            <v>20420.273983018247</v>
          </cell>
          <cell r="V160">
            <v>18752.130608892094</v>
          </cell>
        </row>
        <row r="161">
          <cell r="P161">
            <v>40268</v>
          </cell>
          <cell r="T161">
            <v>55542.220905286646</v>
          </cell>
          <cell r="U161">
            <v>20682.303691562192</v>
          </cell>
          <cell r="V161">
            <v>19883.766300441534</v>
          </cell>
        </row>
        <row r="162">
          <cell r="P162">
            <v>40298</v>
          </cell>
          <cell r="T162">
            <v>55786.606677269905</v>
          </cell>
          <cell r="U162">
            <v>20759.49209765597</v>
          </cell>
          <cell r="V162">
            <v>20197.658897217385</v>
          </cell>
        </row>
        <row r="163">
          <cell r="P163">
            <v>40329</v>
          </cell>
          <cell r="T163">
            <v>47524.610228366233</v>
          </cell>
          <cell r="U163">
            <v>20518.912548562592</v>
          </cell>
          <cell r="V163">
            <v>18584.864975870223</v>
          </cell>
        </row>
        <row r="164">
          <cell r="P164">
            <v>40359</v>
          </cell>
          <cell r="T164">
            <v>47401.046241772478</v>
          </cell>
          <cell r="U164">
            <v>20591.714418981403</v>
          </cell>
          <cell r="V164">
            <v>17611.972481774319</v>
          </cell>
        </row>
        <row r="165">
          <cell r="P165">
            <v>40390</v>
          </cell>
          <cell r="T165">
            <v>47320.464463161465</v>
          </cell>
          <cell r="U165">
            <v>20569.452750430963</v>
          </cell>
          <cell r="V165">
            <v>18845.877400143763</v>
          </cell>
        </row>
        <row r="166">
          <cell r="P166">
            <v>40421</v>
          </cell>
          <cell r="T166">
            <v>48858.379558214212</v>
          </cell>
          <cell r="U166">
            <v>20910.96648540525</v>
          </cell>
          <cell r="V166">
            <v>17995.174042509509</v>
          </cell>
        </row>
        <row r="167">
          <cell r="P167">
            <v>40451</v>
          </cell>
          <cell r="T167">
            <v>49092.899780093634</v>
          </cell>
          <cell r="U167">
            <v>21348.77930023057</v>
          </cell>
          <cell r="V167">
            <v>19601.088407434039</v>
          </cell>
        </row>
        <row r="168">
          <cell r="P168">
            <v>40482</v>
          </cell>
          <cell r="T168">
            <v>48773.795931523026</v>
          </cell>
          <cell r="U168">
            <v>21828.015633613129</v>
          </cell>
          <cell r="V168">
            <v>20346.955539583127</v>
          </cell>
        </row>
        <row r="169">
          <cell r="P169">
            <v>40512</v>
          </cell>
          <cell r="T169">
            <v>49788.2908868987</v>
          </cell>
          <cell r="U169">
            <v>21493.220609114327</v>
          </cell>
          <cell r="V169">
            <v>20349.522538248289</v>
          </cell>
        </row>
        <row r="170">
          <cell r="P170">
            <v>40543</v>
          </cell>
          <cell r="T170">
            <v>49589.137723351101</v>
          </cell>
          <cell r="U170">
            <v>22254.18950711421</v>
          </cell>
          <cell r="V170">
            <v>21709.518431050426</v>
          </cell>
        </row>
        <row r="171">
          <cell r="P171">
            <v>40574</v>
          </cell>
          <cell r="T171">
            <v>49668.480343708463</v>
          </cell>
          <cell r="U171">
            <v>22142.64721579268</v>
          </cell>
          <cell r="V171">
            <v>22224.047643495236</v>
          </cell>
        </row>
        <row r="172">
          <cell r="P172">
            <v>40602</v>
          </cell>
          <cell r="T172">
            <v>49961.524377736343</v>
          </cell>
          <cell r="U172">
            <v>22375.214026386457</v>
          </cell>
          <cell r="V172">
            <v>22985.419447581899</v>
          </cell>
        </row>
        <row r="173">
          <cell r="P173">
            <v>40633</v>
          </cell>
          <cell r="T173">
            <v>51190.577877428652</v>
          </cell>
          <cell r="U173">
            <v>22125.0352750577</v>
          </cell>
          <cell r="V173">
            <v>22994.557962829869</v>
          </cell>
        </row>
        <row r="174">
          <cell r="P174">
            <v>40663</v>
          </cell>
          <cell r="T174">
            <v>51943.07937222685</v>
          </cell>
          <cell r="U174">
            <v>22782.971760945482</v>
          </cell>
          <cell r="V174">
            <v>23675.531368723699</v>
          </cell>
        </row>
        <row r="175">
          <cell r="P175">
            <v>40694</v>
          </cell>
          <cell r="T175">
            <v>53132.575889850843</v>
          </cell>
          <cell r="U175">
            <v>22166.327197544691</v>
          </cell>
          <cell r="V175">
            <v>23407.536708080919</v>
          </cell>
        </row>
        <row r="176">
          <cell r="P176">
            <v>40724</v>
          </cell>
          <cell r="T176">
            <v>54211.167180414814</v>
          </cell>
          <cell r="U176">
            <v>21787.769168795337</v>
          </cell>
          <cell r="V176">
            <v>23017.352910976493</v>
          </cell>
        </row>
        <row r="177">
          <cell r="P177">
            <v>40755</v>
          </cell>
          <cell r="T177">
            <v>53338.367388810133</v>
          </cell>
          <cell r="U177">
            <v>22093.561881589838</v>
          </cell>
          <cell r="V177">
            <v>22549.337714344398</v>
          </cell>
        </row>
        <row r="178">
          <cell r="P178">
            <v>40786</v>
          </cell>
          <cell r="T178">
            <v>50922.139346097036</v>
          </cell>
          <cell r="U178">
            <v>22014.750457296326</v>
          </cell>
          <cell r="V178">
            <v>21324.365951329717</v>
          </cell>
        </row>
        <row r="179">
          <cell r="P179">
            <v>40816</v>
          </cell>
          <cell r="T179">
            <v>51716.524719896152</v>
          </cell>
          <cell r="U179">
            <v>21995.800623180487</v>
          </cell>
          <cell r="V179">
            <v>19825.341410822475</v>
          </cell>
        </row>
        <row r="180">
          <cell r="P180">
            <v>40847</v>
          </cell>
          <cell r="T180">
            <v>51416.568876520752</v>
          </cell>
          <cell r="U180">
            <v>21495.940261232805</v>
          </cell>
          <cell r="V180">
            <v>21992.093644111315</v>
          </cell>
        </row>
        <row r="181">
          <cell r="P181">
            <v>40877</v>
          </cell>
          <cell r="T181">
            <v>53653.189622649406</v>
          </cell>
          <cell r="U181">
            <v>21523.436529022038</v>
          </cell>
          <cell r="V181">
            <v>21943.526029366476</v>
          </cell>
        </row>
        <row r="182">
          <cell r="P182">
            <v>40908</v>
          </cell>
          <cell r="T182">
            <v>55654.453595574232</v>
          </cell>
          <cell r="U182">
            <v>21567.323818450048</v>
          </cell>
          <cell r="V182">
            <v>22167.984392648126</v>
          </cell>
        </row>
        <row r="183">
          <cell r="P183">
            <v>40939</v>
          </cell>
          <cell r="T183">
            <v>55910.464082113867</v>
          </cell>
          <cell r="U183">
            <v>21585.871553462352</v>
          </cell>
          <cell r="V183">
            <v>23161.412876065315</v>
          </cell>
        </row>
        <row r="184">
          <cell r="P184">
            <v>40968</v>
          </cell>
          <cell r="T184">
            <v>55681.231179377202</v>
          </cell>
          <cell r="U184">
            <v>21765.229686318817</v>
          </cell>
          <cell r="V184">
            <v>24162.953075264413</v>
          </cell>
        </row>
        <row r="185">
          <cell r="P185">
            <v>40999</v>
          </cell>
          <cell r="T185">
            <v>55658.958686905455</v>
          </cell>
          <cell r="U185">
            <v>21434.265569642816</v>
          </cell>
          <cell r="V185">
            <v>24958.106581784592</v>
          </cell>
        </row>
        <row r="186">
          <cell r="P186">
            <v>41029</v>
          </cell>
          <cell r="T186">
            <v>57072.69623755286</v>
          </cell>
          <cell r="U186">
            <v>21392.191381627126</v>
          </cell>
          <cell r="V186">
            <v>24801.51966320979</v>
          </cell>
        </row>
        <row r="187">
          <cell r="P187">
            <v>41060</v>
          </cell>
          <cell r="T187">
            <v>58282.637397788989</v>
          </cell>
          <cell r="U187">
            <v>21957.630451915513</v>
          </cell>
          <cell r="V187">
            <v>23310.914878324278</v>
          </cell>
        </row>
        <row r="188">
          <cell r="P188">
            <v>41090</v>
          </cell>
          <cell r="T188">
            <v>59780.501178912171</v>
          </cell>
          <cell r="U188">
            <v>21473.612794647244</v>
          </cell>
          <cell r="V188">
            <v>24271.3830988808</v>
          </cell>
        </row>
        <row r="189">
          <cell r="P189">
            <v>41121</v>
          </cell>
          <cell r="T189">
            <v>59894.084131152107</v>
          </cell>
          <cell r="U189">
            <v>21923.678665791293</v>
          </cell>
          <cell r="V189">
            <v>24608.481363589701</v>
          </cell>
        </row>
        <row r="190">
          <cell r="P190">
            <v>41152</v>
          </cell>
          <cell r="T190">
            <v>59906.062947978338</v>
          </cell>
          <cell r="U190">
            <v>21825.990516309856</v>
          </cell>
          <cell r="V190">
            <v>25162.747715371203</v>
          </cell>
        </row>
        <row r="191">
          <cell r="P191">
            <v>41182</v>
          </cell>
          <cell r="T191">
            <v>60559.039034111294</v>
          </cell>
          <cell r="U191">
            <v>21639.226449055492</v>
          </cell>
          <cell r="V191">
            <v>25813.01981722971</v>
          </cell>
        </row>
        <row r="192">
          <cell r="P192">
            <v>41213</v>
          </cell>
          <cell r="T192">
            <v>61546.151370367304</v>
          </cell>
          <cell r="U192">
            <v>21187.574114175663</v>
          </cell>
          <cell r="V192">
            <v>25336.379505082674</v>
          </cell>
        </row>
        <row r="193">
          <cell r="P193">
            <v>41243</v>
          </cell>
          <cell r="T193">
            <v>61601.542906600625</v>
          </cell>
          <cell r="U193">
            <v>21097.123748557911</v>
          </cell>
          <cell r="V193">
            <v>25483.314508676471</v>
          </cell>
        </row>
        <row r="194">
          <cell r="P194">
            <v>41274</v>
          </cell>
          <cell r="T194">
            <v>62513.24574161831</v>
          </cell>
          <cell r="U194">
            <v>21200.960358877088</v>
          </cell>
          <cell r="V194">
            <v>25715.576547900208</v>
          </cell>
        </row>
        <row r="195">
          <cell r="P195">
            <v>41305</v>
          </cell>
          <cell r="T195">
            <v>62269.444083226001</v>
          </cell>
          <cell r="U195">
            <v>21498.389410317995</v>
          </cell>
          <cell r="V195">
            <v>27047.540815278786</v>
          </cell>
        </row>
        <row r="196">
          <cell r="P196">
            <v>41333</v>
          </cell>
          <cell r="T196">
            <v>62294.351860859286</v>
          </cell>
          <cell r="U196">
            <v>21314.191466433484</v>
          </cell>
          <cell r="V196">
            <v>27414.724304343377</v>
          </cell>
        </row>
        <row r="197">
          <cell r="P197">
            <v>41364</v>
          </cell>
          <cell r="T197">
            <v>62288.122425673202</v>
          </cell>
          <cell r="U197">
            <v>21411.448273240218</v>
          </cell>
          <cell r="V197">
            <v>28442.858609713538</v>
          </cell>
        </row>
        <row r="198">
          <cell r="P198">
            <v>41394</v>
          </cell>
          <cell r="T198">
            <v>62288.122425673202</v>
          </cell>
          <cell r="U198">
            <v>21585.418278109271</v>
          </cell>
          <cell r="V198">
            <v>28990.86148475204</v>
          </cell>
        </row>
        <row r="199">
          <cell r="P199">
            <v>41425</v>
          </cell>
          <cell r="T199">
            <v>61596.724266748228</v>
          </cell>
          <cell r="U199">
            <v>21243.721770815195</v>
          </cell>
          <cell r="V199">
            <v>29668.959852140892</v>
          </cell>
        </row>
        <row r="200">
          <cell r="P200">
            <v>41455</v>
          </cell>
          <cell r="T200">
            <v>60543.420281786835</v>
          </cell>
          <cell r="U200">
            <v>20985.734985985004</v>
          </cell>
          <cell r="V200">
            <v>29270.56165930795</v>
          </cell>
        </row>
        <row r="201">
          <cell r="P201">
            <v>41486</v>
          </cell>
          <cell r="T201">
            <v>60434.442125279616</v>
          </cell>
          <cell r="U201">
            <v>20833.544130742146</v>
          </cell>
          <cell r="V201">
            <v>30760.036964780793</v>
          </cell>
        </row>
        <row r="202">
          <cell r="P202">
            <v>41517</v>
          </cell>
          <cell r="T202">
            <v>62936.428029266201</v>
          </cell>
          <cell r="U202">
            <v>20647.233338840859</v>
          </cell>
          <cell r="V202">
            <v>29869.185748023428</v>
          </cell>
        </row>
        <row r="203">
          <cell r="P203">
            <v>41547</v>
          </cell>
          <cell r="T203">
            <v>62640.626817528646</v>
          </cell>
          <cell r="U203">
            <v>20524.5638686905</v>
          </cell>
          <cell r="V203">
            <v>30805.832220967259</v>
          </cell>
        </row>
        <row r="204">
          <cell r="P204">
            <v>41578</v>
          </cell>
          <cell r="T204">
            <v>62465.233062439562</v>
          </cell>
          <cell r="U204">
            <v>20663.127219769805</v>
          </cell>
          <cell r="V204">
            <v>32221.891364616509</v>
          </cell>
        </row>
        <row r="205">
          <cell r="P205">
            <v>41608</v>
          </cell>
          <cell r="T205">
            <v>62184.139513658585</v>
          </cell>
          <cell r="U205">
            <v>20772.12532039986</v>
          </cell>
          <cell r="V205">
            <v>33203.819694013771</v>
          </cell>
        </row>
        <row r="206">
          <cell r="P206">
            <v>41639</v>
          </cell>
          <cell r="T206">
            <v>62638.083732108294</v>
          </cell>
          <cell r="U206">
            <v>20900.394934428587</v>
          </cell>
          <cell r="V206">
            <v>34044.460416880604</v>
          </cell>
        </row>
        <row r="207">
          <cell r="P207">
            <v>41670</v>
          </cell>
          <cell r="T207">
            <v>62550.390414883346</v>
          </cell>
          <cell r="U207">
            <v>20686.522076702946</v>
          </cell>
          <cell r="V207">
            <v>32867.337508984514</v>
          </cell>
        </row>
        <row r="208">
          <cell r="P208">
            <v>41698</v>
          </cell>
          <cell r="T208">
            <v>62675.491195713112</v>
          </cell>
          <cell r="U208">
            <v>20907.311039009444</v>
          </cell>
          <cell r="V208">
            <v>34370.879967142442</v>
          </cell>
        </row>
        <row r="209">
          <cell r="P209">
            <v>41729</v>
          </cell>
          <cell r="T209">
            <v>63396.259344463819</v>
          </cell>
          <cell r="U209">
            <v>20717.447153211437</v>
          </cell>
          <cell r="V209">
            <v>34659.718656946323</v>
          </cell>
        </row>
        <row r="210">
          <cell r="P210">
            <v>41759</v>
          </cell>
          <cell r="T210">
            <v>63985.844556367338</v>
          </cell>
          <cell r="U210">
            <v>20733.107085571057</v>
          </cell>
          <cell r="V210">
            <v>34915.905123729353</v>
          </cell>
        </row>
        <row r="211">
          <cell r="P211">
            <v>41790</v>
          </cell>
          <cell r="T211">
            <v>64267.382272415351</v>
          </cell>
          <cell r="U211">
            <v>20901.674340667112</v>
          </cell>
          <cell r="V211">
            <v>35735.599137488469</v>
          </cell>
        </row>
        <row r="212">
          <cell r="P212">
            <v>41820</v>
          </cell>
          <cell r="T212">
            <v>63894.631455235343</v>
          </cell>
          <cell r="U212">
            <v>21030.112105230048</v>
          </cell>
          <cell r="V212">
            <v>36473.765273642079</v>
          </cell>
        </row>
        <row r="213">
          <cell r="P213">
            <v>41851</v>
          </cell>
          <cell r="T213">
            <v>64131.041591619716</v>
          </cell>
          <cell r="U213">
            <v>21020.629877279334</v>
          </cell>
          <cell r="V213">
            <v>35970.736215217192</v>
          </cell>
        </row>
        <row r="214">
          <cell r="P214">
            <v>41882</v>
          </cell>
          <cell r="T214">
            <v>63541.036008976815</v>
          </cell>
          <cell r="U214">
            <v>21351.806009846292</v>
          </cell>
          <cell r="V214">
            <v>37409.795666906284</v>
          </cell>
        </row>
        <row r="215">
          <cell r="P215">
            <v>41912</v>
          </cell>
          <cell r="T215">
            <v>64093.843022254907</v>
          </cell>
          <cell r="U215">
            <v>21835.699381937102</v>
          </cell>
          <cell r="V215">
            <v>36885.203819694041</v>
          </cell>
        </row>
        <row r="216">
          <cell r="P216">
            <v>41943</v>
          </cell>
          <cell r="T216">
            <v>63715.689348423599</v>
          </cell>
          <cell r="U216">
            <v>21694.774612486108</v>
          </cell>
          <cell r="V216">
            <v>37786.117671218832</v>
          </cell>
        </row>
        <row r="217">
          <cell r="P217">
            <v>41973</v>
          </cell>
          <cell r="T217">
            <v>63263.307954049793</v>
          </cell>
          <cell r="U217">
            <v>22316.895034587815</v>
          </cell>
          <cell r="V217">
            <v>38802.341102782651</v>
          </cell>
        </row>
        <row r="218">
          <cell r="P218">
            <v>42004</v>
          </cell>
          <cell r="T218">
            <v>63358.202915980874</v>
          </cell>
          <cell r="U218">
            <v>22491.588817843236</v>
          </cell>
          <cell r="V218">
            <v>38704.589793613333</v>
          </cell>
        </row>
        <row r="219">
          <cell r="P219">
            <v>42035</v>
          </cell>
          <cell r="T219">
            <v>64378.269982928163</v>
          </cell>
          <cell r="U219">
            <v>23180.867101128631</v>
          </cell>
          <cell r="V219">
            <v>37542.663517814995</v>
          </cell>
        </row>
        <row r="220">
          <cell r="P220">
            <v>42063</v>
          </cell>
          <cell r="T220">
            <v>64249.513442962307</v>
          </cell>
          <cell r="U220">
            <v>23144.407678776894</v>
          </cell>
          <cell r="V220">
            <v>39700.37991580247</v>
          </cell>
        </row>
        <row r="221">
          <cell r="P221">
            <v>42094</v>
          </cell>
          <cell r="T221">
            <v>65206.831193262442</v>
          </cell>
          <cell r="U221">
            <v>23283.109936819241</v>
          </cell>
          <cell r="V221">
            <v>39072.492042304162</v>
          </cell>
        </row>
        <row r="222">
          <cell r="P222">
            <v>42124</v>
          </cell>
          <cell r="T222">
            <v>65102.50026335322</v>
          </cell>
          <cell r="U222">
            <v>22928.253822500272</v>
          </cell>
          <cell r="V222">
            <v>39447.376527364235</v>
          </cell>
        </row>
        <row r="223">
          <cell r="P223">
            <v>42155</v>
          </cell>
          <cell r="T223">
            <v>64672.823761615087</v>
          </cell>
          <cell r="U223">
            <v>22874.716154587342</v>
          </cell>
          <cell r="V223">
            <v>39954.615463599985</v>
          </cell>
        </row>
        <row r="224">
          <cell r="P224">
            <v>42185</v>
          </cell>
          <cell r="T224">
            <v>65798.130895067196</v>
          </cell>
          <cell r="U224">
            <v>22385.332302010032</v>
          </cell>
          <cell r="V224">
            <v>39181.127425813764</v>
          </cell>
        </row>
        <row r="225">
          <cell r="P225">
            <v>42216</v>
          </cell>
          <cell r="T225">
            <v>67193.051270042633</v>
          </cell>
          <cell r="U225">
            <v>22588.969909827425</v>
          </cell>
          <cell r="V225">
            <v>40002.053598932158</v>
          </cell>
        </row>
        <row r="226">
          <cell r="P226">
            <v>42247</v>
          </cell>
          <cell r="T226">
            <v>65775.277888244731</v>
          </cell>
          <cell r="U226">
            <v>22194.839679431952</v>
          </cell>
          <cell r="V226">
            <v>37588.561453948067</v>
          </cell>
        </row>
        <row r="227">
          <cell r="P227">
            <v>42277</v>
          </cell>
          <cell r="T227">
            <v>65584.529582368821</v>
          </cell>
          <cell r="U227">
            <v>22323.306687566055</v>
          </cell>
          <cell r="V227">
            <v>36658.486497587044</v>
          </cell>
        </row>
        <row r="228">
          <cell r="P228">
            <v>42308</v>
          </cell>
          <cell r="T228">
            <v>65125.437875292242</v>
          </cell>
          <cell r="U228">
            <v>22092.501802135055</v>
          </cell>
          <cell r="V228">
            <v>39750.795769586221</v>
          </cell>
        </row>
        <row r="229">
          <cell r="P229">
            <v>42338</v>
          </cell>
          <cell r="T229">
            <v>65411.989801943528</v>
          </cell>
          <cell r="U229">
            <v>22436.238048517989</v>
          </cell>
          <cell r="V229">
            <v>39868.980388130221</v>
          </cell>
        </row>
        <row r="230">
          <cell r="P230">
            <v>42369</v>
          </cell>
          <cell r="T230">
            <v>65654.014164210719</v>
          </cell>
          <cell r="U230">
            <v>22155.112288002369</v>
          </cell>
          <cell r="V230">
            <v>39240.168395112458</v>
          </cell>
        </row>
        <row r="231">
          <cell r="P231">
            <v>42400</v>
          </cell>
          <cell r="T231">
            <v>65325.744093389665</v>
          </cell>
          <cell r="U231">
            <v>22389.404469294965</v>
          </cell>
          <cell r="V231">
            <v>37292.94588766816</v>
          </cell>
        </row>
        <row r="232">
          <cell r="P232">
            <v>42429</v>
          </cell>
          <cell r="T232">
            <v>65208.157754021559</v>
          </cell>
          <cell r="U232">
            <v>22777.320440817573</v>
          </cell>
          <cell r="V232">
            <v>37242.632713831008</v>
          </cell>
        </row>
        <row r="233">
          <cell r="P233">
            <v>42460</v>
          </cell>
          <cell r="T233">
            <v>64829.950439048233</v>
          </cell>
          <cell r="U233">
            <v>22346.760031641526</v>
          </cell>
          <cell r="V233">
            <v>39769.072800082169</v>
          </cell>
        </row>
        <row r="234">
          <cell r="P234">
            <v>42490</v>
          </cell>
          <cell r="T234">
            <v>65037.406280453193</v>
          </cell>
          <cell r="U234">
            <v>22299.480487958212</v>
          </cell>
          <cell r="V234">
            <v>39923.298079885026</v>
          </cell>
        </row>
        <row r="235">
          <cell r="P235">
            <v>42521</v>
          </cell>
          <cell r="T235">
            <v>65726.802787025998</v>
          </cell>
          <cell r="U235">
            <v>22090.776431436236</v>
          </cell>
          <cell r="V235">
            <v>40640.209467091103</v>
          </cell>
        </row>
        <row r="236">
          <cell r="P236">
            <v>42551</v>
          </cell>
          <cell r="T236">
            <v>67080.774924438723</v>
          </cell>
          <cell r="U236">
            <v>22539.4386111643</v>
          </cell>
          <cell r="V236">
            <v>40745.559092309304</v>
          </cell>
        </row>
        <row r="237">
          <cell r="P237">
            <v>42582</v>
          </cell>
          <cell r="T237">
            <v>66718.538739846757</v>
          </cell>
          <cell r="U237">
            <v>22620.669940971831</v>
          </cell>
          <cell r="V237">
            <v>42247.766711161341</v>
          </cell>
        </row>
        <row r="238">
          <cell r="P238">
            <v>42613</v>
          </cell>
          <cell r="T238">
            <v>67392.395981119203</v>
          </cell>
          <cell r="U238">
            <v>22242.119223115267</v>
          </cell>
          <cell r="V238">
            <v>42307.115720299851</v>
          </cell>
        </row>
        <row r="239">
          <cell r="P239">
            <v>42643</v>
          </cell>
          <cell r="T239">
            <v>68416.760400032217</v>
          </cell>
          <cell r="U239">
            <v>22139.693615104869</v>
          </cell>
          <cell r="V239">
            <v>42315.02207618855</v>
          </cell>
        </row>
        <row r="240">
          <cell r="P240">
            <v>42674</v>
          </cell>
          <cell r="T240">
            <v>68697.269117672346</v>
          </cell>
          <cell r="U240">
            <v>21852.719140355963</v>
          </cell>
          <cell r="V240">
            <v>41543.176917548029</v>
          </cell>
        </row>
        <row r="241">
          <cell r="P241">
            <v>42704</v>
          </cell>
          <cell r="T241">
            <v>68278.215776054538</v>
          </cell>
          <cell r="U241">
            <v>21810.454869127687</v>
          </cell>
          <cell r="V241">
            <v>43081.733237498745</v>
          </cell>
        </row>
        <row r="242">
          <cell r="P242">
            <v>42735</v>
          </cell>
          <cell r="T242">
            <v>68667.401605978055</v>
          </cell>
          <cell r="U242">
            <v>21883.541864365368</v>
          </cell>
          <cell r="V242">
            <v>43933.258034705854</v>
          </cell>
        </row>
        <row r="243">
          <cell r="P243">
            <v>42766</v>
          </cell>
          <cell r="T243">
            <v>69072.539275453324</v>
          </cell>
          <cell r="U243">
            <v>21669.449679855981</v>
          </cell>
          <cell r="V243">
            <v>44766.505801417021</v>
          </cell>
        </row>
        <row r="244">
          <cell r="P244">
            <v>42794</v>
          </cell>
          <cell r="T244">
            <v>69058.724767598236</v>
          </cell>
          <cell r="U244">
            <v>21812.319146789541</v>
          </cell>
          <cell r="V244">
            <v>46544.101037067499</v>
          </cell>
        </row>
        <row r="245">
          <cell r="P245">
            <v>42825</v>
          </cell>
          <cell r="T245">
            <v>70343.217048275561</v>
          </cell>
          <cell r="U245">
            <v>21704.805157396186</v>
          </cell>
          <cell r="V245">
            <v>46598.316048875691</v>
          </cell>
        </row>
        <row r="246">
          <cell r="P246">
            <v>42855</v>
          </cell>
          <cell r="T246">
            <v>70469.834838962459</v>
          </cell>
          <cell r="U246">
            <v>21727.944133081615</v>
          </cell>
          <cell r="V246">
            <v>47076.90728000825</v>
          </cell>
        </row>
        <row r="247">
          <cell r="P247">
            <v>42886</v>
          </cell>
          <cell r="T247">
            <v>71202.721121287672</v>
          </cell>
          <cell r="U247">
            <v>21743.933055616857</v>
          </cell>
          <cell r="V247">
            <v>47739.398295512925</v>
          </cell>
        </row>
        <row r="248">
          <cell r="P248">
            <v>42916</v>
          </cell>
          <cell r="T248">
            <v>71886.26724405204</v>
          </cell>
          <cell r="U248">
            <v>21521.323681005248</v>
          </cell>
          <cell r="V248">
            <v>48037.375500564776</v>
          </cell>
        </row>
        <row r="249">
          <cell r="P249">
            <v>42947</v>
          </cell>
          <cell r="T249">
            <v>71936.587631122864</v>
          </cell>
          <cell r="U249">
            <v>21646.72742505966</v>
          </cell>
          <cell r="V249">
            <v>49025.156586918623</v>
          </cell>
        </row>
        <row r="250">
          <cell r="P250">
            <v>42978</v>
          </cell>
          <cell r="T250">
            <v>71598.485669256581</v>
          </cell>
          <cell r="U250">
            <v>21759.18357798014</v>
          </cell>
          <cell r="V250">
            <v>49175.274668857222</v>
          </cell>
        </row>
        <row r="251">
          <cell r="P251">
            <v>43008</v>
          </cell>
          <cell r="T251">
            <v>71748.842489162023</v>
          </cell>
          <cell r="U251">
            <v>21510.737508242997</v>
          </cell>
          <cell r="V251">
            <v>50189.649861382124</v>
          </cell>
        </row>
        <row r="252">
          <cell r="P252">
            <v>43039</v>
          </cell>
          <cell r="T252">
            <v>71885.165289891433</v>
          </cell>
          <cell r="U252">
            <v>21924.665636318143</v>
          </cell>
          <cell r="V252">
            <v>51360.817332375031</v>
          </cell>
        </row>
        <row r="253">
          <cell r="P253">
            <v>43069</v>
          </cell>
          <cell r="T253">
            <v>71360.403583275227</v>
          </cell>
          <cell r="U253">
            <v>21919.18246672444</v>
          </cell>
          <cell r="V253">
            <v>52936.030393264235</v>
          </cell>
        </row>
        <row r="254">
          <cell r="P254">
            <v>43100</v>
          </cell>
          <cell r="T254">
            <v>71260.499018258648</v>
          </cell>
          <cell r="U254">
            <v>22035.944735499179</v>
          </cell>
          <cell r="V254">
            <v>53524.591847212294</v>
          </cell>
        </row>
        <row r="255">
          <cell r="P255">
            <v>43131</v>
          </cell>
          <cell r="T255">
            <v>71018.213321596573</v>
          </cell>
          <cell r="U255">
            <v>22597.779535641304</v>
          </cell>
          <cell r="V255">
            <v>56589.074853681137</v>
          </cell>
        </row>
        <row r="256">
          <cell r="P256">
            <v>43159</v>
          </cell>
          <cell r="T256">
            <v>72040.875593427569</v>
          </cell>
          <cell r="U256">
            <v>21759.761138510683</v>
          </cell>
          <cell r="V256">
            <v>54503.439778211374</v>
          </cell>
        </row>
        <row r="257">
          <cell r="P257">
            <v>43190</v>
          </cell>
          <cell r="T257">
            <v>72811.712962277234</v>
          </cell>
          <cell r="U257">
            <v>21642.779542952198</v>
          </cell>
          <cell r="V257">
            <v>53118.287298490657</v>
          </cell>
        </row>
        <row r="258">
          <cell r="P258">
            <v>43220</v>
          </cell>
          <cell r="T258">
            <v>72418.529712280942</v>
          </cell>
          <cell r="U258">
            <v>21692.625210005368</v>
          </cell>
          <cell r="V258">
            <v>53322.106992504421</v>
          </cell>
        </row>
        <row r="259">
          <cell r="P259">
            <v>43251</v>
          </cell>
          <cell r="T259">
            <v>72396.804153367266</v>
          </cell>
          <cell r="U259">
            <v>21590.060695031927</v>
          </cell>
          <cell r="V259">
            <v>54606.222404764419</v>
          </cell>
        </row>
        <row r="260">
          <cell r="P260">
            <v>43281</v>
          </cell>
          <cell r="T260">
            <v>73106.292834070264</v>
          </cell>
          <cell r="U260">
            <v>21562.513250993154</v>
          </cell>
          <cell r="V260">
            <v>54942.293870007255</v>
          </cell>
        </row>
        <row r="261">
          <cell r="P261">
            <v>43312</v>
          </cell>
          <cell r="T261">
            <v>73303.679824722247</v>
          </cell>
          <cell r="U261">
            <v>21575.599749090128</v>
          </cell>
          <cell r="V261">
            <v>56986.959646781048</v>
          </cell>
        </row>
        <row r="262">
          <cell r="P262">
            <v>43343</v>
          </cell>
          <cell r="T262">
            <v>73325.670928669657</v>
          </cell>
          <cell r="U262">
            <v>21736.899976751327</v>
          </cell>
          <cell r="V262">
            <v>58843.823801211693</v>
          </cell>
        </row>
        <row r="263">
          <cell r="P263">
            <v>43373</v>
          </cell>
          <cell r="T263">
            <v>74161.58357725649</v>
          </cell>
          <cell r="U263">
            <v>21670.034551279299</v>
          </cell>
          <cell r="V263">
            <v>59178.765787041862</v>
          </cell>
        </row>
        <row r="264">
          <cell r="P264">
            <v>43404</v>
          </cell>
          <cell r="T264">
            <v>75926.629266395204</v>
          </cell>
          <cell r="U264">
            <v>21319.959760846043</v>
          </cell>
          <cell r="V264">
            <v>55133.894650374845</v>
          </cell>
        </row>
        <row r="265">
          <cell r="P265">
            <v>43434</v>
          </cell>
          <cell r="T265">
            <v>76253.1137722407</v>
          </cell>
          <cell r="U265">
            <v>21293.479707154846</v>
          </cell>
          <cell r="V265">
            <v>56257.418626142382</v>
          </cell>
        </row>
        <row r="266">
          <cell r="P266">
            <v>43465</v>
          </cell>
          <cell r="T266">
            <v>73973.1456704507</v>
          </cell>
          <cell r="U266">
            <v>21337.089182656775</v>
          </cell>
          <cell r="V266">
            <v>51177.944347469005</v>
          </cell>
        </row>
        <row r="267">
          <cell r="P267">
            <v>43496</v>
          </cell>
          <cell r="T267">
            <v>73862.185951945023</v>
          </cell>
          <cell r="U267">
            <v>21213.206104303012</v>
          </cell>
          <cell r="V267">
            <v>55279.084094876336</v>
          </cell>
        </row>
        <row r="268">
          <cell r="P268">
            <v>43524</v>
          </cell>
          <cell r="T268">
            <v>73662.75804987477</v>
          </cell>
          <cell r="U268">
            <v>21269.989808615417</v>
          </cell>
          <cell r="V268">
            <v>57054.009651915047</v>
          </cell>
        </row>
        <row r="269">
          <cell r="P269">
            <v>43555</v>
          </cell>
          <cell r="T269">
            <v>74458.315836813417</v>
          </cell>
          <cell r="U269">
            <v>21624.816679363219</v>
          </cell>
          <cell r="V269">
            <v>58162.645035424655</v>
          </cell>
        </row>
        <row r="270">
          <cell r="P270">
            <v>43585</v>
          </cell>
          <cell r="T270">
            <v>73981.782615457822</v>
          </cell>
          <cell r="U270">
            <v>21866.28084648438</v>
          </cell>
          <cell r="V270">
            <v>60517.609610843079</v>
          </cell>
        </row>
        <row r="271">
          <cell r="P271">
            <v>43616</v>
          </cell>
          <cell r="T271">
            <v>74810.378580750956</v>
          </cell>
          <cell r="U271">
            <v>21800.724070822049</v>
          </cell>
          <cell r="V271">
            <v>56671.834890645929</v>
          </cell>
        </row>
        <row r="272">
          <cell r="P272">
            <v>43646</v>
          </cell>
          <cell r="T272">
            <v>74675.719899305608</v>
          </cell>
          <cell r="U272">
            <v>22267.151720033715</v>
          </cell>
          <cell r="V272">
            <v>60665.879453742753</v>
          </cell>
        </row>
        <row r="273">
          <cell r="P273">
            <v>43677</v>
          </cell>
          <cell r="T273">
            <v>74862.409199053873</v>
          </cell>
          <cell r="U273">
            <v>22449.719334825699</v>
          </cell>
          <cell r="V273">
            <v>61537.837560324529</v>
          </cell>
        </row>
        <row r="274">
          <cell r="P274">
            <v>43708</v>
          </cell>
          <cell r="T274">
            <v>74869.89543997377</v>
          </cell>
          <cell r="U274">
            <v>22979.042594723549</v>
          </cell>
          <cell r="V274">
            <v>60562.994147243102</v>
          </cell>
        </row>
        <row r="275">
          <cell r="P275">
            <v>43738</v>
          </cell>
          <cell r="T275">
            <v>74974.713293589739</v>
          </cell>
          <cell r="U275">
            <v>22514.976363883572</v>
          </cell>
          <cell r="V275">
            <v>61696.170037991651</v>
          </cell>
        </row>
        <row r="276">
          <cell r="P276">
            <v>43769</v>
          </cell>
          <cell r="T276">
            <v>75139.657662835642</v>
          </cell>
          <cell r="U276">
            <v>22297.777049937751</v>
          </cell>
          <cell r="V276">
            <v>63032.446863127698</v>
          </cell>
        </row>
        <row r="277">
          <cell r="P277">
            <v>43799</v>
          </cell>
          <cell r="T277">
            <v>74914.23868984713</v>
          </cell>
          <cell r="U277">
            <v>22377.911745826543</v>
          </cell>
          <cell r="V277">
            <v>65320.464113358743</v>
          </cell>
        </row>
        <row r="278">
          <cell r="P278">
            <v>43830</v>
          </cell>
          <cell r="T278">
            <v>74929.221537585094</v>
          </cell>
          <cell r="U278">
            <v>22440.193241518235</v>
          </cell>
          <cell r="V278">
            <v>67292.021768148756</v>
          </cell>
        </row>
        <row r="279">
          <cell r="P279">
            <v>43861</v>
          </cell>
          <cell r="T279">
            <v>74861.785238201264</v>
          </cell>
          <cell r="U279">
            <v>22539.913819195739</v>
          </cell>
          <cell r="V279">
            <v>67265.633021870904</v>
          </cell>
        </row>
        <row r="280">
          <cell r="P280">
            <v>43890</v>
          </cell>
          <cell r="T280">
            <v>74479.990133486441</v>
          </cell>
          <cell r="U280">
            <v>22328.285405557122</v>
          </cell>
          <cell r="V280">
            <v>61728.411541226065</v>
          </cell>
        </row>
        <row r="281">
          <cell r="P281">
            <v>43921</v>
          </cell>
          <cell r="T281">
            <v>74576.814120659983</v>
          </cell>
          <cell r="U281">
            <v>22702.354546132428</v>
          </cell>
          <cell r="V281">
            <v>54104.117465858973</v>
          </cell>
        </row>
        <row r="282">
          <cell r="P282">
            <v>43951</v>
          </cell>
          <cell r="T282">
            <v>74382.91440394627</v>
          </cell>
          <cell r="U282">
            <v>22736.430617434107</v>
          </cell>
          <cell r="V282">
            <v>61039.942499229968</v>
          </cell>
        </row>
        <row r="283">
          <cell r="P283">
            <v>43982</v>
          </cell>
          <cell r="T283">
            <v>74762.267267406409</v>
          </cell>
          <cell r="U283">
            <v>22715.674992798737</v>
          </cell>
          <cell r="V283">
            <v>63947.119827497765</v>
          </cell>
        </row>
        <row r="284">
          <cell r="P284">
            <v>44012</v>
          </cell>
          <cell r="T284">
            <v>75405.222765906103</v>
          </cell>
          <cell r="U284">
            <v>22598.912724023998</v>
          </cell>
          <cell r="V284">
            <v>65218.913646164976</v>
          </cell>
        </row>
        <row r="285">
          <cell r="P285">
            <v>44043</v>
          </cell>
          <cell r="T285">
            <v>75352.439109969971</v>
          </cell>
          <cell r="U285">
            <v>23012.336400496519</v>
          </cell>
          <cell r="V285">
            <v>68896.293253927593</v>
          </cell>
        </row>
        <row r="286">
          <cell r="P286">
            <v>44074</v>
          </cell>
          <cell r="T286">
            <v>75164.058012195048</v>
          </cell>
          <cell r="U286">
            <v>23062.964333078387</v>
          </cell>
          <cell r="V286">
            <v>73848.547078755597</v>
          </cell>
        </row>
        <row r="287">
          <cell r="P287">
            <v>44104</v>
          </cell>
          <cell r="T287">
            <v>75209.156447002359</v>
          </cell>
          <cell r="U287">
            <v>22956.874697146224</v>
          </cell>
          <cell r="V287">
            <v>71042.509497895138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X"/>
      <sheetName val="Institutional"/>
      <sheetName val="2020 Bear Market"/>
      <sheetName val="Feb-Mar 2020"/>
    </sheetNames>
    <sheetDataSet>
      <sheetData sheetId="0"/>
      <sheetData sheetId="1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35431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35461</v>
          </cell>
          <cell r="T3">
            <v>10255</v>
          </cell>
          <cell r="U3">
            <v>10386.000517611212</v>
          </cell>
          <cell r="V3">
            <v>10624.704795153508</v>
          </cell>
        </row>
        <row r="4">
          <cell r="P4">
            <v>35489</v>
          </cell>
          <cell r="T4">
            <v>10646.741</v>
          </cell>
          <cell r="U4">
            <v>10748.474582219033</v>
          </cell>
          <cell r="V4">
            <v>10707.978231851319</v>
          </cell>
        </row>
        <row r="5">
          <cell r="P5">
            <v>35520</v>
          </cell>
          <cell r="T5">
            <v>10978.919319199998</v>
          </cell>
          <cell r="U5">
            <v>10685.059898144644</v>
          </cell>
          <cell r="V5">
            <v>10267.994660642777</v>
          </cell>
        </row>
        <row r="6">
          <cell r="P6">
            <v>35550</v>
          </cell>
          <cell r="T6">
            <v>11150.190460579519</v>
          </cell>
          <cell r="U6">
            <v>10537.606501430744</v>
          </cell>
          <cell r="V6">
            <v>10880.993941883151</v>
          </cell>
        </row>
        <row r="7">
          <cell r="P7">
            <v>35581</v>
          </cell>
          <cell r="T7">
            <v>12089.036497360315</v>
          </cell>
          <cell r="U7">
            <v>10571.324338985631</v>
          </cell>
          <cell r="V7">
            <v>11543.484957387822</v>
          </cell>
        </row>
        <row r="8">
          <cell r="P8">
            <v>35611</v>
          </cell>
          <cell r="T8">
            <v>12121.676895903187</v>
          </cell>
          <cell r="U8">
            <v>10579.783041945519</v>
          </cell>
          <cell r="V8">
            <v>12060.683848444398</v>
          </cell>
        </row>
        <row r="9">
          <cell r="P9">
            <v>35642</v>
          </cell>
          <cell r="T9">
            <v>11947.124748602182</v>
          </cell>
          <cell r="U9">
            <v>11181.769265299143</v>
          </cell>
          <cell r="V9">
            <v>13020.33062942807</v>
          </cell>
        </row>
        <row r="10">
          <cell r="P10">
            <v>35673</v>
          </cell>
          <cell r="T10">
            <v>11988.939685222291</v>
          </cell>
          <cell r="U10">
            <v>10734.503466094275</v>
          </cell>
          <cell r="V10">
            <v>12290.892288736008</v>
          </cell>
        </row>
        <row r="11">
          <cell r="P11">
            <v>35703</v>
          </cell>
          <cell r="T11">
            <v>12253.895252265704</v>
          </cell>
          <cell r="U11">
            <v>10842.916695300999</v>
          </cell>
          <cell r="V11">
            <v>12963.959338741141</v>
          </cell>
        </row>
        <row r="12">
          <cell r="P12">
            <v>35734</v>
          </cell>
          <cell r="T12">
            <v>11649.778216329005</v>
          </cell>
          <cell r="U12">
            <v>10669.429209356189</v>
          </cell>
          <cell r="V12">
            <v>12531.060683848442</v>
          </cell>
        </row>
        <row r="13">
          <cell r="P13">
            <v>35764</v>
          </cell>
          <cell r="T13">
            <v>11918.888093126203</v>
          </cell>
          <cell r="U13">
            <v>10820.940151569432</v>
          </cell>
          <cell r="V13">
            <v>13111.099702228152</v>
          </cell>
        </row>
        <row r="14">
          <cell r="P14">
            <v>35795</v>
          </cell>
          <cell r="T14">
            <v>12377.765284711561</v>
          </cell>
          <cell r="U14">
            <v>11089.301093270909</v>
          </cell>
          <cell r="V14">
            <v>13336.276825136047</v>
          </cell>
        </row>
        <row r="15">
          <cell r="P15">
            <v>35826</v>
          </cell>
          <cell r="T15">
            <v>12625.320590405792</v>
          </cell>
          <cell r="U15">
            <v>11153.615017158667</v>
          </cell>
          <cell r="V15">
            <v>13483.827908409485</v>
          </cell>
        </row>
        <row r="16">
          <cell r="P16">
            <v>35854</v>
          </cell>
          <cell r="T16">
            <v>12698.547449830146</v>
          </cell>
          <cell r="U16">
            <v>11043.191292434252</v>
          </cell>
          <cell r="V16">
            <v>14456.309682718964</v>
          </cell>
        </row>
        <row r="17">
          <cell r="P17">
            <v>35885</v>
          </cell>
          <cell r="T17">
            <v>12984.264767451325</v>
          </cell>
          <cell r="U17">
            <v>11102.826244935382</v>
          </cell>
          <cell r="V17">
            <v>15196.632097751306</v>
          </cell>
        </row>
        <row r="18">
          <cell r="P18">
            <v>35915</v>
          </cell>
          <cell r="T18">
            <v>13420.53606363769</v>
          </cell>
          <cell r="U18">
            <v>10726.439551345135</v>
          </cell>
          <cell r="V18">
            <v>15349.522538248279</v>
          </cell>
        </row>
        <row r="19">
          <cell r="P19">
            <v>35946</v>
          </cell>
          <cell r="T19">
            <v>13860.729646525006</v>
          </cell>
          <cell r="U19">
            <v>10807.963316864334</v>
          </cell>
          <cell r="V19">
            <v>15085.63507546976</v>
          </cell>
        </row>
        <row r="20">
          <cell r="P20">
            <v>35976</v>
          </cell>
          <cell r="T20">
            <v>14424.861343138573</v>
          </cell>
          <cell r="U20">
            <v>10846.871888301261</v>
          </cell>
          <cell r="V20">
            <v>15698.42899681692</v>
          </cell>
        </row>
        <row r="21">
          <cell r="P21">
            <v>36007</v>
          </cell>
          <cell r="T21">
            <v>14486.888246914068</v>
          </cell>
          <cell r="U21">
            <v>10815.41311661898</v>
          </cell>
          <cell r="V21">
            <v>15531.266043741656</v>
          </cell>
        </row>
        <row r="22">
          <cell r="P22">
            <v>36038</v>
          </cell>
          <cell r="T22">
            <v>14230.470324943688</v>
          </cell>
          <cell r="U22">
            <v>11455.686485522243</v>
          </cell>
          <cell r="V22">
            <v>13285.758291405689</v>
          </cell>
        </row>
        <row r="23">
          <cell r="P23">
            <v>36068</v>
          </cell>
          <cell r="T23">
            <v>15344.71615138678</v>
          </cell>
          <cell r="U23">
            <v>11817.68534209861</v>
          </cell>
          <cell r="V23">
            <v>14136.872368826369</v>
          </cell>
        </row>
        <row r="24">
          <cell r="P24">
            <v>36099</v>
          </cell>
          <cell r="T24">
            <v>15783.575033316441</v>
          </cell>
          <cell r="U24">
            <v>11729.055388785971</v>
          </cell>
          <cell r="V24">
            <v>15286.785090871754</v>
          </cell>
        </row>
        <row r="25">
          <cell r="P25">
            <v>36129</v>
          </cell>
          <cell r="T25">
            <v>15826.190685906395</v>
          </cell>
          <cell r="U25">
            <v>11619.97686833521</v>
          </cell>
          <cell r="V25">
            <v>16213.368929048158</v>
          </cell>
        </row>
        <row r="26">
          <cell r="P26">
            <v>36160</v>
          </cell>
          <cell r="T26">
            <v>15886.330210512839</v>
          </cell>
          <cell r="U26">
            <v>11866.317400948372</v>
          </cell>
          <cell r="V26">
            <v>17147.653763220045</v>
          </cell>
        </row>
        <row r="27">
          <cell r="P27">
            <v>36191</v>
          </cell>
          <cell r="T27">
            <v>16696.533051248993</v>
          </cell>
          <cell r="U27">
            <v>11688.326405043934</v>
          </cell>
          <cell r="V27">
            <v>17864.667830372731</v>
          </cell>
        </row>
        <row r="28">
          <cell r="P28">
            <v>36219</v>
          </cell>
          <cell r="T28">
            <v>17187.411122955713</v>
          </cell>
          <cell r="U28">
            <v>11994.557771405931</v>
          </cell>
          <cell r="V28">
            <v>17309.477359071778</v>
          </cell>
        </row>
        <row r="29">
          <cell r="P29">
            <v>36250</v>
          </cell>
          <cell r="T29">
            <v>17599.908989906649</v>
          </cell>
          <cell r="U29">
            <v>11848.222941289148</v>
          </cell>
          <cell r="V29">
            <v>18001.950918985527</v>
          </cell>
        </row>
        <row r="30">
          <cell r="P30">
            <v>36280</v>
          </cell>
          <cell r="T30">
            <v>17863.907624755248</v>
          </cell>
          <cell r="U30">
            <v>12062.680670438114</v>
          </cell>
          <cell r="V30">
            <v>18699.14775644317</v>
          </cell>
        </row>
        <row r="31">
          <cell r="P31">
            <v>36311</v>
          </cell>
          <cell r="T31">
            <v>18339.087567573737</v>
          </cell>
          <cell r="U31">
            <v>11890.180155020173</v>
          </cell>
          <cell r="V31">
            <v>18257.521306088922</v>
          </cell>
        </row>
        <row r="32">
          <cell r="P32">
            <v>36341</v>
          </cell>
          <cell r="T32">
            <v>18698.533683898182</v>
          </cell>
          <cell r="U32">
            <v>12074.48045140377</v>
          </cell>
          <cell r="V32">
            <v>19270.767019201154</v>
          </cell>
        </row>
        <row r="33">
          <cell r="P33">
            <v>36372</v>
          </cell>
          <cell r="T33">
            <v>19222.092627047332</v>
          </cell>
          <cell r="U33">
            <v>12011.694504109457</v>
          </cell>
          <cell r="V33">
            <v>18669.06253208749</v>
          </cell>
        </row>
        <row r="34">
          <cell r="P34">
            <v>36403</v>
          </cell>
          <cell r="T34">
            <v>19610.37889811369</v>
          </cell>
          <cell r="U34">
            <v>11973.253829811194</v>
          </cell>
          <cell r="V34">
            <v>18576.75326008831</v>
          </cell>
        </row>
        <row r="35">
          <cell r="P35">
            <v>36433</v>
          </cell>
          <cell r="T35">
            <v>20218.300643955212</v>
          </cell>
          <cell r="U35">
            <v>11979.24145100752</v>
          </cell>
          <cell r="V35">
            <v>18067.460724920424</v>
          </cell>
        </row>
        <row r="36">
          <cell r="P36">
            <v>36464</v>
          </cell>
          <cell r="T36">
            <v>19322.629925427995</v>
          </cell>
          <cell r="U36">
            <v>11474.914133564167</v>
          </cell>
          <cell r="V36">
            <v>19210.801930383001</v>
          </cell>
        </row>
        <row r="37">
          <cell r="P37">
            <v>36494</v>
          </cell>
          <cell r="T37">
            <v>19739.998731817239</v>
          </cell>
          <cell r="U37">
            <v>11699.826439405131</v>
          </cell>
          <cell r="V37">
            <v>19601.293767327243</v>
          </cell>
        </row>
        <row r="38">
          <cell r="P38">
            <v>36525</v>
          </cell>
          <cell r="T38">
            <v>19907.788721037683</v>
          </cell>
          <cell r="U38">
            <v>11725.560782031584</v>
          </cell>
          <cell r="V38">
            <v>20755.72440702331</v>
          </cell>
        </row>
        <row r="39">
          <cell r="P39">
            <v>36556</v>
          </cell>
          <cell r="T39">
            <v>20343.769294028411</v>
          </cell>
          <cell r="U39">
            <v>11890.896622513752</v>
          </cell>
          <cell r="V39">
            <v>19712.906869288428</v>
          </cell>
        </row>
        <row r="40">
          <cell r="P40">
            <v>36585</v>
          </cell>
          <cell r="T40">
            <v>20791.332218497035</v>
          </cell>
          <cell r="U40">
            <v>11838.572562804227</v>
          </cell>
          <cell r="V40">
            <v>19339.767943320672</v>
          </cell>
        </row>
        <row r="41">
          <cell r="P41">
            <v>36616</v>
          </cell>
          <cell r="T41">
            <v>21103.202201774489</v>
          </cell>
          <cell r="U41">
            <v>11740.314163685043</v>
          </cell>
          <cell r="V41">
            <v>21231.748639490714</v>
          </cell>
        </row>
        <row r="42">
          <cell r="P42">
            <v>36646</v>
          </cell>
          <cell r="T42">
            <v>21326.896145113296</v>
          </cell>
          <cell r="U42">
            <v>11551.291030558072</v>
          </cell>
          <cell r="V42">
            <v>20592.976691652126</v>
          </cell>
        </row>
        <row r="43">
          <cell r="P43">
            <v>36677</v>
          </cell>
          <cell r="T43">
            <v>21030.452288696222</v>
          </cell>
          <cell r="U43">
            <v>11643.700715443971</v>
          </cell>
          <cell r="V43">
            <v>20170.448711366676</v>
          </cell>
        </row>
        <row r="44">
          <cell r="P44">
            <v>36707</v>
          </cell>
          <cell r="T44">
            <v>21667.674993043718</v>
          </cell>
          <cell r="U44">
            <v>11533.086907506973</v>
          </cell>
          <cell r="V44">
            <v>20667.727692781606</v>
          </cell>
        </row>
        <row r="45">
          <cell r="P45">
            <v>36738</v>
          </cell>
          <cell r="T45">
            <v>22189.865960376072</v>
          </cell>
          <cell r="U45">
            <v>11394.691706961874</v>
          </cell>
          <cell r="V45">
            <v>20344.593900811178</v>
          </cell>
        </row>
        <row r="46">
          <cell r="P46">
            <v>36769</v>
          </cell>
          <cell r="T46">
            <v>22587.064561066803</v>
          </cell>
          <cell r="U46">
            <v>11686.39632934695</v>
          </cell>
          <cell r="V46">
            <v>21608.276003696486</v>
          </cell>
        </row>
        <row r="47">
          <cell r="P47">
            <v>36799</v>
          </cell>
          <cell r="T47">
            <v>23192.397891303393</v>
          </cell>
          <cell r="U47">
            <v>11512.26548483648</v>
          </cell>
          <cell r="V47">
            <v>20467.501796899076</v>
          </cell>
        </row>
        <row r="48">
          <cell r="P48">
            <v>36830</v>
          </cell>
          <cell r="T48">
            <v>23644.649650183812</v>
          </cell>
          <cell r="U48">
            <v>11613.579837142555</v>
          </cell>
          <cell r="V48">
            <v>20381.045281856466</v>
          </cell>
        </row>
        <row r="49">
          <cell r="P49">
            <v>36860</v>
          </cell>
          <cell r="T49">
            <v>23989.861535076496</v>
          </cell>
          <cell r="U49">
            <v>11931.786445897204</v>
          </cell>
          <cell r="V49">
            <v>18774.206797412477</v>
          </cell>
        </row>
        <row r="50">
          <cell r="P50">
            <v>36891</v>
          </cell>
          <cell r="T50">
            <v>24289.73480426495</v>
          </cell>
          <cell r="U50">
            <v>12647.698311622424</v>
          </cell>
          <cell r="V50">
            <v>18866.105349625228</v>
          </cell>
        </row>
        <row r="51">
          <cell r="P51">
            <v>36922</v>
          </cell>
          <cell r="T51">
            <v>25086.438105844838</v>
          </cell>
          <cell r="U51">
            <v>12646.433527169476</v>
          </cell>
          <cell r="V51">
            <v>19535.373241605925</v>
          </cell>
        </row>
        <row r="52">
          <cell r="P52">
            <v>36950</v>
          </cell>
          <cell r="T52">
            <v>24797.944067627624</v>
          </cell>
          <cell r="U52">
            <v>12568.024201979502</v>
          </cell>
          <cell r="V52">
            <v>17754.184207824223</v>
          </cell>
        </row>
        <row r="53">
          <cell r="P53">
            <v>36981</v>
          </cell>
          <cell r="T53">
            <v>24711.15126339093</v>
          </cell>
          <cell r="U53">
            <v>13122.27029540394</v>
          </cell>
          <cell r="V53">
            <v>16629.428072697414</v>
          </cell>
        </row>
        <row r="54">
          <cell r="P54">
            <v>37011</v>
          </cell>
          <cell r="T54">
            <v>23213.65549682944</v>
          </cell>
          <cell r="U54">
            <v>12620.998931147478</v>
          </cell>
          <cell r="V54">
            <v>17921.655200739311</v>
          </cell>
        </row>
        <row r="55">
          <cell r="P55">
            <v>37042</v>
          </cell>
          <cell r="T55">
            <v>23694.178165613808</v>
          </cell>
          <cell r="U55">
            <v>12696.725158682933</v>
          </cell>
          <cell r="V55">
            <v>18041.790738268832</v>
          </cell>
        </row>
        <row r="56">
          <cell r="P56">
            <v>37072</v>
          </cell>
          <cell r="T56">
            <v>23625.465048933529</v>
          </cell>
          <cell r="U56">
            <v>12565.95521931948</v>
          </cell>
          <cell r="V56">
            <v>17602.628606633141</v>
          </cell>
        </row>
        <row r="57">
          <cell r="P57">
            <v>37103</v>
          </cell>
          <cell r="T57">
            <v>23774.305478741811</v>
          </cell>
          <cell r="U57">
            <v>12483.0204514915</v>
          </cell>
          <cell r="V57">
            <v>17429.407536708099</v>
          </cell>
        </row>
        <row r="58">
          <cell r="P58">
            <v>37134</v>
          </cell>
          <cell r="T58">
            <v>24287.830477082636</v>
          </cell>
          <cell r="U58">
            <v>12669.016875002748</v>
          </cell>
          <cell r="V58">
            <v>16338.22774412159</v>
          </cell>
        </row>
        <row r="59">
          <cell r="P59">
            <v>37164</v>
          </cell>
          <cell r="T59">
            <v>22784.413770551222</v>
          </cell>
          <cell r="U59">
            <v>12895.78614761278</v>
          </cell>
          <cell r="V59">
            <v>15018.893110175597</v>
          </cell>
        </row>
        <row r="60">
          <cell r="P60">
            <v>37195</v>
          </cell>
          <cell r="T60">
            <v>23625.158638684559</v>
          </cell>
          <cell r="U60">
            <v>13225.924133403329</v>
          </cell>
          <cell r="V60">
            <v>15305.267481260922</v>
          </cell>
        </row>
        <row r="61">
          <cell r="P61">
            <v>37225</v>
          </cell>
          <cell r="T61">
            <v>24014.973756222855</v>
          </cell>
          <cell r="U61">
            <v>12628.112429833711</v>
          </cell>
          <cell r="V61">
            <v>16479.309990758818</v>
          </cell>
        </row>
        <row r="62">
          <cell r="P62">
            <v>37256</v>
          </cell>
          <cell r="T62">
            <v>24524.091199854782</v>
          </cell>
          <cell r="U62">
            <v>12754.393481023122</v>
          </cell>
          <cell r="V62">
            <v>16623.677995687456</v>
          </cell>
        </row>
        <row r="63">
          <cell r="P63">
            <v>37287</v>
          </cell>
          <cell r="T63">
            <v>25117.574206891266</v>
          </cell>
          <cell r="U63">
            <v>12643.977067191496</v>
          </cell>
          <cell r="V63">
            <v>16381.045281856466</v>
          </cell>
        </row>
        <row r="64">
          <cell r="P64">
            <v>37315</v>
          </cell>
          <cell r="T64">
            <v>25378.796978642935</v>
          </cell>
          <cell r="U64">
            <v>12375.44066406302</v>
          </cell>
          <cell r="V64">
            <v>16065.201766095093</v>
          </cell>
        </row>
        <row r="65">
          <cell r="P65">
            <v>37346</v>
          </cell>
          <cell r="T65">
            <v>25467.622768068188</v>
          </cell>
          <cell r="U65">
            <v>12447.482201631503</v>
          </cell>
          <cell r="V65">
            <v>16669.370571927317</v>
          </cell>
        </row>
        <row r="66">
          <cell r="P66">
            <v>37376</v>
          </cell>
          <cell r="T66">
            <v>25819.075962267529</v>
          </cell>
          <cell r="U66">
            <v>12333.900171221116</v>
          </cell>
          <cell r="V66">
            <v>15658.691857480248</v>
          </cell>
        </row>
        <row r="67">
          <cell r="P67">
            <v>37407</v>
          </cell>
          <cell r="T67">
            <v>25968.82660284868</v>
          </cell>
          <cell r="U67">
            <v>12651.989805691095</v>
          </cell>
          <cell r="V67">
            <v>15543.382277441229</v>
          </cell>
        </row>
        <row r="68">
          <cell r="P68">
            <v>37437</v>
          </cell>
          <cell r="T68">
            <v>26231.11175153745</v>
          </cell>
          <cell r="U68">
            <v>13468.382581944144</v>
          </cell>
          <cell r="V68">
            <v>14436.184413184117</v>
          </cell>
        </row>
        <row r="69">
          <cell r="P69">
            <v>37468</v>
          </cell>
          <cell r="T69">
            <v>26545.885092555898</v>
          </cell>
          <cell r="U69">
            <v>13862.081469664916</v>
          </cell>
          <cell r="V69">
            <v>13310.812198377667</v>
          </cell>
        </row>
        <row r="70">
          <cell r="P70">
            <v>37499</v>
          </cell>
          <cell r="T70">
            <v>27148.476684156914</v>
          </cell>
          <cell r="U70">
            <v>14041.176410380887</v>
          </cell>
          <cell r="V70">
            <v>13398.295512886343</v>
          </cell>
        </row>
        <row r="71">
          <cell r="P71">
            <v>37529</v>
          </cell>
          <cell r="T71">
            <v>27805.469819913513</v>
          </cell>
          <cell r="U71">
            <v>14380.745447872605</v>
          </cell>
          <cell r="V71">
            <v>11942.088510113985</v>
          </cell>
        </row>
        <row r="72">
          <cell r="P72">
            <v>37560</v>
          </cell>
          <cell r="T72">
            <v>27241.01878256927</v>
          </cell>
          <cell r="U72">
            <v>13899.754500220059</v>
          </cell>
          <cell r="V72">
            <v>12993.223123523989</v>
          </cell>
        </row>
        <row r="73">
          <cell r="P73">
            <v>37590</v>
          </cell>
          <cell r="T73">
            <v>26783.369667022107</v>
          </cell>
          <cell r="U73">
            <v>13703.281567338443</v>
          </cell>
          <cell r="V73">
            <v>13757.983365848666</v>
          </cell>
        </row>
        <row r="74">
          <cell r="P74">
            <v>37621</v>
          </cell>
          <cell r="T74">
            <v>28157.356530940338</v>
          </cell>
          <cell r="U74">
            <v>14330.534236179856</v>
          </cell>
          <cell r="V74">
            <v>12949.789506109471</v>
          </cell>
        </row>
        <row r="75">
          <cell r="P75">
            <v>37652</v>
          </cell>
          <cell r="T75">
            <v>28804.975731151964</v>
          </cell>
          <cell r="U75">
            <v>14747.657224404929</v>
          </cell>
          <cell r="V75">
            <v>12610.534962521835</v>
          </cell>
        </row>
        <row r="76">
          <cell r="P76">
            <v>37680</v>
          </cell>
          <cell r="T76">
            <v>29311.943304020242</v>
          </cell>
          <cell r="U76">
            <v>15133.087492378396</v>
          </cell>
          <cell r="V76">
            <v>12421.295820926187</v>
          </cell>
        </row>
        <row r="77">
          <cell r="P77">
            <v>37711</v>
          </cell>
          <cell r="T77">
            <v>30071.122635594369</v>
          </cell>
          <cell r="U77">
            <v>14434.495131676493</v>
          </cell>
          <cell r="V77">
            <v>12541.94475818874</v>
          </cell>
        </row>
        <row r="78">
          <cell r="P78">
            <v>37741</v>
          </cell>
          <cell r="T78">
            <v>29965.873706369792</v>
          </cell>
          <cell r="U78">
            <v>14559.08005573825</v>
          </cell>
          <cell r="V78">
            <v>13575.00770099601</v>
          </cell>
        </row>
        <row r="79">
          <cell r="P79">
            <v>37772</v>
          </cell>
          <cell r="T79">
            <v>30319.471016104955</v>
          </cell>
          <cell r="U79">
            <v>15301.362311762792</v>
          </cell>
          <cell r="V79">
            <v>14290.173529109781</v>
          </cell>
        </row>
        <row r="80">
          <cell r="P80">
            <v>37802</v>
          </cell>
          <cell r="T80">
            <v>30825.806182073906</v>
          </cell>
          <cell r="U80">
            <v>14936.424476284197</v>
          </cell>
          <cell r="V80">
            <v>14472.533114282796</v>
          </cell>
        </row>
        <row r="81">
          <cell r="P81">
            <v>37833</v>
          </cell>
          <cell r="T81">
            <v>30548.373926435241</v>
          </cell>
          <cell r="U81">
            <v>14790.257796701619</v>
          </cell>
          <cell r="V81">
            <v>14727.692781599768</v>
          </cell>
        </row>
        <row r="82">
          <cell r="P82">
            <v>37864</v>
          </cell>
          <cell r="T82">
            <v>31449.550957265084</v>
          </cell>
          <cell r="U82">
            <v>14880.649675177036</v>
          </cell>
          <cell r="V82">
            <v>15014.888592257945</v>
          </cell>
        </row>
        <row r="83">
          <cell r="P83">
            <v>37894</v>
          </cell>
          <cell r="T83">
            <v>31600.508801859953</v>
          </cell>
          <cell r="U83">
            <v>14954.387339873172</v>
          </cell>
          <cell r="V83">
            <v>14855.426635178163</v>
          </cell>
        </row>
        <row r="84">
          <cell r="P84">
            <v>37925</v>
          </cell>
          <cell r="T84">
            <v>31749.031193228693</v>
          </cell>
          <cell r="U84">
            <v>15141.692413194116</v>
          </cell>
          <cell r="V84">
            <v>15695.861998151775</v>
          </cell>
        </row>
        <row r="85">
          <cell r="P85">
            <v>37955</v>
          </cell>
          <cell r="T85">
            <v>33028.517150315813</v>
          </cell>
          <cell r="U85">
            <v>15058.955039471513</v>
          </cell>
          <cell r="V85">
            <v>15833.966526337423</v>
          </cell>
        </row>
        <row r="86">
          <cell r="P86">
            <v>37986</v>
          </cell>
          <cell r="T86">
            <v>33064.848519181163</v>
          </cell>
          <cell r="U86">
            <v>15576.156839120882</v>
          </cell>
          <cell r="V86">
            <v>16664.339254543604</v>
          </cell>
        </row>
        <row r="87">
          <cell r="P87">
            <v>38017</v>
          </cell>
          <cell r="T87">
            <v>33567.434216672722</v>
          </cell>
          <cell r="U87">
            <v>15702.496377452626</v>
          </cell>
          <cell r="V87">
            <v>16970.222815484154</v>
          </cell>
        </row>
        <row r="88">
          <cell r="P88">
            <v>38046</v>
          </cell>
          <cell r="T88">
            <v>33879.611354887784</v>
          </cell>
          <cell r="U88">
            <v>16280.144638702992</v>
          </cell>
          <cell r="V88">
            <v>17206.078652839118</v>
          </cell>
        </row>
        <row r="89">
          <cell r="P89">
            <v>38077</v>
          </cell>
          <cell r="T89">
            <v>34956.982995973216</v>
          </cell>
          <cell r="U89">
            <v>16348.32602487751</v>
          </cell>
          <cell r="V89">
            <v>16946.503747818067</v>
          </cell>
        </row>
        <row r="90">
          <cell r="P90">
            <v>38107</v>
          </cell>
          <cell r="T90">
            <v>35481.337740912808</v>
          </cell>
          <cell r="U90">
            <v>15767.285509371837</v>
          </cell>
          <cell r="V90">
            <v>16680.460006160811</v>
          </cell>
        </row>
        <row r="91">
          <cell r="P91">
            <v>38138</v>
          </cell>
          <cell r="T91">
            <v>36237.090234794254</v>
          </cell>
          <cell r="U91">
            <v>15615.277426448765</v>
          </cell>
          <cell r="V91">
            <v>16909.333607146538</v>
          </cell>
        </row>
        <row r="92">
          <cell r="P92">
            <v>38168</v>
          </cell>
          <cell r="T92">
            <v>36479.87873936737</v>
          </cell>
          <cell r="U92">
            <v>15293.554278261356</v>
          </cell>
          <cell r="V92">
            <v>17238.217476126927</v>
          </cell>
        </row>
        <row r="93">
          <cell r="P93">
            <v>38199</v>
          </cell>
          <cell r="T93">
            <v>37643.586871153188</v>
          </cell>
          <cell r="U93">
            <v>15209.544809193012</v>
          </cell>
          <cell r="V93">
            <v>16667.625012835008</v>
          </cell>
        </row>
        <row r="94">
          <cell r="P94">
            <v>38230</v>
          </cell>
          <cell r="T94">
            <v>37564.535338723763</v>
          </cell>
          <cell r="U94">
            <v>15083.06636389823</v>
          </cell>
          <cell r="V94">
            <v>16735.085737755431</v>
          </cell>
        </row>
        <row r="95">
          <cell r="P95">
            <v>38260</v>
          </cell>
          <cell r="T95">
            <v>37925.15487797551</v>
          </cell>
          <cell r="U95">
            <v>15259.946104098341</v>
          </cell>
          <cell r="V95">
            <v>16916.315843515775</v>
          </cell>
        </row>
        <row r="96">
          <cell r="P96">
            <v>38291</v>
          </cell>
          <cell r="T96">
            <v>39055.324493339183</v>
          </cell>
          <cell r="U96">
            <v>15625.32990403722</v>
          </cell>
          <cell r="V96">
            <v>17174.761269124156</v>
          </cell>
        </row>
        <row r="97">
          <cell r="P97">
            <v>38321</v>
          </cell>
          <cell r="T97">
            <v>38535.888677577772</v>
          </cell>
          <cell r="U97">
            <v>16141.084146913854</v>
          </cell>
          <cell r="V97">
            <v>17869.699147756455</v>
          </cell>
        </row>
        <row r="98">
          <cell r="P98">
            <v>38352</v>
          </cell>
          <cell r="T98">
            <v>38416.427422677283</v>
          </cell>
          <cell r="U98">
            <v>16090.617053973398</v>
          </cell>
          <cell r="V98">
            <v>18477.76979155972</v>
          </cell>
        </row>
        <row r="99">
          <cell r="P99">
            <v>38383</v>
          </cell>
          <cell r="T99">
            <v>38577.776417852525</v>
          </cell>
          <cell r="U99">
            <v>15616.264396975632</v>
          </cell>
          <cell r="V99">
            <v>18027.312865797321</v>
          </cell>
        </row>
        <row r="100">
          <cell r="P100">
            <v>38411</v>
          </cell>
          <cell r="T100">
            <v>39210.451951105308</v>
          </cell>
          <cell r="U100">
            <v>15622.712604417828</v>
          </cell>
          <cell r="V100">
            <v>18406.715268508073</v>
          </cell>
        </row>
        <row r="101">
          <cell r="P101">
            <v>38442</v>
          </cell>
          <cell r="T101">
            <v>39853.503363103431</v>
          </cell>
          <cell r="U101">
            <v>15593.885754140525</v>
          </cell>
          <cell r="V101">
            <v>18080.809117979272</v>
          </cell>
        </row>
        <row r="102">
          <cell r="P102">
            <v>38472</v>
          </cell>
          <cell r="T102">
            <v>40594.778525657151</v>
          </cell>
          <cell r="U102">
            <v>15273.668649868185</v>
          </cell>
          <cell r="V102">
            <v>17737.858096313801</v>
          </cell>
        </row>
        <row r="103">
          <cell r="P103">
            <v>38503</v>
          </cell>
          <cell r="T103">
            <v>41110.332212932997</v>
          </cell>
          <cell r="U103">
            <v>15593.023068791113</v>
          </cell>
          <cell r="V103">
            <v>18302.289762809334</v>
          </cell>
        </row>
        <row r="104">
          <cell r="P104">
            <v>38533</v>
          </cell>
          <cell r="T104">
            <v>41139.109445482049</v>
          </cell>
          <cell r="U104">
            <v>15894.516976624149</v>
          </cell>
          <cell r="V104">
            <v>18328.26778930076</v>
          </cell>
        </row>
        <row r="105">
          <cell r="P105">
            <v>38564</v>
          </cell>
          <cell r="T105">
            <v>40188.79601729141</v>
          </cell>
          <cell r="U105">
            <v>15807.999871328284</v>
          </cell>
          <cell r="V105">
            <v>19009.85727487423</v>
          </cell>
        </row>
        <row r="106">
          <cell r="P106">
            <v>38595</v>
          </cell>
          <cell r="T106">
            <v>41314.08230577557</v>
          </cell>
          <cell r="U106">
            <v>15944.932893315065</v>
          </cell>
          <cell r="V106">
            <v>18836.430845055973</v>
          </cell>
        </row>
        <row r="107">
          <cell r="P107">
            <v>38625</v>
          </cell>
          <cell r="T107">
            <v>41888.34804982585</v>
          </cell>
          <cell r="U107">
            <v>16002.681635475958</v>
          </cell>
          <cell r="V107">
            <v>18988.910565766517</v>
          </cell>
        </row>
        <row r="108">
          <cell r="P108">
            <v>38656</v>
          </cell>
          <cell r="T108">
            <v>42047.523772415188</v>
          </cell>
          <cell r="U108">
            <v>15980.997527456053</v>
          </cell>
          <cell r="V108">
            <v>18672.348290378901</v>
          </cell>
        </row>
        <row r="109">
          <cell r="P109">
            <v>38686</v>
          </cell>
          <cell r="T109">
            <v>42245.14713414554</v>
          </cell>
          <cell r="U109">
            <v>16436.605055336142</v>
          </cell>
          <cell r="V109">
            <v>19378.580963137912</v>
          </cell>
        </row>
        <row r="110">
          <cell r="P110">
            <v>38717</v>
          </cell>
          <cell r="T110">
            <v>42519.740590517482</v>
          </cell>
          <cell r="U110">
            <v>16365.989141862019</v>
          </cell>
          <cell r="V110">
            <v>19385.357839613938</v>
          </cell>
        </row>
        <row r="111">
          <cell r="P111">
            <v>38748</v>
          </cell>
          <cell r="T111">
            <v>42604.780071698515</v>
          </cell>
          <cell r="U111">
            <v>16576.718315687267</v>
          </cell>
          <cell r="V111">
            <v>19898.654892699469</v>
          </cell>
        </row>
        <row r="112">
          <cell r="P112">
            <v>38776</v>
          </cell>
          <cell r="T112">
            <v>42758.157279956635</v>
          </cell>
          <cell r="U112">
            <v>16308.540146305579</v>
          </cell>
          <cell r="V112">
            <v>19952.664544614447</v>
          </cell>
        </row>
        <row r="113">
          <cell r="P113">
            <v>38807</v>
          </cell>
          <cell r="T113">
            <v>43549.183189635834</v>
          </cell>
          <cell r="U113">
            <v>16553.089510184796</v>
          </cell>
          <cell r="V113">
            <v>20201.047335455398</v>
          </cell>
        </row>
        <row r="114">
          <cell r="P114">
            <v>38837</v>
          </cell>
          <cell r="T114">
            <v>44154.516835971772</v>
          </cell>
          <cell r="U114">
            <v>17164.740733808922</v>
          </cell>
          <cell r="V114">
            <v>20472.225074442973</v>
          </cell>
        </row>
        <row r="115">
          <cell r="P115">
            <v>38868</v>
          </cell>
          <cell r="T115">
            <v>44525.414777393933</v>
          </cell>
          <cell r="U115">
            <v>17034.943143186749</v>
          </cell>
          <cell r="V115">
            <v>19883.047540815292</v>
          </cell>
        </row>
        <row r="116">
          <cell r="P116">
            <v>38898</v>
          </cell>
          <cell r="T116">
            <v>45220.011247921284</v>
          </cell>
          <cell r="U116">
            <v>16788.902357178042</v>
          </cell>
          <cell r="V116">
            <v>19909.949686826174</v>
          </cell>
        </row>
        <row r="117">
          <cell r="P117">
            <v>38929</v>
          </cell>
          <cell r="T117">
            <v>46314.335520120978</v>
          </cell>
          <cell r="U117">
            <v>16460.533607443063</v>
          </cell>
          <cell r="V117">
            <v>20032.857582914068</v>
          </cell>
        </row>
        <row r="118">
          <cell r="P118">
            <v>38960</v>
          </cell>
          <cell r="T118">
            <v>46735.795973354085</v>
          </cell>
          <cell r="U118">
            <v>16491.480616629928</v>
          </cell>
          <cell r="V118">
            <v>20509.497895061108</v>
          </cell>
        </row>
        <row r="119">
          <cell r="P119">
            <v>38990</v>
          </cell>
          <cell r="T119">
            <v>47062.946545167557</v>
          </cell>
          <cell r="U119">
            <v>16453.368932507285</v>
          </cell>
          <cell r="V119">
            <v>21037.99158024439</v>
          </cell>
        </row>
        <row r="120">
          <cell r="P120">
            <v>39021</v>
          </cell>
          <cell r="T120">
            <v>47519.457126655681</v>
          </cell>
          <cell r="U120">
            <v>16572.98244947075</v>
          </cell>
          <cell r="V120">
            <v>21723.482903788903</v>
          </cell>
        </row>
        <row r="121">
          <cell r="P121">
            <v>39051</v>
          </cell>
          <cell r="T121">
            <v>47814.077760840948</v>
          </cell>
          <cell r="U121">
            <v>16937.671714594431</v>
          </cell>
          <cell r="V121">
            <v>22136.667008933167</v>
          </cell>
        </row>
        <row r="122">
          <cell r="P122">
            <v>39082</v>
          </cell>
          <cell r="T122">
            <v>48239.62305291243</v>
          </cell>
          <cell r="U122">
            <v>16945.713696665196</v>
          </cell>
          <cell r="V122">
            <v>22447.17116747101</v>
          </cell>
        </row>
        <row r="123">
          <cell r="P123">
            <v>39113</v>
          </cell>
          <cell r="T123">
            <v>48919.801737958493</v>
          </cell>
          <cell r="U123">
            <v>17112.255834457981</v>
          </cell>
          <cell r="V123">
            <v>22786.631070951858</v>
          </cell>
        </row>
        <row r="124">
          <cell r="P124">
            <v>39141</v>
          </cell>
          <cell r="T124">
            <v>47041.281351220889</v>
          </cell>
          <cell r="U124">
            <v>16906.417647910315</v>
          </cell>
          <cell r="V124">
            <v>22340.897422733357</v>
          </cell>
        </row>
        <row r="125">
          <cell r="P125">
            <v>39172</v>
          </cell>
          <cell r="T125">
            <v>46688.471741086731</v>
          </cell>
          <cell r="U125">
            <v>16589.929098961693</v>
          </cell>
          <cell r="V125">
            <v>22590.820412773399</v>
          </cell>
        </row>
        <row r="126">
          <cell r="P126">
            <v>39202</v>
          </cell>
          <cell r="T126">
            <v>45806.059625180191</v>
          </cell>
          <cell r="U126">
            <v>16831.758810722433</v>
          </cell>
          <cell r="V126">
            <v>23591.436492453042</v>
          </cell>
        </row>
        <row r="127">
          <cell r="P127">
            <v>39233</v>
          </cell>
          <cell r="T127">
            <v>46580.182032845732</v>
          </cell>
          <cell r="U127">
            <v>17028.100147533802</v>
          </cell>
          <cell r="V127">
            <v>24414.724304343381</v>
          </cell>
        </row>
        <row r="128">
          <cell r="P128">
            <v>39263</v>
          </cell>
          <cell r="T128">
            <v>48345.570931890587</v>
          </cell>
          <cell r="U128">
            <v>17331.10009928191</v>
          </cell>
          <cell r="V128">
            <v>24009.138515247989</v>
          </cell>
        </row>
        <row r="129">
          <cell r="P129">
            <v>39294</v>
          </cell>
          <cell r="T129">
            <v>45609.211617145578</v>
          </cell>
          <cell r="U129">
            <v>17149.205086626756</v>
          </cell>
          <cell r="V129">
            <v>23264.708902351387</v>
          </cell>
        </row>
        <row r="130">
          <cell r="P130">
            <v>39325</v>
          </cell>
          <cell r="T130">
            <v>47880.550355679428</v>
          </cell>
          <cell r="U130">
            <v>16853.552582134213</v>
          </cell>
          <cell r="V130">
            <v>23613.410001026816</v>
          </cell>
        </row>
        <row r="131">
          <cell r="P131">
            <v>39355</v>
          </cell>
          <cell r="T131">
            <v>49278.662426065261</v>
          </cell>
          <cell r="U131">
            <v>17527.785048054484</v>
          </cell>
          <cell r="V131">
            <v>24496.560221788699</v>
          </cell>
        </row>
        <row r="132">
          <cell r="P132">
            <v>39386</v>
          </cell>
          <cell r="T132">
            <v>51195.602394439193</v>
          </cell>
          <cell r="U132">
            <v>17858.705299373734</v>
          </cell>
          <cell r="V132">
            <v>24886.230619160098</v>
          </cell>
        </row>
        <row r="133">
          <cell r="P133">
            <v>39416</v>
          </cell>
          <cell r="T133">
            <v>54006.2409658939</v>
          </cell>
          <cell r="U133">
            <v>18010.289350514893</v>
          </cell>
          <cell r="V133">
            <v>23845.774720197165</v>
          </cell>
        </row>
        <row r="134">
          <cell r="P134">
            <v>39447</v>
          </cell>
          <cell r="T134">
            <v>54935.148310507277</v>
          </cell>
          <cell r="U134">
            <v>18240.480120951397</v>
          </cell>
          <cell r="V134">
            <v>23680.357326214209</v>
          </cell>
        </row>
        <row r="135">
          <cell r="P135">
            <v>39478</v>
          </cell>
          <cell r="T135">
            <v>52084.014113191944</v>
          </cell>
          <cell r="U135">
            <v>18583.309816628174</v>
          </cell>
          <cell r="V135">
            <v>22259.985624807494</v>
          </cell>
        </row>
        <row r="136">
          <cell r="P136">
            <v>39507</v>
          </cell>
          <cell r="T136">
            <v>52646.521465614416</v>
          </cell>
          <cell r="U136">
            <v>19608.201944405031</v>
          </cell>
          <cell r="V136">
            <v>21536.913440805027</v>
          </cell>
        </row>
        <row r="137">
          <cell r="P137">
            <v>39538</v>
          </cell>
          <cell r="T137">
            <v>53704.716547073265</v>
          </cell>
          <cell r="U137">
            <v>19499.964176625308</v>
          </cell>
          <cell r="V137">
            <v>21443.885409179606</v>
          </cell>
        </row>
        <row r="138">
          <cell r="P138">
            <v>39568</v>
          </cell>
          <cell r="T138">
            <v>54886.220311108875</v>
          </cell>
          <cell r="U138">
            <v>19423.777362843983</v>
          </cell>
          <cell r="V138">
            <v>22488.243146113586</v>
          </cell>
        </row>
        <row r="139">
          <cell r="P139">
            <v>39599</v>
          </cell>
          <cell r="T139">
            <v>56505.363810286588</v>
          </cell>
          <cell r="U139">
            <v>19708.295377614912</v>
          </cell>
          <cell r="V139">
            <v>22779.54615463602</v>
          </cell>
        </row>
        <row r="140">
          <cell r="P140">
            <v>39629</v>
          </cell>
          <cell r="T140">
            <v>57539.411968014829</v>
          </cell>
          <cell r="U140">
            <v>20103.763501391251</v>
          </cell>
          <cell r="V140">
            <v>20859.123113256002</v>
          </cell>
        </row>
        <row r="141">
          <cell r="P141">
            <v>39660</v>
          </cell>
          <cell r="T141">
            <v>57648.73685075406</v>
          </cell>
          <cell r="U141">
            <v>19512.853280616913</v>
          </cell>
          <cell r="V141">
            <v>20683.745764452226</v>
          </cell>
        </row>
        <row r="142">
          <cell r="P142">
            <v>39691</v>
          </cell>
          <cell r="T142">
            <v>57625.677356013759</v>
          </cell>
          <cell r="U142">
            <v>19547.916322445453</v>
          </cell>
          <cell r="V142">
            <v>20982.955128863352</v>
          </cell>
        </row>
        <row r="143">
          <cell r="P143">
            <v>39721</v>
          </cell>
          <cell r="T143">
            <v>49500.456848815818</v>
          </cell>
          <cell r="U143">
            <v>19497.851328608536</v>
          </cell>
          <cell r="V143">
            <v>19113.255981106908</v>
          </cell>
        </row>
        <row r="144">
          <cell r="P144">
            <v>39752</v>
          </cell>
          <cell r="T144">
            <v>46317.577473436962</v>
          </cell>
          <cell r="U144">
            <v>20169.985568297619</v>
          </cell>
          <cell r="V144">
            <v>15903.172810350152</v>
          </cell>
        </row>
        <row r="145">
          <cell r="P145">
            <v>39782</v>
          </cell>
          <cell r="T145">
            <v>45238.37791830588</v>
          </cell>
          <cell r="U145">
            <v>20547.549315627315</v>
          </cell>
          <cell r="V145">
            <v>14762.09056371292</v>
          </cell>
        </row>
        <row r="146">
          <cell r="P146">
            <v>39813</v>
          </cell>
          <cell r="T146">
            <v>45129.805811301951</v>
          </cell>
          <cell r="U146">
            <v>20809.812972740594</v>
          </cell>
          <cell r="V146">
            <v>14919.190882020754</v>
          </cell>
        </row>
        <row r="147">
          <cell r="P147">
            <v>39844</v>
          </cell>
          <cell r="T147">
            <v>46167.791344961894</v>
          </cell>
          <cell r="U147">
            <v>20768.630713645478</v>
          </cell>
          <cell r="V147">
            <v>13661.66957593183</v>
          </cell>
        </row>
        <row r="148">
          <cell r="P148">
            <v>39872</v>
          </cell>
          <cell r="T148">
            <v>48023.736557029362</v>
          </cell>
          <cell r="U148">
            <v>20727.799377404357</v>
          </cell>
          <cell r="V148">
            <v>12207.002772358566</v>
          </cell>
        </row>
        <row r="149">
          <cell r="P149">
            <v>39903</v>
          </cell>
          <cell r="T149">
            <v>48042.946051652172</v>
          </cell>
          <cell r="U149">
            <v>20419.038442136465</v>
          </cell>
          <cell r="V149">
            <v>13276.311736317906</v>
          </cell>
        </row>
        <row r="150">
          <cell r="P150">
            <v>39933</v>
          </cell>
          <cell r="T150">
            <v>48047.750346257337</v>
          </cell>
          <cell r="U150">
            <v>20273.83680040238</v>
          </cell>
          <cell r="V150">
            <v>14546.976075572451</v>
          </cell>
        </row>
        <row r="151">
          <cell r="P151">
            <v>39964</v>
          </cell>
          <cell r="T151">
            <v>49316.210955398528</v>
          </cell>
          <cell r="U151">
            <v>20830.926831122753</v>
          </cell>
          <cell r="V151">
            <v>15360.611972481787</v>
          </cell>
        </row>
        <row r="152">
          <cell r="P152">
            <v>39994</v>
          </cell>
          <cell r="T152">
            <v>50800.628905156023</v>
          </cell>
          <cell r="U152">
            <v>20597.577755000275</v>
          </cell>
          <cell r="V152">
            <v>15391.107916623898</v>
          </cell>
        </row>
        <row r="153">
          <cell r="P153">
            <v>40025</v>
          </cell>
          <cell r="T153">
            <v>51054.632049681801</v>
          </cell>
          <cell r="U153">
            <v>20541.634803358906</v>
          </cell>
          <cell r="V153">
            <v>16555.190471300968</v>
          </cell>
        </row>
        <row r="154">
          <cell r="P154">
            <v>40056</v>
          </cell>
          <cell r="T154">
            <v>51253.745114675563</v>
          </cell>
          <cell r="U154">
            <v>20637.663380176651</v>
          </cell>
          <cell r="V154">
            <v>17152.890440496984</v>
          </cell>
        </row>
        <row r="155">
          <cell r="P155">
            <v>40086</v>
          </cell>
          <cell r="T155">
            <v>51648.398952058567</v>
          </cell>
          <cell r="U155">
            <v>20835.890927328255</v>
          </cell>
          <cell r="V155">
            <v>17792.997227641452</v>
          </cell>
        </row>
        <row r="156">
          <cell r="P156">
            <v>40117</v>
          </cell>
          <cell r="T156">
            <v>51302.35467907977</v>
          </cell>
          <cell r="U156">
            <v>20621.637903177452</v>
          </cell>
          <cell r="V156">
            <v>17462.470479515363</v>
          </cell>
        </row>
        <row r="157">
          <cell r="P157">
            <v>40147</v>
          </cell>
          <cell r="T157">
            <v>52538.74142684559</v>
          </cell>
          <cell r="U157">
            <v>21113.873003943489</v>
          </cell>
          <cell r="V157">
            <v>18509.908614847533</v>
          </cell>
        </row>
        <row r="158">
          <cell r="P158">
            <v>40178</v>
          </cell>
          <cell r="T158">
            <v>53316.3147999629</v>
          </cell>
          <cell r="U158">
            <v>20788.954995606146</v>
          </cell>
          <cell r="V158">
            <v>18867.440188931112</v>
          </cell>
        </row>
        <row r="159">
          <cell r="P159">
            <v>40209</v>
          </cell>
          <cell r="T159">
            <v>53545.574953602736</v>
          </cell>
          <cell r="U159">
            <v>20409.826717219043</v>
          </cell>
          <cell r="V159">
            <v>18188.725741862625</v>
          </cell>
        </row>
        <row r="160">
          <cell r="P160">
            <v>40237</v>
          </cell>
          <cell r="T160">
            <v>55558.888571858202</v>
          </cell>
          <cell r="U160">
            <v>20420.273983018247</v>
          </cell>
          <cell r="V160">
            <v>18752.130608892094</v>
          </cell>
        </row>
        <row r="161">
          <cell r="P161">
            <v>40268</v>
          </cell>
          <cell r="T161">
            <v>55542.220905286646</v>
          </cell>
          <cell r="U161">
            <v>20682.303691562192</v>
          </cell>
          <cell r="V161">
            <v>19883.766300441534</v>
          </cell>
        </row>
        <row r="162">
          <cell r="P162">
            <v>40298</v>
          </cell>
          <cell r="T162">
            <v>55786.606677269905</v>
          </cell>
          <cell r="U162">
            <v>20759.49209765597</v>
          </cell>
          <cell r="V162">
            <v>20197.658897217385</v>
          </cell>
        </row>
        <row r="163">
          <cell r="P163">
            <v>40329</v>
          </cell>
          <cell r="T163">
            <v>47524.610228366233</v>
          </cell>
          <cell r="U163">
            <v>20518.912548562592</v>
          </cell>
          <cell r="V163">
            <v>18584.864975870223</v>
          </cell>
        </row>
        <row r="164">
          <cell r="P164">
            <v>40359</v>
          </cell>
          <cell r="T164">
            <v>47401.046241772478</v>
          </cell>
          <cell r="U164">
            <v>20591.714418981403</v>
          </cell>
          <cell r="V164">
            <v>17611.972481774319</v>
          </cell>
        </row>
        <row r="165">
          <cell r="P165">
            <v>40390</v>
          </cell>
          <cell r="T165">
            <v>47320.464463161465</v>
          </cell>
          <cell r="U165">
            <v>20569.452750430963</v>
          </cell>
          <cell r="V165">
            <v>18845.877400143763</v>
          </cell>
        </row>
        <row r="166">
          <cell r="P166">
            <v>40421</v>
          </cell>
          <cell r="T166">
            <v>48858.379558214212</v>
          </cell>
          <cell r="U166">
            <v>20910.96648540525</v>
          </cell>
          <cell r="V166">
            <v>17995.174042509509</v>
          </cell>
        </row>
        <row r="167">
          <cell r="P167">
            <v>40451</v>
          </cell>
          <cell r="T167">
            <v>49092.899780093634</v>
          </cell>
          <cell r="U167">
            <v>21348.77930023057</v>
          </cell>
          <cell r="V167">
            <v>19601.088407434039</v>
          </cell>
        </row>
        <row r="168">
          <cell r="P168">
            <v>40482</v>
          </cell>
          <cell r="T168">
            <v>48773.795931523026</v>
          </cell>
          <cell r="U168">
            <v>21828.015633613129</v>
          </cell>
          <cell r="V168">
            <v>20346.955539583127</v>
          </cell>
        </row>
        <row r="169">
          <cell r="P169">
            <v>40512</v>
          </cell>
          <cell r="T169">
            <v>49788.2908868987</v>
          </cell>
          <cell r="U169">
            <v>21493.220609114327</v>
          </cell>
          <cell r="V169">
            <v>20349.522538248289</v>
          </cell>
        </row>
        <row r="170">
          <cell r="P170">
            <v>40543</v>
          </cell>
          <cell r="T170">
            <v>49589.137723351101</v>
          </cell>
          <cell r="U170">
            <v>22254.18950711421</v>
          </cell>
          <cell r="V170">
            <v>21709.518431050426</v>
          </cell>
        </row>
        <row r="171">
          <cell r="P171">
            <v>40574</v>
          </cell>
          <cell r="T171">
            <v>49668.480343708463</v>
          </cell>
          <cell r="U171">
            <v>22142.64721579268</v>
          </cell>
          <cell r="V171">
            <v>22224.047643495236</v>
          </cell>
        </row>
        <row r="172">
          <cell r="P172">
            <v>40602</v>
          </cell>
          <cell r="T172">
            <v>49961.524377736343</v>
          </cell>
          <cell r="U172">
            <v>22375.214026386457</v>
          </cell>
          <cell r="V172">
            <v>22985.419447581899</v>
          </cell>
        </row>
        <row r="173">
          <cell r="P173">
            <v>40633</v>
          </cell>
          <cell r="T173">
            <v>51190.577877428652</v>
          </cell>
          <cell r="U173">
            <v>22125.0352750577</v>
          </cell>
          <cell r="V173">
            <v>22994.557962829869</v>
          </cell>
        </row>
        <row r="174">
          <cell r="P174">
            <v>40663</v>
          </cell>
          <cell r="T174">
            <v>51943.07937222685</v>
          </cell>
          <cell r="U174">
            <v>22782.971760945482</v>
          </cell>
          <cell r="V174">
            <v>23675.531368723699</v>
          </cell>
        </row>
        <row r="175">
          <cell r="P175">
            <v>40694</v>
          </cell>
          <cell r="T175">
            <v>53132.575889850843</v>
          </cell>
          <cell r="U175">
            <v>22166.327197544691</v>
          </cell>
          <cell r="V175">
            <v>23407.536708080919</v>
          </cell>
        </row>
        <row r="176">
          <cell r="P176">
            <v>40724</v>
          </cell>
          <cell r="T176">
            <v>54211.167180414814</v>
          </cell>
          <cell r="U176">
            <v>21787.769168795337</v>
          </cell>
          <cell r="V176">
            <v>23017.352910976493</v>
          </cell>
        </row>
        <row r="177">
          <cell r="P177">
            <v>40755</v>
          </cell>
          <cell r="T177">
            <v>53338.367388810133</v>
          </cell>
          <cell r="U177">
            <v>22093.561881589838</v>
          </cell>
          <cell r="V177">
            <v>22549.337714344398</v>
          </cell>
        </row>
        <row r="178">
          <cell r="P178">
            <v>40786</v>
          </cell>
          <cell r="T178">
            <v>50922.139346097036</v>
          </cell>
          <cell r="U178">
            <v>22014.750457296326</v>
          </cell>
          <cell r="V178">
            <v>21324.365951329717</v>
          </cell>
        </row>
        <row r="179">
          <cell r="P179">
            <v>40816</v>
          </cell>
          <cell r="T179">
            <v>51716.524719896152</v>
          </cell>
          <cell r="U179">
            <v>21995.800623180487</v>
          </cell>
          <cell r="V179">
            <v>19825.341410822475</v>
          </cell>
        </row>
        <row r="180">
          <cell r="P180">
            <v>40847</v>
          </cell>
          <cell r="T180">
            <v>51416.568876520752</v>
          </cell>
          <cell r="U180">
            <v>21495.940261232805</v>
          </cell>
          <cell r="V180">
            <v>21992.093644111315</v>
          </cell>
        </row>
        <row r="181">
          <cell r="P181">
            <v>40877</v>
          </cell>
          <cell r="T181">
            <v>53653.189622649406</v>
          </cell>
          <cell r="U181">
            <v>21523.436529022038</v>
          </cell>
          <cell r="V181">
            <v>21943.526029366476</v>
          </cell>
        </row>
        <row r="182">
          <cell r="P182">
            <v>40908</v>
          </cell>
          <cell r="T182">
            <v>55654.453595574232</v>
          </cell>
          <cell r="U182">
            <v>21567.323818450048</v>
          </cell>
          <cell r="V182">
            <v>22167.984392648126</v>
          </cell>
        </row>
        <row r="183">
          <cell r="P183">
            <v>40939</v>
          </cell>
          <cell r="T183">
            <v>55910.464082113867</v>
          </cell>
          <cell r="U183">
            <v>21585.871553462352</v>
          </cell>
          <cell r="V183">
            <v>23161.412876065315</v>
          </cell>
        </row>
        <row r="184">
          <cell r="P184">
            <v>40968</v>
          </cell>
          <cell r="T184">
            <v>55681.231179377202</v>
          </cell>
          <cell r="U184">
            <v>21765.229686318817</v>
          </cell>
          <cell r="V184">
            <v>24162.953075264413</v>
          </cell>
        </row>
        <row r="185">
          <cell r="P185">
            <v>40999</v>
          </cell>
          <cell r="T185">
            <v>55658.958686905455</v>
          </cell>
          <cell r="U185">
            <v>21434.265569642816</v>
          </cell>
          <cell r="V185">
            <v>24958.106581784592</v>
          </cell>
        </row>
        <row r="186">
          <cell r="P186">
            <v>41029</v>
          </cell>
          <cell r="T186">
            <v>57072.69623755286</v>
          </cell>
          <cell r="U186">
            <v>21392.191381627126</v>
          </cell>
          <cell r="V186">
            <v>24801.51966320979</v>
          </cell>
        </row>
        <row r="187">
          <cell r="P187">
            <v>41060</v>
          </cell>
          <cell r="T187">
            <v>58282.637397788989</v>
          </cell>
          <cell r="U187">
            <v>21957.630451915513</v>
          </cell>
          <cell r="V187">
            <v>23310.914878324278</v>
          </cell>
        </row>
        <row r="188">
          <cell r="P188">
            <v>41090</v>
          </cell>
          <cell r="T188">
            <v>59780.501178912171</v>
          </cell>
          <cell r="U188">
            <v>21473.612794647244</v>
          </cell>
          <cell r="V188">
            <v>24271.3830988808</v>
          </cell>
        </row>
        <row r="189">
          <cell r="P189">
            <v>41121</v>
          </cell>
          <cell r="T189">
            <v>59894.084131152107</v>
          </cell>
          <cell r="U189">
            <v>21923.678665791293</v>
          </cell>
          <cell r="V189">
            <v>24608.481363589701</v>
          </cell>
        </row>
        <row r="190">
          <cell r="P190">
            <v>41152</v>
          </cell>
          <cell r="T190">
            <v>59906.062947978338</v>
          </cell>
          <cell r="U190">
            <v>21825.990516309856</v>
          </cell>
          <cell r="V190">
            <v>25162.747715371203</v>
          </cell>
        </row>
        <row r="191">
          <cell r="P191">
            <v>41182</v>
          </cell>
          <cell r="T191">
            <v>60559.039034111294</v>
          </cell>
          <cell r="U191">
            <v>21639.226449055492</v>
          </cell>
          <cell r="V191">
            <v>25813.01981722971</v>
          </cell>
        </row>
        <row r="192">
          <cell r="P192">
            <v>41213</v>
          </cell>
          <cell r="T192">
            <v>61546.151370367304</v>
          </cell>
          <cell r="U192">
            <v>21187.574114175663</v>
          </cell>
          <cell r="V192">
            <v>25336.379505082674</v>
          </cell>
        </row>
        <row r="193">
          <cell r="P193">
            <v>41243</v>
          </cell>
          <cell r="T193">
            <v>61601.542906600625</v>
          </cell>
          <cell r="U193">
            <v>21097.123748557911</v>
          </cell>
          <cell r="V193">
            <v>25483.314508676471</v>
          </cell>
        </row>
        <row r="194">
          <cell r="P194">
            <v>41274</v>
          </cell>
          <cell r="T194">
            <v>62513.24574161831</v>
          </cell>
          <cell r="U194">
            <v>21200.960358877088</v>
          </cell>
          <cell r="V194">
            <v>25715.576547900208</v>
          </cell>
        </row>
        <row r="195">
          <cell r="P195">
            <v>41305</v>
          </cell>
          <cell r="T195">
            <v>62269.444083226001</v>
          </cell>
          <cell r="U195">
            <v>21498.389410317995</v>
          </cell>
          <cell r="V195">
            <v>27047.540815278786</v>
          </cell>
        </row>
        <row r="196">
          <cell r="P196">
            <v>41333</v>
          </cell>
          <cell r="T196">
            <v>62294.351860859286</v>
          </cell>
          <cell r="U196">
            <v>21314.191466433484</v>
          </cell>
          <cell r="V196">
            <v>27414.724304343377</v>
          </cell>
        </row>
        <row r="197">
          <cell r="P197">
            <v>41364</v>
          </cell>
          <cell r="T197">
            <v>62288.122425673202</v>
          </cell>
          <cell r="U197">
            <v>21411.448273240218</v>
          </cell>
          <cell r="V197">
            <v>28442.858609713538</v>
          </cell>
        </row>
        <row r="198">
          <cell r="P198">
            <v>41394</v>
          </cell>
          <cell r="T198">
            <v>62288.122425673202</v>
          </cell>
          <cell r="U198">
            <v>21585.418278109271</v>
          </cell>
          <cell r="V198">
            <v>28990.86148475204</v>
          </cell>
        </row>
        <row r="199">
          <cell r="P199">
            <v>41425</v>
          </cell>
          <cell r="T199">
            <v>61596.724266748228</v>
          </cell>
          <cell r="U199">
            <v>21243.721770815195</v>
          </cell>
          <cell r="V199">
            <v>29668.959852140892</v>
          </cell>
        </row>
        <row r="200">
          <cell r="P200">
            <v>41455</v>
          </cell>
          <cell r="T200">
            <v>60543.420281786835</v>
          </cell>
          <cell r="U200">
            <v>20985.734985985004</v>
          </cell>
          <cell r="V200">
            <v>29270.56165930795</v>
          </cell>
        </row>
        <row r="201">
          <cell r="P201">
            <v>41486</v>
          </cell>
          <cell r="T201">
            <v>60434.442125279616</v>
          </cell>
          <cell r="U201">
            <v>20833.544130742146</v>
          </cell>
          <cell r="V201">
            <v>30760.036964780793</v>
          </cell>
        </row>
        <row r="202">
          <cell r="P202">
            <v>41517</v>
          </cell>
          <cell r="T202">
            <v>62936.428029266201</v>
          </cell>
          <cell r="U202">
            <v>20647.233338840859</v>
          </cell>
          <cell r="V202">
            <v>29869.185748023428</v>
          </cell>
        </row>
        <row r="203">
          <cell r="P203">
            <v>41547</v>
          </cell>
          <cell r="T203">
            <v>62640.626817528646</v>
          </cell>
          <cell r="U203">
            <v>20524.5638686905</v>
          </cell>
          <cell r="V203">
            <v>30805.832220967259</v>
          </cell>
        </row>
        <row r="204">
          <cell r="P204">
            <v>41578</v>
          </cell>
          <cell r="T204">
            <v>62465.233062439562</v>
          </cell>
          <cell r="U204">
            <v>20663.127219769805</v>
          </cell>
          <cell r="V204">
            <v>32221.891364616509</v>
          </cell>
        </row>
        <row r="205">
          <cell r="P205">
            <v>41608</v>
          </cell>
          <cell r="T205">
            <v>62184.139513658585</v>
          </cell>
          <cell r="U205">
            <v>20772.12532039986</v>
          </cell>
          <cell r="V205">
            <v>33203.819694013771</v>
          </cell>
        </row>
        <row r="206">
          <cell r="P206">
            <v>41639</v>
          </cell>
          <cell r="T206">
            <v>62638.083732108294</v>
          </cell>
          <cell r="U206">
            <v>20900.394934428587</v>
          </cell>
          <cell r="V206">
            <v>34044.460416880604</v>
          </cell>
        </row>
        <row r="207">
          <cell r="P207">
            <v>41670</v>
          </cell>
          <cell r="T207">
            <v>62550.390414883346</v>
          </cell>
          <cell r="U207">
            <v>20686.522076702946</v>
          </cell>
          <cell r="V207">
            <v>32867.337508984514</v>
          </cell>
        </row>
        <row r="208">
          <cell r="P208">
            <v>41698</v>
          </cell>
          <cell r="T208">
            <v>62675.491195713112</v>
          </cell>
          <cell r="U208">
            <v>20907.311039009444</v>
          </cell>
          <cell r="V208">
            <v>34370.879967142442</v>
          </cell>
        </row>
        <row r="209">
          <cell r="P209">
            <v>41729</v>
          </cell>
          <cell r="T209">
            <v>63396.259344463819</v>
          </cell>
          <cell r="U209">
            <v>20717.447153211437</v>
          </cell>
          <cell r="V209">
            <v>34659.718656946323</v>
          </cell>
        </row>
        <row r="210">
          <cell r="P210">
            <v>41759</v>
          </cell>
          <cell r="T210">
            <v>63985.844556367338</v>
          </cell>
          <cell r="U210">
            <v>20733.107085571057</v>
          </cell>
          <cell r="V210">
            <v>34915.905123729353</v>
          </cell>
        </row>
        <row r="211">
          <cell r="P211">
            <v>41790</v>
          </cell>
          <cell r="T211">
            <v>64267.382272415351</v>
          </cell>
          <cell r="U211">
            <v>20901.674340667112</v>
          </cell>
          <cell r="V211">
            <v>35735.599137488469</v>
          </cell>
        </row>
        <row r="212">
          <cell r="P212">
            <v>41820</v>
          </cell>
          <cell r="T212">
            <v>63894.631455235343</v>
          </cell>
          <cell r="U212">
            <v>21030.112105230048</v>
          </cell>
          <cell r="V212">
            <v>36473.765273642079</v>
          </cell>
        </row>
        <row r="213">
          <cell r="P213">
            <v>41851</v>
          </cell>
          <cell r="T213">
            <v>64131.041591619716</v>
          </cell>
          <cell r="U213">
            <v>21020.629877279334</v>
          </cell>
          <cell r="V213">
            <v>35970.736215217192</v>
          </cell>
        </row>
        <row r="214">
          <cell r="P214">
            <v>41882</v>
          </cell>
          <cell r="T214">
            <v>63541.036008976815</v>
          </cell>
          <cell r="U214">
            <v>21351.806009846292</v>
          </cell>
          <cell r="V214">
            <v>37409.795666906284</v>
          </cell>
        </row>
        <row r="215">
          <cell r="P215">
            <v>41912</v>
          </cell>
          <cell r="T215">
            <v>64093.843022254907</v>
          </cell>
          <cell r="U215">
            <v>21835.699381937102</v>
          </cell>
          <cell r="V215">
            <v>36885.203819694041</v>
          </cell>
        </row>
        <row r="216">
          <cell r="P216">
            <v>41943</v>
          </cell>
          <cell r="T216">
            <v>63715.689348423599</v>
          </cell>
          <cell r="U216">
            <v>21694.774612486108</v>
          </cell>
          <cell r="V216">
            <v>37786.117671218832</v>
          </cell>
        </row>
        <row r="217">
          <cell r="P217">
            <v>41973</v>
          </cell>
          <cell r="T217">
            <v>63263.307954049793</v>
          </cell>
          <cell r="U217">
            <v>22316.895034587815</v>
          </cell>
          <cell r="V217">
            <v>38802.341102782651</v>
          </cell>
        </row>
        <row r="218">
          <cell r="P218">
            <v>42004</v>
          </cell>
          <cell r="T218">
            <v>63358.202915980874</v>
          </cell>
          <cell r="U218">
            <v>22491.588817843236</v>
          </cell>
          <cell r="V218">
            <v>38704.589793613333</v>
          </cell>
        </row>
        <row r="219">
          <cell r="P219">
            <v>42035</v>
          </cell>
          <cell r="T219">
            <v>64378.269982928163</v>
          </cell>
          <cell r="U219">
            <v>23180.867101128631</v>
          </cell>
          <cell r="V219">
            <v>37542.663517814995</v>
          </cell>
        </row>
        <row r="220">
          <cell r="P220">
            <v>42063</v>
          </cell>
          <cell r="T220">
            <v>64249.513442962307</v>
          </cell>
          <cell r="U220">
            <v>23144.407678776894</v>
          </cell>
          <cell r="V220">
            <v>39700.37991580247</v>
          </cell>
        </row>
        <row r="221">
          <cell r="P221">
            <v>42094</v>
          </cell>
          <cell r="T221">
            <v>65206.831193262442</v>
          </cell>
          <cell r="U221">
            <v>23283.109936819241</v>
          </cell>
          <cell r="V221">
            <v>39072.492042304162</v>
          </cell>
        </row>
        <row r="222">
          <cell r="P222">
            <v>42124</v>
          </cell>
          <cell r="T222">
            <v>65102.50026335322</v>
          </cell>
          <cell r="U222">
            <v>22928.253822500272</v>
          </cell>
          <cell r="V222">
            <v>39447.376527364235</v>
          </cell>
        </row>
        <row r="223">
          <cell r="P223">
            <v>42155</v>
          </cell>
          <cell r="T223">
            <v>64672.823761615087</v>
          </cell>
          <cell r="U223">
            <v>22874.716154587342</v>
          </cell>
          <cell r="V223">
            <v>39954.615463599985</v>
          </cell>
        </row>
        <row r="224">
          <cell r="P224">
            <v>42185</v>
          </cell>
          <cell r="T224">
            <v>65798.130895067196</v>
          </cell>
          <cell r="U224">
            <v>22385.332302010032</v>
          </cell>
          <cell r="V224">
            <v>39181.127425813764</v>
          </cell>
        </row>
        <row r="225">
          <cell r="P225">
            <v>42216</v>
          </cell>
          <cell r="T225">
            <v>67193.051270042633</v>
          </cell>
          <cell r="U225">
            <v>22588.969909827425</v>
          </cell>
          <cell r="V225">
            <v>40002.053598932158</v>
          </cell>
        </row>
        <row r="226">
          <cell r="P226">
            <v>42247</v>
          </cell>
          <cell r="T226">
            <v>65775.277888244731</v>
          </cell>
          <cell r="U226">
            <v>22194.839679431952</v>
          </cell>
          <cell r="V226">
            <v>37588.561453948067</v>
          </cell>
        </row>
        <row r="227">
          <cell r="P227">
            <v>42277</v>
          </cell>
          <cell r="T227">
            <v>65584.529582368821</v>
          </cell>
          <cell r="U227">
            <v>22323.306687566055</v>
          </cell>
          <cell r="V227">
            <v>36658.486497587044</v>
          </cell>
        </row>
        <row r="228">
          <cell r="P228">
            <v>42308</v>
          </cell>
          <cell r="T228">
            <v>65125.437875292242</v>
          </cell>
          <cell r="U228">
            <v>22092.501802135055</v>
          </cell>
          <cell r="V228">
            <v>39750.795769586221</v>
          </cell>
        </row>
        <row r="229">
          <cell r="P229">
            <v>42338</v>
          </cell>
          <cell r="T229">
            <v>65411.989801943528</v>
          </cell>
          <cell r="U229">
            <v>22436.238048517989</v>
          </cell>
          <cell r="V229">
            <v>39868.980388130221</v>
          </cell>
        </row>
        <row r="230">
          <cell r="P230">
            <v>42369</v>
          </cell>
          <cell r="T230">
            <v>65654.014164210719</v>
          </cell>
          <cell r="U230">
            <v>22155.112288002369</v>
          </cell>
          <cell r="V230">
            <v>39240.168395112458</v>
          </cell>
        </row>
        <row r="231">
          <cell r="P231">
            <v>42400</v>
          </cell>
          <cell r="T231">
            <v>65325.744093389665</v>
          </cell>
          <cell r="U231">
            <v>22389.404469294965</v>
          </cell>
          <cell r="V231">
            <v>37292.94588766816</v>
          </cell>
        </row>
        <row r="232">
          <cell r="P232">
            <v>42429</v>
          </cell>
          <cell r="T232">
            <v>65208.157754021559</v>
          </cell>
          <cell r="U232">
            <v>22777.320440817573</v>
          </cell>
          <cell r="V232">
            <v>37242.632713831008</v>
          </cell>
        </row>
        <row r="233">
          <cell r="P233">
            <v>42460</v>
          </cell>
          <cell r="T233">
            <v>64829.950439048233</v>
          </cell>
          <cell r="U233">
            <v>22346.760031641526</v>
          </cell>
          <cell r="V233">
            <v>39769.072800082169</v>
          </cell>
        </row>
        <row r="234">
          <cell r="P234">
            <v>42490</v>
          </cell>
          <cell r="T234">
            <v>65037.406280453193</v>
          </cell>
          <cell r="U234">
            <v>22299.480487958212</v>
          </cell>
          <cell r="V234">
            <v>39923.298079885026</v>
          </cell>
        </row>
        <row r="235">
          <cell r="P235">
            <v>42521</v>
          </cell>
          <cell r="T235">
            <v>65726.802787025998</v>
          </cell>
          <cell r="U235">
            <v>22090.776431436236</v>
          </cell>
          <cell r="V235">
            <v>40640.209467091103</v>
          </cell>
        </row>
        <row r="236">
          <cell r="P236">
            <v>42551</v>
          </cell>
          <cell r="T236">
            <v>67080.774924438723</v>
          </cell>
          <cell r="U236">
            <v>22539.4386111643</v>
          </cell>
          <cell r="V236">
            <v>40745.559092309304</v>
          </cell>
        </row>
        <row r="237">
          <cell r="P237">
            <v>42582</v>
          </cell>
          <cell r="T237">
            <v>66718.538739846757</v>
          </cell>
          <cell r="U237">
            <v>22620.669940971831</v>
          </cell>
          <cell r="V237">
            <v>42247.766711161341</v>
          </cell>
        </row>
        <row r="238">
          <cell r="P238">
            <v>42613</v>
          </cell>
          <cell r="T238">
            <v>67392.395981119203</v>
          </cell>
          <cell r="U238">
            <v>22242.119223115267</v>
          </cell>
          <cell r="V238">
            <v>42307.115720299851</v>
          </cell>
        </row>
        <row r="239">
          <cell r="P239">
            <v>42643</v>
          </cell>
          <cell r="T239">
            <v>68416.760400032217</v>
          </cell>
          <cell r="U239">
            <v>22139.693615104869</v>
          </cell>
          <cell r="V239">
            <v>42315.02207618855</v>
          </cell>
        </row>
        <row r="240">
          <cell r="P240">
            <v>42674</v>
          </cell>
          <cell r="T240">
            <v>68697.269117672346</v>
          </cell>
          <cell r="U240">
            <v>21852.719140355963</v>
          </cell>
          <cell r="V240">
            <v>41543.176917548029</v>
          </cell>
        </row>
        <row r="241">
          <cell r="P241">
            <v>42704</v>
          </cell>
          <cell r="T241">
            <v>68278.215776054538</v>
          </cell>
          <cell r="U241">
            <v>21810.454869127687</v>
          </cell>
          <cell r="V241">
            <v>43081.733237498745</v>
          </cell>
        </row>
        <row r="242">
          <cell r="P242">
            <v>42735</v>
          </cell>
          <cell r="T242">
            <v>68667.401605978055</v>
          </cell>
          <cell r="U242">
            <v>21883.541864365368</v>
          </cell>
          <cell r="V242">
            <v>43933.258034705854</v>
          </cell>
        </row>
        <row r="243">
          <cell r="P243">
            <v>42766</v>
          </cell>
          <cell r="T243">
            <v>69072.539275453324</v>
          </cell>
          <cell r="U243">
            <v>21669.449679855981</v>
          </cell>
          <cell r="V243">
            <v>44766.505801417021</v>
          </cell>
        </row>
        <row r="244">
          <cell r="P244">
            <v>42794</v>
          </cell>
          <cell r="T244">
            <v>69058.724767598236</v>
          </cell>
          <cell r="U244">
            <v>21812.319146789541</v>
          </cell>
          <cell r="V244">
            <v>46544.101037067499</v>
          </cell>
        </row>
        <row r="245">
          <cell r="P245">
            <v>42825</v>
          </cell>
          <cell r="T245">
            <v>70343.217048275561</v>
          </cell>
          <cell r="U245">
            <v>21704.805157396186</v>
          </cell>
          <cell r="V245">
            <v>46598.316048875691</v>
          </cell>
        </row>
        <row r="246">
          <cell r="P246">
            <v>42855</v>
          </cell>
          <cell r="T246">
            <v>70469.834838962459</v>
          </cell>
          <cell r="U246">
            <v>21727.944133081615</v>
          </cell>
          <cell r="V246">
            <v>47076.90728000825</v>
          </cell>
        </row>
        <row r="247">
          <cell r="P247">
            <v>42886</v>
          </cell>
          <cell r="T247">
            <v>71202.721121287672</v>
          </cell>
          <cell r="U247">
            <v>21743.933055616857</v>
          </cell>
          <cell r="V247">
            <v>47739.398295512925</v>
          </cell>
        </row>
        <row r="248">
          <cell r="P248">
            <v>42916</v>
          </cell>
          <cell r="T248">
            <v>71886.26724405204</v>
          </cell>
          <cell r="U248">
            <v>21521.323681005248</v>
          </cell>
          <cell r="V248">
            <v>48037.375500564776</v>
          </cell>
        </row>
        <row r="249">
          <cell r="P249">
            <v>42947</v>
          </cell>
          <cell r="T249">
            <v>71936.587631122864</v>
          </cell>
          <cell r="U249">
            <v>21646.72742505966</v>
          </cell>
          <cell r="V249">
            <v>49025.156586918623</v>
          </cell>
        </row>
        <row r="250">
          <cell r="P250">
            <v>42978</v>
          </cell>
          <cell r="T250">
            <v>71598.485669256581</v>
          </cell>
          <cell r="U250">
            <v>21759.18357798014</v>
          </cell>
          <cell r="V250">
            <v>49175.274668857222</v>
          </cell>
        </row>
        <row r="251">
          <cell r="P251">
            <v>43008</v>
          </cell>
          <cell r="T251">
            <v>71748.842489162023</v>
          </cell>
          <cell r="U251">
            <v>21510.737508242997</v>
          </cell>
          <cell r="V251">
            <v>50189.649861382124</v>
          </cell>
        </row>
        <row r="252">
          <cell r="P252">
            <v>43039</v>
          </cell>
          <cell r="T252">
            <v>71885.165289891433</v>
          </cell>
          <cell r="U252">
            <v>21924.665636318143</v>
          </cell>
          <cell r="V252">
            <v>51360.817332375031</v>
          </cell>
        </row>
        <row r="253">
          <cell r="P253">
            <v>43069</v>
          </cell>
          <cell r="T253">
            <v>71360.403583275227</v>
          </cell>
          <cell r="U253">
            <v>21919.18246672444</v>
          </cell>
          <cell r="V253">
            <v>52936.030393264235</v>
          </cell>
        </row>
        <row r="254">
          <cell r="P254">
            <v>43100</v>
          </cell>
          <cell r="T254">
            <v>71260.499018258648</v>
          </cell>
          <cell r="U254">
            <v>22035.944735499179</v>
          </cell>
          <cell r="V254">
            <v>53524.591847212294</v>
          </cell>
        </row>
        <row r="255">
          <cell r="P255">
            <v>43131</v>
          </cell>
          <cell r="T255">
            <v>71018.213321596573</v>
          </cell>
          <cell r="U255">
            <v>22597.779535641304</v>
          </cell>
          <cell r="V255">
            <v>56589.074853681137</v>
          </cell>
        </row>
        <row r="256">
          <cell r="P256">
            <v>43159</v>
          </cell>
          <cell r="T256">
            <v>72040.875593427569</v>
          </cell>
          <cell r="U256">
            <v>21759.761138510683</v>
          </cell>
          <cell r="V256">
            <v>54503.439778211374</v>
          </cell>
        </row>
        <row r="257">
          <cell r="P257">
            <v>43190</v>
          </cell>
          <cell r="T257">
            <v>72811.712962277234</v>
          </cell>
          <cell r="U257">
            <v>21642.779542952198</v>
          </cell>
          <cell r="V257">
            <v>53118.287298490657</v>
          </cell>
        </row>
        <row r="258">
          <cell r="P258">
            <v>43220</v>
          </cell>
          <cell r="T258">
            <v>72418.529712280942</v>
          </cell>
          <cell r="U258">
            <v>21692.625210005368</v>
          </cell>
          <cell r="V258">
            <v>53322.106992504421</v>
          </cell>
        </row>
        <row r="259">
          <cell r="P259">
            <v>43251</v>
          </cell>
          <cell r="T259">
            <v>72396.804153367266</v>
          </cell>
          <cell r="U259">
            <v>21590.060695031927</v>
          </cell>
          <cell r="V259">
            <v>54606.222404764419</v>
          </cell>
        </row>
        <row r="260">
          <cell r="P260">
            <v>43281</v>
          </cell>
          <cell r="T260">
            <v>73106.292834070264</v>
          </cell>
          <cell r="U260">
            <v>21562.513250993154</v>
          </cell>
          <cell r="V260">
            <v>54942.293870007255</v>
          </cell>
        </row>
        <row r="261">
          <cell r="P261">
            <v>43312</v>
          </cell>
          <cell r="T261">
            <v>73303.679824722247</v>
          </cell>
          <cell r="U261">
            <v>21575.599749090128</v>
          </cell>
          <cell r="V261">
            <v>56986.959646781048</v>
          </cell>
        </row>
        <row r="262">
          <cell r="P262">
            <v>43343</v>
          </cell>
          <cell r="T262">
            <v>73325.670928669657</v>
          </cell>
          <cell r="U262">
            <v>21736.899976751327</v>
          </cell>
          <cell r="V262">
            <v>58843.823801211693</v>
          </cell>
        </row>
        <row r="263">
          <cell r="P263">
            <v>43373</v>
          </cell>
          <cell r="T263">
            <v>74161.58357725649</v>
          </cell>
          <cell r="U263">
            <v>21670.034551279299</v>
          </cell>
          <cell r="V263">
            <v>59178.765787041862</v>
          </cell>
        </row>
        <row r="264">
          <cell r="P264">
            <v>43404</v>
          </cell>
          <cell r="T264">
            <v>75926.629266395204</v>
          </cell>
          <cell r="U264">
            <v>21319.959760846043</v>
          </cell>
          <cell r="V264">
            <v>55133.894650374845</v>
          </cell>
        </row>
        <row r="265">
          <cell r="P265">
            <v>43434</v>
          </cell>
          <cell r="T265">
            <v>76253.1137722407</v>
          </cell>
          <cell r="U265">
            <v>21293.479707154846</v>
          </cell>
          <cell r="V265">
            <v>56257.418626142382</v>
          </cell>
        </row>
        <row r="266">
          <cell r="P266">
            <v>43465</v>
          </cell>
          <cell r="T266">
            <v>73973.1456704507</v>
          </cell>
          <cell r="U266">
            <v>21337.089182656775</v>
          </cell>
          <cell r="V266">
            <v>51177.944347469005</v>
          </cell>
        </row>
        <row r="267">
          <cell r="P267">
            <v>43496</v>
          </cell>
          <cell r="T267">
            <v>73862.185951945023</v>
          </cell>
          <cell r="U267">
            <v>21213.206104303012</v>
          </cell>
          <cell r="V267">
            <v>55279.084094876336</v>
          </cell>
        </row>
        <row r="268">
          <cell r="P268">
            <v>43524</v>
          </cell>
          <cell r="T268">
            <v>73662.75804987477</v>
          </cell>
          <cell r="U268">
            <v>21269.989808615417</v>
          </cell>
          <cell r="V268">
            <v>57054.009651915047</v>
          </cell>
        </row>
        <row r="269">
          <cell r="P269">
            <v>43555</v>
          </cell>
          <cell r="T269">
            <v>74458.315836813417</v>
          </cell>
          <cell r="U269">
            <v>21624.816679363219</v>
          </cell>
          <cell r="V269">
            <v>58162.645035424655</v>
          </cell>
        </row>
        <row r="270">
          <cell r="P270">
            <v>43585</v>
          </cell>
          <cell r="T270">
            <v>73981.782615457822</v>
          </cell>
          <cell r="U270">
            <v>21866.28084648438</v>
          </cell>
          <cell r="V270">
            <v>60517.609610843079</v>
          </cell>
        </row>
        <row r="271">
          <cell r="P271">
            <v>43616</v>
          </cell>
          <cell r="T271">
            <v>74810.378580750956</v>
          </cell>
          <cell r="U271">
            <v>21800.724070822049</v>
          </cell>
          <cell r="V271">
            <v>56671.834890645929</v>
          </cell>
        </row>
        <row r="272">
          <cell r="P272">
            <v>43646</v>
          </cell>
          <cell r="T272">
            <v>74675.719899305608</v>
          </cell>
          <cell r="U272">
            <v>22267.151720033715</v>
          </cell>
          <cell r="V272">
            <v>60665.879453742753</v>
          </cell>
        </row>
        <row r="273">
          <cell r="P273">
            <v>43677</v>
          </cell>
          <cell r="T273">
            <v>74862.409199053873</v>
          </cell>
          <cell r="U273">
            <v>22449.719334825699</v>
          </cell>
          <cell r="V273">
            <v>61537.837560324529</v>
          </cell>
        </row>
        <row r="274">
          <cell r="P274">
            <v>43708</v>
          </cell>
          <cell r="T274">
            <v>74869.89543997377</v>
          </cell>
          <cell r="U274">
            <v>22979.042594723549</v>
          </cell>
          <cell r="V274">
            <v>60562.994147243102</v>
          </cell>
        </row>
        <row r="275">
          <cell r="P275">
            <v>43738</v>
          </cell>
          <cell r="T275">
            <v>74974.713293589739</v>
          </cell>
          <cell r="U275">
            <v>22514.976363883572</v>
          </cell>
          <cell r="V275">
            <v>61696.170037991651</v>
          </cell>
        </row>
        <row r="276">
          <cell r="P276">
            <v>43769</v>
          </cell>
          <cell r="T276">
            <v>75139.657662835642</v>
          </cell>
          <cell r="U276">
            <v>22297.777049937751</v>
          </cell>
          <cell r="V276">
            <v>63032.446863127698</v>
          </cell>
        </row>
        <row r="277">
          <cell r="P277">
            <v>43799</v>
          </cell>
          <cell r="T277">
            <v>74914.23868984713</v>
          </cell>
          <cell r="U277">
            <v>22377.911745826543</v>
          </cell>
          <cell r="V277">
            <v>65320.464113358743</v>
          </cell>
        </row>
        <row r="278">
          <cell r="P278">
            <v>43830</v>
          </cell>
          <cell r="T278">
            <v>74929.221537585094</v>
          </cell>
          <cell r="U278">
            <v>22440.193241518235</v>
          </cell>
          <cell r="V278">
            <v>67292.021768148756</v>
          </cell>
        </row>
        <row r="279">
          <cell r="P279">
            <v>43861</v>
          </cell>
          <cell r="T279">
            <v>74861.785238201264</v>
          </cell>
          <cell r="U279">
            <v>22539.913819195739</v>
          </cell>
          <cell r="V279">
            <v>67265.633021870904</v>
          </cell>
        </row>
        <row r="280">
          <cell r="P280">
            <v>43890</v>
          </cell>
          <cell r="T280">
            <v>74479.990133486441</v>
          </cell>
          <cell r="U280">
            <v>22328.285405557122</v>
          </cell>
          <cell r="V280">
            <v>61728.411541226065</v>
          </cell>
        </row>
        <row r="281">
          <cell r="P281">
            <v>43921</v>
          </cell>
          <cell r="T281">
            <v>74576.814120659983</v>
          </cell>
          <cell r="U281">
            <v>22702.354546132428</v>
          </cell>
          <cell r="V281">
            <v>54104.117465858973</v>
          </cell>
        </row>
        <row r="282">
          <cell r="P282">
            <v>43951</v>
          </cell>
          <cell r="T282">
            <v>74382.91440394627</v>
          </cell>
          <cell r="U282">
            <v>22736.430617434107</v>
          </cell>
          <cell r="V282">
            <v>61039.942499229968</v>
          </cell>
        </row>
        <row r="283">
          <cell r="P283">
            <v>43982</v>
          </cell>
          <cell r="T283">
            <v>74762.267267406409</v>
          </cell>
          <cell r="U283">
            <v>22715.674992798737</v>
          </cell>
          <cell r="V283">
            <v>63947.119827497765</v>
          </cell>
        </row>
        <row r="284">
          <cell r="P284">
            <v>44012</v>
          </cell>
          <cell r="T284">
            <v>75405.222765906103</v>
          </cell>
          <cell r="U284">
            <v>22598.912724023998</v>
          </cell>
          <cell r="V284">
            <v>65218.913646164976</v>
          </cell>
        </row>
        <row r="285">
          <cell r="P285">
            <v>44043</v>
          </cell>
          <cell r="T285">
            <v>75352.439109969971</v>
          </cell>
          <cell r="U285">
            <v>23012.336400496519</v>
          </cell>
          <cell r="V285">
            <v>68896.293253927593</v>
          </cell>
        </row>
        <row r="286">
          <cell r="P286">
            <v>44074</v>
          </cell>
          <cell r="T286">
            <v>75164.058012195048</v>
          </cell>
          <cell r="U286">
            <v>23062.964333078387</v>
          </cell>
          <cell r="V286">
            <v>73848.547078755597</v>
          </cell>
        </row>
        <row r="287">
          <cell r="P287">
            <v>44104</v>
          </cell>
          <cell r="T287">
            <v>75209.156447002359</v>
          </cell>
          <cell r="U287">
            <v>22956.874697146224</v>
          </cell>
          <cell r="V287">
            <v>71042.509497895138</v>
          </cell>
        </row>
        <row r="288">
          <cell r="P288">
            <v>44135</v>
          </cell>
          <cell r="T288">
            <v>75239.240109581151</v>
          </cell>
          <cell r="U288">
            <v>22846.681698599921</v>
          </cell>
          <cell r="V288">
            <v>69153.301160283474</v>
          </cell>
        </row>
        <row r="289">
          <cell r="P289">
            <v>44165</v>
          </cell>
          <cell r="T289">
            <v>75051.142009307208</v>
          </cell>
          <cell r="U289">
            <v>23187.097255909059</v>
          </cell>
          <cell r="V289">
            <v>76723.072184002551</v>
          </cell>
        </row>
        <row r="290">
          <cell r="P290">
            <v>44196</v>
          </cell>
          <cell r="T290">
            <v>75584.005117573295</v>
          </cell>
          <cell r="U290">
            <v>23551.134682826832</v>
          </cell>
          <cell r="V290">
            <v>79672.964370058631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X"/>
      <sheetName val="Institutional"/>
      <sheetName val="2020 Bear Market"/>
      <sheetName val="Feb-Mar 2020"/>
    </sheetNames>
    <sheetDataSet>
      <sheetData sheetId="0"/>
      <sheetData sheetId="1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35431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35461</v>
          </cell>
          <cell r="T3">
            <v>10255</v>
          </cell>
          <cell r="U3">
            <v>10386.000517611212</v>
          </cell>
          <cell r="V3">
            <v>10624.704795153508</v>
          </cell>
        </row>
        <row r="4">
          <cell r="P4">
            <v>35489</v>
          </cell>
          <cell r="T4">
            <v>10646.741</v>
          </cell>
          <cell r="U4">
            <v>10748.474582219033</v>
          </cell>
          <cell r="V4">
            <v>10707.978231851319</v>
          </cell>
        </row>
        <row r="5">
          <cell r="P5">
            <v>35520</v>
          </cell>
          <cell r="T5">
            <v>10978.919319199998</v>
          </cell>
          <cell r="U5">
            <v>10685.059898144644</v>
          </cell>
          <cell r="V5">
            <v>10267.994660642777</v>
          </cell>
        </row>
        <row r="6">
          <cell r="P6">
            <v>35550</v>
          </cell>
          <cell r="T6">
            <v>11150.190460579519</v>
          </cell>
          <cell r="U6">
            <v>10537.606501430744</v>
          </cell>
          <cell r="V6">
            <v>10880.993941883151</v>
          </cell>
        </row>
        <row r="7">
          <cell r="P7">
            <v>35581</v>
          </cell>
          <cell r="T7">
            <v>12089.036497360315</v>
          </cell>
          <cell r="U7">
            <v>10571.324338985631</v>
          </cell>
          <cell r="V7">
            <v>11543.484957387822</v>
          </cell>
        </row>
        <row r="8">
          <cell r="P8">
            <v>35611</v>
          </cell>
          <cell r="T8">
            <v>12121.676895903187</v>
          </cell>
          <cell r="U8">
            <v>10579.783041945519</v>
          </cell>
          <cell r="V8">
            <v>12060.683848444398</v>
          </cell>
        </row>
        <row r="9">
          <cell r="P9">
            <v>35642</v>
          </cell>
          <cell r="T9">
            <v>11947.124748602182</v>
          </cell>
          <cell r="U9">
            <v>11181.769265299143</v>
          </cell>
          <cell r="V9">
            <v>13020.33062942807</v>
          </cell>
        </row>
        <row r="10">
          <cell r="P10">
            <v>35673</v>
          </cell>
          <cell r="T10">
            <v>11988.939685222291</v>
          </cell>
          <cell r="U10">
            <v>10734.503466094275</v>
          </cell>
          <cell r="V10">
            <v>12290.892288736008</v>
          </cell>
        </row>
        <row r="11">
          <cell r="P11">
            <v>35703</v>
          </cell>
          <cell r="T11">
            <v>12253.895252265704</v>
          </cell>
          <cell r="U11">
            <v>10842.916695300999</v>
          </cell>
          <cell r="V11">
            <v>12963.959338741141</v>
          </cell>
        </row>
        <row r="12">
          <cell r="P12">
            <v>35734</v>
          </cell>
          <cell r="T12">
            <v>11649.778216329005</v>
          </cell>
          <cell r="U12">
            <v>10669.429209356189</v>
          </cell>
          <cell r="V12">
            <v>12531.060683848442</v>
          </cell>
        </row>
        <row r="13">
          <cell r="P13">
            <v>35764</v>
          </cell>
          <cell r="T13">
            <v>11918.888093126203</v>
          </cell>
          <cell r="U13">
            <v>10820.940151569432</v>
          </cell>
          <cell r="V13">
            <v>13111.099702228152</v>
          </cell>
        </row>
        <row r="14">
          <cell r="P14">
            <v>35795</v>
          </cell>
          <cell r="T14">
            <v>12377.765284711561</v>
          </cell>
          <cell r="U14">
            <v>11089.301093270909</v>
          </cell>
          <cell r="V14">
            <v>13336.276825136047</v>
          </cell>
        </row>
        <row r="15">
          <cell r="P15">
            <v>35826</v>
          </cell>
          <cell r="T15">
            <v>12625.320590405792</v>
          </cell>
          <cell r="U15">
            <v>11153.615017158667</v>
          </cell>
          <cell r="V15">
            <v>13483.827908409485</v>
          </cell>
        </row>
        <row r="16">
          <cell r="P16">
            <v>35854</v>
          </cell>
          <cell r="T16">
            <v>12698.547449830146</v>
          </cell>
          <cell r="U16">
            <v>11043.191292434252</v>
          </cell>
          <cell r="V16">
            <v>14456.309682718964</v>
          </cell>
        </row>
        <row r="17">
          <cell r="P17">
            <v>35885</v>
          </cell>
          <cell r="T17">
            <v>12984.264767451325</v>
          </cell>
          <cell r="U17">
            <v>11102.826244935382</v>
          </cell>
          <cell r="V17">
            <v>15196.632097751306</v>
          </cell>
        </row>
        <row r="18">
          <cell r="P18">
            <v>35915</v>
          </cell>
          <cell r="T18">
            <v>13420.53606363769</v>
          </cell>
          <cell r="U18">
            <v>10726.439551345135</v>
          </cell>
          <cell r="V18">
            <v>15349.522538248279</v>
          </cell>
        </row>
        <row r="19">
          <cell r="P19">
            <v>35946</v>
          </cell>
          <cell r="T19">
            <v>13860.729646525006</v>
          </cell>
          <cell r="U19">
            <v>10807.963316864334</v>
          </cell>
          <cell r="V19">
            <v>15085.63507546976</v>
          </cell>
        </row>
        <row r="20">
          <cell r="P20">
            <v>35976</v>
          </cell>
          <cell r="T20">
            <v>14424.861343138573</v>
          </cell>
          <cell r="U20">
            <v>10846.871888301261</v>
          </cell>
          <cell r="V20">
            <v>15698.42899681692</v>
          </cell>
        </row>
        <row r="21">
          <cell r="P21">
            <v>36007</v>
          </cell>
          <cell r="T21">
            <v>14486.888246914068</v>
          </cell>
          <cell r="U21">
            <v>10815.41311661898</v>
          </cell>
          <cell r="V21">
            <v>15531.266043741656</v>
          </cell>
        </row>
        <row r="22">
          <cell r="P22">
            <v>36038</v>
          </cell>
          <cell r="T22">
            <v>14230.470324943688</v>
          </cell>
          <cell r="U22">
            <v>11455.686485522243</v>
          </cell>
          <cell r="V22">
            <v>13285.758291405689</v>
          </cell>
        </row>
        <row r="23">
          <cell r="P23">
            <v>36068</v>
          </cell>
          <cell r="T23">
            <v>15344.71615138678</v>
          </cell>
          <cell r="U23">
            <v>11817.68534209861</v>
          </cell>
          <cell r="V23">
            <v>14136.872368826369</v>
          </cell>
        </row>
        <row r="24">
          <cell r="P24">
            <v>36099</v>
          </cell>
          <cell r="T24">
            <v>15783.575033316441</v>
          </cell>
          <cell r="U24">
            <v>11729.055388785971</v>
          </cell>
          <cell r="V24">
            <v>15286.785090871754</v>
          </cell>
        </row>
        <row r="25">
          <cell r="P25">
            <v>36129</v>
          </cell>
          <cell r="T25">
            <v>15826.190685906395</v>
          </cell>
          <cell r="U25">
            <v>11619.97686833521</v>
          </cell>
          <cell r="V25">
            <v>16213.368929048158</v>
          </cell>
        </row>
        <row r="26">
          <cell r="P26">
            <v>36160</v>
          </cell>
          <cell r="T26">
            <v>15886.330210512839</v>
          </cell>
          <cell r="U26">
            <v>11866.317400948372</v>
          </cell>
          <cell r="V26">
            <v>17147.653763220045</v>
          </cell>
        </row>
        <row r="27">
          <cell r="P27">
            <v>36191</v>
          </cell>
          <cell r="T27">
            <v>16696.533051248993</v>
          </cell>
          <cell r="U27">
            <v>11688.326405043934</v>
          </cell>
          <cell r="V27">
            <v>17864.667830372731</v>
          </cell>
        </row>
        <row r="28">
          <cell r="P28">
            <v>36219</v>
          </cell>
          <cell r="T28">
            <v>17187.411122955713</v>
          </cell>
          <cell r="U28">
            <v>11994.557771405931</v>
          </cell>
          <cell r="V28">
            <v>17309.477359071778</v>
          </cell>
        </row>
        <row r="29">
          <cell r="P29">
            <v>36250</v>
          </cell>
          <cell r="T29">
            <v>17599.908989906649</v>
          </cell>
          <cell r="U29">
            <v>11848.222941289148</v>
          </cell>
          <cell r="V29">
            <v>18001.950918985527</v>
          </cell>
        </row>
        <row r="30">
          <cell r="P30">
            <v>36280</v>
          </cell>
          <cell r="T30">
            <v>17863.907624755248</v>
          </cell>
          <cell r="U30">
            <v>12062.680670438114</v>
          </cell>
          <cell r="V30">
            <v>18699.14775644317</v>
          </cell>
        </row>
        <row r="31">
          <cell r="P31">
            <v>36311</v>
          </cell>
          <cell r="T31">
            <v>18339.087567573737</v>
          </cell>
          <cell r="U31">
            <v>11890.180155020173</v>
          </cell>
          <cell r="V31">
            <v>18257.521306088922</v>
          </cell>
        </row>
        <row r="32">
          <cell r="P32">
            <v>36341</v>
          </cell>
          <cell r="T32">
            <v>18698.533683898182</v>
          </cell>
          <cell r="U32">
            <v>12074.48045140377</v>
          </cell>
          <cell r="V32">
            <v>19270.767019201154</v>
          </cell>
        </row>
        <row r="33">
          <cell r="P33">
            <v>36372</v>
          </cell>
          <cell r="T33">
            <v>19222.092627047332</v>
          </cell>
          <cell r="U33">
            <v>12011.694504109457</v>
          </cell>
          <cell r="V33">
            <v>18669.06253208749</v>
          </cell>
        </row>
        <row r="34">
          <cell r="P34">
            <v>36403</v>
          </cell>
          <cell r="T34">
            <v>19610.37889811369</v>
          </cell>
          <cell r="U34">
            <v>11973.253829811194</v>
          </cell>
          <cell r="V34">
            <v>18576.75326008831</v>
          </cell>
        </row>
        <row r="35">
          <cell r="P35">
            <v>36433</v>
          </cell>
          <cell r="T35">
            <v>20218.300643955212</v>
          </cell>
          <cell r="U35">
            <v>11979.24145100752</v>
          </cell>
          <cell r="V35">
            <v>18067.460724920424</v>
          </cell>
        </row>
        <row r="36">
          <cell r="P36">
            <v>36464</v>
          </cell>
          <cell r="T36">
            <v>19322.629925427995</v>
          </cell>
          <cell r="U36">
            <v>11474.914133564167</v>
          </cell>
          <cell r="V36">
            <v>19210.801930383001</v>
          </cell>
        </row>
        <row r="37">
          <cell r="P37">
            <v>36494</v>
          </cell>
          <cell r="T37">
            <v>19739.998731817239</v>
          </cell>
          <cell r="U37">
            <v>11699.826439405131</v>
          </cell>
          <cell r="V37">
            <v>19601.293767327243</v>
          </cell>
        </row>
        <row r="38">
          <cell r="P38">
            <v>36525</v>
          </cell>
          <cell r="T38">
            <v>19907.788721037683</v>
          </cell>
          <cell r="U38">
            <v>11725.560782031584</v>
          </cell>
          <cell r="V38">
            <v>20755.72440702331</v>
          </cell>
        </row>
        <row r="39">
          <cell r="P39">
            <v>36556</v>
          </cell>
          <cell r="T39">
            <v>20343.769294028411</v>
          </cell>
          <cell r="U39">
            <v>11890.896622513752</v>
          </cell>
          <cell r="V39">
            <v>19712.906869288428</v>
          </cell>
        </row>
        <row r="40">
          <cell r="P40">
            <v>36585</v>
          </cell>
          <cell r="T40">
            <v>20791.332218497035</v>
          </cell>
          <cell r="U40">
            <v>11838.572562804227</v>
          </cell>
          <cell r="V40">
            <v>19339.767943320672</v>
          </cell>
        </row>
        <row r="41">
          <cell r="P41">
            <v>36616</v>
          </cell>
          <cell r="T41">
            <v>21103.202201774489</v>
          </cell>
          <cell r="U41">
            <v>11740.314163685043</v>
          </cell>
          <cell r="V41">
            <v>21231.748639490714</v>
          </cell>
        </row>
        <row r="42">
          <cell r="P42">
            <v>36646</v>
          </cell>
          <cell r="T42">
            <v>21326.896145113296</v>
          </cell>
          <cell r="U42">
            <v>11551.291030558072</v>
          </cell>
          <cell r="V42">
            <v>20592.976691652126</v>
          </cell>
        </row>
        <row r="43">
          <cell r="P43">
            <v>36677</v>
          </cell>
          <cell r="T43">
            <v>21030.452288696222</v>
          </cell>
          <cell r="U43">
            <v>11643.700715443971</v>
          </cell>
          <cell r="V43">
            <v>20170.448711366676</v>
          </cell>
        </row>
        <row r="44">
          <cell r="P44">
            <v>36707</v>
          </cell>
          <cell r="T44">
            <v>21667.674993043718</v>
          </cell>
          <cell r="U44">
            <v>11533.086907506973</v>
          </cell>
          <cell r="V44">
            <v>20667.727692781606</v>
          </cell>
        </row>
        <row r="45">
          <cell r="P45">
            <v>36738</v>
          </cell>
          <cell r="T45">
            <v>22189.865960376072</v>
          </cell>
          <cell r="U45">
            <v>11394.691706961874</v>
          </cell>
          <cell r="V45">
            <v>20344.593900811178</v>
          </cell>
        </row>
        <row r="46">
          <cell r="P46">
            <v>36769</v>
          </cell>
          <cell r="T46">
            <v>22587.064561066803</v>
          </cell>
          <cell r="U46">
            <v>11686.39632934695</v>
          </cell>
          <cell r="V46">
            <v>21608.276003696486</v>
          </cell>
        </row>
        <row r="47">
          <cell r="P47">
            <v>36799</v>
          </cell>
          <cell r="T47">
            <v>23192.397891303393</v>
          </cell>
          <cell r="U47">
            <v>11512.26548483648</v>
          </cell>
          <cell r="V47">
            <v>20467.501796899076</v>
          </cell>
        </row>
        <row r="48">
          <cell r="P48">
            <v>36830</v>
          </cell>
          <cell r="T48">
            <v>23644.649650183812</v>
          </cell>
          <cell r="U48">
            <v>11613.579837142555</v>
          </cell>
          <cell r="V48">
            <v>20381.045281856466</v>
          </cell>
        </row>
        <row r="49">
          <cell r="P49">
            <v>36860</v>
          </cell>
          <cell r="T49">
            <v>23989.861535076496</v>
          </cell>
          <cell r="U49">
            <v>11931.786445897204</v>
          </cell>
          <cell r="V49">
            <v>18774.206797412477</v>
          </cell>
        </row>
        <row r="50">
          <cell r="P50">
            <v>36891</v>
          </cell>
          <cell r="T50">
            <v>24289.73480426495</v>
          </cell>
          <cell r="U50">
            <v>12647.698311622424</v>
          </cell>
          <cell r="V50">
            <v>18866.105349625228</v>
          </cell>
        </row>
        <row r="51">
          <cell r="P51">
            <v>36922</v>
          </cell>
          <cell r="T51">
            <v>25086.438105844838</v>
          </cell>
          <cell r="U51">
            <v>12646.433527169476</v>
          </cell>
          <cell r="V51">
            <v>19535.373241605925</v>
          </cell>
        </row>
        <row r="52">
          <cell r="P52">
            <v>36950</v>
          </cell>
          <cell r="T52">
            <v>24797.944067627624</v>
          </cell>
          <cell r="U52">
            <v>12568.024201979502</v>
          </cell>
          <cell r="V52">
            <v>17754.184207824223</v>
          </cell>
        </row>
        <row r="53">
          <cell r="P53">
            <v>36981</v>
          </cell>
          <cell r="T53">
            <v>24711.15126339093</v>
          </cell>
          <cell r="U53">
            <v>13122.27029540394</v>
          </cell>
          <cell r="V53">
            <v>16629.428072697414</v>
          </cell>
        </row>
        <row r="54">
          <cell r="P54">
            <v>37011</v>
          </cell>
          <cell r="T54">
            <v>23213.65549682944</v>
          </cell>
          <cell r="U54">
            <v>12620.998931147478</v>
          </cell>
          <cell r="V54">
            <v>17921.655200739311</v>
          </cell>
        </row>
        <row r="55">
          <cell r="P55">
            <v>37042</v>
          </cell>
          <cell r="T55">
            <v>23694.178165613808</v>
          </cell>
          <cell r="U55">
            <v>12696.725158682933</v>
          </cell>
          <cell r="V55">
            <v>18041.790738268832</v>
          </cell>
        </row>
        <row r="56">
          <cell r="P56">
            <v>37072</v>
          </cell>
          <cell r="T56">
            <v>23625.465048933529</v>
          </cell>
          <cell r="U56">
            <v>12565.95521931948</v>
          </cell>
          <cell r="V56">
            <v>17602.628606633141</v>
          </cell>
        </row>
        <row r="57">
          <cell r="P57">
            <v>37103</v>
          </cell>
          <cell r="T57">
            <v>23774.305478741811</v>
          </cell>
          <cell r="U57">
            <v>12483.0204514915</v>
          </cell>
          <cell r="V57">
            <v>17429.407536708099</v>
          </cell>
        </row>
        <row r="58">
          <cell r="P58">
            <v>37134</v>
          </cell>
          <cell r="T58">
            <v>24287.830477082636</v>
          </cell>
          <cell r="U58">
            <v>12669.016875002748</v>
          </cell>
          <cell r="V58">
            <v>16338.22774412159</v>
          </cell>
        </row>
        <row r="59">
          <cell r="P59">
            <v>37164</v>
          </cell>
          <cell r="T59">
            <v>22784.413770551222</v>
          </cell>
          <cell r="U59">
            <v>12895.78614761278</v>
          </cell>
          <cell r="V59">
            <v>15018.893110175597</v>
          </cell>
        </row>
        <row r="60">
          <cell r="P60">
            <v>37195</v>
          </cell>
          <cell r="T60">
            <v>23625.158638684559</v>
          </cell>
          <cell r="U60">
            <v>13225.924133403329</v>
          </cell>
          <cell r="V60">
            <v>15305.267481260922</v>
          </cell>
        </row>
        <row r="61">
          <cell r="P61">
            <v>37225</v>
          </cell>
          <cell r="T61">
            <v>24014.973756222855</v>
          </cell>
          <cell r="U61">
            <v>12628.112429833711</v>
          </cell>
          <cell r="V61">
            <v>16479.309990758818</v>
          </cell>
        </row>
        <row r="62">
          <cell r="P62">
            <v>37256</v>
          </cell>
          <cell r="T62">
            <v>24524.091199854782</v>
          </cell>
          <cell r="U62">
            <v>12754.393481023122</v>
          </cell>
          <cell r="V62">
            <v>16623.677995687456</v>
          </cell>
        </row>
        <row r="63">
          <cell r="P63">
            <v>37287</v>
          </cell>
          <cell r="T63">
            <v>25117.574206891266</v>
          </cell>
          <cell r="U63">
            <v>12643.977067191496</v>
          </cell>
          <cell r="V63">
            <v>16381.045281856466</v>
          </cell>
        </row>
        <row r="64">
          <cell r="P64">
            <v>37315</v>
          </cell>
          <cell r="T64">
            <v>25378.796978642935</v>
          </cell>
          <cell r="U64">
            <v>12375.44066406302</v>
          </cell>
          <cell r="V64">
            <v>16065.201766095093</v>
          </cell>
        </row>
        <row r="65">
          <cell r="P65">
            <v>37346</v>
          </cell>
          <cell r="T65">
            <v>25467.622768068188</v>
          </cell>
          <cell r="U65">
            <v>12447.482201631503</v>
          </cell>
          <cell r="V65">
            <v>16669.370571927317</v>
          </cell>
        </row>
        <row r="66">
          <cell r="P66">
            <v>37376</v>
          </cell>
          <cell r="T66">
            <v>25819.075962267529</v>
          </cell>
          <cell r="U66">
            <v>12333.900171221116</v>
          </cell>
          <cell r="V66">
            <v>15658.691857480248</v>
          </cell>
        </row>
        <row r="67">
          <cell r="P67">
            <v>37407</v>
          </cell>
          <cell r="T67">
            <v>25968.82660284868</v>
          </cell>
          <cell r="U67">
            <v>12651.989805691095</v>
          </cell>
          <cell r="V67">
            <v>15543.382277441229</v>
          </cell>
        </row>
        <row r="68">
          <cell r="P68">
            <v>37437</v>
          </cell>
          <cell r="T68">
            <v>26231.11175153745</v>
          </cell>
          <cell r="U68">
            <v>13468.382581944144</v>
          </cell>
          <cell r="V68">
            <v>14436.184413184117</v>
          </cell>
        </row>
        <row r="69">
          <cell r="P69">
            <v>37468</v>
          </cell>
          <cell r="T69">
            <v>26545.885092555898</v>
          </cell>
          <cell r="U69">
            <v>13862.081469664916</v>
          </cell>
          <cell r="V69">
            <v>13310.812198377667</v>
          </cell>
        </row>
        <row r="70">
          <cell r="P70">
            <v>37499</v>
          </cell>
          <cell r="T70">
            <v>27148.476684156914</v>
          </cell>
          <cell r="U70">
            <v>14041.176410380887</v>
          </cell>
          <cell r="V70">
            <v>13398.295512886343</v>
          </cell>
        </row>
        <row r="71">
          <cell r="P71">
            <v>37529</v>
          </cell>
          <cell r="T71">
            <v>27805.469819913513</v>
          </cell>
          <cell r="U71">
            <v>14380.745447872605</v>
          </cell>
          <cell r="V71">
            <v>11942.088510113985</v>
          </cell>
        </row>
        <row r="72">
          <cell r="P72">
            <v>37560</v>
          </cell>
          <cell r="T72">
            <v>27241.01878256927</v>
          </cell>
          <cell r="U72">
            <v>13899.754500220059</v>
          </cell>
          <cell r="V72">
            <v>12993.223123523989</v>
          </cell>
        </row>
        <row r="73">
          <cell r="P73">
            <v>37590</v>
          </cell>
          <cell r="T73">
            <v>26783.369667022107</v>
          </cell>
          <cell r="U73">
            <v>13703.281567338443</v>
          </cell>
          <cell r="V73">
            <v>13757.983365848666</v>
          </cell>
        </row>
        <row r="74">
          <cell r="P74">
            <v>37621</v>
          </cell>
          <cell r="T74">
            <v>28157.356530940338</v>
          </cell>
          <cell r="U74">
            <v>14330.534236179856</v>
          </cell>
          <cell r="V74">
            <v>12949.789506109471</v>
          </cell>
        </row>
        <row r="75">
          <cell r="P75">
            <v>37652</v>
          </cell>
          <cell r="T75">
            <v>28804.975731151964</v>
          </cell>
          <cell r="U75">
            <v>14747.657224404929</v>
          </cell>
          <cell r="V75">
            <v>12610.534962521835</v>
          </cell>
        </row>
        <row r="76">
          <cell r="P76">
            <v>37680</v>
          </cell>
          <cell r="T76">
            <v>29311.943304020242</v>
          </cell>
          <cell r="U76">
            <v>15133.087492378396</v>
          </cell>
          <cell r="V76">
            <v>12421.295820926187</v>
          </cell>
        </row>
        <row r="77">
          <cell r="P77">
            <v>37711</v>
          </cell>
          <cell r="T77">
            <v>30071.122635594369</v>
          </cell>
          <cell r="U77">
            <v>14434.495131676493</v>
          </cell>
          <cell r="V77">
            <v>12541.94475818874</v>
          </cell>
        </row>
        <row r="78">
          <cell r="P78">
            <v>37741</v>
          </cell>
          <cell r="T78">
            <v>29965.873706369792</v>
          </cell>
          <cell r="U78">
            <v>14559.08005573825</v>
          </cell>
          <cell r="V78">
            <v>13575.00770099601</v>
          </cell>
        </row>
        <row r="79">
          <cell r="P79">
            <v>37772</v>
          </cell>
          <cell r="T79">
            <v>30319.471016104955</v>
          </cell>
          <cell r="U79">
            <v>15301.362311762792</v>
          </cell>
          <cell r="V79">
            <v>14290.173529109781</v>
          </cell>
        </row>
        <row r="80">
          <cell r="P80">
            <v>37802</v>
          </cell>
          <cell r="T80">
            <v>30825.806182073906</v>
          </cell>
          <cell r="U80">
            <v>14936.424476284197</v>
          </cell>
          <cell r="V80">
            <v>14472.533114282796</v>
          </cell>
        </row>
        <row r="81">
          <cell r="P81">
            <v>37833</v>
          </cell>
          <cell r="T81">
            <v>30548.373926435241</v>
          </cell>
          <cell r="U81">
            <v>14790.257796701619</v>
          </cell>
          <cell r="V81">
            <v>14727.692781599768</v>
          </cell>
        </row>
        <row r="82">
          <cell r="P82">
            <v>37864</v>
          </cell>
          <cell r="T82">
            <v>31449.550957265084</v>
          </cell>
          <cell r="U82">
            <v>14880.649675177036</v>
          </cell>
          <cell r="V82">
            <v>15014.888592257945</v>
          </cell>
        </row>
        <row r="83">
          <cell r="P83">
            <v>37894</v>
          </cell>
          <cell r="T83">
            <v>31600.508801859953</v>
          </cell>
          <cell r="U83">
            <v>14954.387339873172</v>
          </cell>
          <cell r="V83">
            <v>14855.426635178163</v>
          </cell>
        </row>
        <row r="84">
          <cell r="P84">
            <v>37925</v>
          </cell>
          <cell r="T84">
            <v>31749.031193228693</v>
          </cell>
          <cell r="U84">
            <v>15141.692413194116</v>
          </cell>
          <cell r="V84">
            <v>15695.861998151775</v>
          </cell>
        </row>
        <row r="85">
          <cell r="P85">
            <v>37955</v>
          </cell>
          <cell r="T85">
            <v>33028.517150315813</v>
          </cell>
          <cell r="U85">
            <v>15058.955039471513</v>
          </cell>
          <cell r="V85">
            <v>15833.966526337423</v>
          </cell>
        </row>
        <row r="86">
          <cell r="P86">
            <v>37986</v>
          </cell>
          <cell r="T86">
            <v>33064.848519181163</v>
          </cell>
          <cell r="U86">
            <v>15576.156839120882</v>
          </cell>
          <cell r="V86">
            <v>16664.339254543604</v>
          </cell>
        </row>
        <row r="87">
          <cell r="P87">
            <v>38017</v>
          </cell>
          <cell r="T87">
            <v>33567.434216672722</v>
          </cell>
          <cell r="U87">
            <v>15702.496377452626</v>
          </cell>
          <cell r="V87">
            <v>16970.222815484154</v>
          </cell>
        </row>
        <row r="88">
          <cell r="P88">
            <v>38046</v>
          </cell>
          <cell r="T88">
            <v>33879.611354887784</v>
          </cell>
          <cell r="U88">
            <v>16280.144638702992</v>
          </cell>
          <cell r="V88">
            <v>17206.078652839118</v>
          </cell>
        </row>
        <row r="89">
          <cell r="P89">
            <v>38077</v>
          </cell>
          <cell r="T89">
            <v>34956.982995973216</v>
          </cell>
          <cell r="U89">
            <v>16348.32602487751</v>
          </cell>
          <cell r="V89">
            <v>16946.503747818067</v>
          </cell>
        </row>
        <row r="90">
          <cell r="P90">
            <v>38107</v>
          </cell>
          <cell r="T90">
            <v>35481.337740912808</v>
          </cell>
          <cell r="U90">
            <v>15767.285509371837</v>
          </cell>
          <cell r="V90">
            <v>16680.460006160811</v>
          </cell>
        </row>
        <row r="91">
          <cell r="P91">
            <v>38138</v>
          </cell>
          <cell r="T91">
            <v>36237.090234794254</v>
          </cell>
          <cell r="U91">
            <v>15615.277426448765</v>
          </cell>
          <cell r="V91">
            <v>16909.333607146538</v>
          </cell>
        </row>
        <row r="92">
          <cell r="P92">
            <v>38168</v>
          </cell>
          <cell r="T92">
            <v>36479.87873936737</v>
          </cell>
          <cell r="U92">
            <v>15293.554278261356</v>
          </cell>
          <cell r="V92">
            <v>17238.217476126927</v>
          </cell>
        </row>
        <row r="93">
          <cell r="P93">
            <v>38199</v>
          </cell>
          <cell r="T93">
            <v>37643.586871153188</v>
          </cell>
          <cell r="U93">
            <v>15209.544809193012</v>
          </cell>
          <cell r="V93">
            <v>16667.625012835008</v>
          </cell>
        </row>
        <row r="94">
          <cell r="P94">
            <v>38230</v>
          </cell>
          <cell r="T94">
            <v>37564.535338723763</v>
          </cell>
          <cell r="U94">
            <v>15083.06636389823</v>
          </cell>
          <cell r="V94">
            <v>16735.085737755431</v>
          </cell>
        </row>
        <row r="95">
          <cell r="P95">
            <v>38260</v>
          </cell>
          <cell r="T95">
            <v>37925.15487797551</v>
          </cell>
          <cell r="U95">
            <v>15259.946104098341</v>
          </cell>
          <cell r="V95">
            <v>16916.315843515775</v>
          </cell>
        </row>
        <row r="96">
          <cell r="P96">
            <v>38291</v>
          </cell>
          <cell r="T96">
            <v>39055.324493339183</v>
          </cell>
          <cell r="U96">
            <v>15625.32990403722</v>
          </cell>
          <cell r="V96">
            <v>17174.761269124156</v>
          </cell>
        </row>
        <row r="97">
          <cell r="P97">
            <v>38321</v>
          </cell>
          <cell r="T97">
            <v>38535.888677577772</v>
          </cell>
          <cell r="U97">
            <v>16141.084146913854</v>
          </cell>
          <cell r="V97">
            <v>17869.699147756455</v>
          </cell>
        </row>
        <row r="98">
          <cell r="P98">
            <v>38352</v>
          </cell>
          <cell r="T98">
            <v>38416.427422677283</v>
          </cell>
          <cell r="U98">
            <v>16090.617053973398</v>
          </cell>
          <cell r="V98">
            <v>18477.76979155972</v>
          </cell>
        </row>
        <row r="99">
          <cell r="P99">
            <v>38383</v>
          </cell>
          <cell r="T99">
            <v>38577.776417852525</v>
          </cell>
          <cell r="U99">
            <v>15616.264396975632</v>
          </cell>
          <cell r="V99">
            <v>18027.312865797321</v>
          </cell>
        </row>
        <row r="100">
          <cell r="P100">
            <v>38411</v>
          </cell>
          <cell r="T100">
            <v>39210.451951105308</v>
          </cell>
          <cell r="U100">
            <v>15622.712604417828</v>
          </cell>
          <cell r="V100">
            <v>18406.715268508073</v>
          </cell>
        </row>
        <row r="101">
          <cell r="P101">
            <v>38442</v>
          </cell>
          <cell r="T101">
            <v>39853.503363103431</v>
          </cell>
          <cell r="U101">
            <v>15593.885754140525</v>
          </cell>
          <cell r="V101">
            <v>18080.809117979272</v>
          </cell>
        </row>
        <row r="102">
          <cell r="P102">
            <v>38472</v>
          </cell>
          <cell r="T102">
            <v>40594.778525657151</v>
          </cell>
          <cell r="U102">
            <v>15273.668649868185</v>
          </cell>
          <cell r="V102">
            <v>17737.858096313801</v>
          </cell>
        </row>
        <row r="103">
          <cell r="P103">
            <v>38503</v>
          </cell>
          <cell r="T103">
            <v>41110.332212932997</v>
          </cell>
          <cell r="U103">
            <v>15593.023068791113</v>
          </cell>
          <cell r="V103">
            <v>18302.289762809334</v>
          </cell>
        </row>
        <row r="104">
          <cell r="P104">
            <v>38533</v>
          </cell>
          <cell r="T104">
            <v>41139.109445482049</v>
          </cell>
          <cell r="U104">
            <v>15894.516976624149</v>
          </cell>
          <cell r="V104">
            <v>18328.26778930076</v>
          </cell>
        </row>
        <row r="105">
          <cell r="P105">
            <v>38564</v>
          </cell>
          <cell r="T105">
            <v>40188.79601729141</v>
          </cell>
          <cell r="U105">
            <v>15807.999871328284</v>
          </cell>
          <cell r="V105">
            <v>19009.85727487423</v>
          </cell>
        </row>
        <row r="106">
          <cell r="P106">
            <v>38595</v>
          </cell>
          <cell r="T106">
            <v>41314.08230577557</v>
          </cell>
          <cell r="U106">
            <v>15944.932893315065</v>
          </cell>
          <cell r="V106">
            <v>18836.430845055973</v>
          </cell>
        </row>
        <row r="107">
          <cell r="P107">
            <v>38625</v>
          </cell>
          <cell r="T107">
            <v>41888.34804982585</v>
          </cell>
          <cell r="U107">
            <v>16002.681635475958</v>
          </cell>
          <cell r="V107">
            <v>18988.910565766517</v>
          </cell>
        </row>
        <row r="108">
          <cell r="P108">
            <v>38656</v>
          </cell>
          <cell r="T108">
            <v>42047.523772415188</v>
          </cell>
          <cell r="U108">
            <v>15980.997527456053</v>
          </cell>
          <cell r="V108">
            <v>18672.348290378901</v>
          </cell>
        </row>
        <row r="109">
          <cell r="P109">
            <v>38686</v>
          </cell>
          <cell r="T109">
            <v>42245.14713414554</v>
          </cell>
          <cell r="U109">
            <v>16436.605055336142</v>
          </cell>
          <cell r="V109">
            <v>19378.580963137912</v>
          </cell>
        </row>
        <row r="110">
          <cell r="P110">
            <v>38717</v>
          </cell>
          <cell r="T110">
            <v>42519.740590517482</v>
          </cell>
          <cell r="U110">
            <v>16365.989141862019</v>
          </cell>
          <cell r="V110">
            <v>19385.357839613938</v>
          </cell>
        </row>
        <row r="111">
          <cell r="P111">
            <v>38748</v>
          </cell>
          <cell r="T111">
            <v>42604.780071698515</v>
          </cell>
          <cell r="U111">
            <v>16576.718315687267</v>
          </cell>
          <cell r="V111">
            <v>19898.654892699469</v>
          </cell>
        </row>
        <row r="112">
          <cell r="P112">
            <v>38776</v>
          </cell>
          <cell r="T112">
            <v>42758.157279956635</v>
          </cell>
          <cell r="U112">
            <v>16308.540146305579</v>
          </cell>
          <cell r="V112">
            <v>19952.664544614447</v>
          </cell>
        </row>
        <row r="113">
          <cell r="P113">
            <v>38807</v>
          </cell>
          <cell r="T113">
            <v>43549.183189635834</v>
          </cell>
          <cell r="U113">
            <v>16553.089510184796</v>
          </cell>
          <cell r="V113">
            <v>20201.047335455398</v>
          </cell>
        </row>
        <row r="114">
          <cell r="P114">
            <v>38837</v>
          </cell>
          <cell r="T114">
            <v>44154.516835971772</v>
          </cell>
          <cell r="U114">
            <v>17164.740733808922</v>
          </cell>
          <cell r="V114">
            <v>20472.225074442973</v>
          </cell>
        </row>
        <row r="115">
          <cell r="P115">
            <v>38868</v>
          </cell>
          <cell r="T115">
            <v>44525.414777393933</v>
          </cell>
          <cell r="U115">
            <v>17034.943143186749</v>
          </cell>
          <cell r="V115">
            <v>19883.047540815292</v>
          </cell>
        </row>
        <row r="116">
          <cell r="P116">
            <v>38898</v>
          </cell>
          <cell r="T116">
            <v>45220.011247921284</v>
          </cell>
          <cell r="U116">
            <v>16788.902357178042</v>
          </cell>
          <cell r="V116">
            <v>19909.949686826174</v>
          </cell>
        </row>
        <row r="117">
          <cell r="P117">
            <v>38929</v>
          </cell>
          <cell r="T117">
            <v>46314.335520120978</v>
          </cell>
          <cell r="U117">
            <v>16460.533607443063</v>
          </cell>
          <cell r="V117">
            <v>20032.857582914068</v>
          </cell>
        </row>
        <row r="118">
          <cell r="P118">
            <v>38960</v>
          </cell>
          <cell r="T118">
            <v>46735.795973354085</v>
          </cell>
          <cell r="U118">
            <v>16491.480616629928</v>
          </cell>
          <cell r="V118">
            <v>20509.497895061108</v>
          </cell>
        </row>
        <row r="119">
          <cell r="P119">
            <v>38990</v>
          </cell>
          <cell r="T119">
            <v>47062.946545167557</v>
          </cell>
          <cell r="U119">
            <v>16453.368932507285</v>
          </cell>
          <cell r="V119">
            <v>21037.99158024439</v>
          </cell>
        </row>
        <row r="120">
          <cell r="P120">
            <v>39021</v>
          </cell>
          <cell r="T120">
            <v>47519.457126655681</v>
          </cell>
          <cell r="U120">
            <v>16572.98244947075</v>
          </cell>
          <cell r="V120">
            <v>21723.482903788903</v>
          </cell>
        </row>
        <row r="121">
          <cell r="P121">
            <v>39051</v>
          </cell>
          <cell r="T121">
            <v>47814.077760840948</v>
          </cell>
          <cell r="U121">
            <v>16937.671714594431</v>
          </cell>
          <cell r="V121">
            <v>22136.667008933167</v>
          </cell>
        </row>
        <row r="122">
          <cell r="P122">
            <v>39082</v>
          </cell>
          <cell r="T122">
            <v>48239.62305291243</v>
          </cell>
          <cell r="U122">
            <v>16945.713696665196</v>
          </cell>
          <cell r="V122">
            <v>22447.17116747101</v>
          </cell>
        </row>
        <row r="123">
          <cell r="P123">
            <v>39113</v>
          </cell>
          <cell r="T123">
            <v>48919.801737958493</v>
          </cell>
          <cell r="U123">
            <v>17112.255834457981</v>
          </cell>
          <cell r="V123">
            <v>22786.631070951858</v>
          </cell>
        </row>
        <row r="124">
          <cell r="P124">
            <v>39141</v>
          </cell>
          <cell r="T124">
            <v>47041.281351220889</v>
          </cell>
          <cell r="U124">
            <v>16906.417647910315</v>
          </cell>
          <cell r="V124">
            <v>22340.897422733357</v>
          </cell>
        </row>
        <row r="125">
          <cell r="P125">
            <v>39172</v>
          </cell>
          <cell r="T125">
            <v>46688.471741086731</v>
          </cell>
          <cell r="U125">
            <v>16589.929098961693</v>
          </cell>
          <cell r="V125">
            <v>22590.820412773399</v>
          </cell>
        </row>
        <row r="126">
          <cell r="P126">
            <v>39202</v>
          </cell>
          <cell r="T126">
            <v>45806.059625180191</v>
          </cell>
          <cell r="U126">
            <v>16831.758810722433</v>
          </cell>
          <cell r="V126">
            <v>23591.436492453042</v>
          </cell>
        </row>
        <row r="127">
          <cell r="P127">
            <v>39233</v>
          </cell>
          <cell r="T127">
            <v>46580.182032845732</v>
          </cell>
          <cell r="U127">
            <v>17028.100147533802</v>
          </cell>
          <cell r="V127">
            <v>24414.724304343381</v>
          </cell>
        </row>
        <row r="128">
          <cell r="P128">
            <v>39263</v>
          </cell>
          <cell r="T128">
            <v>48345.570931890587</v>
          </cell>
          <cell r="U128">
            <v>17331.10009928191</v>
          </cell>
          <cell r="V128">
            <v>24009.138515247989</v>
          </cell>
        </row>
        <row r="129">
          <cell r="P129">
            <v>39294</v>
          </cell>
          <cell r="T129">
            <v>45609.211617145578</v>
          </cell>
          <cell r="U129">
            <v>17149.205086626756</v>
          </cell>
          <cell r="V129">
            <v>23264.708902351387</v>
          </cell>
        </row>
        <row r="130">
          <cell r="P130">
            <v>39325</v>
          </cell>
          <cell r="T130">
            <v>47880.550355679428</v>
          </cell>
          <cell r="U130">
            <v>16853.552582134213</v>
          </cell>
          <cell r="V130">
            <v>23613.410001026816</v>
          </cell>
        </row>
        <row r="131">
          <cell r="P131">
            <v>39355</v>
          </cell>
          <cell r="T131">
            <v>49278.662426065261</v>
          </cell>
          <cell r="U131">
            <v>17527.785048054484</v>
          </cell>
          <cell r="V131">
            <v>24496.560221788699</v>
          </cell>
        </row>
        <row r="132">
          <cell r="P132">
            <v>39386</v>
          </cell>
          <cell r="T132">
            <v>51195.602394439193</v>
          </cell>
          <cell r="U132">
            <v>17858.705299373734</v>
          </cell>
          <cell r="V132">
            <v>24886.230619160098</v>
          </cell>
        </row>
        <row r="133">
          <cell r="P133">
            <v>39416</v>
          </cell>
          <cell r="T133">
            <v>54006.2409658939</v>
          </cell>
          <cell r="U133">
            <v>18010.289350514893</v>
          </cell>
          <cell r="V133">
            <v>23845.774720197165</v>
          </cell>
        </row>
        <row r="134">
          <cell r="P134">
            <v>39447</v>
          </cell>
          <cell r="T134">
            <v>54935.148310507277</v>
          </cell>
          <cell r="U134">
            <v>18240.480120951397</v>
          </cell>
          <cell r="V134">
            <v>23680.357326214209</v>
          </cell>
        </row>
        <row r="135">
          <cell r="P135">
            <v>39478</v>
          </cell>
          <cell r="T135">
            <v>52084.014113191944</v>
          </cell>
          <cell r="U135">
            <v>18583.309816628174</v>
          </cell>
          <cell r="V135">
            <v>22259.985624807494</v>
          </cell>
        </row>
        <row r="136">
          <cell r="P136">
            <v>39507</v>
          </cell>
          <cell r="T136">
            <v>52646.521465614416</v>
          </cell>
          <cell r="U136">
            <v>19608.201944405031</v>
          </cell>
          <cell r="V136">
            <v>21536.913440805027</v>
          </cell>
        </row>
        <row r="137">
          <cell r="P137">
            <v>39538</v>
          </cell>
          <cell r="T137">
            <v>53704.716547073265</v>
          </cell>
          <cell r="U137">
            <v>19499.964176625308</v>
          </cell>
          <cell r="V137">
            <v>21443.885409179606</v>
          </cell>
        </row>
        <row r="138">
          <cell r="P138">
            <v>39568</v>
          </cell>
          <cell r="T138">
            <v>54886.220311108875</v>
          </cell>
          <cell r="U138">
            <v>19423.777362843983</v>
          </cell>
          <cell r="V138">
            <v>22488.243146113586</v>
          </cell>
        </row>
        <row r="139">
          <cell r="P139">
            <v>39599</v>
          </cell>
          <cell r="T139">
            <v>56505.363810286588</v>
          </cell>
          <cell r="U139">
            <v>19708.295377614912</v>
          </cell>
          <cell r="V139">
            <v>22779.54615463602</v>
          </cell>
        </row>
        <row r="140">
          <cell r="P140">
            <v>39629</v>
          </cell>
          <cell r="T140">
            <v>57539.411968014829</v>
          </cell>
          <cell r="U140">
            <v>20103.763501391251</v>
          </cell>
          <cell r="V140">
            <v>20859.123113256002</v>
          </cell>
        </row>
        <row r="141">
          <cell r="P141">
            <v>39660</v>
          </cell>
          <cell r="T141">
            <v>57648.73685075406</v>
          </cell>
          <cell r="U141">
            <v>19512.853280616913</v>
          </cell>
          <cell r="V141">
            <v>20683.745764452226</v>
          </cell>
        </row>
        <row r="142">
          <cell r="P142">
            <v>39691</v>
          </cell>
          <cell r="T142">
            <v>57625.677356013759</v>
          </cell>
          <cell r="U142">
            <v>19547.916322445453</v>
          </cell>
          <cell r="V142">
            <v>20982.955128863352</v>
          </cell>
        </row>
        <row r="143">
          <cell r="P143">
            <v>39721</v>
          </cell>
          <cell r="T143">
            <v>49500.456848815818</v>
          </cell>
          <cell r="U143">
            <v>19497.851328608536</v>
          </cell>
          <cell r="V143">
            <v>19113.255981106908</v>
          </cell>
        </row>
        <row r="144">
          <cell r="P144">
            <v>39752</v>
          </cell>
          <cell r="T144">
            <v>46317.577473436962</v>
          </cell>
          <cell r="U144">
            <v>20169.985568297619</v>
          </cell>
          <cell r="V144">
            <v>15903.172810350152</v>
          </cell>
        </row>
        <row r="145">
          <cell r="P145">
            <v>39782</v>
          </cell>
          <cell r="T145">
            <v>45238.37791830588</v>
          </cell>
          <cell r="U145">
            <v>20547.549315627315</v>
          </cell>
          <cell r="V145">
            <v>14762.09056371292</v>
          </cell>
        </row>
        <row r="146">
          <cell r="P146">
            <v>39813</v>
          </cell>
          <cell r="T146">
            <v>45129.805811301951</v>
          </cell>
          <cell r="U146">
            <v>20809.812972740594</v>
          </cell>
          <cell r="V146">
            <v>14919.190882020754</v>
          </cell>
        </row>
        <row r="147">
          <cell r="P147">
            <v>39844</v>
          </cell>
          <cell r="T147">
            <v>46167.791344961894</v>
          </cell>
          <cell r="U147">
            <v>20768.630713645478</v>
          </cell>
          <cell r="V147">
            <v>13661.66957593183</v>
          </cell>
        </row>
        <row r="148">
          <cell r="P148">
            <v>39872</v>
          </cell>
          <cell r="T148">
            <v>48023.736557029362</v>
          </cell>
          <cell r="U148">
            <v>20727.799377404357</v>
          </cell>
          <cell r="V148">
            <v>12207.002772358566</v>
          </cell>
        </row>
        <row r="149">
          <cell r="P149">
            <v>39903</v>
          </cell>
          <cell r="T149">
            <v>48042.946051652172</v>
          </cell>
          <cell r="U149">
            <v>20419.038442136465</v>
          </cell>
          <cell r="V149">
            <v>13276.311736317906</v>
          </cell>
        </row>
        <row r="150">
          <cell r="P150">
            <v>39933</v>
          </cell>
          <cell r="T150">
            <v>48047.750346257337</v>
          </cell>
          <cell r="U150">
            <v>20273.83680040238</v>
          </cell>
          <cell r="V150">
            <v>14546.976075572451</v>
          </cell>
        </row>
        <row r="151">
          <cell r="P151">
            <v>39964</v>
          </cell>
          <cell r="T151">
            <v>49316.210955398528</v>
          </cell>
          <cell r="U151">
            <v>20830.926831122753</v>
          </cell>
          <cell r="V151">
            <v>15360.611972481787</v>
          </cell>
        </row>
        <row r="152">
          <cell r="P152">
            <v>39994</v>
          </cell>
          <cell r="T152">
            <v>50800.628905156023</v>
          </cell>
          <cell r="U152">
            <v>20597.577755000275</v>
          </cell>
          <cell r="V152">
            <v>15391.107916623898</v>
          </cell>
        </row>
        <row r="153">
          <cell r="P153">
            <v>40025</v>
          </cell>
          <cell r="T153">
            <v>51054.632049681801</v>
          </cell>
          <cell r="U153">
            <v>20541.634803358906</v>
          </cell>
          <cell r="V153">
            <v>16555.190471300968</v>
          </cell>
        </row>
        <row r="154">
          <cell r="P154">
            <v>40056</v>
          </cell>
          <cell r="T154">
            <v>51253.745114675563</v>
          </cell>
          <cell r="U154">
            <v>20637.663380176651</v>
          </cell>
          <cell r="V154">
            <v>17152.890440496984</v>
          </cell>
        </row>
        <row r="155">
          <cell r="P155">
            <v>40086</v>
          </cell>
          <cell r="T155">
            <v>51648.398952058567</v>
          </cell>
          <cell r="U155">
            <v>20835.890927328255</v>
          </cell>
          <cell r="V155">
            <v>17792.997227641452</v>
          </cell>
        </row>
        <row r="156">
          <cell r="P156">
            <v>40117</v>
          </cell>
          <cell r="T156">
            <v>51302.35467907977</v>
          </cell>
          <cell r="U156">
            <v>20621.637903177452</v>
          </cell>
          <cell r="V156">
            <v>17462.470479515363</v>
          </cell>
        </row>
        <row r="157">
          <cell r="P157">
            <v>40147</v>
          </cell>
          <cell r="T157">
            <v>52538.74142684559</v>
          </cell>
          <cell r="U157">
            <v>21113.873003943489</v>
          </cell>
          <cell r="V157">
            <v>18509.908614847533</v>
          </cell>
        </row>
        <row r="158">
          <cell r="P158">
            <v>40178</v>
          </cell>
          <cell r="T158">
            <v>53316.3147999629</v>
          </cell>
          <cell r="U158">
            <v>20788.954995606146</v>
          </cell>
          <cell r="V158">
            <v>18867.440188931112</v>
          </cell>
        </row>
        <row r="159">
          <cell r="P159">
            <v>40209</v>
          </cell>
          <cell r="T159">
            <v>53545.574953602736</v>
          </cell>
          <cell r="U159">
            <v>20409.826717219043</v>
          </cell>
          <cell r="V159">
            <v>18188.725741862625</v>
          </cell>
        </row>
        <row r="160">
          <cell r="P160">
            <v>40237</v>
          </cell>
          <cell r="T160">
            <v>55558.888571858202</v>
          </cell>
          <cell r="U160">
            <v>20420.273983018247</v>
          </cell>
          <cell r="V160">
            <v>18752.130608892094</v>
          </cell>
        </row>
        <row r="161">
          <cell r="P161">
            <v>40268</v>
          </cell>
          <cell r="T161">
            <v>55542.220905286646</v>
          </cell>
          <cell r="U161">
            <v>20682.303691562192</v>
          </cell>
          <cell r="V161">
            <v>19883.766300441534</v>
          </cell>
        </row>
        <row r="162">
          <cell r="P162">
            <v>40298</v>
          </cell>
          <cell r="T162">
            <v>55786.606677269905</v>
          </cell>
          <cell r="U162">
            <v>20759.49209765597</v>
          </cell>
          <cell r="V162">
            <v>20197.658897217385</v>
          </cell>
        </row>
        <row r="163">
          <cell r="P163">
            <v>40329</v>
          </cell>
          <cell r="T163">
            <v>47524.610228366233</v>
          </cell>
          <cell r="U163">
            <v>20518.912548562592</v>
          </cell>
          <cell r="V163">
            <v>18584.864975870223</v>
          </cell>
        </row>
        <row r="164">
          <cell r="P164">
            <v>40359</v>
          </cell>
          <cell r="T164">
            <v>47401.046241772478</v>
          </cell>
          <cell r="U164">
            <v>20591.714418981403</v>
          </cell>
          <cell r="V164">
            <v>17611.972481774319</v>
          </cell>
        </row>
        <row r="165">
          <cell r="P165">
            <v>40390</v>
          </cell>
          <cell r="T165">
            <v>47320.464463161465</v>
          </cell>
          <cell r="U165">
            <v>20569.452750430963</v>
          </cell>
          <cell r="V165">
            <v>18845.877400143763</v>
          </cell>
        </row>
        <row r="166">
          <cell r="P166">
            <v>40421</v>
          </cell>
          <cell r="T166">
            <v>48858.379558214212</v>
          </cell>
          <cell r="U166">
            <v>20910.96648540525</v>
          </cell>
          <cell r="V166">
            <v>17995.174042509509</v>
          </cell>
        </row>
        <row r="167">
          <cell r="P167">
            <v>40451</v>
          </cell>
          <cell r="T167">
            <v>49092.899780093634</v>
          </cell>
          <cell r="U167">
            <v>21348.77930023057</v>
          </cell>
          <cell r="V167">
            <v>19601.088407434039</v>
          </cell>
        </row>
        <row r="168">
          <cell r="P168">
            <v>40482</v>
          </cell>
          <cell r="T168">
            <v>48773.795931523026</v>
          </cell>
          <cell r="U168">
            <v>21828.015633613129</v>
          </cell>
          <cell r="V168">
            <v>20346.955539583127</v>
          </cell>
        </row>
        <row r="169">
          <cell r="P169">
            <v>40512</v>
          </cell>
          <cell r="T169">
            <v>49788.2908868987</v>
          </cell>
          <cell r="U169">
            <v>21493.220609114327</v>
          </cell>
          <cell r="V169">
            <v>20349.522538248289</v>
          </cell>
        </row>
        <row r="170">
          <cell r="P170">
            <v>40543</v>
          </cell>
          <cell r="T170">
            <v>49589.137723351101</v>
          </cell>
          <cell r="U170">
            <v>22254.18950711421</v>
          </cell>
          <cell r="V170">
            <v>21709.518431050426</v>
          </cell>
        </row>
        <row r="171">
          <cell r="P171">
            <v>40574</v>
          </cell>
          <cell r="T171">
            <v>49668.480343708463</v>
          </cell>
          <cell r="U171">
            <v>22142.64721579268</v>
          </cell>
          <cell r="V171">
            <v>22224.047643495236</v>
          </cell>
        </row>
        <row r="172">
          <cell r="P172">
            <v>40602</v>
          </cell>
          <cell r="T172">
            <v>49961.524377736343</v>
          </cell>
          <cell r="U172">
            <v>22375.214026386457</v>
          </cell>
          <cell r="V172">
            <v>22985.419447581899</v>
          </cell>
        </row>
        <row r="173">
          <cell r="P173">
            <v>40633</v>
          </cell>
          <cell r="T173">
            <v>51190.577877428652</v>
          </cell>
          <cell r="U173">
            <v>22125.0352750577</v>
          </cell>
          <cell r="V173">
            <v>22994.557962829869</v>
          </cell>
        </row>
        <row r="174">
          <cell r="P174">
            <v>40663</v>
          </cell>
          <cell r="T174">
            <v>51943.07937222685</v>
          </cell>
          <cell r="U174">
            <v>22782.971760945482</v>
          </cell>
          <cell r="V174">
            <v>23675.531368723699</v>
          </cell>
        </row>
        <row r="175">
          <cell r="P175">
            <v>40694</v>
          </cell>
          <cell r="T175">
            <v>53132.575889850843</v>
          </cell>
          <cell r="U175">
            <v>22166.327197544691</v>
          </cell>
          <cell r="V175">
            <v>23407.536708080919</v>
          </cell>
        </row>
        <row r="176">
          <cell r="P176">
            <v>40724</v>
          </cell>
          <cell r="T176">
            <v>54211.167180414814</v>
          </cell>
          <cell r="U176">
            <v>21787.769168795337</v>
          </cell>
          <cell r="V176">
            <v>23017.352910976493</v>
          </cell>
        </row>
        <row r="177">
          <cell r="P177">
            <v>40755</v>
          </cell>
          <cell r="T177">
            <v>53338.367388810133</v>
          </cell>
          <cell r="U177">
            <v>22093.561881589838</v>
          </cell>
          <cell r="V177">
            <v>22549.337714344398</v>
          </cell>
        </row>
        <row r="178">
          <cell r="P178">
            <v>40786</v>
          </cell>
          <cell r="T178">
            <v>50922.139346097036</v>
          </cell>
          <cell r="U178">
            <v>22014.750457296326</v>
          </cell>
          <cell r="V178">
            <v>21324.365951329717</v>
          </cell>
        </row>
        <row r="179">
          <cell r="P179">
            <v>40816</v>
          </cell>
          <cell r="T179">
            <v>51716.524719896152</v>
          </cell>
          <cell r="U179">
            <v>21995.800623180487</v>
          </cell>
          <cell r="V179">
            <v>19825.341410822475</v>
          </cell>
        </row>
        <row r="180">
          <cell r="P180">
            <v>40847</v>
          </cell>
          <cell r="T180">
            <v>51416.568876520752</v>
          </cell>
          <cell r="U180">
            <v>21495.940261232805</v>
          </cell>
          <cell r="V180">
            <v>21992.093644111315</v>
          </cell>
        </row>
        <row r="181">
          <cell r="P181">
            <v>40877</v>
          </cell>
          <cell r="T181">
            <v>53653.189622649406</v>
          </cell>
          <cell r="U181">
            <v>21523.436529022038</v>
          </cell>
          <cell r="V181">
            <v>21943.526029366476</v>
          </cell>
        </row>
        <row r="182">
          <cell r="P182">
            <v>40908</v>
          </cell>
          <cell r="T182">
            <v>55654.453595574232</v>
          </cell>
          <cell r="U182">
            <v>21567.323818450048</v>
          </cell>
          <cell r="V182">
            <v>22167.984392648126</v>
          </cell>
        </row>
        <row r="183">
          <cell r="P183">
            <v>40939</v>
          </cell>
          <cell r="T183">
            <v>55910.464082113867</v>
          </cell>
          <cell r="U183">
            <v>21585.871553462352</v>
          </cell>
          <cell r="V183">
            <v>23161.412876065315</v>
          </cell>
        </row>
        <row r="184">
          <cell r="P184">
            <v>40968</v>
          </cell>
          <cell r="T184">
            <v>55681.231179377202</v>
          </cell>
          <cell r="U184">
            <v>21765.229686318817</v>
          </cell>
          <cell r="V184">
            <v>24162.953075264413</v>
          </cell>
        </row>
        <row r="185">
          <cell r="P185">
            <v>40999</v>
          </cell>
          <cell r="T185">
            <v>55658.958686905455</v>
          </cell>
          <cell r="U185">
            <v>21434.265569642816</v>
          </cell>
          <cell r="V185">
            <v>24958.106581784592</v>
          </cell>
        </row>
        <row r="186">
          <cell r="P186">
            <v>41029</v>
          </cell>
          <cell r="T186">
            <v>57072.69623755286</v>
          </cell>
          <cell r="U186">
            <v>21392.191381627126</v>
          </cell>
          <cell r="V186">
            <v>24801.51966320979</v>
          </cell>
        </row>
        <row r="187">
          <cell r="P187">
            <v>41060</v>
          </cell>
          <cell r="T187">
            <v>58282.637397788989</v>
          </cell>
          <cell r="U187">
            <v>21957.630451915513</v>
          </cell>
          <cell r="V187">
            <v>23310.914878324278</v>
          </cell>
        </row>
        <row r="188">
          <cell r="P188">
            <v>41090</v>
          </cell>
          <cell r="T188">
            <v>59780.501178912171</v>
          </cell>
          <cell r="U188">
            <v>21473.612794647244</v>
          </cell>
          <cell r="V188">
            <v>24271.3830988808</v>
          </cell>
        </row>
        <row r="189">
          <cell r="P189">
            <v>41121</v>
          </cell>
          <cell r="T189">
            <v>59894.084131152107</v>
          </cell>
          <cell r="U189">
            <v>21923.678665791293</v>
          </cell>
          <cell r="V189">
            <v>24608.481363589701</v>
          </cell>
        </row>
        <row r="190">
          <cell r="P190">
            <v>41152</v>
          </cell>
          <cell r="T190">
            <v>59906.062947978338</v>
          </cell>
          <cell r="U190">
            <v>21825.990516309856</v>
          </cell>
          <cell r="V190">
            <v>25162.747715371203</v>
          </cell>
        </row>
        <row r="191">
          <cell r="P191">
            <v>41182</v>
          </cell>
          <cell r="T191">
            <v>60559.039034111294</v>
          </cell>
          <cell r="U191">
            <v>21639.226449055492</v>
          </cell>
          <cell r="V191">
            <v>25813.01981722971</v>
          </cell>
        </row>
        <row r="192">
          <cell r="P192">
            <v>41213</v>
          </cell>
          <cell r="T192">
            <v>61546.151370367304</v>
          </cell>
          <cell r="U192">
            <v>21187.574114175663</v>
          </cell>
          <cell r="V192">
            <v>25336.379505082674</v>
          </cell>
        </row>
        <row r="193">
          <cell r="P193">
            <v>41243</v>
          </cell>
          <cell r="T193">
            <v>61601.542906600625</v>
          </cell>
          <cell r="U193">
            <v>21097.123748557911</v>
          </cell>
          <cell r="V193">
            <v>25483.314508676471</v>
          </cell>
        </row>
        <row r="194">
          <cell r="P194">
            <v>41274</v>
          </cell>
          <cell r="T194">
            <v>62513.24574161831</v>
          </cell>
          <cell r="U194">
            <v>21200.960358877088</v>
          </cell>
          <cell r="V194">
            <v>25715.576547900208</v>
          </cell>
        </row>
        <row r="195">
          <cell r="P195">
            <v>41305</v>
          </cell>
          <cell r="T195">
            <v>62269.444083226001</v>
          </cell>
          <cell r="U195">
            <v>21498.389410317995</v>
          </cell>
          <cell r="V195">
            <v>27047.540815278786</v>
          </cell>
        </row>
        <row r="196">
          <cell r="P196">
            <v>41333</v>
          </cell>
          <cell r="T196">
            <v>62294.351860859286</v>
          </cell>
          <cell r="U196">
            <v>21314.191466433484</v>
          </cell>
          <cell r="V196">
            <v>27414.724304343377</v>
          </cell>
        </row>
        <row r="197">
          <cell r="P197">
            <v>41364</v>
          </cell>
          <cell r="T197">
            <v>62288.122425673202</v>
          </cell>
          <cell r="U197">
            <v>21411.448273240218</v>
          </cell>
          <cell r="V197">
            <v>28442.858609713538</v>
          </cell>
        </row>
        <row r="198">
          <cell r="P198">
            <v>41394</v>
          </cell>
          <cell r="T198">
            <v>62288.122425673202</v>
          </cell>
          <cell r="U198">
            <v>21585.418278109271</v>
          </cell>
          <cell r="V198">
            <v>28990.86148475204</v>
          </cell>
        </row>
        <row r="199">
          <cell r="P199">
            <v>41425</v>
          </cell>
          <cell r="T199">
            <v>61596.724266748228</v>
          </cell>
          <cell r="U199">
            <v>21243.721770815195</v>
          </cell>
          <cell r="V199">
            <v>29668.959852140892</v>
          </cell>
        </row>
        <row r="200">
          <cell r="P200">
            <v>41455</v>
          </cell>
          <cell r="T200">
            <v>60543.420281786835</v>
          </cell>
          <cell r="U200">
            <v>20985.734985985004</v>
          </cell>
          <cell r="V200">
            <v>29270.56165930795</v>
          </cell>
        </row>
        <row r="201">
          <cell r="P201">
            <v>41486</v>
          </cell>
          <cell r="T201">
            <v>60434.442125279616</v>
          </cell>
          <cell r="U201">
            <v>20833.544130742146</v>
          </cell>
          <cell r="V201">
            <v>30760.036964780793</v>
          </cell>
        </row>
        <row r="202">
          <cell r="P202">
            <v>41517</v>
          </cell>
          <cell r="T202">
            <v>62936.428029266201</v>
          </cell>
          <cell r="U202">
            <v>20647.233338840859</v>
          </cell>
          <cell r="V202">
            <v>29869.185748023428</v>
          </cell>
        </row>
        <row r="203">
          <cell r="P203">
            <v>41547</v>
          </cell>
          <cell r="T203">
            <v>62640.626817528646</v>
          </cell>
          <cell r="U203">
            <v>20524.5638686905</v>
          </cell>
          <cell r="V203">
            <v>30805.832220967259</v>
          </cell>
        </row>
        <row r="204">
          <cell r="P204">
            <v>41578</v>
          </cell>
          <cell r="T204">
            <v>62465.233062439562</v>
          </cell>
          <cell r="U204">
            <v>20663.127219769805</v>
          </cell>
          <cell r="V204">
            <v>32221.891364616509</v>
          </cell>
        </row>
        <row r="205">
          <cell r="P205">
            <v>41608</v>
          </cell>
          <cell r="T205">
            <v>62184.139513658585</v>
          </cell>
          <cell r="U205">
            <v>20772.12532039986</v>
          </cell>
          <cell r="V205">
            <v>33203.819694013771</v>
          </cell>
        </row>
        <row r="206">
          <cell r="P206">
            <v>41639</v>
          </cell>
          <cell r="T206">
            <v>62638.083732108294</v>
          </cell>
          <cell r="U206">
            <v>20900.394934428587</v>
          </cell>
          <cell r="V206">
            <v>34044.460416880604</v>
          </cell>
        </row>
        <row r="207">
          <cell r="P207">
            <v>41670</v>
          </cell>
          <cell r="T207">
            <v>62550.390414883346</v>
          </cell>
          <cell r="U207">
            <v>20686.522076702946</v>
          </cell>
          <cell r="V207">
            <v>32867.337508984514</v>
          </cell>
        </row>
        <row r="208">
          <cell r="P208">
            <v>41698</v>
          </cell>
          <cell r="T208">
            <v>62675.491195713112</v>
          </cell>
          <cell r="U208">
            <v>20907.311039009444</v>
          </cell>
          <cell r="V208">
            <v>34370.879967142442</v>
          </cell>
        </row>
        <row r="209">
          <cell r="P209">
            <v>41729</v>
          </cell>
          <cell r="T209">
            <v>63396.259344463819</v>
          </cell>
          <cell r="U209">
            <v>20717.447153211437</v>
          </cell>
          <cell r="V209">
            <v>34659.718656946323</v>
          </cell>
        </row>
        <row r="210">
          <cell r="P210">
            <v>41759</v>
          </cell>
          <cell r="T210">
            <v>63985.844556367338</v>
          </cell>
          <cell r="U210">
            <v>20733.107085571057</v>
          </cell>
          <cell r="V210">
            <v>34915.905123729353</v>
          </cell>
        </row>
        <row r="211">
          <cell r="P211">
            <v>41790</v>
          </cell>
          <cell r="T211">
            <v>64267.382272415351</v>
          </cell>
          <cell r="U211">
            <v>20901.674340667112</v>
          </cell>
          <cell r="V211">
            <v>35735.599137488469</v>
          </cell>
        </row>
        <row r="212">
          <cell r="P212">
            <v>41820</v>
          </cell>
          <cell r="T212">
            <v>63894.631455235343</v>
          </cell>
          <cell r="U212">
            <v>21030.112105230048</v>
          </cell>
          <cell r="V212">
            <v>36473.765273642079</v>
          </cell>
        </row>
        <row r="213">
          <cell r="P213">
            <v>41851</v>
          </cell>
          <cell r="T213">
            <v>64131.041591619716</v>
          </cell>
          <cell r="U213">
            <v>21020.629877279334</v>
          </cell>
          <cell r="V213">
            <v>35970.736215217192</v>
          </cell>
        </row>
        <row r="214">
          <cell r="P214">
            <v>41882</v>
          </cell>
          <cell r="T214">
            <v>63541.036008976815</v>
          </cell>
          <cell r="U214">
            <v>21351.806009846292</v>
          </cell>
          <cell r="V214">
            <v>37409.795666906284</v>
          </cell>
        </row>
        <row r="215">
          <cell r="P215">
            <v>41912</v>
          </cell>
          <cell r="T215">
            <v>64093.843022254907</v>
          </cell>
          <cell r="U215">
            <v>21835.699381937102</v>
          </cell>
          <cell r="V215">
            <v>36885.203819694041</v>
          </cell>
        </row>
        <row r="216">
          <cell r="P216">
            <v>41943</v>
          </cell>
          <cell r="T216">
            <v>63715.689348423599</v>
          </cell>
          <cell r="U216">
            <v>21694.774612486108</v>
          </cell>
          <cell r="V216">
            <v>37786.117671218832</v>
          </cell>
        </row>
        <row r="217">
          <cell r="P217">
            <v>41973</v>
          </cell>
          <cell r="T217">
            <v>63263.307954049793</v>
          </cell>
          <cell r="U217">
            <v>22316.895034587815</v>
          </cell>
          <cell r="V217">
            <v>38802.341102782651</v>
          </cell>
        </row>
        <row r="218">
          <cell r="P218">
            <v>42004</v>
          </cell>
          <cell r="T218">
            <v>63358.202915980874</v>
          </cell>
          <cell r="U218">
            <v>22491.588817843236</v>
          </cell>
          <cell r="V218">
            <v>38704.589793613333</v>
          </cell>
        </row>
        <row r="219">
          <cell r="P219">
            <v>42035</v>
          </cell>
          <cell r="T219">
            <v>64378.269982928163</v>
          </cell>
          <cell r="U219">
            <v>23180.867101128631</v>
          </cell>
          <cell r="V219">
            <v>37542.663517814995</v>
          </cell>
        </row>
        <row r="220">
          <cell r="P220">
            <v>42063</v>
          </cell>
          <cell r="T220">
            <v>64249.513442962307</v>
          </cell>
          <cell r="U220">
            <v>23144.407678776894</v>
          </cell>
          <cell r="V220">
            <v>39700.37991580247</v>
          </cell>
        </row>
        <row r="221">
          <cell r="P221">
            <v>42094</v>
          </cell>
          <cell r="T221">
            <v>65206.831193262442</v>
          </cell>
          <cell r="U221">
            <v>23283.109936819241</v>
          </cell>
          <cell r="V221">
            <v>39072.492042304162</v>
          </cell>
        </row>
        <row r="222">
          <cell r="P222">
            <v>42124</v>
          </cell>
          <cell r="T222">
            <v>65102.50026335322</v>
          </cell>
          <cell r="U222">
            <v>22928.253822500272</v>
          </cell>
          <cell r="V222">
            <v>39447.376527364235</v>
          </cell>
        </row>
        <row r="223">
          <cell r="P223">
            <v>42155</v>
          </cell>
          <cell r="T223">
            <v>64672.823761615087</v>
          </cell>
          <cell r="U223">
            <v>22874.716154587342</v>
          </cell>
          <cell r="V223">
            <v>39954.615463599985</v>
          </cell>
        </row>
        <row r="224">
          <cell r="P224">
            <v>42185</v>
          </cell>
          <cell r="T224">
            <v>65798.130895067196</v>
          </cell>
          <cell r="U224">
            <v>22385.332302010032</v>
          </cell>
          <cell r="V224">
            <v>39181.127425813764</v>
          </cell>
        </row>
        <row r="225">
          <cell r="P225">
            <v>42216</v>
          </cell>
          <cell r="T225">
            <v>67193.051270042633</v>
          </cell>
          <cell r="U225">
            <v>22588.969909827425</v>
          </cell>
          <cell r="V225">
            <v>40002.053598932158</v>
          </cell>
        </row>
        <row r="226">
          <cell r="P226">
            <v>42247</v>
          </cell>
          <cell r="T226">
            <v>65775.277888244731</v>
          </cell>
          <cell r="U226">
            <v>22194.839679431952</v>
          </cell>
          <cell r="V226">
            <v>37588.561453948067</v>
          </cell>
        </row>
        <row r="227">
          <cell r="P227">
            <v>42277</v>
          </cell>
          <cell r="T227">
            <v>65584.529582368821</v>
          </cell>
          <cell r="U227">
            <v>22323.306687566055</v>
          </cell>
          <cell r="V227">
            <v>36658.486497587044</v>
          </cell>
        </row>
        <row r="228">
          <cell r="P228">
            <v>42308</v>
          </cell>
          <cell r="T228">
            <v>65125.437875292242</v>
          </cell>
          <cell r="U228">
            <v>22092.501802135055</v>
          </cell>
          <cell r="V228">
            <v>39750.795769586221</v>
          </cell>
        </row>
        <row r="229">
          <cell r="P229">
            <v>42338</v>
          </cell>
          <cell r="T229">
            <v>65411.989801943528</v>
          </cell>
          <cell r="U229">
            <v>22436.238048517989</v>
          </cell>
          <cell r="V229">
            <v>39868.980388130221</v>
          </cell>
        </row>
        <row r="230">
          <cell r="P230">
            <v>42369</v>
          </cell>
          <cell r="T230">
            <v>65654.014164210719</v>
          </cell>
          <cell r="U230">
            <v>22155.112288002369</v>
          </cell>
          <cell r="V230">
            <v>39240.168395112458</v>
          </cell>
        </row>
        <row r="231">
          <cell r="P231">
            <v>42400</v>
          </cell>
          <cell r="T231">
            <v>65325.744093389665</v>
          </cell>
          <cell r="U231">
            <v>22389.404469294965</v>
          </cell>
          <cell r="V231">
            <v>37292.94588766816</v>
          </cell>
        </row>
        <row r="232">
          <cell r="P232">
            <v>42429</v>
          </cell>
          <cell r="T232">
            <v>65208.157754021559</v>
          </cell>
          <cell r="U232">
            <v>22777.320440817573</v>
          </cell>
          <cell r="V232">
            <v>37242.632713831008</v>
          </cell>
        </row>
        <row r="233">
          <cell r="P233">
            <v>42460</v>
          </cell>
          <cell r="T233">
            <v>64829.950439048233</v>
          </cell>
          <cell r="U233">
            <v>22346.760031641526</v>
          </cell>
          <cell r="V233">
            <v>39769.072800082169</v>
          </cell>
        </row>
        <row r="234">
          <cell r="P234">
            <v>42490</v>
          </cell>
          <cell r="T234">
            <v>65037.406280453193</v>
          </cell>
          <cell r="U234">
            <v>22299.480487958212</v>
          </cell>
          <cell r="V234">
            <v>39923.298079885026</v>
          </cell>
        </row>
        <row r="235">
          <cell r="P235">
            <v>42521</v>
          </cell>
          <cell r="T235">
            <v>65726.802787025998</v>
          </cell>
          <cell r="U235">
            <v>22090.776431436236</v>
          </cell>
          <cell r="V235">
            <v>40640.209467091103</v>
          </cell>
        </row>
        <row r="236">
          <cell r="P236">
            <v>42551</v>
          </cell>
          <cell r="T236">
            <v>67080.774924438723</v>
          </cell>
          <cell r="U236">
            <v>22539.4386111643</v>
          </cell>
          <cell r="V236">
            <v>40745.559092309304</v>
          </cell>
        </row>
        <row r="237">
          <cell r="P237">
            <v>42582</v>
          </cell>
          <cell r="T237">
            <v>66718.538739846757</v>
          </cell>
          <cell r="U237">
            <v>22620.669940971831</v>
          </cell>
          <cell r="V237">
            <v>42247.766711161341</v>
          </cell>
        </row>
        <row r="238">
          <cell r="P238">
            <v>42613</v>
          </cell>
          <cell r="T238">
            <v>67392.395981119203</v>
          </cell>
          <cell r="U238">
            <v>22242.119223115267</v>
          </cell>
          <cell r="V238">
            <v>42307.115720299851</v>
          </cell>
        </row>
        <row r="239">
          <cell r="P239">
            <v>42643</v>
          </cell>
          <cell r="T239">
            <v>68416.760400032217</v>
          </cell>
          <cell r="U239">
            <v>22139.693615104869</v>
          </cell>
          <cell r="V239">
            <v>42315.02207618855</v>
          </cell>
        </row>
        <row r="240">
          <cell r="P240">
            <v>42674</v>
          </cell>
          <cell r="T240">
            <v>68697.269117672346</v>
          </cell>
          <cell r="U240">
            <v>21852.719140355963</v>
          </cell>
          <cell r="V240">
            <v>41543.176917548029</v>
          </cell>
        </row>
        <row r="241">
          <cell r="P241">
            <v>42704</v>
          </cell>
          <cell r="T241">
            <v>68278.215776054538</v>
          </cell>
          <cell r="U241">
            <v>21810.454869127687</v>
          </cell>
          <cell r="V241">
            <v>43081.733237498745</v>
          </cell>
        </row>
        <row r="242">
          <cell r="P242">
            <v>42735</v>
          </cell>
          <cell r="T242">
            <v>68667.401605978055</v>
          </cell>
          <cell r="U242">
            <v>21883.541864365368</v>
          </cell>
          <cell r="V242">
            <v>43933.258034705854</v>
          </cell>
        </row>
        <row r="243">
          <cell r="P243">
            <v>42766</v>
          </cell>
          <cell r="T243">
            <v>69072.539275453324</v>
          </cell>
          <cell r="U243">
            <v>21669.449679855981</v>
          </cell>
          <cell r="V243">
            <v>44766.505801417021</v>
          </cell>
        </row>
        <row r="244">
          <cell r="P244">
            <v>42794</v>
          </cell>
          <cell r="T244">
            <v>69058.724767598236</v>
          </cell>
          <cell r="U244">
            <v>21812.319146789541</v>
          </cell>
          <cell r="V244">
            <v>46544.101037067499</v>
          </cell>
        </row>
        <row r="245">
          <cell r="P245">
            <v>42825</v>
          </cell>
          <cell r="T245">
            <v>70343.217048275561</v>
          </cell>
          <cell r="U245">
            <v>21704.805157396186</v>
          </cell>
          <cell r="V245">
            <v>46598.316048875691</v>
          </cell>
        </row>
        <row r="246">
          <cell r="P246">
            <v>42855</v>
          </cell>
          <cell r="T246">
            <v>70469.834838962459</v>
          </cell>
          <cell r="U246">
            <v>21727.944133081615</v>
          </cell>
          <cell r="V246">
            <v>47076.90728000825</v>
          </cell>
        </row>
        <row r="247">
          <cell r="P247">
            <v>42886</v>
          </cell>
          <cell r="T247">
            <v>71202.721121287672</v>
          </cell>
          <cell r="U247">
            <v>21743.933055616857</v>
          </cell>
          <cell r="V247">
            <v>47739.398295512925</v>
          </cell>
        </row>
        <row r="248">
          <cell r="P248">
            <v>42916</v>
          </cell>
          <cell r="T248">
            <v>71886.26724405204</v>
          </cell>
          <cell r="U248">
            <v>21521.323681005248</v>
          </cell>
          <cell r="V248">
            <v>48037.375500564776</v>
          </cell>
        </row>
        <row r="249">
          <cell r="P249">
            <v>42947</v>
          </cell>
          <cell r="T249">
            <v>71936.587631122864</v>
          </cell>
          <cell r="U249">
            <v>21646.72742505966</v>
          </cell>
          <cell r="V249">
            <v>49025.156586918623</v>
          </cell>
        </row>
        <row r="250">
          <cell r="P250">
            <v>42978</v>
          </cell>
          <cell r="T250">
            <v>71598.485669256581</v>
          </cell>
          <cell r="U250">
            <v>21759.18357798014</v>
          </cell>
          <cell r="V250">
            <v>49175.274668857222</v>
          </cell>
        </row>
        <row r="251">
          <cell r="P251">
            <v>43008</v>
          </cell>
          <cell r="T251">
            <v>71748.842489162023</v>
          </cell>
          <cell r="U251">
            <v>21510.737508242997</v>
          </cell>
          <cell r="V251">
            <v>50189.649861382124</v>
          </cell>
        </row>
        <row r="252">
          <cell r="P252">
            <v>43039</v>
          </cell>
          <cell r="T252">
            <v>71885.165289891433</v>
          </cell>
          <cell r="U252">
            <v>21924.665636318143</v>
          </cell>
          <cell r="V252">
            <v>51360.817332375031</v>
          </cell>
        </row>
        <row r="253">
          <cell r="P253">
            <v>43069</v>
          </cell>
          <cell r="T253">
            <v>71360.403583275227</v>
          </cell>
          <cell r="U253">
            <v>21919.18246672444</v>
          </cell>
          <cell r="V253">
            <v>52936.030393264235</v>
          </cell>
        </row>
        <row r="254">
          <cell r="P254">
            <v>43100</v>
          </cell>
          <cell r="T254">
            <v>71260.499018258648</v>
          </cell>
          <cell r="U254">
            <v>22035.944735499179</v>
          </cell>
          <cell r="V254">
            <v>53524.591847212294</v>
          </cell>
        </row>
        <row r="255">
          <cell r="P255">
            <v>43131</v>
          </cell>
          <cell r="T255">
            <v>71018.213321596573</v>
          </cell>
          <cell r="U255">
            <v>22597.779535641304</v>
          </cell>
          <cell r="V255">
            <v>56589.074853681137</v>
          </cell>
        </row>
        <row r="256">
          <cell r="P256">
            <v>43159</v>
          </cell>
          <cell r="T256">
            <v>72040.875593427569</v>
          </cell>
          <cell r="U256">
            <v>21759.761138510683</v>
          </cell>
          <cell r="V256">
            <v>54503.439778211374</v>
          </cell>
        </row>
        <row r="257">
          <cell r="P257">
            <v>43190</v>
          </cell>
          <cell r="T257">
            <v>72811.712962277234</v>
          </cell>
          <cell r="U257">
            <v>21642.779542952198</v>
          </cell>
          <cell r="V257">
            <v>53118.287298490657</v>
          </cell>
        </row>
        <row r="258">
          <cell r="P258">
            <v>43220</v>
          </cell>
          <cell r="T258">
            <v>72418.529712280942</v>
          </cell>
          <cell r="U258">
            <v>21692.625210005368</v>
          </cell>
          <cell r="V258">
            <v>53322.106992504421</v>
          </cell>
        </row>
        <row r="259">
          <cell r="P259">
            <v>43251</v>
          </cell>
          <cell r="T259">
            <v>72396.804153367266</v>
          </cell>
          <cell r="U259">
            <v>21590.060695031927</v>
          </cell>
          <cell r="V259">
            <v>54606.222404764419</v>
          </cell>
        </row>
        <row r="260">
          <cell r="P260">
            <v>43281</v>
          </cell>
          <cell r="T260">
            <v>73106.292834070264</v>
          </cell>
          <cell r="U260">
            <v>21562.513250993154</v>
          </cell>
          <cell r="V260">
            <v>54942.293870007255</v>
          </cell>
        </row>
        <row r="261">
          <cell r="P261">
            <v>43312</v>
          </cell>
          <cell r="T261">
            <v>73303.679824722247</v>
          </cell>
          <cell r="U261">
            <v>21575.599749090128</v>
          </cell>
          <cell r="V261">
            <v>56986.959646781048</v>
          </cell>
        </row>
        <row r="262">
          <cell r="P262">
            <v>43343</v>
          </cell>
          <cell r="T262">
            <v>73325.670928669657</v>
          </cell>
          <cell r="U262">
            <v>21736.899976751327</v>
          </cell>
          <cell r="V262">
            <v>58843.823801211693</v>
          </cell>
        </row>
        <row r="263">
          <cell r="P263">
            <v>43373</v>
          </cell>
          <cell r="T263">
            <v>74161.58357725649</v>
          </cell>
          <cell r="U263">
            <v>21670.034551279299</v>
          </cell>
          <cell r="V263">
            <v>59178.765787041862</v>
          </cell>
        </row>
        <row r="264">
          <cell r="P264">
            <v>43404</v>
          </cell>
          <cell r="T264">
            <v>75926.629266395204</v>
          </cell>
          <cell r="U264">
            <v>21319.959760846043</v>
          </cell>
          <cell r="V264">
            <v>55133.894650374845</v>
          </cell>
        </row>
        <row r="265">
          <cell r="P265">
            <v>43434</v>
          </cell>
          <cell r="T265">
            <v>76253.1137722407</v>
          </cell>
          <cell r="U265">
            <v>21293.479707154846</v>
          </cell>
          <cell r="V265">
            <v>56257.418626142382</v>
          </cell>
        </row>
        <row r="266">
          <cell r="P266">
            <v>43465</v>
          </cell>
          <cell r="T266">
            <v>73973.1456704507</v>
          </cell>
          <cell r="U266">
            <v>21337.089182656775</v>
          </cell>
          <cell r="V266">
            <v>51177.944347469005</v>
          </cell>
        </row>
        <row r="267">
          <cell r="P267">
            <v>43496</v>
          </cell>
          <cell r="T267">
            <v>73862.185951945023</v>
          </cell>
          <cell r="U267">
            <v>21213.206104303012</v>
          </cell>
          <cell r="V267">
            <v>55279.084094876336</v>
          </cell>
        </row>
        <row r="268">
          <cell r="P268">
            <v>43524</v>
          </cell>
          <cell r="T268">
            <v>73662.75804987477</v>
          </cell>
          <cell r="U268">
            <v>21269.989808615417</v>
          </cell>
          <cell r="V268">
            <v>57054.009651915047</v>
          </cell>
        </row>
        <row r="269">
          <cell r="P269">
            <v>43555</v>
          </cell>
          <cell r="T269">
            <v>74458.315836813417</v>
          </cell>
          <cell r="U269">
            <v>21624.816679363219</v>
          </cell>
          <cell r="V269">
            <v>58162.645035424655</v>
          </cell>
        </row>
        <row r="270">
          <cell r="P270">
            <v>43585</v>
          </cell>
          <cell r="T270">
            <v>73981.782615457822</v>
          </cell>
          <cell r="U270">
            <v>21866.28084648438</v>
          </cell>
          <cell r="V270">
            <v>60517.609610843079</v>
          </cell>
        </row>
        <row r="271">
          <cell r="P271">
            <v>43616</v>
          </cell>
          <cell r="T271">
            <v>74810.378580750956</v>
          </cell>
          <cell r="U271">
            <v>21800.724070822049</v>
          </cell>
          <cell r="V271">
            <v>56671.834890645929</v>
          </cell>
        </row>
        <row r="272">
          <cell r="P272">
            <v>43646</v>
          </cell>
          <cell r="T272">
            <v>74675.719899305608</v>
          </cell>
          <cell r="U272">
            <v>22267.151720033715</v>
          </cell>
          <cell r="V272">
            <v>60665.879453742753</v>
          </cell>
        </row>
        <row r="273">
          <cell r="P273">
            <v>43677</v>
          </cell>
          <cell r="T273">
            <v>74862.409199053873</v>
          </cell>
          <cell r="U273">
            <v>22449.719334825699</v>
          </cell>
          <cell r="V273">
            <v>61537.837560324529</v>
          </cell>
        </row>
        <row r="274">
          <cell r="P274">
            <v>43708</v>
          </cell>
          <cell r="T274">
            <v>74869.89543997377</v>
          </cell>
          <cell r="U274">
            <v>22979.042594723549</v>
          </cell>
          <cell r="V274">
            <v>60562.994147243102</v>
          </cell>
        </row>
        <row r="275">
          <cell r="P275">
            <v>43738</v>
          </cell>
          <cell r="T275">
            <v>74974.713293589739</v>
          </cell>
          <cell r="U275">
            <v>22514.976363883572</v>
          </cell>
          <cell r="V275">
            <v>61696.170037991651</v>
          </cell>
        </row>
        <row r="276">
          <cell r="P276">
            <v>43769</v>
          </cell>
          <cell r="T276">
            <v>75139.657662835642</v>
          </cell>
          <cell r="U276">
            <v>22297.777049937751</v>
          </cell>
          <cell r="V276">
            <v>63032.446863127698</v>
          </cell>
        </row>
        <row r="277">
          <cell r="P277">
            <v>43799</v>
          </cell>
          <cell r="T277">
            <v>74914.23868984713</v>
          </cell>
          <cell r="U277">
            <v>22377.911745826543</v>
          </cell>
          <cell r="V277">
            <v>65320.464113358743</v>
          </cell>
        </row>
        <row r="278">
          <cell r="P278">
            <v>43830</v>
          </cell>
          <cell r="T278">
            <v>74929.221537585094</v>
          </cell>
          <cell r="U278">
            <v>22440.193241518235</v>
          </cell>
          <cell r="V278">
            <v>67292.021768148756</v>
          </cell>
        </row>
        <row r="279">
          <cell r="P279">
            <v>43861</v>
          </cell>
          <cell r="T279">
            <v>74861.785238201264</v>
          </cell>
          <cell r="U279">
            <v>22540.323229192072</v>
          </cell>
          <cell r="V279">
            <v>67265.633021870904</v>
          </cell>
        </row>
        <row r="280">
          <cell r="P280">
            <v>43890</v>
          </cell>
          <cell r="T280">
            <v>74479.990133486441</v>
          </cell>
          <cell r="U280">
            <v>22328.665571982288</v>
          </cell>
          <cell r="V280">
            <v>61728.411541226065</v>
          </cell>
        </row>
        <row r="281">
          <cell r="P281">
            <v>43921</v>
          </cell>
          <cell r="T281">
            <v>74576.814120659983</v>
          </cell>
          <cell r="U281">
            <v>22702.829754163889</v>
          </cell>
          <cell r="V281">
            <v>54104.117465858973</v>
          </cell>
        </row>
        <row r="282">
          <cell r="P282">
            <v>43951</v>
          </cell>
          <cell r="T282">
            <v>74382.91440394627</v>
          </cell>
          <cell r="U282">
            <v>22732.4315590771</v>
          </cell>
          <cell r="V282">
            <v>61039.942499229968</v>
          </cell>
        </row>
        <row r="283">
          <cell r="P283">
            <v>43982</v>
          </cell>
          <cell r="T283">
            <v>74762.267267406409</v>
          </cell>
          <cell r="U283">
            <v>22713.701051745007</v>
          </cell>
          <cell r="V283">
            <v>63947.119827497765</v>
          </cell>
        </row>
        <row r="284">
          <cell r="P284">
            <v>44012</v>
          </cell>
          <cell r="T284">
            <v>75405.222765906103</v>
          </cell>
          <cell r="U284">
            <v>22590.249316065951</v>
          </cell>
          <cell r="V284">
            <v>65218.913646164976</v>
          </cell>
        </row>
        <row r="285">
          <cell r="P285">
            <v>44043</v>
          </cell>
          <cell r="T285">
            <v>75352.439109969971</v>
          </cell>
          <cell r="U285">
            <v>23007.672050895482</v>
          </cell>
          <cell r="V285">
            <v>68896.293253927593</v>
          </cell>
        </row>
        <row r="286">
          <cell r="P286">
            <v>44074</v>
          </cell>
          <cell r="T286">
            <v>75164.058012195048</v>
          </cell>
          <cell r="U286">
            <v>23049.066325881551</v>
          </cell>
          <cell r="V286">
            <v>73848.547078755597</v>
          </cell>
        </row>
        <row r="287">
          <cell r="P287">
            <v>44104</v>
          </cell>
          <cell r="T287">
            <v>75209.156447002359</v>
          </cell>
          <cell r="U287">
            <v>22804.217215397875</v>
          </cell>
          <cell r="V287">
            <v>71042.509497895138</v>
          </cell>
        </row>
        <row r="288">
          <cell r="P288">
            <v>44135</v>
          </cell>
          <cell r="T288">
            <v>75239.240109581151</v>
          </cell>
          <cell r="U288">
            <v>22689.46544214083</v>
          </cell>
          <cell r="V288">
            <v>69153.301160283474</v>
          </cell>
        </row>
        <row r="289">
          <cell r="P289">
            <v>44165</v>
          </cell>
          <cell r="T289">
            <v>75051.142009307208</v>
          </cell>
          <cell r="U289">
            <v>23032.689926028354</v>
          </cell>
          <cell r="V289">
            <v>76723.072184002551</v>
          </cell>
        </row>
        <row r="290">
          <cell r="P290">
            <v>44196</v>
          </cell>
          <cell r="T290">
            <v>75584.005117573295</v>
          </cell>
          <cell r="U290">
            <v>23656.067821690216</v>
          </cell>
          <cell r="V290">
            <v>79672.964370058631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X"/>
      <sheetName val="Institutional"/>
      <sheetName val="2020 Bear Market"/>
      <sheetName val="Feb-Mar 2020"/>
    </sheetNames>
    <sheetDataSet>
      <sheetData sheetId="0"/>
      <sheetData sheetId="1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35431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35461</v>
          </cell>
          <cell r="T3">
            <v>10255</v>
          </cell>
          <cell r="U3">
            <v>10386.000517611212</v>
          </cell>
          <cell r="V3">
            <v>10624.704795153508</v>
          </cell>
        </row>
        <row r="4">
          <cell r="P4">
            <v>35489</v>
          </cell>
          <cell r="T4">
            <v>10646.741</v>
          </cell>
          <cell r="U4">
            <v>10748.474582219033</v>
          </cell>
          <cell r="V4">
            <v>10707.978231851319</v>
          </cell>
        </row>
        <row r="5">
          <cell r="P5">
            <v>35520</v>
          </cell>
          <cell r="T5">
            <v>10978.919319199998</v>
          </cell>
          <cell r="U5">
            <v>10685.059898144644</v>
          </cell>
          <cell r="V5">
            <v>10267.994660642777</v>
          </cell>
        </row>
        <row r="6">
          <cell r="P6">
            <v>35550</v>
          </cell>
          <cell r="T6">
            <v>11150.190460579519</v>
          </cell>
          <cell r="U6">
            <v>10537.606501430744</v>
          </cell>
          <cell r="V6">
            <v>10880.993941883151</v>
          </cell>
        </row>
        <row r="7">
          <cell r="P7">
            <v>35581</v>
          </cell>
          <cell r="T7">
            <v>12089.036497360315</v>
          </cell>
          <cell r="U7">
            <v>10571.324338985631</v>
          </cell>
          <cell r="V7">
            <v>11543.484957387822</v>
          </cell>
        </row>
        <row r="8">
          <cell r="P8">
            <v>35611</v>
          </cell>
          <cell r="T8">
            <v>12121.676895903187</v>
          </cell>
          <cell r="U8">
            <v>10579.783041945519</v>
          </cell>
          <cell r="V8">
            <v>12060.683848444398</v>
          </cell>
        </row>
        <row r="9">
          <cell r="P9">
            <v>35642</v>
          </cell>
          <cell r="T9">
            <v>11947.124748602182</v>
          </cell>
          <cell r="U9">
            <v>11181.769265299143</v>
          </cell>
          <cell r="V9">
            <v>13020.33062942807</v>
          </cell>
        </row>
        <row r="10">
          <cell r="P10">
            <v>35673</v>
          </cell>
          <cell r="T10">
            <v>11988.939685222291</v>
          </cell>
          <cell r="U10">
            <v>10734.503466094275</v>
          </cell>
          <cell r="V10">
            <v>12290.892288736008</v>
          </cell>
        </row>
        <row r="11">
          <cell r="P11">
            <v>35703</v>
          </cell>
          <cell r="T11">
            <v>12253.895252265704</v>
          </cell>
          <cell r="U11">
            <v>10842.916695300999</v>
          </cell>
          <cell r="V11">
            <v>12963.959338741141</v>
          </cell>
        </row>
        <row r="12">
          <cell r="P12">
            <v>35734</v>
          </cell>
          <cell r="T12">
            <v>11649.778216329005</v>
          </cell>
          <cell r="U12">
            <v>10669.429209356189</v>
          </cell>
          <cell r="V12">
            <v>12531.060683848442</v>
          </cell>
        </row>
        <row r="13">
          <cell r="P13">
            <v>35764</v>
          </cell>
          <cell r="T13">
            <v>11918.888093126203</v>
          </cell>
          <cell r="U13">
            <v>10820.940151569432</v>
          </cell>
          <cell r="V13">
            <v>13111.099702228152</v>
          </cell>
        </row>
        <row r="14">
          <cell r="P14">
            <v>35795</v>
          </cell>
          <cell r="T14">
            <v>12377.765284711561</v>
          </cell>
          <cell r="U14">
            <v>11089.301093270909</v>
          </cell>
          <cell r="V14">
            <v>13336.276825136047</v>
          </cell>
        </row>
        <row r="15">
          <cell r="P15">
            <v>35826</v>
          </cell>
          <cell r="T15">
            <v>12625.320590405792</v>
          </cell>
          <cell r="U15">
            <v>11153.615017158667</v>
          </cell>
          <cell r="V15">
            <v>13483.827908409485</v>
          </cell>
        </row>
        <row r="16">
          <cell r="P16">
            <v>35854</v>
          </cell>
          <cell r="T16">
            <v>12698.547449830146</v>
          </cell>
          <cell r="U16">
            <v>11043.191292434252</v>
          </cell>
          <cell r="V16">
            <v>14456.309682718964</v>
          </cell>
        </row>
        <row r="17">
          <cell r="P17">
            <v>35885</v>
          </cell>
          <cell r="T17">
            <v>12984.264767451325</v>
          </cell>
          <cell r="U17">
            <v>11102.826244935382</v>
          </cell>
          <cell r="V17">
            <v>15196.632097751306</v>
          </cell>
        </row>
        <row r="18">
          <cell r="P18">
            <v>35915</v>
          </cell>
          <cell r="T18">
            <v>13420.53606363769</v>
          </cell>
          <cell r="U18">
            <v>10726.439551345135</v>
          </cell>
          <cell r="V18">
            <v>15349.522538248279</v>
          </cell>
        </row>
        <row r="19">
          <cell r="P19">
            <v>35946</v>
          </cell>
          <cell r="T19">
            <v>13860.729646525006</v>
          </cell>
          <cell r="U19">
            <v>10807.963316864334</v>
          </cell>
          <cell r="V19">
            <v>15085.63507546976</v>
          </cell>
        </row>
        <row r="20">
          <cell r="P20">
            <v>35976</v>
          </cell>
          <cell r="T20">
            <v>14424.861343138573</v>
          </cell>
          <cell r="U20">
            <v>10846.871888301261</v>
          </cell>
          <cell r="V20">
            <v>15698.42899681692</v>
          </cell>
        </row>
        <row r="21">
          <cell r="P21">
            <v>36007</v>
          </cell>
          <cell r="T21">
            <v>14486.888246914068</v>
          </cell>
          <cell r="U21">
            <v>10815.41311661898</v>
          </cell>
          <cell r="V21">
            <v>15531.266043741656</v>
          </cell>
        </row>
        <row r="22">
          <cell r="P22">
            <v>36038</v>
          </cell>
          <cell r="T22">
            <v>14230.470324943688</v>
          </cell>
          <cell r="U22">
            <v>11455.686485522243</v>
          </cell>
          <cell r="V22">
            <v>13285.758291405689</v>
          </cell>
        </row>
        <row r="23">
          <cell r="P23">
            <v>36068</v>
          </cell>
          <cell r="T23">
            <v>15344.71615138678</v>
          </cell>
          <cell r="U23">
            <v>11817.68534209861</v>
          </cell>
          <cell r="V23">
            <v>14136.872368826369</v>
          </cell>
        </row>
        <row r="24">
          <cell r="P24">
            <v>36099</v>
          </cell>
          <cell r="T24">
            <v>15783.575033316441</v>
          </cell>
          <cell r="U24">
            <v>11729.055388785971</v>
          </cell>
          <cell r="V24">
            <v>15286.785090871754</v>
          </cell>
        </row>
        <row r="25">
          <cell r="P25">
            <v>36129</v>
          </cell>
          <cell r="T25">
            <v>15826.190685906395</v>
          </cell>
          <cell r="U25">
            <v>11619.97686833521</v>
          </cell>
          <cell r="V25">
            <v>16213.368929048158</v>
          </cell>
        </row>
        <row r="26">
          <cell r="P26">
            <v>36160</v>
          </cell>
          <cell r="T26">
            <v>15886.330210512839</v>
          </cell>
          <cell r="U26">
            <v>11866.317400948372</v>
          </cell>
          <cell r="V26">
            <v>17147.653763220045</v>
          </cell>
        </row>
        <row r="27">
          <cell r="P27">
            <v>36191</v>
          </cell>
          <cell r="T27">
            <v>16696.533051248993</v>
          </cell>
          <cell r="U27">
            <v>11688.326405043934</v>
          </cell>
          <cell r="V27">
            <v>17864.667830372731</v>
          </cell>
        </row>
        <row r="28">
          <cell r="P28">
            <v>36219</v>
          </cell>
          <cell r="T28">
            <v>17187.411122955713</v>
          </cell>
          <cell r="U28">
            <v>11994.557771405931</v>
          </cell>
          <cell r="V28">
            <v>17309.477359071778</v>
          </cell>
        </row>
        <row r="29">
          <cell r="P29">
            <v>36250</v>
          </cell>
          <cell r="T29">
            <v>17599.908989906649</v>
          </cell>
          <cell r="U29">
            <v>11848.222941289148</v>
          </cell>
          <cell r="V29">
            <v>18001.950918985527</v>
          </cell>
        </row>
        <row r="30">
          <cell r="P30">
            <v>36280</v>
          </cell>
          <cell r="T30">
            <v>17863.907624755248</v>
          </cell>
          <cell r="U30">
            <v>12062.680670438114</v>
          </cell>
          <cell r="V30">
            <v>18699.14775644317</v>
          </cell>
        </row>
        <row r="31">
          <cell r="P31">
            <v>36311</v>
          </cell>
          <cell r="T31">
            <v>18339.087567573737</v>
          </cell>
          <cell r="U31">
            <v>11890.180155020173</v>
          </cell>
          <cell r="V31">
            <v>18257.521306088922</v>
          </cell>
        </row>
        <row r="32">
          <cell r="P32">
            <v>36341</v>
          </cell>
          <cell r="T32">
            <v>18698.533683898182</v>
          </cell>
          <cell r="U32">
            <v>12074.48045140377</v>
          </cell>
          <cell r="V32">
            <v>19270.767019201154</v>
          </cell>
        </row>
        <row r="33">
          <cell r="P33">
            <v>36372</v>
          </cell>
          <cell r="T33">
            <v>19222.092627047332</v>
          </cell>
          <cell r="U33">
            <v>12011.694504109457</v>
          </cell>
          <cell r="V33">
            <v>18669.06253208749</v>
          </cell>
        </row>
        <row r="34">
          <cell r="P34">
            <v>36403</v>
          </cell>
          <cell r="T34">
            <v>19610.37889811369</v>
          </cell>
          <cell r="U34">
            <v>11973.253829811194</v>
          </cell>
          <cell r="V34">
            <v>18576.75326008831</v>
          </cell>
        </row>
        <row r="35">
          <cell r="P35">
            <v>36433</v>
          </cell>
          <cell r="T35">
            <v>20218.300643955212</v>
          </cell>
          <cell r="U35">
            <v>11979.24145100752</v>
          </cell>
          <cell r="V35">
            <v>18067.460724920424</v>
          </cell>
        </row>
        <row r="36">
          <cell r="P36">
            <v>36464</v>
          </cell>
          <cell r="T36">
            <v>19322.629925427995</v>
          </cell>
          <cell r="U36">
            <v>11474.914133564167</v>
          </cell>
          <cell r="V36">
            <v>19210.801930383001</v>
          </cell>
        </row>
        <row r="37">
          <cell r="P37">
            <v>36494</v>
          </cell>
          <cell r="T37">
            <v>19739.998731817239</v>
          </cell>
          <cell r="U37">
            <v>11699.826439405131</v>
          </cell>
          <cell r="V37">
            <v>19601.293767327243</v>
          </cell>
        </row>
        <row r="38">
          <cell r="P38">
            <v>36525</v>
          </cell>
          <cell r="T38">
            <v>19907.788721037683</v>
          </cell>
          <cell r="U38">
            <v>11725.560782031584</v>
          </cell>
          <cell r="V38">
            <v>20755.72440702331</v>
          </cell>
        </row>
        <row r="39">
          <cell r="P39">
            <v>36556</v>
          </cell>
          <cell r="T39">
            <v>20343.769294028411</v>
          </cell>
          <cell r="U39">
            <v>11890.896622513752</v>
          </cell>
          <cell r="V39">
            <v>19712.906869288428</v>
          </cell>
        </row>
        <row r="40">
          <cell r="P40">
            <v>36585</v>
          </cell>
          <cell r="T40">
            <v>20791.332218497035</v>
          </cell>
          <cell r="U40">
            <v>11838.572562804227</v>
          </cell>
          <cell r="V40">
            <v>19339.767943320672</v>
          </cell>
        </row>
        <row r="41">
          <cell r="P41">
            <v>36616</v>
          </cell>
          <cell r="T41">
            <v>21103.202201774489</v>
          </cell>
          <cell r="U41">
            <v>11740.314163685043</v>
          </cell>
          <cell r="V41">
            <v>21231.748639490714</v>
          </cell>
        </row>
        <row r="42">
          <cell r="P42">
            <v>36646</v>
          </cell>
          <cell r="T42">
            <v>21326.896145113296</v>
          </cell>
          <cell r="U42">
            <v>11551.291030558072</v>
          </cell>
          <cell r="V42">
            <v>20592.976691652126</v>
          </cell>
        </row>
        <row r="43">
          <cell r="P43">
            <v>36677</v>
          </cell>
          <cell r="T43">
            <v>21030.452288696222</v>
          </cell>
          <cell r="U43">
            <v>11643.700715443971</v>
          </cell>
          <cell r="V43">
            <v>20170.448711366676</v>
          </cell>
        </row>
        <row r="44">
          <cell r="P44">
            <v>36707</v>
          </cell>
          <cell r="T44">
            <v>21667.674993043718</v>
          </cell>
          <cell r="U44">
            <v>11533.086907506973</v>
          </cell>
          <cell r="V44">
            <v>20667.727692781606</v>
          </cell>
        </row>
        <row r="45">
          <cell r="P45">
            <v>36738</v>
          </cell>
          <cell r="T45">
            <v>22189.865960376072</v>
          </cell>
          <cell r="U45">
            <v>11394.691706961874</v>
          </cell>
          <cell r="V45">
            <v>20344.593900811178</v>
          </cell>
        </row>
        <row r="46">
          <cell r="P46">
            <v>36769</v>
          </cell>
          <cell r="T46">
            <v>22587.064561066803</v>
          </cell>
          <cell r="U46">
            <v>11686.39632934695</v>
          </cell>
          <cell r="V46">
            <v>21608.276003696486</v>
          </cell>
        </row>
        <row r="47">
          <cell r="P47">
            <v>36799</v>
          </cell>
          <cell r="T47">
            <v>23192.397891303393</v>
          </cell>
          <cell r="U47">
            <v>11512.26548483648</v>
          </cell>
          <cell r="V47">
            <v>20467.501796899076</v>
          </cell>
        </row>
        <row r="48">
          <cell r="P48">
            <v>36830</v>
          </cell>
          <cell r="T48">
            <v>23644.649650183812</v>
          </cell>
          <cell r="U48">
            <v>11613.579837142555</v>
          </cell>
          <cell r="V48">
            <v>20381.045281856466</v>
          </cell>
        </row>
        <row r="49">
          <cell r="P49">
            <v>36860</v>
          </cell>
          <cell r="T49">
            <v>23989.861535076496</v>
          </cell>
          <cell r="U49">
            <v>11931.786445897204</v>
          </cell>
          <cell r="V49">
            <v>18774.206797412477</v>
          </cell>
        </row>
        <row r="50">
          <cell r="P50">
            <v>36891</v>
          </cell>
          <cell r="T50">
            <v>24289.73480426495</v>
          </cell>
          <cell r="U50">
            <v>12647.698311622424</v>
          </cell>
          <cell r="V50">
            <v>18866.105349625228</v>
          </cell>
        </row>
        <row r="51">
          <cell r="P51">
            <v>36922</v>
          </cell>
          <cell r="T51">
            <v>25086.438105844838</v>
          </cell>
          <cell r="U51">
            <v>12646.433527169476</v>
          </cell>
          <cell r="V51">
            <v>19535.373241605925</v>
          </cell>
        </row>
        <row r="52">
          <cell r="P52">
            <v>36950</v>
          </cell>
          <cell r="T52">
            <v>24797.944067627624</v>
          </cell>
          <cell r="U52">
            <v>12568.024201979502</v>
          </cell>
          <cell r="V52">
            <v>17754.184207824223</v>
          </cell>
        </row>
        <row r="53">
          <cell r="P53">
            <v>36981</v>
          </cell>
          <cell r="T53">
            <v>24711.15126339093</v>
          </cell>
          <cell r="U53">
            <v>13122.27029540394</v>
          </cell>
          <cell r="V53">
            <v>16629.428072697414</v>
          </cell>
        </row>
        <row r="54">
          <cell r="P54">
            <v>37011</v>
          </cell>
          <cell r="T54">
            <v>23213.65549682944</v>
          </cell>
          <cell r="U54">
            <v>12620.998931147478</v>
          </cell>
          <cell r="V54">
            <v>17921.655200739311</v>
          </cell>
        </row>
        <row r="55">
          <cell r="P55">
            <v>37042</v>
          </cell>
          <cell r="T55">
            <v>23694.178165613808</v>
          </cell>
          <cell r="U55">
            <v>12696.725158682933</v>
          </cell>
          <cell r="V55">
            <v>18041.790738268832</v>
          </cell>
        </row>
        <row r="56">
          <cell r="P56">
            <v>37072</v>
          </cell>
          <cell r="T56">
            <v>23625.465048933529</v>
          </cell>
          <cell r="U56">
            <v>12565.95521931948</v>
          </cell>
          <cell r="V56">
            <v>17602.628606633141</v>
          </cell>
        </row>
        <row r="57">
          <cell r="P57">
            <v>37103</v>
          </cell>
          <cell r="T57">
            <v>23774.305478741811</v>
          </cell>
          <cell r="U57">
            <v>12483.0204514915</v>
          </cell>
          <cell r="V57">
            <v>17429.407536708099</v>
          </cell>
        </row>
        <row r="58">
          <cell r="P58">
            <v>37134</v>
          </cell>
          <cell r="T58">
            <v>24287.830477082636</v>
          </cell>
          <cell r="U58">
            <v>12669.016875002748</v>
          </cell>
          <cell r="V58">
            <v>16338.22774412159</v>
          </cell>
        </row>
        <row r="59">
          <cell r="P59">
            <v>37164</v>
          </cell>
          <cell r="T59">
            <v>22784.413770551222</v>
          </cell>
          <cell r="U59">
            <v>12895.78614761278</v>
          </cell>
          <cell r="V59">
            <v>15018.893110175597</v>
          </cell>
        </row>
        <row r="60">
          <cell r="P60">
            <v>37195</v>
          </cell>
          <cell r="T60">
            <v>23625.158638684559</v>
          </cell>
          <cell r="U60">
            <v>13225.924133403329</v>
          </cell>
          <cell r="V60">
            <v>15305.267481260922</v>
          </cell>
        </row>
        <row r="61">
          <cell r="P61">
            <v>37225</v>
          </cell>
          <cell r="T61">
            <v>24014.973756222855</v>
          </cell>
          <cell r="U61">
            <v>12628.112429833711</v>
          </cell>
          <cell r="V61">
            <v>16479.309990758818</v>
          </cell>
        </row>
        <row r="62">
          <cell r="P62">
            <v>37256</v>
          </cell>
          <cell r="T62">
            <v>24524.091199854782</v>
          </cell>
          <cell r="U62">
            <v>12754.393481023122</v>
          </cell>
          <cell r="V62">
            <v>16623.677995687456</v>
          </cell>
        </row>
        <row r="63">
          <cell r="P63">
            <v>37287</v>
          </cell>
          <cell r="T63">
            <v>25117.574206891266</v>
          </cell>
          <cell r="U63">
            <v>12643.977067191496</v>
          </cell>
          <cell r="V63">
            <v>16381.045281856466</v>
          </cell>
        </row>
        <row r="64">
          <cell r="P64">
            <v>37315</v>
          </cell>
          <cell r="T64">
            <v>25378.796978642935</v>
          </cell>
          <cell r="U64">
            <v>12375.44066406302</v>
          </cell>
          <cell r="V64">
            <v>16065.201766095093</v>
          </cell>
        </row>
        <row r="65">
          <cell r="P65">
            <v>37346</v>
          </cell>
          <cell r="T65">
            <v>25467.622768068188</v>
          </cell>
          <cell r="U65">
            <v>12447.482201631503</v>
          </cell>
          <cell r="V65">
            <v>16669.370571927317</v>
          </cell>
        </row>
        <row r="66">
          <cell r="P66">
            <v>37376</v>
          </cell>
          <cell r="T66">
            <v>25819.075962267529</v>
          </cell>
          <cell r="U66">
            <v>12333.900171221116</v>
          </cell>
          <cell r="V66">
            <v>15658.691857480248</v>
          </cell>
        </row>
        <row r="67">
          <cell r="P67">
            <v>37407</v>
          </cell>
          <cell r="T67">
            <v>25968.82660284868</v>
          </cell>
          <cell r="U67">
            <v>12651.989805691095</v>
          </cell>
          <cell r="V67">
            <v>15543.382277441229</v>
          </cell>
        </row>
        <row r="68">
          <cell r="P68">
            <v>37437</v>
          </cell>
          <cell r="T68">
            <v>26231.11175153745</v>
          </cell>
          <cell r="U68">
            <v>13468.382581944144</v>
          </cell>
          <cell r="V68">
            <v>14436.184413184117</v>
          </cell>
        </row>
        <row r="69">
          <cell r="P69">
            <v>37468</v>
          </cell>
          <cell r="T69">
            <v>26545.885092555898</v>
          </cell>
          <cell r="U69">
            <v>13862.081469664916</v>
          </cell>
          <cell r="V69">
            <v>13310.812198377667</v>
          </cell>
        </row>
        <row r="70">
          <cell r="P70">
            <v>37499</v>
          </cell>
          <cell r="T70">
            <v>27148.476684156914</v>
          </cell>
          <cell r="U70">
            <v>14041.176410380887</v>
          </cell>
          <cell r="V70">
            <v>13398.295512886343</v>
          </cell>
        </row>
        <row r="71">
          <cell r="P71">
            <v>37529</v>
          </cell>
          <cell r="T71">
            <v>27805.469819913513</v>
          </cell>
          <cell r="U71">
            <v>14380.745447872605</v>
          </cell>
          <cell r="V71">
            <v>11942.088510113985</v>
          </cell>
        </row>
        <row r="72">
          <cell r="P72">
            <v>37560</v>
          </cell>
          <cell r="T72">
            <v>27241.01878256927</v>
          </cell>
          <cell r="U72">
            <v>13899.754500220059</v>
          </cell>
          <cell r="V72">
            <v>12993.223123523989</v>
          </cell>
        </row>
        <row r="73">
          <cell r="P73">
            <v>37590</v>
          </cell>
          <cell r="T73">
            <v>26783.369667022107</v>
          </cell>
          <cell r="U73">
            <v>13703.281567338443</v>
          </cell>
          <cell r="V73">
            <v>13757.983365848666</v>
          </cell>
        </row>
        <row r="74">
          <cell r="P74">
            <v>37621</v>
          </cell>
          <cell r="T74">
            <v>28157.356530940338</v>
          </cell>
          <cell r="U74">
            <v>14330.534236179856</v>
          </cell>
          <cell r="V74">
            <v>12949.789506109471</v>
          </cell>
        </row>
        <row r="75">
          <cell r="P75">
            <v>37652</v>
          </cell>
          <cell r="T75">
            <v>28804.975731151964</v>
          </cell>
          <cell r="U75">
            <v>14747.657224404929</v>
          </cell>
          <cell r="V75">
            <v>12610.534962521835</v>
          </cell>
        </row>
        <row r="76">
          <cell r="P76">
            <v>37680</v>
          </cell>
          <cell r="T76">
            <v>29311.943304020242</v>
          </cell>
          <cell r="U76">
            <v>15133.087492378396</v>
          </cell>
          <cell r="V76">
            <v>12421.295820926187</v>
          </cell>
        </row>
        <row r="77">
          <cell r="P77">
            <v>37711</v>
          </cell>
          <cell r="T77">
            <v>30071.122635594369</v>
          </cell>
          <cell r="U77">
            <v>14434.495131676493</v>
          </cell>
          <cell r="V77">
            <v>12541.94475818874</v>
          </cell>
        </row>
        <row r="78">
          <cell r="P78">
            <v>37741</v>
          </cell>
          <cell r="T78">
            <v>29965.873706369792</v>
          </cell>
          <cell r="U78">
            <v>14559.08005573825</v>
          </cell>
          <cell r="V78">
            <v>13575.00770099601</v>
          </cell>
        </row>
        <row r="79">
          <cell r="P79">
            <v>37772</v>
          </cell>
          <cell r="T79">
            <v>30319.471016104955</v>
          </cell>
          <cell r="U79">
            <v>15301.362311762792</v>
          </cell>
          <cell r="V79">
            <v>14290.173529109781</v>
          </cell>
        </row>
        <row r="80">
          <cell r="P80">
            <v>37802</v>
          </cell>
          <cell r="T80">
            <v>30825.806182073906</v>
          </cell>
          <cell r="U80">
            <v>14936.424476284197</v>
          </cell>
          <cell r="V80">
            <v>14472.533114282796</v>
          </cell>
        </row>
        <row r="81">
          <cell r="P81">
            <v>37833</v>
          </cell>
          <cell r="T81">
            <v>30548.373926435241</v>
          </cell>
          <cell r="U81">
            <v>14790.257796701619</v>
          </cell>
          <cell r="V81">
            <v>14727.692781599768</v>
          </cell>
        </row>
        <row r="82">
          <cell r="P82">
            <v>37864</v>
          </cell>
          <cell r="T82">
            <v>31449.550957265084</v>
          </cell>
          <cell r="U82">
            <v>14880.649675177036</v>
          </cell>
          <cell r="V82">
            <v>15014.888592257945</v>
          </cell>
        </row>
        <row r="83">
          <cell r="P83">
            <v>37894</v>
          </cell>
          <cell r="T83">
            <v>31600.508801859953</v>
          </cell>
          <cell r="U83">
            <v>14954.387339873172</v>
          </cell>
          <cell r="V83">
            <v>14855.426635178163</v>
          </cell>
        </row>
        <row r="84">
          <cell r="P84">
            <v>37925</v>
          </cell>
          <cell r="T84">
            <v>31749.031193228693</v>
          </cell>
          <cell r="U84">
            <v>15141.692413194116</v>
          </cell>
          <cell r="V84">
            <v>15695.861998151775</v>
          </cell>
        </row>
        <row r="85">
          <cell r="P85">
            <v>37955</v>
          </cell>
          <cell r="T85">
            <v>33028.517150315813</v>
          </cell>
          <cell r="U85">
            <v>15058.955039471513</v>
          </cell>
          <cell r="V85">
            <v>15833.966526337423</v>
          </cell>
        </row>
        <row r="86">
          <cell r="P86">
            <v>37986</v>
          </cell>
          <cell r="T86">
            <v>33064.848519181163</v>
          </cell>
          <cell r="U86">
            <v>15576.156839120882</v>
          </cell>
          <cell r="V86">
            <v>16664.339254543604</v>
          </cell>
        </row>
        <row r="87">
          <cell r="P87">
            <v>38017</v>
          </cell>
          <cell r="T87">
            <v>33567.434216672722</v>
          </cell>
          <cell r="U87">
            <v>15702.496377452626</v>
          </cell>
          <cell r="V87">
            <v>16970.222815484154</v>
          </cell>
        </row>
        <row r="88">
          <cell r="P88">
            <v>38046</v>
          </cell>
          <cell r="T88">
            <v>33879.611354887784</v>
          </cell>
          <cell r="U88">
            <v>16280.144638702992</v>
          </cell>
          <cell r="V88">
            <v>17206.078652839118</v>
          </cell>
        </row>
        <row r="89">
          <cell r="P89">
            <v>38077</v>
          </cell>
          <cell r="T89">
            <v>34956.982995973216</v>
          </cell>
          <cell r="U89">
            <v>16348.32602487751</v>
          </cell>
          <cell r="V89">
            <v>16946.503747818067</v>
          </cell>
        </row>
        <row r="90">
          <cell r="P90">
            <v>38107</v>
          </cell>
          <cell r="T90">
            <v>35481.337740912808</v>
          </cell>
          <cell r="U90">
            <v>15767.285509371837</v>
          </cell>
          <cell r="V90">
            <v>16680.460006160811</v>
          </cell>
        </row>
        <row r="91">
          <cell r="P91">
            <v>38138</v>
          </cell>
          <cell r="T91">
            <v>36237.090234794254</v>
          </cell>
          <cell r="U91">
            <v>15615.277426448765</v>
          </cell>
          <cell r="V91">
            <v>16909.333607146538</v>
          </cell>
        </row>
        <row r="92">
          <cell r="P92">
            <v>38168</v>
          </cell>
          <cell r="T92">
            <v>36479.87873936737</v>
          </cell>
          <cell r="U92">
            <v>15293.554278261356</v>
          </cell>
          <cell r="V92">
            <v>17238.217476126927</v>
          </cell>
        </row>
        <row r="93">
          <cell r="P93">
            <v>38199</v>
          </cell>
          <cell r="T93">
            <v>37643.586871153188</v>
          </cell>
          <cell r="U93">
            <v>15209.544809193012</v>
          </cell>
          <cell r="V93">
            <v>16667.625012835008</v>
          </cell>
        </row>
        <row r="94">
          <cell r="P94">
            <v>38230</v>
          </cell>
          <cell r="T94">
            <v>37564.535338723763</v>
          </cell>
          <cell r="U94">
            <v>15083.06636389823</v>
          </cell>
          <cell r="V94">
            <v>16735.085737755431</v>
          </cell>
        </row>
        <row r="95">
          <cell r="P95">
            <v>38260</v>
          </cell>
          <cell r="T95">
            <v>37925.15487797551</v>
          </cell>
          <cell r="U95">
            <v>15259.946104098341</v>
          </cell>
          <cell r="V95">
            <v>16916.315843515775</v>
          </cell>
        </row>
        <row r="96">
          <cell r="P96">
            <v>38291</v>
          </cell>
          <cell r="T96">
            <v>39055.324493339183</v>
          </cell>
          <cell r="U96">
            <v>15625.32990403722</v>
          </cell>
          <cell r="V96">
            <v>17174.761269124156</v>
          </cell>
        </row>
        <row r="97">
          <cell r="P97">
            <v>38321</v>
          </cell>
          <cell r="T97">
            <v>38535.888677577772</v>
          </cell>
          <cell r="U97">
            <v>16141.084146913854</v>
          </cell>
          <cell r="V97">
            <v>17869.699147756455</v>
          </cell>
        </row>
        <row r="98">
          <cell r="P98">
            <v>38352</v>
          </cell>
          <cell r="T98">
            <v>38416.427422677283</v>
          </cell>
          <cell r="U98">
            <v>16090.617053973398</v>
          </cell>
          <cell r="V98">
            <v>18477.76979155972</v>
          </cell>
        </row>
        <row r="99">
          <cell r="P99">
            <v>38383</v>
          </cell>
          <cell r="T99">
            <v>38577.776417852525</v>
          </cell>
          <cell r="U99">
            <v>15616.264396975632</v>
          </cell>
          <cell r="V99">
            <v>18027.312865797321</v>
          </cell>
        </row>
        <row r="100">
          <cell r="P100">
            <v>38411</v>
          </cell>
          <cell r="T100">
            <v>39210.451951105308</v>
          </cell>
          <cell r="U100">
            <v>15622.712604417828</v>
          </cell>
          <cell r="V100">
            <v>18406.715268508073</v>
          </cell>
        </row>
        <row r="101">
          <cell r="P101">
            <v>38442</v>
          </cell>
          <cell r="T101">
            <v>39853.503363103431</v>
          </cell>
          <cell r="U101">
            <v>15593.885754140525</v>
          </cell>
          <cell r="V101">
            <v>18080.809117979272</v>
          </cell>
        </row>
        <row r="102">
          <cell r="P102">
            <v>38472</v>
          </cell>
          <cell r="T102">
            <v>40594.778525657151</v>
          </cell>
          <cell r="U102">
            <v>15273.668649868185</v>
          </cell>
          <cell r="V102">
            <v>17737.858096313801</v>
          </cell>
        </row>
        <row r="103">
          <cell r="P103">
            <v>38503</v>
          </cell>
          <cell r="T103">
            <v>41110.332212932997</v>
          </cell>
          <cell r="U103">
            <v>15593.023068791113</v>
          </cell>
          <cell r="V103">
            <v>18302.289762809334</v>
          </cell>
        </row>
        <row r="104">
          <cell r="P104">
            <v>38533</v>
          </cell>
          <cell r="T104">
            <v>41139.109445482049</v>
          </cell>
          <cell r="U104">
            <v>15894.516976624149</v>
          </cell>
          <cell r="V104">
            <v>18328.26778930076</v>
          </cell>
        </row>
        <row r="105">
          <cell r="P105">
            <v>38564</v>
          </cell>
          <cell r="T105">
            <v>40188.79601729141</v>
          </cell>
          <cell r="U105">
            <v>15807.999871328284</v>
          </cell>
          <cell r="V105">
            <v>19009.85727487423</v>
          </cell>
        </row>
        <row r="106">
          <cell r="P106">
            <v>38595</v>
          </cell>
          <cell r="T106">
            <v>41314.08230577557</v>
          </cell>
          <cell r="U106">
            <v>15944.932893315065</v>
          </cell>
          <cell r="V106">
            <v>18836.430845055973</v>
          </cell>
        </row>
        <row r="107">
          <cell r="P107">
            <v>38625</v>
          </cell>
          <cell r="T107">
            <v>41888.34804982585</v>
          </cell>
          <cell r="U107">
            <v>16002.681635475958</v>
          </cell>
          <cell r="V107">
            <v>18988.910565766517</v>
          </cell>
        </row>
        <row r="108">
          <cell r="P108">
            <v>38656</v>
          </cell>
          <cell r="T108">
            <v>42047.523772415188</v>
          </cell>
          <cell r="U108">
            <v>15980.997527456053</v>
          </cell>
          <cell r="V108">
            <v>18672.348290378901</v>
          </cell>
        </row>
        <row r="109">
          <cell r="P109">
            <v>38686</v>
          </cell>
          <cell r="T109">
            <v>42245.14713414554</v>
          </cell>
          <cell r="U109">
            <v>16436.605055336142</v>
          </cell>
          <cell r="V109">
            <v>19378.580963137912</v>
          </cell>
        </row>
        <row r="110">
          <cell r="P110">
            <v>38717</v>
          </cell>
          <cell r="T110">
            <v>42519.740590517482</v>
          </cell>
          <cell r="U110">
            <v>16365.989141862019</v>
          </cell>
          <cell r="V110">
            <v>19385.357839613938</v>
          </cell>
        </row>
        <row r="111">
          <cell r="P111">
            <v>38748</v>
          </cell>
          <cell r="T111">
            <v>42604.780071698515</v>
          </cell>
          <cell r="U111">
            <v>16576.718315687267</v>
          </cell>
          <cell r="V111">
            <v>19898.654892699469</v>
          </cell>
        </row>
        <row r="112">
          <cell r="P112">
            <v>38776</v>
          </cell>
          <cell r="T112">
            <v>42758.157279956635</v>
          </cell>
          <cell r="U112">
            <v>16308.540146305579</v>
          </cell>
          <cell r="V112">
            <v>19952.664544614447</v>
          </cell>
        </row>
        <row r="113">
          <cell r="P113">
            <v>38807</v>
          </cell>
          <cell r="T113">
            <v>43549.183189635834</v>
          </cell>
          <cell r="U113">
            <v>16553.089510184796</v>
          </cell>
          <cell r="V113">
            <v>20201.047335455398</v>
          </cell>
        </row>
        <row r="114">
          <cell r="P114">
            <v>38837</v>
          </cell>
          <cell r="T114">
            <v>44154.516835971772</v>
          </cell>
          <cell r="U114">
            <v>17164.740733808922</v>
          </cell>
          <cell r="V114">
            <v>20472.225074442973</v>
          </cell>
        </row>
        <row r="115">
          <cell r="P115">
            <v>38868</v>
          </cell>
          <cell r="T115">
            <v>44525.414777393933</v>
          </cell>
          <cell r="U115">
            <v>17034.943143186749</v>
          </cell>
          <cell r="V115">
            <v>19883.047540815292</v>
          </cell>
        </row>
        <row r="116">
          <cell r="P116">
            <v>38898</v>
          </cell>
          <cell r="T116">
            <v>45220.011247921284</v>
          </cell>
          <cell r="U116">
            <v>16788.902357178042</v>
          </cell>
          <cell r="V116">
            <v>19909.949686826174</v>
          </cell>
        </row>
        <row r="117">
          <cell r="P117">
            <v>38929</v>
          </cell>
          <cell r="T117">
            <v>46314.335520120978</v>
          </cell>
          <cell r="U117">
            <v>16460.533607443063</v>
          </cell>
          <cell r="V117">
            <v>20032.857582914068</v>
          </cell>
        </row>
        <row r="118">
          <cell r="P118">
            <v>38960</v>
          </cell>
          <cell r="T118">
            <v>46735.795973354085</v>
          </cell>
          <cell r="U118">
            <v>16491.480616629928</v>
          </cell>
          <cell r="V118">
            <v>20509.497895061108</v>
          </cell>
        </row>
        <row r="119">
          <cell r="P119">
            <v>38990</v>
          </cell>
          <cell r="T119">
            <v>47062.946545167557</v>
          </cell>
          <cell r="U119">
            <v>16453.368932507285</v>
          </cell>
          <cell r="V119">
            <v>21037.99158024439</v>
          </cell>
        </row>
        <row r="120">
          <cell r="P120">
            <v>39021</v>
          </cell>
          <cell r="T120">
            <v>47519.457126655681</v>
          </cell>
          <cell r="U120">
            <v>16572.98244947075</v>
          </cell>
          <cell r="V120">
            <v>21723.482903788903</v>
          </cell>
        </row>
        <row r="121">
          <cell r="P121">
            <v>39051</v>
          </cell>
          <cell r="T121">
            <v>47814.077760840948</v>
          </cell>
          <cell r="U121">
            <v>16937.671714594431</v>
          </cell>
          <cell r="V121">
            <v>22136.667008933167</v>
          </cell>
        </row>
        <row r="122">
          <cell r="P122">
            <v>39082</v>
          </cell>
          <cell r="T122">
            <v>48239.62305291243</v>
          </cell>
          <cell r="U122">
            <v>16945.713696665196</v>
          </cell>
          <cell r="V122">
            <v>22447.17116747101</v>
          </cell>
        </row>
        <row r="123">
          <cell r="P123">
            <v>39113</v>
          </cell>
          <cell r="T123">
            <v>48919.801737958493</v>
          </cell>
          <cell r="U123">
            <v>17112.255834457981</v>
          </cell>
          <cell r="V123">
            <v>22786.631070951858</v>
          </cell>
        </row>
        <row r="124">
          <cell r="P124">
            <v>39141</v>
          </cell>
          <cell r="T124">
            <v>47041.281351220889</v>
          </cell>
          <cell r="U124">
            <v>16906.417647910315</v>
          </cell>
          <cell r="V124">
            <v>22340.897422733357</v>
          </cell>
        </row>
        <row r="125">
          <cell r="P125">
            <v>39172</v>
          </cell>
          <cell r="T125">
            <v>46688.471741086731</v>
          </cell>
          <cell r="U125">
            <v>16589.929098961693</v>
          </cell>
          <cell r="V125">
            <v>22590.820412773399</v>
          </cell>
        </row>
        <row r="126">
          <cell r="P126">
            <v>39202</v>
          </cell>
          <cell r="T126">
            <v>45806.059625180191</v>
          </cell>
          <cell r="U126">
            <v>16831.758810722433</v>
          </cell>
          <cell r="V126">
            <v>23591.436492453042</v>
          </cell>
        </row>
        <row r="127">
          <cell r="P127">
            <v>39233</v>
          </cell>
          <cell r="T127">
            <v>46580.182032845732</v>
          </cell>
          <cell r="U127">
            <v>17028.100147533802</v>
          </cell>
          <cell r="V127">
            <v>24414.724304343381</v>
          </cell>
        </row>
        <row r="128">
          <cell r="P128">
            <v>39263</v>
          </cell>
          <cell r="T128">
            <v>48345.570931890587</v>
          </cell>
          <cell r="U128">
            <v>17331.10009928191</v>
          </cell>
          <cell r="V128">
            <v>24009.138515247989</v>
          </cell>
        </row>
        <row r="129">
          <cell r="P129">
            <v>39294</v>
          </cell>
          <cell r="T129">
            <v>45609.211617145578</v>
          </cell>
          <cell r="U129">
            <v>17149.205086626756</v>
          </cell>
          <cell r="V129">
            <v>23264.708902351387</v>
          </cell>
        </row>
        <row r="130">
          <cell r="P130">
            <v>39325</v>
          </cell>
          <cell r="T130">
            <v>47880.550355679428</v>
          </cell>
          <cell r="U130">
            <v>16853.552582134213</v>
          </cell>
          <cell r="V130">
            <v>23613.410001026816</v>
          </cell>
        </row>
        <row r="131">
          <cell r="P131">
            <v>39355</v>
          </cell>
          <cell r="T131">
            <v>49278.662426065261</v>
          </cell>
          <cell r="U131">
            <v>17527.785048054484</v>
          </cell>
          <cell r="V131">
            <v>24496.560221788699</v>
          </cell>
        </row>
        <row r="132">
          <cell r="P132">
            <v>39386</v>
          </cell>
          <cell r="T132">
            <v>51195.602394439193</v>
          </cell>
          <cell r="U132">
            <v>17858.705299373734</v>
          </cell>
          <cell r="V132">
            <v>24886.230619160098</v>
          </cell>
        </row>
        <row r="133">
          <cell r="P133">
            <v>39416</v>
          </cell>
          <cell r="T133">
            <v>54006.2409658939</v>
          </cell>
          <cell r="U133">
            <v>18010.289350514893</v>
          </cell>
          <cell r="V133">
            <v>23845.774720197165</v>
          </cell>
        </row>
        <row r="134">
          <cell r="P134">
            <v>39447</v>
          </cell>
          <cell r="T134">
            <v>54935.148310507277</v>
          </cell>
          <cell r="U134">
            <v>18240.480120951397</v>
          </cell>
          <cell r="V134">
            <v>23680.357326214209</v>
          </cell>
        </row>
        <row r="135">
          <cell r="P135">
            <v>39478</v>
          </cell>
          <cell r="T135">
            <v>52084.014113191944</v>
          </cell>
          <cell r="U135">
            <v>18583.309816628174</v>
          </cell>
          <cell r="V135">
            <v>22259.985624807494</v>
          </cell>
        </row>
        <row r="136">
          <cell r="P136">
            <v>39507</v>
          </cell>
          <cell r="T136">
            <v>52646.521465614416</v>
          </cell>
          <cell r="U136">
            <v>19608.201944405031</v>
          </cell>
          <cell r="V136">
            <v>21536.913440805027</v>
          </cell>
        </row>
        <row r="137">
          <cell r="P137">
            <v>39538</v>
          </cell>
          <cell r="T137">
            <v>53704.716547073265</v>
          </cell>
          <cell r="U137">
            <v>19499.964176625308</v>
          </cell>
          <cell r="V137">
            <v>21443.885409179606</v>
          </cell>
        </row>
        <row r="138">
          <cell r="P138">
            <v>39568</v>
          </cell>
          <cell r="T138">
            <v>54886.220311108875</v>
          </cell>
          <cell r="U138">
            <v>19423.777362843983</v>
          </cell>
          <cell r="V138">
            <v>22488.243146113586</v>
          </cell>
        </row>
        <row r="139">
          <cell r="P139">
            <v>39599</v>
          </cell>
          <cell r="T139">
            <v>56505.363810286588</v>
          </cell>
          <cell r="U139">
            <v>19708.295377614912</v>
          </cell>
          <cell r="V139">
            <v>22779.54615463602</v>
          </cell>
        </row>
        <row r="140">
          <cell r="P140">
            <v>39629</v>
          </cell>
          <cell r="T140">
            <v>57539.411968014829</v>
          </cell>
          <cell r="U140">
            <v>20103.763501391251</v>
          </cell>
          <cell r="V140">
            <v>20859.123113256002</v>
          </cell>
        </row>
        <row r="141">
          <cell r="P141">
            <v>39660</v>
          </cell>
          <cell r="T141">
            <v>57648.73685075406</v>
          </cell>
          <cell r="U141">
            <v>19512.853280616913</v>
          </cell>
          <cell r="V141">
            <v>20683.745764452226</v>
          </cell>
        </row>
        <row r="142">
          <cell r="P142">
            <v>39691</v>
          </cell>
          <cell r="T142">
            <v>57625.677356013759</v>
          </cell>
          <cell r="U142">
            <v>19547.916322445453</v>
          </cell>
          <cell r="V142">
            <v>20982.955128863352</v>
          </cell>
        </row>
        <row r="143">
          <cell r="P143">
            <v>39721</v>
          </cell>
          <cell r="T143">
            <v>49500.456848815818</v>
          </cell>
          <cell r="U143">
            <v>19497.851328608536</v>
          </cell>
          <cell r="V143">
            <v>19113.255981106908</v>
          </cell>
        </row>
        <row r="144">
          <cell r="P144">
            <v>39752</v>
          </cell>
          <cell r="T144">
            <v>46317.577473436962</v>
          </cell>
          <cell r="U144">
            <v>20169.985568297619</v>
          </cell>
          <cell r="V144">
            <v>15903.172810350152</v>
          </cell>
        </row>
        <row r="145">
          <cell r="P145">
            <v>39782</v>
          </cell>
          <cell r="T145">
            <v>45238.37791830588</v>
          </cell>
          <cell r="U145">
            <v>20547.549315627315</v>
          </cell>
          <cell r="V145">
            <v>14762.09056371292</v>
          </cell>
        </row>
        <row r="146">
          <cell r="P146">
            <v>39813</v>
          </cell>
          <cell r="T146">
            <v>45129.805811301951</v>
          </cell>
          <cell r="U146">
            <v>20809.812972740594</v>
          </cell>
          <cell r="V146">
            <v>14919.190882020754</v>
          </cell>
        </row>
        <row r="147">
          <cell r="P147">
            <v>39844</v>
          </cell>
          <cell r="T147">
            <v>46167.791344961894</v>
          </cell>
          <cell r="U147">
            <v>20768.630713645478</v>
          </cell>
          <cell r="V147">
            <v>13661.66957593183</v>
          </cell>
        </row>
        <row r="148">
          <cell r="P148">
            <v>39872</v>
          </cell>
          <cell r="T148">
            <v>48023.736557029362</v>
          </cell>
          <cell r="U148">
            <v>20727.799377404357</v>
          </cell>
          <cell r="V148">
            <v>12207.002772358566</v>
          </cell>
        </row>
        <row r="149">
          <cell r="P149">
            <v>39903</v>
          </cell>
          <cell r="T149">
            <v>48042.946051652172</v>
          </cell>
          <cell r="U149">
            <v>20419.038442136465</v>
          </cell>
          <cell r="V149">
            <v>13276.311736317906</v>
          </cell>
        </row>
        <row r="150">
          <cell r="P150">
            <v>39933</v>
          </cell>
          <cell r="T150">
            <v>48047.750346257337</v>
          </cell>
          <cell r="U150">
            <v>20273.83680040238</v>
          </cell>
          <cell r="V150">
            <v>14546.976075572451</v>
          </cell>
        </row>
        <row r="151">
          <cell r="P151">
            <v>39964</v>
          </cell>
          <cell r="T151">
            <v>49316.210955398528</v>
          </cell>
          <cell r="U151">
            <v>20830.926831122753</v>
          </cell>
          <cell r="V151">
            <v>15360.611972481787</v>
          </cell>
        </row>
        <row r="152">
          <cell r="P152">
            <v>39994</v>
          </cell>
          <cell r="T152">
            <v>50800.628905156023</v>
          </cell>
          <cell r="U152">
            <v>20597.577755000275</v>
          </cell>
          <cell r="V152">
            <v>15391.107916623898</v>
          </cell>
        </row>
        <row r="153">
          <cell r="P153">
            <v>40025</v>
          </cell>
          <cell r="T153">
            <v>51054.632049681801</v>
          </cell>
          <cell r="U153">
            <v>20541.634803358906</v>
          </cell>
          <cell r="V153">
            <v>16555.190471300968</v>
          </cell>
        </row>
        <row r="154">
          <cell r="P154">
            <v>40056</v>
          </cell>
          <cell r="T154">
            <v>51253.745114675563</v>
          </cell>
          <cell r="U154">
            <v>20637.663380176651</v>
          </cell>
          <cell r="V154">
            <v>17152.890440496984</v>
          </cell>
        </row>
        <row r="155">
          <cell r="P155">
            <v>40086</v>
          </cell>
          <cell r="T155">
            <v>51648.398952058567</v>
          </cell>
          <cell r="U155">
            <v>20835.890927328255</v>
          </cell>
          <cell r="V155">
            <v>17792.997227641452</v>
          </cell>
        </row>
        <row r="156">
          <cell r="P156">
            <v>40117</v>
          </cell>
          <cell r="T156">
            <v>51302.35467907977</v>
          </cell>
          <cell r="U156">
            <v>20621.637903177452</v>
          </cell>
          <cell r="V156">
            <v>17462.470479515363</v>
          </cell>
        </row>
        <row r="157">
          <cell r="P157">
            <v>40147</v>
          </cell>
          <cell r="T157">
            <v>52538.74142684559</v>
          </cell>
          <cell r="U157">
            <v>21113.873003943489</v>
          </cell>
          <cell r="V157">
            <v>18509.908614847533</v>
          </cell>
        </row>
        <row r="158">
          <cell r="P158">
            <v>40178</v>
          </cell>
          <cell r="T158">
            <v>53316.3147999629</v>
          </cell>
          <cell r="U158">
            <v>20788.954995606146</v>
          </cell>
          <cell r="V158">
            <v>18867.440188931112</v>
          </cell>
        </row>
        <row r="159">
          <cell r="P159">
            <v>40209</v>
          </cell>
          <cell r="T159">
            <v>53545.574953602736</v>
          </cell>
          <cell r="U159">
            <v>20409.826717219043</v>
          </cell>
          <cell r="V159">
            <v>18188.725741862625</v>
          </cell>
        </row>
        <row r="160">
          <cell r="P160">
            <v>40237</v>
          </cell>
          <cell r="T160">
            <v>55558.888571858202</v>
          </cell>
          <cell r="U160">
            <v>20420.273983018247</v>
          </cell>
          <cell r="V160">
            <v>18752.130608892094</v>
          </cell>
        </row>
        <row r="161">
          <cell r="P161">
            <v>40268</v>
          </cell>
          <cell r="T161">
            <v>55542.220905286646</v>
          </cell>
          <cell r="U161">
            <v>20682.303691562192</v>
          </cell>
          <cell r="V161">
            <v>19883.766300441534</v>
          </cell>
        </row>
        <row r="162">
          <cell r="P162">
            <v>40298</v>
          </cell>
          <cell r="T162">
            <v>55786.606677269905</v>
          </cell>
          <cell r="U162">
            <v>20759.49209765597</v>
          </cell>
          <cell r="V162">
            <v>20197.658897217385</v>
          </cell>
        </row>
        <row r="163">
          <cell r="P163">
            <v>40329</v>
          </cell>
          <cell r="T163">
            <v>47524.610228366233</v>
          </cell>
          <cell r="U163">
            <v>20518.912548562592</v>
          </cell>
          <cell r="V163">
            <v>18584.864975870223</v>
          </cell>
        </row>
        <row r="164">
          <cell r="P164">
            <v>40359</v>
          </cell>
          <cell r="T164">
            <v>47401.046241772478</v>
          </cell>
          <cell r="U164">
            <v>20591.714418981403</v>
          </cell>
          <cell r="V164">
            <v>17611.972481774319</v>
          </cell>
        </row>
        <row r="165">
          <cell r="P165">
            <v>40390</v>
          </cell>
          <cell r="T165">
            <v>47320.464463161465</v>
          </cell>
          <cell r="U165">
            <v>20569.452750430963</v>
          </cell>
          <cell r="V165">
            <v>18845.877400143763</v>
          </cell>
        </row>
        <row r="166">
          <cell r="P166">
            <v>40421</v>
          </cell>
          <cell r="T166">
            <v>48858.379558214212</v>
          </cell>
          <cell r="U166">
            <v>20910.96648540525</v>
          </cell>
          <cell r="V166">
            <v>17995.174042509509</v>
          </cell>
        </row>
        <row r="167">
          <cell r="P167">
            <v>40451</v>
          </cell>
          <cell r="T167">
            <v>49092.899780093634</v>
          </cell>
          <cell r="U167">
            <v>21348.77930023057</v>
          </cell>
          <cell r="V167">
            <v>19601.088407434039</v>
          </cell>
        </row>
        <row r="168">
          <cell r="P168">
            <v>40482</v>
          </cell>
          <cell r="T168">
            <v>48773.795931523026</v>
          </cell>
          <cell r="U168">
            <v>21828.015633613129</v>
          </cell>
          <cell r="V168">
            <v>20346.955539583127</v>
          </cell>
        </row>
        <row r="169">
          <cell r="P169">
            <v>40512</v>
          </cell>
          <cell r="T169">
            <v>49788.2908868987</v>
          </cell>
          <cell r="U169">
            <v>21493.220609114327</v>
          </cell>
          <cell r="V169">
            <v>20349.522538248289</v>
          </cell>
        </row>
        <row r="170">
          <cell r="P170">
            <v>40543</v>
          </cell>
          <cell r="T170">
            <v>49589.137723351101</v>
          </cell>
          <cell r="U170">
            <v>22254.18950711421</v>
          </cell>
          <cell r="V170">
            <v>21709.518431050426</v>
          </cell>
        </row>
        <row r="171">
          <cell r="P171">
            <v>40574</v>
          </cell>
          <cell r="T171">
            <v>49668.480343708463</v>
          </cell>
          <cell r="U171">
            <v>22142.64721579268</v>
          </cell>
          <cell r="V171">
            <v>22224.047643495236</v>
          </cell>
        </row>
        <row r="172">
          <cell r="P172">
            <v>40602</v>
          </cell>
          <cell r="T172">
            <v>49961.524377736343</v>
          </cell>
          <cell r="U172">
            <v>22375.214026386457</v>
          </cell>
          <cell r="V172">
            <v>22985.419447581899</v>
          </cell>
        </row>
        <row r="173">
          <cell r="P173">
            <v>40633</v>
          </cell>
          <cell r="T173">
            <v>51190.577877428652</v>
          </cell>
          <cell r="U173">
            <v>22125.0352750577</v>
          </cell>
          <cell r="V173">
            <v>22994.557962829869</v>
          </cell>
        </row>
        <row r="174">
          <cell r="P174">
            <v>40663</v>
          </cell>
          <cell r="T174">
            <v>51943.07937222685</v>
          </cell>
          <cell r="U174">
            <v>22782.971760945482</v>
          </cell>
          <cell r="V174">
            <v>23675.531368723699</v>
          </cell>
        </row>
        <row r="175">
          <cell r="P175">
            <v>40694</v>
          </cell>
          <cell r="T175">
            <v>53132.575889850843</v>
          </cell>
          <cell r="U175">
            <v>22166.327197544691</v>
          </cell>
          <cell r="V175">
            <v>23407.536708080919</v>
          </cell>
        </row>
        <row r="176">
          <cell r="P176">
            <v>40724</v>
          </cell>
          <cell r="T176">
            <v>54211.167180414814</v>
          </cell>
          <cell r="U176">
            <v>21787.769168795337</v>
          </cell>
          <cell r="V176">
            <v>23017.352910976493</v>
          </cell>
        </row>
        <row r="177">
          <cell r="P177">
            <v>40755</v>
          </cell>
          <cell r="T177">
            <v>53338.367388810133</v>
          </cell>
          <cell r="U177">
            <v>22093.561881589838</v>
          </cell>
          <cell r="V177">
            <v>22549.337714344398</v>
          </cell>
        </row>
        <row r="178">
          <cell r="P178">
            <v>40786</v>
          </cell>
          <cell r="T178">
            <v>50922.139346097036</v>
          </cell>
          <cell r="U178">
            <v>22014.750457296326</v>
          </cell>
          <cell r="V178">
            <v>21324.365951329717</v>
          </cell>
        </row>
        <row r="179">
          <cell r="P179">
            <v>40816</v>
          </cell>
          <cell r="T179">
            <v>51716.524719896152</v>
          </cell>
          <cell r="U179">
            <v>21995.800623180487</v>
          </cell>
          <cell r="V179">
            <v>19825.341410822475</v>
          </cell>
        </row>
        <row r="180">
          <cell r="P180">
            <v>40847</v>
          </cell>
          <cell r="T180">
            <v>51416.568876520752</v>
          </cell>
          <cell r="U180">
            <v>21495.940261232805</v>
          </cell>
          <cell r="V180">
            <v>21992.093644111315</v>
          </cell>
        </row>
        <row r="181">
          <cell r="P181">
            <v>40877</v>
          </cell>
          <cell r="T181">
            <v>53653.189622649406</v>
          </cell>
          <cell r="U181">
            <v>21523.436529022038</v>
          </cell>
          <cell r="V181">
            <v>21943.526029366476</v>
          </cell>
        </row>
        <row r="182">
          <cell r="P182">
            <v>40908</v>
          </cell>
          <cell r="T182">
            <v>55654.453595574232</v>
          </cell>
          <cell r="U182">
            <v>21567.323818450048</v>
          </cell>
          <cell r="V182">
            <v>22167.984392648126</v>
          </cell>
        </row>
        <row r="183">
          <cell r="P183">
            <v>40939</v>
          </cell>
          <cell r="T183">
            <v>55910.464082113867</v>
          </cell>
          <cell r="U183">
            <v>21585.871553462352</v>
          </cell>
          <cell r="V183">
            <v>23161.412876065315</v>
          </cell>
        </row>
        <row r="184">
          <cell r="P184">
            <v>40968</v>
          </cell>
          <cell r="T184">
            <v>55681.231179377202</v>
          </cell>
          <cell r="U184">
            <v>21765.229686318817</v>
          </cell>
          <cell r="V184">
            <v>24162.953075264413</v>
          </cell>
        </row>
        <row r="185">
          <cell r="P185">
            <v>40999</v>
          </cell>
          <cell r="T185">
            <v>55658.958686905455</v>
          </cell>
          <cell r="U185">
            <v>21434.265569642816</v>
          </cell>
          <cell r="V185">
            <v>24958.106581784592</v>
          </cell>
        </row>
        <row r="186">
          <cell r="P186">
            <v>41029</v>
          </cell>
          <cell r="T186">
            <v>57072.69623755286</v>
          </cell>
          <cell r="U186">
            <v>21392.191381627126</v>
          </cell>
          <cell r="V186">
            <v>24801.51966320979</v>
          </cell>
        </row>
        <row r="187">
          <cell r="P187">
            <v>41060</v>
          </cell>
          <cell r="T187">
            <v>58282.637397788989</v>
          </cell>
          <cell r="U187">
            <v>21957.630451915513</v>
          </cell>
          <cell r="V187">
            <v>23310.914878324278</v>
          </cell>
        </row>
        <row r="188">
          <cell r="P188">
            <v>41090</v>
          </cell>
          <cell r="T188">
            <v>59780.501178912171</v>
          </cell>
          <cell r="U188">
            <v>21473.612794647244</v>
          </cell>
          <cell r="V188">
            <v>24271.3830988808</v>
          </cell>
        </row>
        <row r="189">
          <cell r="P189">
            <v>41121</v>
          </cell>
          <cell r="T189">
            <v>59894.084131152107</v>
          </cell>
          <cell r="U189">
            <v>21923.678665791293</v>
          </cell>
          <cell r="V189">
            <v>24608.481363589701</v>
          </cell>
        </row>
        <row r="190">
          <cell r="P190">
            <v>41152</v>
          </cell>
          <cell r="T190">
            <v>59906.062947978338</v>
          </cell>
          <cell r="U190">
            <v>21825.990516309856</v>
          </cell>
          <cell r="V190">
            <v>25162.747715371203</v>
          </cell>
        </row>
        <row r="191">
          <cell r="P191">
            <v>41182</v>
          </cell>
          <cell r="T191">
            <v>60559.039034111294</v>
          </cell>
          <cell r="U191">
            <v>21639.226449055492</v>
          </cell>
          <cell r="V191">
            <v>25813.01981722971</v>
          </cell>
        </row>
        <row r="192">
          <cell r="P192">
            <v>41213</v>
          </cell>
          <cell r="T192">
            <v>61546.151370367304</v>
          </cell>
          <cell r="U192">
            <v>21187.574114175663</v>
          </cell>
          <cell r="V192">
            <v>25336.379505082674</v>
          </cell>
        </row>
        <row r="193">
          <cell r="P193">
            <v>41243</v>
          </cell>
          <cell r="T193">
            <v>61601.542906600625</v>
          </cell>
          <cell r="U193">
            <v>21097.123748557911</v>
          </cell>
          <cell r="V193">
            <v>25483.314508676471</v>
          </cell>
        </row>
        <row r="194">
          <cell r="P194">
            <v>41274</v>
          </cell>
          <cell r="T194">
            <v>62513.24574161831</v>
          </cell>
          <cell r="U194">
            <v>21200.960358877088</v>
          </cell>
          <cell r="V194">
            <v>25715.576547900208</v>
          </cell>
        </row>
        <row r="195">
          <cell r="P195">
            <v>41305</v>
          </cell>
          <cell r="T195">
            <v>62269.444083226001</v>
          </cell>
          <cell r="U195">
            <v>21498.389410317995</v>
          </cell>
          <cell r="V195">
            <v>27047.540815278786</v>
          </cell>
        </row>
        <row r="196">
          <cell r="P196">
            <v>41333</v>
          </cell>
          <cell r="T196">
            <v>62294.351860859286</v>
          </cell>
          <cell r="U196">
            <v>21314.191466433484</v>
          </cell>
          <cell r="V196">
            <v>27414.724304343377</v>
          </cell>
        </row>
        <row r="197">
          <cell r="P197">
            <v>41364</v>
          </cell>
          <cell r="T197">
            <v>62288.122425673202</v>
          </cell>
          <cell r="U197">
            <v>21411.448273240218</v>
          </cell>
          <cell r="V197">
            <v>28442.858609713538</v>
          </cell>
        </row>
        <row r="198">
          <cell r="P198">
            <v>41394</v>
          </cell>
          <cell r="T198">
            <v>62288.122425673202</v>
          </cell>
          <cell r="U198">
            <v>21585.418278109271</v>
          </cell>
          <cell r="V198">
            <v>28990.86148475204</v>
          </cell>
        </row>
        <row r="199">
          <cell r="P199">
            <v>41425</v>
          </cell>
          <cell r="T199">
            <v>61596.724266748228</v>
          </cell>
          <cell r="U199">
            <v>21243.721770815195</v>
          </cell>
          <cell r="V199">
            <v>29668.959852140892</v>
          </cell>
        </row>
        <row r="200">
          <cell r="P200">
            <v>41455</v>
          </cell>
          <cell r="T200">
            <v>60543.420281786835</v>
          </cell>
          <cell r="U200">
            <v>20985.734985985004</v>
          </cell>
          <cell r="V200">
            <v>29270.56165930795</v>
          </cell>
        </row>
        <row r="201">
          <cell r="P201">
            <v>41486</v>
          </cell>
          <cell r="T201">
            <v>60434.442125279616</v>
          </cell>
          <cell r="U201">
            <v>20833.544130742146</v>
          </cell>
          <cell r="V201">
            <v>30760.036964780793</v>
          </cell>
        </row>
        <row r="202">
          <cell r="P202">
            <v>41517</v>
          </cell>
          <cell r="T202">
            <v>62936.428029266201</v>
          </cell>
          <cell r="U202">
            <v>20647.233338840859</v>
          </cell>
          <cell r="V202">
            <v>29869.185748023428</v>
          </cell>
        </row>
        <row r="203">
          <cell r="P203">
            <v>41547</v>
          </cell>
          <cell r="T203">
            <v>62640.626817528646</v>
          </cell>
          <cell r="U203">
            <v>20524.5638686905</v>
          </cell>
          <cell r="V203">
            <v>30805.832220967259</v>
          </cell>
        </row>
        <row r="204">
          <cell r="P204">
            <v>41578</v>
          </cell>
          <cell r="T204">
            <v>62465.233062439562</v>
          </cell>
          <cell r="U204">
            <v>20663.127219769805</v>
          </cell>
          <cell r="V204">
            <v>32221.891364616509</v>
          </cell>
        </row>
        <row r="205">
          <cell r="P205">
            <v>41608</v>
          </cell>
          <cell r="T205">
            <v>62184.139513658585</v>
          </cell>
          <cell r="U205">
            <v>20772.12532039986</v>
          </cell>
          <cell r="V205">
            <v>33203.819694013771</v>
          </cell>
        </row>
        <row r="206">
          <cell r="P206">
            <v>41639</v>
          </cell>
          <cell r="T206">
            <v>62638.083732108294</v>
          </cell>
          <cell r="U206">
            <v>20900.394934428587</v>
          </cell>
          <cell r="V206">
            <v>34044.460416880604</v>
          </cell>
        </row>
        <row r="207">
          <cell r="P207">
            <v>41670</v>
          </cell>
          <cell r="T207">
            <v>62550.390414883346</v>
          </cell>
          <cell r="U207">
            <v>20686.522076702946</v>
          </cell>
          <cell r="V207">
            <v>32867.337508984514</v>
          </cell>
        </row>
        <row r="208">
          <cell r="P208">
            <v>41698</v>
          </cell>
          <cell r="T208">
            <v>62675.491195713112</v>
          </cell>
          <cell r="U208">
            <v>20907.311039009444</v>
          </cell>
          <cell r="V208">
            <v>34370.879967142442</v>
          </cell>
        </row>
        <row r="209">
          <cell r="P209">
            <v>41729</v>
          </cell>
          <cell r="T209">
            <v>63396.259344463819</v>
          </cell>
          <cell r="U209">
            <v>20717.447153211437</v>
          </cell>
          <cell r="V209">
            <v>34659.718656946323</v>
          </cell>
        </row>
        <row r="210">
          <cell r="P210">
            <v>41759</v>
          </cell>
          <cell r="T210">
            <v>63985.844556367338</v>
          </cell>
          <cell r="U210">
            <v>20733.107085571057</v>
          </cell>
          <cell r="V210">
            <v>34915.905123729353</v>
          </cell>
        </row>
        <row r="211">
          <cell r="P211">
            <v>41790</v>
          </cell>
          <cell r="T211">
            <v>64267.382272415351</v>
          </cell>
          <cell r="U211">
            <v>20901.674340667112</v>
          </cell>
          <cell r="V211">
            <v>35735.599137488469</v>
          </cell>
        </row>
        <row r="212">
          <cell r="P212">
            <v>41820</v>
          </cell>
          <cell r="T212">
            <v>63894.631455235343</v>
          </cell>
          <cell r="U212">
            <v>21030.112105230048</v>
          </cell>
          <cell r="V212">
            <v>36473.765273642079</v>
          </cell>
        </row>
        <row r="213">
          <cell r="P213">
            <v>41851</v>
          </cell>
          <cell r="T213">
            <v>64131.041591619716</v>
          </cell>
          <cell r="U213">
            <v>21020.629877279334</v>
          </cell>
          <cell r="V213">
            <v>35970.736215217192</v>
          </cell>
        </row>
        <row r="214">
          <cell r="P214">
            <v>41882</v>
          </cell>
          <cell r="T214">
            <v>63541.036008976815</v>
          </cell>
          <cell r="U214">
            <v>21351.806009846292</v>
          </cell>
          <cell r="V214">
            <v>37409.795666906284</v>
          </cell>
        </row>
        <row r="215">
          <cell r="P215">
            <v>41912</v>
          </cell>
          <cell r="T215">
            <v>64093.843022254907</v>
          </cell>
          <cell r="U215">
            <v>21835.699381937102</v>
          </cell>
          <cell r="V215">
            <v>36885.203819694041</v>
          </cell>
        </row>
        <row r="216">
          <cell r="P216">
            <v>41943</v>
          </cell>
          <cell r="T216">
            <v>63715.689348423599</v>
          </cell>
          <cell r="U216">
            <v>21694.774612486108</v>
          </cell>
          <cell r="V216">
            <v>37786.117671218832</v>
          </cell>
        </row>
        <row r="217">
          <cell r="P217">
            <v>41973</v>
          </cell>
          <cell r="T217">
            <v>63263.307954049793</v>
          </cell>
          <cell r="U217">
            <v>22316.895034587815</v>
          </cell>
          <cell r="V217">
            <v>38802.341102782651</v>
          </cell>
        </row>
        <row r="218">
          <cell r="P218">
            <v>42004</v>
          </cell>
          <cell r="T218">
            <v>63358.202915980874</v>
          </cell>
          <cell r="U218">
            <v>22491.588817843236</v>
          </cell>
          <cell r="V218">
            <v>38704.589793613333</v>
          </cell>
        </row>
        <row r="219">
          <cell r="P219">
            <v>42035</v>
          </cell>
          <cell r="T219">
            <v>64378.269982928163</v>
          </cell>
          <cell r="U219">
            <v>23180.867101128631</v>
          </cell>
          <cell r="V219">
            <v>37542.663517814995</v>
          </cell>
        </row>
        <row r="220">
          <cell r="P220">
            <v>42063</v>
          </cell>
          <cell r="T220">
            <v>64249.513442962307</v>
          </cell>
          <cell r="U220">
            <v>23144.407678776894</v>
          </cell>
          <cell r="V220">
            <v>39700.37991580247</v>
          </cell>
        </row>
        <row r="221">
          <cell r="P221">
            <v>42094</v>
          </cell>
          <cell r="T221">
            <v>65206.831193262442</v>
          </cell>
          <cell r="U221">
            <v>23283.109936819241</v>
          </cell>
          <cell r="V221">
            <v>39072.492042304162</v>
          </cell>
        </row>
        <row r="222">
          <cell r="P222">
            <v>42124</v>
          </cell>
          <cell r="T222">
            <v>65102.50026335322</v>
          </cell>
          <cell r="U222">
            <v>22928.253822500272</v>
          </cell>
          <cell r="V222">
            <v>39447.376527364235</v>
          </cell>
        </row>
        <row r="223">
          <cell r="P223">
            <v>42155</v>
          </cell>
          <cell r="T223">
            <v>64672.823761615087</v>
          </cell>
          <cell r="U223">
            <v>22874.716154587342</v>
          </cell>
          <cell r="V223">
            <v>39954.615463599985</v>
          </cell>
        </row>
        <row r="224">
          <cell r="P224">
            <v>42185</v>
          </cell>
          <cell r="T224">
            <v>65798.130895067196</v>
          </cell>
          <cell r="U224">
            <v>22385.332302010032</v>
          </cell>
          <cell r="V224">
            <v>39181.127425813764</v>
          </cell>
        </row>
        <row r="225">
          <cell r="P225">
            <v>42216</v>
          </cell>
          <cell r="T225">
            <v>67193.051270042633</v>
          </cell>
          <cell r="U225">
            <v>22588.969909827425</v>
          </cell>
          <cell r="V225">
            <v>40002.053598932158</v>
          </cell>
        </row>
        <row r="226">
          <cell r="P226">
            <v>42247</v>
          </cell>
          <cell r="T226">
            <v>65775.277888244731</v>
          </cell>
          <cell r="U226">
            <v>22194.839679431952</v>
          </cell>
          <cell r="V226">
            <v>37588.561453948067</v>
          </cell>
        </row>
        <row r="227">
          <cell r="P227">
            <v>42277</v>
          </cell>
          <cell r="T227">
            <v>65584.529582368821</v>
          </cell>
          <cell r="U227">
            <v>22323.306687566055</v>
          </cell>
          <cell r="V227">
            <v>36658.486497587044</v>
          </cell>
        </row>
        <row r="228">
          <cell r="P228">
            <v>42308</v>
          </cell>
          <cell r="T228">
            <v>65125.437875292242</v>
          </cell>
          <cell r="U228">
            <v>22092.501802135055</v>
          </cell>
          <cell r="V228">
            <v>39750.795769586221</v>
          </cell>
        </row>
        <row r="229">
          <cell r="P229">
            <v>42338</v>
          </cell>
          <cell r="T229">
            <v>65411.989801943528</v>
          </cell>
          <cell r="U229">
            <v>22436.238048517989</v>
          </cell>
          <cell r="V229">
            <v>39868.980388130221</v>
          </cell>
        </row>
        <row r="230">
          <cell r="P230">
            <v>42369</v>
          </cell>
          <cell r="T230">
            <v>65654.014164210719</v>
          </cell>
          <cell r="U230">
            <v>22155.112288002369</v>
          </cell>
          <cell r="V230">
            <v>39240.168395112458</v>
          </cell>
        </row>
        <row r="231">
          <cell r="P231">
            <v>42400</v>
          </cell>
          <cell r="T231">
            <v>65325.744093389665</v>
          </cell>
          <cell r="U231">
            <v>22389.404469294965</v>
          </cell>
          <cell r="V231">
            <v>37292.94588766816</v>
          </cell>
        </row>
        <row r="232">
          <cell r="P232">
            <v>42429</v>
          </cell>
          <cell r="T232">
            <v>65208.157754021559</v>
          </cell>
          <cell r="U232">
            <v>22777.320440817573</v>
          </cell>
          <cell r="V232">
            <v>37242.632713831008</v>
          </cell>
        </row>
        <row r="233">
          <cell r="P233">
            <v>42460</v>
          </cell>
          <cell r="T233">
            <v>64829.950439048233</v>
          </cell>
          <cell r="U233">
            <v>22346.760031641526</v>
          </cell>
          <cell r="V233">
            <v>39769.072800082169</v>
          </cell>
        </row>
        <row r="234">
          <cell r="P234">
            <v>42490</v>
          </cell>
          <cell r="T234">
            <v>65037.406280453193</v>
          </cell>
          <cell r="U234">
            <v>22299.480487958212</v>
          </cell>
          <cell r="V234">
            <v>39923.298079885026</v>
          </cell>
        </row>
        <row r="235">
          <cell r="P235">
            <v>42521</v>
          </cell>
          <cell r="T235">
            <v>65726.802787025998</v>
          </cell>
          <cell r="U235">
            <v>22090.776431436236</v>
          </cell>
          <cell r="V235">
            <v>40640.209467091103</v>
          </cell>
        </row>
        <row r="236">
          <cell r="P236">
            <v>42551</v>
          </cell>
          <cell r="T236">
            <v>67080.774924438723</v>
          </cell>
          <cell r="U236">
            <v>22539.4386111643</v>
          </cell>
          <cell r="V236">
            <v>40745.559092309304</v>
          </cell>
        </row>
        <row r="237">
          <cell r="P237">
            <v>42582</v>
          </cell>
          <cell r="T237">
            <v>66718.538739846757</v>
          </cell>
          <cell r="U237">
            <v>22620.669940971831</v>
          </cell>
          <cell r="V237">
            <v>42247.766711161341</v>
          </cell>
        </row>
        <row r="238">
          <cell r="P238">
            <v>42613</v>
          </cell>
          <cell r="T238">
            <v>67392.395981119203</v>
          </cell>
          <cell r="U238">
            <v>22242.119223115267</v>
          </cell>
          <cell r="V238">
            <v>42307.115720299851</v>
          </cell>
        </row>
        <row r="239">
          <cell r="P239">
            <v>42643</v>
          </cell>
          <cell r="T239">
            <v>68416.760400032217</v>
          </cell>
          <cell r="U239">
            <v>22139.693615104869</v>
          </cell>
          <cell r="V239">
            <v>42315.02207618855</v>
          </cell>
        </row>
        <row r="240">
          <cell r="P240">
            <v>42674</v>
          </cell>
          <cell r="T240">
            <v>68697.269117672346</v>
          </cell>
          <cell r="U240">
            <v>21852.719140355963</v>
          </cell>
          <cell r="V240">
            <v>41543.176917548029</v>
          </cell>
        </row>
        <row r="241">
          <cell r="P241">
            <v>42704</v>
          </cell>
          <cell r="T241">
            <v>68278.215776054538</v>
          </cell>
          <cell r="U241">
            <v>21810.454869127687</v>
          </cell>
          <cell r="V241">
            <v>43081.733237498745</v>
          </cell>
        </row>
        <row r="242">
          <cell r="P242">
            <v>42735</v>
          </cell>
          <cell r="T242">
            <v>68667.401605978055</v>
          </cell>
          <cell r="U242">
            <v>21883.541864365368</v>
          </cell>
          <cell r="V242">
            <v>43933.258034705854</v>
          </cell>
        </row>
        <row r="243">
          <cell r="P243">
            <v>42766</v>
          </cell>
          <cell r="T243">
            <v>69072.539275453324</v>
          </cell>
          <cell r="U243">
            <v>21669.449679855981</v>
          </cell>
          <cell r="V243">
            <v>44766.505801417021</v>
          </cell>
        </row>
        <row r="244">
          <cell r="P244">
            <v>42794</v>
          </cell>
          <cell r="T244">
            <v>69058.724767598236</v>
          </cell>
          <cell r="U244">
            <v>21812.319146789541</v>
          </cell>
          <cell r="V244">
            <v>46544.101037067499</v>
          </cell>
        </row>
        <row r="245">
          <cell r="P245">
            <v>42825</v>
          </cell>
          <cell r="T245">
            <v>70343.217048275561</v>
          </cell>
          <cell r="U245">
            <v>21704.805157396186</v>
          </cell>
          <cell r="V245">
            <v>46598.316048875691</v>
          </cell>
        </row>
        <row r="246">
          <cell r="P246">
            <v>42855</v>
          </cell>
          <cell r="T246">
            <v>70469.834838962459</v>
          </cell>
          <cell r="U246">
            <v>21727.944133081615</v>
          </cell>
          <cell r="V246">
            <v>47076.90728000825</v>
          </cell>
        </row>
        <row r="247">
          <cell r="P247">
            <v>42886</v>
          </cell>
          <cell r="T247">
            <v>71202.721121287672</v>
          </cell>
          <cell r="U247">
            <v>21743.933055616857</v>
          </cell>
          <cell r="V247">
            <v>47739.398295512925</v>
          </cell>
        </row>
        <row r="248">
          <cell r="P248">
            <v>42916</v>
          </cell>
          <cell r="T248">
            <v>71886.26724405204</v>
          </cell>
          <cell r="U248">
            <v>21521.323681005248</v>
          </cell>
          <cell r="V248">
            <v>48037.375500564776</v>
          </cell>
        </row>
        <row r="249">
          <cell r="P249">
            <v>42947</v>
          </cell>
          <cell r="T249">
            <v>71936.587631122864</v>
          </cell>
          <cell r="U249">
            <v>21646.72742505966</v>
          </cell>
          <cell r="V249">
            <v>49025.156586918623</v>
          </cell>
        </row>
        <row r="250">
          <cell r="P250">
            <v>42978</v>
          </cell>
          <cell r="T250">
            <v>71598.485669256581</v>
          </cell>
          <cell r="U250">
            <v>21759.18357798014</v>
          </cell>
          <cell r="V250">
            <v>49175.274668857222</v>
          </cell>
        </row>
        <row r="251">
          <cell r="P251">
            <v>43008</v>
          </cell>
          <cell r="T251">
            <v>71748.842489162023</v>
          </cell>
          <cell r="U251">
            <v>21510.737508242997</v>
          </cell>
          <cell r="V251">
            <v>50189.649861382124</v>
          </cell>
        </row>
        <row r="252">
          <cell r="P252">
            <v>43039</v>
          </cell>
          <cell r="T252">
            <v>71885.165289891433</v>
          </cell>
          <cell r="U252">
            <v>21924.665636318143</v>
          </cell>
          <cell r="V252">
            <v>51360.817332375031</v>
          </cell>
        </row>
        <row r="253">
          <cell r="P253">
            <v>43069</v>
          </cell>
          <cell r="T253">
            <v>71360.403583275227</v>
          </cell>
          <cell r="U253">
            <v>21919.18246672444</v>
          </cell>
          <cell r="V253">
            <v>52936.030393264235</v>
          </cell>
        </row>
        <row r="254">
          <cell r="P254">
            <v>43100</v>
          </cell>
          <cell r="T254">
            <v>71260.499018258648</v>
          </cell>
          <cell r="U254">
            <v>22035.944735499179</v>
          </cell>
          <cell r="V254">
            <v>53524.591847212294</v>
          </cell>
        </row>
        <row r="255">
          <cell r="P255">
            <v>43131</v>
          </cell>
          <cell r="T255">
            <v>71018.213321596573</v>
          </cell>
          <cell r="U255">
            <v>22597.779535641304</v>
          </cell>
          <cell r="V255">
            <v>56589.074853681137</v>
          </cell>
        </row>
        <row r="256">
          <cell r="P256">
            <v>43159</v>
          </cell>
          <cell r="T256">
            <v>72040.875593427569</v>
          </cell>
          <cell r="U256">
            <v>21759.761138510683</v>
          </cell>
          <cell r="V256">
            <v>54503.439778211374</v>
          </cell>
        </row>
        <row r="257">
          <cell r="P257">
            <v>43190</v>
          </cell>
          <cell r="T257">
            <v>72811.712962277234</v>
          </cell>
          <cell r="U257">
            <v>21642.779542952198</v>
          </cell>
          <cell r="V257">
            <v>53118.287298490657</v>
          </cell>
        </row>
        <row r="258">
          <cell r="P258">
            <v>43220</v>
          </cell>
          <cell r="T258">
            <v>72418.529712280942</v>
          </cell>
          <cell r="U258">
            <v>21692.625210005368</v>
          </cell>
          <cell r="V258">
            <v>53322.106992504421</v>
          </cell>
        </row>
        <row r="259">
          <cell r="P259">
            <v>43251</v>
          </cell>
          <cell r="T259">
            <v>72396.804153367266</v>
          </cell>
          <cell r="U259">
            <v>21590.060695031927</v>
          </cell>
          <cell r="V259">
            <v>54606.222404764419</v>
          </cell>
        </row>
        <row r="260">
          <cell r="P260">
            <v>43281</v>
          </cell>
          <cell r="T260">
            <v>73106.292834070264</v>
          </cell>
          <cell r="U260">
            <v>21562.513250993154</v>
          </cell>
          <cell r="V260">
            <v>54942.293870007255</v>
          </cell>
        </row>
        <row r="261">
          <cell r="P261">
            <v>43312</v>
          </cell>
          <cell r="T261">
            <v>73303.679824722247</v>
          </cell>
          <cell r="U261">
            <v>21575.599749090128</v>
          </cell>
          <cell r="V261">
            <v>56986.959646781048</v>
          </cell>
        </row>
        <row r="262">
          <cell r="P262">
            <v>43343</v>
          </cell>
          <cell r="T262">
            <v>73325.670928669657</v>
          </cell>
          <cell r="U262">
            <v>21736.899976751327</v>
          </cell>
          <cell r="V262">
            <v>58843.823801211693</v>
          </cell>
        </row>
        <row r="263">
          <cell r="P263">
            <v>43373</v>
          </cell>
          <cell r="T263">
            <v>74161.58357725649</v>
          </cell>
          <cell r="U263">
            <v>21670.034551279299</v>
          </cell>
          <cell r="V263">
            <v>59178.765787041862</v>
          </cell>
        </row>
        <row r="264">
          <cell r="P264">
            <v>43404</v>
          </cell>
          <cell r="T264">
            <v>75926.629266395204</v>
          </cell>
          <cell r="U264">
            <v>21319.959760846043</v>
          </cell>
          <cell r="V264">
            <v>55133.894650374845</v>
          </cell>
        </row>
        <row r="265">
          <cell r="P265">
            <v>43434</v>
          </cell>
          <cell r="T265">
            <v>76253.1137722407</v>
          </cell>
          <cell r="U265">
            <v>21293.479707154846</v>
          </cell>
          <cell r="V265">
            <v>56257.418626142382</v>
          </cell>
        </row>
        <row r="266">
          <cell r="P266">
            <v>43465</v>
          </cell>
          <cell r="T266">
            <v>73973.1456704507</v>
          </cell>
          <cell r="U266">
            <v>21337.089182656775</v>
          </cell>
          <cell r="V266">
            <v>51177.944347469005</v>
          </cell>
        </row>
        <row r="267">
          <cell r="P267">
            <v>43496</v>
          </cell>
          <cell r="T267">
            <v>73862.185951945023</v>
          </cell>
          <cell r="U267">
            <v>21213.206104303012</v>
          </cell>
          <cell r="V267">
            <v>55279.084094876336</v>
          </cell>
        </row>
        <row r="268">
          <cell r="P268">
            <v>43524</v>
          </cell>
          <cell r="T268">
            <v>73662.75804987477</v>
          </cell>
          <cell r="U268">
            <v>21269.989808615417</v>
          </cell>
          <cell r="V268">
            <v>57054.009651915047</v>
          </cell>
        </row>
        <row r="269">
          <cell r="P269">
            <v>43555</v>
          </cell>
          <cell r="T269">
            <v>74458.315836813417</v>
          </cell>
          <cell r="U269">
            <v>21624.816679363219</v>
          </cell>
          <cell r="V269">
            <v>58162.645035424655</v>
          </cell>
        </row>
        <row r="270">
          <cell r="P270">
            <v>43585</v>
          </cell>
          <cell r="T270">
            <v>73981.782615457822</v>
          </cell>
          <cell r="U270">
            <v>21866.28084648438</v>
          </cell>
          <cell r="V270">
            <v>60517.609610843079</v>
          </cell>
        </row>
        <row r="271">
          <cell r="P271">
            <v>43616</v>
          </cell>
          <cell r="T271">
            <v>74810.378580750956</v>
          </cell>
          <cell r="U271">
            <v>21800.724070822049</v>
          </cell>
          <cell r="V271">
            <v>56671.834890645929</v>
          </cell>
        </row>
        <row r="272">
          <cell r="P272">
            <v>43646</v>
          </cell>
          <cell r="T272">
            <v>74675.719899305608</v>
          </cell>
          <cell r="U272">
            <v>22267.151720033715</v>
          </cell>
          <cell r="V272">
            <v>60665.879453742753</v>
          </cell>
        </row>
        <row r="273">
          <cell r="P273">
            <v>43677</v>
          </cell>
          <cell r="T273">
            <v>74862.409199053873</v>
          </cell>
          <cell r="U273">
            <v>22449.719334825699</v>
          </cell>
          <cell r="V273">
            <v>61537.837560324529</v>
          </cell>
        </row>
        <row r="274">
          <cell r="P274">
            <v>43708</v>
          </cell>
          <cell r="T274">
            <v>74869.89543997377</v>
          </cell>
          <cell r="U274">
            <v>22979.042594723549</v>
          </cell>
          <cell r="V274">
            <v>60562.994147243102</v>
          </cell>
        </row>
        <row r="275">
          <cell r="P275">
            <v>43738</v>
          </cell>
          <cell r="T275">
            <v>74974.713293589739</v>
          </cell>
          <cell r="U275">
            <v>22514.976363883572</v>
          </cell>
          <cell r="V275">
            <v>61696.170037991651</v>
          </cell>
        </row>
        <row r="276">
          <cell r="P276">
            <v>43769</v>
          </cell>
          <cell r="T276">
            <v>75139.657662835642</v>
          </cell>
          <cell r="U276">
            <v>22297.777049937751</v>
          </cell>
          <cell r="V276">
            <v>63032.446863127698</v>
          </cell>
        </row>
        <row r="277">
          <cell r="P277">
            <v>43799</v>
          </cell>
          <cell r="T277">
            <v>74914.23868984713</v>
          </cell>
          <cell r="U277">
            <v>22377.911745826543</v>
          </cell>
          <cell r="V277">
            <v>65320.464113358743</v>
          </cell>
        </row>
        <row r="278">
          <cell r="P278">
            <v>43830</v>
          </cell>
          <cell r="T278">
            <v>74929.221537585094</v>
          </cell>
          <cell r="U278">
            <v>22440.193241518235</v>
          </cell>
          <cell r="V278">
            <v>67292.021768148756</v>
          </cell>
        </row>
        <row r="279">
          <cell r="P279">
            <v>43861</v>
          </cell>
          <cell r="T279">
            <v>74861.785238201264</v>
          </cell>
          <cell r="U279">
            <v>22539.913819195739</v>
          </cell>
          <cell r="V279">
            <v>67265.633021870904</v>
          </cell>
        </row>
        <row r="280">
          <cell r="P280">
            <v>43890</v>
          </cell>
          <cell r="T280">
            <v>74479.990133486441</v>
          </cell>
          <cell r="U280">
            <v>22328.285405557122</v>
          </cell>
          <cell r="V280">
            <v>61728.411541226065</v>
          </cell>
        </row>
        <row r="281">
          <cell r="P281">
            <v>43921</v>
          </cell>
          <cell r="T281">
            <v>74576.814120659983</v>
          </cell>
          <cell r="U281">
            <v>22702.354546132428</v>
          </cell>
          <cell r="V281">
            <v>54104.117465858973</v>
          </cell>
        </row>
        <row r="282">
          <cell r="P282">
            <v>43951</v>
          </cell>
          <cell r="T282">
            <v>74382.91440394627</v>
          </cell>
          <cell r="U282">
            <v>22736.430617434107</v>
          </cell>
          <cell r="V282">
            <v>61039.942499229968</v>
          </cell>
        </row>
        <row r="283">
          <cell r="P283">
            <v>43982</v>
          </cell>
          <cell r="T283">
            <v>74762.267267406409</v>
          </cell>
          <cell r="U283">
            <v>22715.674992798737</v>
          </cell>
          <cell r="V283">
            <v>63947.119827497765</v>
          </cell>
        </row>
        <row r="284">
          <cell r="P284">
            <v>44012</v>
          </cell>
          <cell r="T284">
            <v>75405.222765906103</v>
          </cell>
          <cell r="U284">
            <v>22598.912724023998</v>
          </cell>
          <cell r="V284">
            <v>65218.913646164976</v>
          </cell>
        </row>
        <row r="285">
          <cell r="P285">
            <v>44043</v>
          </cell>
          <cell r="T285">
            <v>75352.439109969971</v>
          </cell>
          <cell r="U285">
            <v>23012.336400496519</v>
          </cell>
          <cell r="V285">
            <v>68896.293253927593</v>
          </cell>
        </row>
        <row r="286">
          <cell r="P286">
            <v>44074</v>
          </cell>
          <cell r="T286">
            <v>75164.058012195048</v>
          </cell>
          <cell r="U286">
            <v>23062.964333078387</v>
          </cell>
          <cell r="V286">
            <v>73848.547078755597</v>
          </cell>
        </row>
        <row r="287">
          <cell r="P287">
            <v>44104</v>
          </cell>
          <cell r="T287">
            <v>75209.156447002359</v>
          </cell>
          <cell r="U287">
            <v>22956.874697146224</v>
          </cell>
          <cell r="V287">
            <v>71042.509497895138</v>
          </cell>
        </row>
        <row r="288">
          <cell r="P288">
            <v>44135</v>
          </cell>
          <cell r="T288">
            <v>75239.240109581151</v>
          </cell>
          <cell r="U288">
            <v>22846.681698599921</v>
          </cell>
          <cell r="V288">
            <v>69153.301160283474</v>
          </cell>
        </row>
        <row r="289">
          <cell r="P289">
            <v>44165</v>
          </cell>
          <cell r="T289">
            <v>75051.142009307208</v>
          </cell>
          <cell r="U289">
            <v>23187.097255909059</v>
          </cell>
          <cell r="V289">
            <v>76723.072184002551</v>
          </cell>
        </row>
        <row r="290">
          <cell r="P290">
            <v>44196</v>
          </cell>
          <cell r="T290">
            <v>75584.005117573295</v>
          </cell>
          <cell r="U290">
            <v>23551.134682826832</v>
          </cell>
          <cell r="V290">
            <v>79672.964370058631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9CAE-D5EA-4B83-87AB-B82E4EB2FC6D}">
  <dimension ref="A1:V188"/>
  <sheetViews>
    <sheetView tabSelected="1" zoomScaleNormal="100" workbookViewId="0">
      <selection activeCell="C36" sqref="C36"/>
    </sheetView>
  </sheetViews>
  <sheetFormatPr defaultRowHeight="15"/>
  <cols>
    <col min="1" max="1" width="10.7109375" bestFit="1" customWidth="1"/>
    <col min="2" max="2" width="10.5703125" style="118" bestFit="1" customWidth="1"/>
    <col min="5" max="5" width="13.7109375" bestFit="1" customWidth="1"/>
    <col min="8" max="8" width="8" customWidth="1"/>
    <col min="9" max="9" width="18.7109375" bestFit="1" customWidth="1"/>
    <col min="11" max="11" width="11.5703125" style="51" customWidth="1"/>
    <col min="12" max="12" width="15.5703125" style="51" customWidth="1"/>
    <col min="13" max="13" width="8.85546875" style="51"/>
    <col min="14" max="14" width="11.42578125" bestFit="1" customWidth="1"/>
    <col min="16" max="16" width="10.7109375" bestFit="1" customWidth="1"/>
  </cols>
  <sheetData>
    <row r="1" spans="1:19">
      <c r="A1" s="46" t="s">
        <v>15</v>
      </c>
      <c r="B1" s="47" t="s">
        <v>27</v>
      </c>
      <c r="C1" s="48" t="s">
        <v>28</v>
      </c>
      <c r="D1" s="48" t="s">
        <v>29</v>
      </c>
      <c r="E1" s="49" t="s">
        <v>30</v>
      </c>
      <c r="F1" s="48" t="s">
        <v>31</v>
      </c>
      <c r="G1" s="48" t="s">
        <v>29</v>
      </c>
      <c r="H1" s="48"/>
      <c r="I1" s="48" t="s">
        <v>32</v>
      </c>
      <c r="K1" s="50">
        <v>44286</v>
      </c>
    </row>
    <row r="2" spans="1:19" ht="15.75" thickBot="1">
      <c r="A2" s="52">
        <v>38701</v>
      </c>
      <c r="B2" s="53">
        <v>10000</v>
      </c>
      <c r="E2" s="53">
        <v>10000</v>
      </c>
      <c r="I2" t="s">
        <v>33</v>
      </c>
      <c r="K2" s="54">
        <v>1.7699999999999999E-4</v>
      </c>
      <c r="L2" s="126"/>
      <c r="M2" s="126"/>
      <c r="N2" s="126"/>
    </row>
    <row r="3" spans="1:19">
      <c r="A3" s="52">
        <v>38717</v>
      </c>
      <c r="B3" s="53">
        <v>10318.73</v>
      </c>
      <c r="C3" s="55">
        <f>B3/B2-1</f>
        <v>3.187300000000004E-2</v>
      </c>
      <c r="D3" s="55">
        <f>(B3-(MAX($B$2:B3)))/(MAX($B$2:B3))</f>
        <v>0</v>
      </c>
      <c r="E3" s="53">
        <v>9828.69</v>
      </c>
      <c r="F3" s="55">
        <f>E3/E2-1</f>
        <v>-1.7130999999999896E-2</v>
      </c>
      <c r="G3" s="55">
        <f>(E3-(MAX($E$2:E3)))/(MAX($E$2:E3))</f>
        <v>-1.7130999999999948E-2</v>
      </c>
      <c r="H3" s="56"/>
      <c r="I3" t="s">
        <v>34</v>
      </c>
      <c r="K3" s="57">
        <f>COUNTA(A4:A347)+0.5</f>
        <v>183.5</v>
      </c>
      <c r="P3" s="58"/>
      <c r="Q3" s="59"/>
      <c r="R3" s="60" t="str">
        <f>$B$1</f>
        <v>CWXAX</v>
      </c>
      <c r="S3" s="61" t="s">
        <v>35</v>
      </c>
    </row>
    <row r="4" spans="1:19">
      <c r="A4" s="52">
        <v>38748</v>
      </c>
      <c r="B4" s="53">
        <v>10478.09</v>
      </c>
      <c r="C4" s="55">
        <f t="shared" ref="C4:C67" si="0">B4/B3-1</f>
        <v>1.5443761005472734E-2</v>
      </c>
      <c r="D4" s="55">
        <f>(B4-(MAX($B$2:B4)))/(MAX($B$2:B4))</f>
        <v>0</v>
      </c>
      <c r="E4" s="53">
        <f>E3*(1+F4)</f>
        <v>10088.939908948378</v>
      </c>
      <c r="F4" s="55">
        <v>2.6478595718084197E-2</v>
      </c>
      <c r="G4" s="55">
        <f>(E4-(MAX($E$2:E4)))/(MAX($E$2:E4))</f>
        <v>0</v>
      </c>
      <c r="H4" s="56"/>
      <c r="P4" s="62" t="s">
        <v>5</v>
      </c>
      <c r="Q4" s="63">
        <v>44196</v>
      </c>
      <c r="R4" s="64">
        <f t="shared" ref="R4:R10" si="1">SUMIF($A$2:$A$262,$Q4,$B$2:$B$262)</f>
        <v>34806</v>
      </c>
      <c r="S4" s="65">
        <f t="shared" ref="S4:S10" si="2">SUMIF($A$2:$A$262,$Q4,$E$2:$E$262)</f>
        <v>40395.481716315146</v>
      </c>
    </row>
    <row r="5" spans="1:19">
      <c r="A5" s="52">
        <v>38776</v>
      </c>
      <c r="B5" s="53">
        <v>10996.02</v>
      </c>
      <c r="C5" s="55">
        <f t="shared" si="0"/>
        <v>4.9429810203958979E-2</v>
      </c>
      <c r="D5" s="55">
        <f>(B5-(MAX($B$2:B5)))/(MAX($B$2:B5))</f>
        <v>0</v>
      </c>
      <c r="E5" s="53">
        <f t="shared" ref="E5:E68" si="3">E4*(1+F5)</f>
        <v>10116.32367612318</v>
      </c>
      <c r="F5" s="55">
        <v>2.7142363243253254E-3</v>
      </c>
      <c r="G5" s="55">
        <f>(E5-(MAX($E$2:E5)))/(MAX($E$2:E5))</f>
        <v>0</v>
      </c>
      <c r="H5" s="56"/>
      <c r="K5" s="66" t="str">
        <f>B1</f>
        <v>CWXAX</v>
      </c>
      <c r="L5" s="67" t="str">
        <f>E1</f>
        <v>S&amp;P 500  TR</v>
      </c>
      <c r="P5" s="62" t="s">
        <v>36</v>
      </c>
      <c r="Q5" s="68">
        <f>EOMONTH(Q10,-12)</f>
        <v>43921</v>
      </c>
      <c r="R5" s="64">
        <f t="shared" si="1"/>
        <v>34084</v>
      </c>
      <c r="S5" s="65">
        <f t="shared" si="2"/>
        <v>27431.662737163268</v>
      </c>
    </row>
    <row r="6" spans="1:19">
      <c r="A6" s="52">
        <v>38807</v>
      </c>
      <c r="B6" s="53">
        <v>11673.31</v>
      </c>
      <c r="C6" s="55">
        <f t="shared" si="0"/>
        <v>6.1594104048555698E-2</v>
      </c>
      <c r="D6" s="55">
        <f>(B6-(MAX($B$2:B6)))/(MAX($B$2:B6))</f>
        <v>0</v>
      </c>
      <c r="E6" s="53">
        <f t="shared" si="3"/>
        <v>10242.257768890959</v>
      </c>
      <c r="F6" s="55">
        <v>1.2448602555591659E-2</v>
      </c>
      <c r="G6" s="55">
        <f>(E6-(MAX($E$2:E6)))/(MAX($E$2:E6))</f>
        <v>0</v>
      </c>
      <c r="H6" s="56"/>
      <c r="I6" t="s">
        <v>37</v>
      </c>
      <c r="K6" s="69">
        <f>STDEV(C3:C186)*SQRT(12)</f>
        <v>0.13304096464870924</v>
      </c>
      <c r="L6" s="69">
        <f>STDEV(F3:F186)*SQRT(12)</f>
        <v>0.15008220094324742</v>
      </c>
      <c r="P6" s="62" t="s">
        <v>38</v>
      </c>
      <c r="Q6" s="68">
        <f>EOMONTH(Q10,-36)</f>
        <v>43190</v>
      </c>
      <c r="R6" s="64">
        <f t="shared" si="1"/>
        <v>35663.760000000002</v>
      </c>
      <c r="S6" s="65">
        <f t="shared" si="2"/>
        <v>26931.830895632287</v>
      </c>
    </row>
    <row r="7" spans="1:19">
      <c r="A7" s="52">
        <v>38837</v>
      </c>
      <c r="B7" s="53">
        <v>12270.92</v>
      </c>
      <c r="C7" s="55">
        <f t="shared" si="0"/>
        <v>5.1194562639045982E-2</v>
      </c>
      <c r="D7" s="55">
        <f>(B7-(MAX($B$2:B7)))/(MAX($B$2:B7))</f>
        <v>0</v>
      </c>
      <c r="E7" s="53">
        <f t="shared" si="3"/>
        <v>10379.749269097532</v>
      </c>
      <c r="F7" s="55">
        <v>1.3423944535371879E-2</v>
      </c>
      <c r="G7" s="55">
        <f>(E7-(MAX($E$2:E7)))/(MAX($E$2:E7))</f>
        <v>0</v>
      </c>
      <c r="H7" s="56"/>
      <c r="I7" t="s">
        <v>39</v>
      </c>
      <c r="K7" s="69">
        <f>R10/B2-1</f>
        <v>2.5798999999999999</v>
      </c>
      <c r="L7" s="69">
        <f>S10/S9-1</f>
        <v>3.2889851367734151</v>
      </c>
      <c r="P7" s="62" t="s">
        <v>40</v>
      </c>
      <c r="Q7" s="68">
        <f>EOMONTH(Q10,-60)</f>
        <v>42460</v>
      </c>
      <c r="R7" s="64">
        <f t="shared" si="1"/>
        <v>44613.04</v>
      </c>
      <c r="S7" s="65">
        <f t="shared" si="2"/>
        <v>20163.563209582928</v>
      </c>
    </row>
    <row r="8" spans="1:19">
      <c r="A8" s="52">
        <v>38868</v>
      </c>
      <c r="B8" s="53">
        <v>11593.63</v>
      </c>
      <c r="C8" s="55">
        <f t="shared" si="0"/>
        <v>-5.5194720526252405E-2</v>
      </c>
      <c r="D8" s="55">
        <f>(B8-(MAX($B$2:B8)))/(MAX($B$2:B8))</f>
        <v>-5.5194720526252385E-2</v>
      </c>
      <c r="E8" s="53">
        <f t="shared" si="3"/>
        <v>10081.026729080371</v>
      </c>
      <c r="F8" s="55">
        <v>-2.8779359912528335E-2</v>
      </c>
      <c r="G8" s="55">
        <f>(E8-(MAX($E$2:E8)))/(MAX($E$2:E8))</f>
        <v>-2.8779359912528356E-2</v>
      </c>
      <c r="H8" s="56"/>
      <c r="I8" t="s">
        <v>41</v>
      </c>
      <c r="K8" s="69">
        <f>(1+K7)^(12/$K$3)-1</f>
        <v>8.6977213586493463E-2</v>
      </c>
      <c r="L8" s="69">
        <f>(1+L7)^(12/$K$3)-1</f>
        <v>9.9899198383527787E-2</v>
      </c>
      <c r="P8" s="62" t="s">
        <v>42</v>
      </c>
      <c r="Q8" s="68">
        <f>EOMONTH(Q10,-120)</f>
        <v>40633</v>
      </c>
      <c r="R8" s="64">
        <f t="shared" si="1"/>
        <v>30996.02</v>
      </c>
      <c r="S8" s="65">
        <f t="shared" si="2"/>
        <v>11658.612844475985</v>
      </c>
    </row>
    <row r="9" spans="1:19">
      <c r="A9" s="52">
        <v>38898</v>
      </c>
      <c r="B9" s="53">
        <v>12908.37</v>
      </c>
      <c r="C9" s="55">
        <f t="shared" si="0"/>
        <v>0.11340192847279074</v>
      </c>
      <c r="D9" s="55">
        <f>(B9-(MAX($B$2:B9)))/(MAX($B$2:B9))</f>
        <v>0</v>
      </c>
      <c r="E9" s="53">
        <f t="shared" si="3"/>
        <v>10094.666552273904</v>
      </c>
      <c r="F9" s="55">
        <v>1.3530192469568547E-3</v>
      </c>
      <c r="G9" s="55">
        <f>(E9-(MAX($E$2:E9)))/(MAX($E$2:E9))</f>
        <v>-2.7465279693448204E-2</v>
      </c>
      <c r="H9" s="56"/>
      <c r="I9" s="70" t="s">
        <v>43</v>
      </c>
      <c r="J9" s="70"/>
      <c r="K9" s="71">
        <f>((K8-K2)-K10*(L8-K2))*100</f>
        <v>10.861865122707751</v>
      </c>
      <c r="L9" s="72"/>
      <c r="P9" s="62" t="s">
        <v>44</v>
      </c>
      <c r="Q9" s="68">
        <f>A2</f>
        <v>38701</v>
      </c>
      <c r="R9" s="64">
        <f t="shared" si="1"/>
        <v>10000</v>
      </c>
      <c r="S9" s="65">
        <f t="shared" si="2"/>
        <v>10000</v>
      </c>
    </row>
    <row r="10" spans="1:19" ht="15.75" thickBot="1">
      <c r="A10" s="52">
        <v>38929</v>
      </c>
      <c r="B10" s="53">
        <v>13665.34</v>
      </c>
      <c r="C10" s="55">
        <f t="shared" si="0"/>
        <v>5.8641795981986933E-2</v>
      </c>
      <c r="D10" s="55">
        <f>(B10-(MAX($B$2:B10)))/(MAX($B$2:B10))</f>
        <v>0</v>
      </c>
      <c r="E10" s="53">
        <f t="shared" si="3"/>
        <v>10156.982843734439</v>
      </c>
      <c r="F10" s="55">
        <v>6.1731896876273673E-3</v>
      </c>
      <c r="G10" s="55">
        <f>(E10-(MAX($E$2:E10)))/(MAX($E$2:E10))</f>
        <v>-2.1461638387192197E-2</v>
      </c>
      <c r="H10" s="56"/>
      <c r="I10" s="70" t="s">
        <v>45</v>
      </c>
      <c r="J10" s="70"/>
      <c r="K10" s="73">
        <f>COVAR(C3:C186,F3:F186)/VAR(F3:F186)</f>
        <v>-0.21879218463146138</v>
      </c>
      <c r="L10" s="73"/>
      <c r="P10" s="74" t="s">
        <v>4</v>
      </c>
      <c r="Q10" s="75">
        <f>K1</f>
        <v>44286</v>
      </c>
      <c r="R10" s="76">
        <f t="shared" si="1"/>
        <v>35799</v>
      </c>
      <c r="S10" s="77">
        <f t="shared" si="2"/>
        <v>42889.851367734154</v>
      </c>
    </row>
    <row r="11" spans="1:19" ht="15.75" thickBot="1">
      <c r="A11" s="52">
        <v>38960</v>
      </c>
      <c r="B11" s="53">
        <v>14541.83</v>
      </c>
      <c r="C11" s="55">
        <f t="shared" si="0"/>
        <v>6.4139640872455495E-2</v>
      </c>
      <c r="D11" s="55">
        <f>(B11-(MAX($B$2:B11)))/(MAX($B$2:B11))</f>
        <v>0</v>
      </c>
      <c r="E11" s="53">
        <f t="shared" si="3"/>
        <v>10398.595131677912</v>
      </c>
      <c r="F11" s="55">
        <v>2.3787801127626906E-2</v>
      </c>
      <c r="G11" s="55">
        <f>(E11-(MAX($E$2:E11)))/(MAX($E$2:E11))</f>
        <v>0</v>
      </c>
      <c r="H11" s="56"/>
      <c r="I11" s="70" t="s">
        <v>46</v>
      </c>
      <c r="J11" s="70"/>
      <c r="K11" s="78">
        <f>RSQ(C3:C186,F3:F186)</f>
        <v>6.1586381165466358E-2</v>
      </c>
      <c r="L11" s="72"/>
    </row>
    <row r="12" spans="1:19">
      <c r="A12" s="52">
        <v>38990</v>
      </c>
      <c r="B12" s="53">
        <v>14980.08</v>
      </c>
      <c r="C12" s="55">
        <f t="shared" si="0"/>
        <v>3.0137197312855468E-2</v>
      </c>
      <c r="D12" s="55">
        <f>(B12-(MAX($B$2:B12)))/(MAX($B$2:B12))</f>
        <v>0</v>
      </c>
      <c r="E12" s="53">
        <f t="shared" si="3"/>
        <v>10666.602039312687</v>
      </c>
      <c r="F12" s="55">
        <v>2.5773376522596703E-2</v>
      </c>
      <c r="G12" s="55">
        <f>(E12-(MAX($E$2:E12)))/(MAX($E$2:E12))</f>
        <v>0</v>
      </c>
      <c r="H12" s="56"/>
      <c r="I12" s="70" t="s">
        <v>47</v>
      </c>
      <c r="J12" s="70"/>
      <c r="K12" s="79">
        <f>K14/$K$3</f>
        <v>0.70844686648501365</v>
      </c>
      <c r="L12" s="79">
        <f>L14/$K$3</f>
        <v>0.68664850136239786</v>
      </c>
      <c r="P12" s="58"/>
      <c r="Q12" s="80"/>
      <c r="R12" s="60" t="str">
        <f>$B$1</f>
        <v>CWXAX</v>
      </c>
      <c r="S12" s="61" t="s">
        <v>35</v>
      </c>
    </row>
    <row r="13" spans="1:19">
      <c r="A13" s="52">
        <v>39021</v>
      </c>
      <c r="B13" s="53">
        <v>13266.93</v>
      </c>
      <c r="C13" s="55">
        <f t="shared" si="0"/>
        <v>-0.11436187256676866</v>
      </c>
      <c r="D13" s="55">
        <f>(B13-(MAX($B$2:B13)))/(MAX($B$2:B13))</f>
        <v>-0.11436187256676865</v>
      </c>
      <c r="E13" s="53">
        <f t="shared" si="3"/>
        <v>11014.157228778455</v>
      </c>
      <c r="F13" s="55">
        <v>3.2583496429774206E-2</v>
      </c>
      <c r="G13" s="55">
        <f>(E13-(MAX($E$2:E13)))/(MAX($E$2:E13))</f>
        <v>0</v>
      </c>
      <c r="H13" s="56"/>
      <c r="I13" t="s">
        <v>48</v>
      </c>
      <c r="K13" s="57">
        <f>(K8-K2)/K6</f>
        <v>0.65243223255098071</v>
      </c>
      <c r="L13" s="57">
        <f>(L8-K2)/L6</f>
        <v>0.66445053281992494</v>
      </c>
      <c r="P13" s="62" t="s">
        <v>5</v>
      </c>
      <c r="Q13" s="81"/>
      <c r="R13" s="82">
        <f>R10/R4-1</f>
        <v>2.8529563868298524E-2</v>
      </c>
      <c r="S13" s="83">
        <f>S10/S4-1</f>
        <v>6.1748728952811804E-2</v>
      </c>
    </row>
    <row r="14" spans="1:19">
      <c r="A14" s="52">
        <v>39051</v>
      </c>
      <c r="B14" s="53">
        <v>14980.08</v>
      </c>
      <c r="C14" s="55">
        <f t="shared" si="0"/>
        <v>0.12912934642754581</v>
      </c>
      <c r="D14" s="55">
        <f>(B14-(MAX($B$2:B14)))/(MAX($B$2:B14))</f>
        <v>0</v>
      </c>
      <c r="E14" s="53">
        <f t="shared" si="3"/>
        <v>11223.648253705092</v>
      </c>
      <c r="F14" s="55">
        <v>1.9020159289107275E-2</v>
      </c>
      <c r="G14" s="55">
        <f>(E14-(MAX($E$2:E14)))/(MAX($E$2:E14))</f>
        <v>0</v>
      </c>
      <c r="H14" s="56"/>
      <c r="I14" t="s">
        <v>49</v>
      </c>
      <c r="K14" s="51">
        <f>COUNTIF(C3:C1177,"&gt;0")</f>
        <v>130</v>
      </c>
      <c r="L14" s="51">
        <f>COUNTIF(F3:F1177,"&gt;0")</f>
        <v>126</v>
      </c>
      <c r="P14" s="62" t="s">
        <v>36</v>
      </c>
      <c r="Q14" s="69"/>
      <c r="R14" s="69">
        <f>R10/R5-1</f>
        <v>5.0316864217814894E-2</v>
      </c>
      <c r="S14" s="84">
        <f>S10/S5-1</f>
        <v>0.56351628330676373</v>
      </c>
    </row>
    <row r="15" spans="1:19">
      <c r="A15" s="52">
        <v>39082</v>
      </c>
      <c r="B15" s="53">
        <v>15737.05</v>
      </c>
      <c r="C15" s="55">
        <f t="shared" si="0"/>
        <v>5.053177286102617E-2</v>
      </c>
      <c r="D15" s="55">
        <f>(B15-(MAX($B$2:B15)))/(MAX($B$2:B15))</f>
        <v>0</v>
      </c>
      <c r="E15" s="53">
        <f t="shared" si="3"/>
        <v>11381.078884763285</v>
      </c>
      <c r="F15" s="55">
        <v>1.4026689673406478E-2</v>
      </c>
      <c r="G15" s="55">
        <f>(E15-(MAX($E$2:E15)))/(MAX($E$2:E15))</f>
        <v>0</v>
      </c>
      <c r="H15" s="56"/>
      <c r="I15" t="s">
        <v>50</v>
      </c>
      <c r="K15" s="85">
        <f>MIN(D3:D186)</f>
        <v>-0.32895800560227717</v>
      </c>
      <c r="L15" s="85">
        <f>MIN(G3:G186)</f>
        <v>-0.50948767777791537</v>
      </c>
      <c r="P15" s="62" t="s">
        <v>38</v>
      </c>
      <c r="Q15" s="69"/>
      <c r="R15" s="69">
        <f>POWER($R$10/R6,12/36)-1</f>
        <v>1.2624338361861831E-3</v>
      </c>
      <c r="S15" s="84">
        <f>POWER($S$10/S6,12/36)-1</f>
        <v>0.1677849863795664</v>
      </c>
    </row>
    <row r="16" spans="1:19">
      <c r="A16" s="52">
        <v>39113</v>
      </c>
      <c r="B16" s="53">
        <v>16693.23</v>
      </c>
      <c r="C16" s="55">
        <f t="shared" si="0"/>
        <v>6.0759799327065878E-2</v>
      </c>
      <c r="D16" s="55">
        <f>(B16-(MAX($B$2:B16)))/(MAX($B$2:B16))</f>
        <v>0</v>
      </c>
      <c r="E16" s="53">
        <f t="shared" si="3"/>
        <v>11553.190546892378</v>
      </c>
      <c r="F16" s="55">
        <v>1.5122613934212437E-2</v>
      </c>
      <c r="G16" s="55">
        <f>(E16-(MAX($E$2:E16)))/(MAX($E$2:E16))</f>
        <v>0</v>
      </c>
      <c r="H16" s="56"/>
      <c r="P16" s="62" t="s">
        <v>40</v>
      </c>
      <c r="Q16" s="69"/>
      <c r="R16" s="69">
        <f>POWER($R$10/R7,12/60)-1</f>
        <v>-4.306637431327287E-2</v>
      </c>
      <c r="S16" s="84">
        <f>POWER($S$10/S7,12/60)-1</f>
        <v>0.16294038412866541</v>
      </c>
    </row>
    <row r="17" spans="1:21">
      <c r="A17" s="52">
        <v>39141</v>
      </c>
      <c r="B17" s="53">
        <v>13705.18</v>
      </c>
      <c r="C17" s="55">
        <f t="shared" si="0"/>
        <v>-0.17899771344431237</v>
      </c>
      <c r="D17" s="55">
        <f>(B17-(MAX($B$2:B17)))/(MAX($B$2:B17))</f>
        <v>-0.17899771344431242</v>
      </c>
      <c r="E17" s="53">
        <f t="shared" si="3"/>
        <v>11327.196377109442</v>
      </c>
      <c r="F17" s="55">
        <v>-1.9561191245454301E-2</v>
      </c>
      <c r="G17" s="55">
        <f>(E17-(MAX($E$2:E17)))/(MAX($E$2:E17))</f>
        <v>-1.9561191245454277E-2</v>
      </c>
      <c r="H17" s="56"/>
      <c r="P17" s="62" t="s">
        <v>42</v>
      </c>
      <c r="Q17" s="69"/>
      <c r="R17" s="69">
        <f>POWER($R$10/R8,12/120)-1</f>
        <v>1.4510383265066151E-2</v>
      </c>
      <c r="S17" s="84">
        <f>POWER($S$10/S8,12/120)-1</f>
        <v>0.13912338106903843</v>
      </c>
    </row>
    <row r="18" spans="1:21" ht="15.75" thickBot="1">
      <c r="A18" s="52">
        <v>39172</v>
      </c>
      <c r="B18" s="53">
        <v>14262.95</v>
      </c>
      <c r="C18" s="55">
        <f t="shared" si="0"/>
        <v>4.0697750777443309E-2</v>
      </c>
      <c r="D18" s="55">
        <f>(B18-(MAX($B$2:B18)))/(MAX($B$2:B18))</f>
        <v>-0.14558476699835796</v>
      </c>
      <c r="E18" s="53">
        <f t="shared" si="3"/>
        <v>11453.911375785245</v>
      </c>
      <c r="F18" s="55">
        <v>1.1186792782358346E-2</v>
      </c>
      <c r="G18" s="55">
        <f>(E18-(MAX($E$2:E18)))/(MAX($E$2:E18))</f>
        <v>-8.5932254561349418E-3</v>
      </c>
      <c r="H18" s="56"/>
      <c r="I18" s="86" t="s">
        <v>51</v>
      </c>
      <c r="J18" s="87" t="s">
        <v>3</v>
      </c>
      <c r="K18" s="87" t="s">
        <v>2</v>
      </c>
      <c r="L18" s="87" t="s">
        <v>1</v>
      </c>
      <c r="M18" s="87" t="s">
        <v>24</v>
      </c>
      <c r="N18" s="87" t="s">
        <v>52</v>
      </c>
      <c r="P18" s="74" t="s">
        <v>44</v>
      </c>
      <c r="Q18" s="88"/>
      <c r="R18" s="88">
        <f>POWER($R$10/R9,12/$K$3)-1</f>
        <v>8.6977213586493463E-2</v>
      </c>
      <c r="S18" s="89">
        <f>POWER($S$10/S9,12/$K$3)-1</f>
        <v>9.9899198383527787E-2</v>
      </c>
    </row>
    <row r="19" spans="1:21" ht="15.75" thickBot="1">
      <c r="A19" s="52">
        <v>39202</v>
      </c>
      <c r="B19" s="53">
        <v>13107.57</v>
      </c>
      <c r="C19" s="55">
        <f t="shared" si="0"/>
        <v>-8.1005682555151726E-2</v>
      </c>
      <c r="D19" s="55">
        <f>(B19-(MAX($B$2:B19)))/(MAX($B$2:B19))</f>
        <v>-0.21479725613317494</v>
      </c>
      <c r="E19" s="53">
        <f t="shared" si="3"/>
        <v>11961.239914033284</v>
      </c>
      <c r="F19" s="55">
        <v>4.4293038561533216E-2</v>
      </c>
      <c r="G19" s="55">
        <f>(E19-(MAX($E$2:E19)))/(MAX($E$2:E19))</f>
        <v>0</v>
      </c>
      <c r="H19" s="56"/>
      <c r="I19" s="90" t="s">
        <v>53</v>
      </c>
      <c r="J19" s="91">
        <f>R14*100</f>
        <v>5.0316864217814894</v>
      </c>
      <c r="K19" s="91">
        <f>R15*100</f>
        <v>0.12624338361861831</v>
      </c>
      <c r="L19" s="91">
        <f>R16*100</f>
        <v>-4.306637431327287</v>
      </c>
      <c r="M19" s="91">
        <f>R17*100</f>
        <v>1.4510383265066151</v>
      </c>
      <c r="N19" s="125">
        <v>8.6999999999999993</v>
      </c>
    </row>
    <row r="20" spans="1:21">
      <c r="A20" s="52">
        <v>39233</v>
      </c>
      <c r="B20" s="53">
        <v>13864.54</v>
      </c>
      <c r="C20" s="55">
        <f t="shared" si="0"/>
        <v>5.7750597555458416E-2</v>
      </c>
      <c r="D20" s="55">
        <f>(B20-(MAX($B$2:B20)))/(MAX($B$2:B20))</f>
        <v>-0.16945132847268016</v>
      </c>
      <c r="E20" s="53">
        <f t="shared" si="3"/>
        <v>12378.66015207051</v>
      </c>
      <c r="F20" s="55">
        <v>3.489773978594779E-2</v>
      </c>
      <c r="G20" s="55">
        <f>(E20-(MAX($E$2:E20)))/(MAX($E$2:E20))</f>
        <v>0</v>
      </c>
      <c r="H20" s="56"/>
      <c r="I20" s="92" t="s">
        <v>54</v>
      </c>
      <c r="J20" s="93">
        <v>-1</v>
      </c>
      <c r="K20" s="93">
        <v>-1.82</v>
      </c>
      <c r="L20" s="93">
        <v>-5.44</v>
      </c>
      <c r="M20" s="93">
        <v>0.86</v>
      </c>
      <c r="N20" s="93">
        <v>8.2899999999999991</v>
      </c>
      <c r="P20" s="58"/>
      <c r="Q20" s="59" t="s">
        <v>55</v>
      </c>
      <c r="R20" s="59" t="s">
        <v>56</v>
      </c>
      <c r="S20" s="58" t="s">
        <v>57</v>
      </c>
      <c r="T20" s="60" t="str">
        <f>$B$1</f>
        <v>CWXAX</v>
      </c>
      <c r="U20" s="61" t="s">
        <v>35</v>
      </c>
    </row>
    <row r="21" spans="1:21">
      <c r="A21" s="52">
        <v>39263</v>
      </c>
      <c r="B21" s="53">
        <v>13306.77</v>
      </c>
      <c r="C21" s="55">
        <f t="shared" si="0"/>
        <v>-4.0229967961432522E-2</v>
      </c>
      <c r="D21" s="55">
        <f>(B21-(MAX($B$2:B21)))/(MAX($B$2:B21))</f>
        <v>-0.20286427491863462</v>
      </c>
      <c r="E21" s="53">
        <f t="shared" si="3"/>
        <v>12173.021596290135</v>
      </c>
      <c r="F21" s="55">
        <v>-1.6612343602144919E-2</v>
      </c>
      <c r="G21" s="55">
        <f>(E21-(MAX($E$2:E21)))/(MAX($E$2:E21))</f>
        <v>-1.6612343602144943E-2</v>
      </c>
      <c r="H21" s="56"/>
      <c r="I21" s="94" t="s">
        <v>18</v>
      </c>
      <c r="J21" s="95">
        <f>S14*100</f>
        <v>56.351628330676377</v>
      </c>
      <c r="K21" s="95">
        <f>S15*100</f>
        <v>16.778498637956641</v>
      </c>
      <c r="L21" s="95">
        <f>S16*100</f>
        <v>16.294038412866541</v>
      </c>
      <c r="M21" s="95">
        <f>S17*100</f>
        <v>13.912338106903842</v>
      </c>
      <c r="N21" s="122">
        <v>9.99</v>
      </c>
      <c r="P21" s="96">
        <v>38717</v>
      </c>
      <c r="Q21">
        <f t="shared" ref="Q21:Q37" si="4">VLOOKUP(P21,A:B,2,0)</f>
        <v>10318.73</v>
      </c>
      <c r="R21">
        <f t="shared" ref="R21:R37" si="5">VLOOKUP(P21,A:E,5,0)</f>
        <v>9828.69</v>
      </c>
      <c r="S21" s="62"/>
      <c r="U21" s="97"/>
    </row>
    <row r="22" spans="1:21">
      <c r="A22" s="52">
        <v>39294</v>
      </c>
      <c r="B22" s="53">
        <v>12788.84</v>
      </c>
      <c r="C22" s="55">
        <f t="shared" si="0"/>
        <v>-3.8922292938106007E-2</v>
      </c>
      <c r="D22" s="55">
        <f>(B22-(MAX($B$2:B22)))/(MAX($B$2:B22))</f>
        <v>-0.23389062512168105</v>
      </c>
      <c r="E22" s="53">
        <f t="shared" si="3"/>
        <v>11795.583740743878</v>
      </c>
      <c r="F22" s="55">
        <v>-3.1006094301293752E-2</v>
      </c>
      <c r="G22" s="55">
        <f>(E22-(MAX($E$2:E22)))/(MAX($E$2:E22))</f>
        <v>-4.7103354011145085E-2</v>
      </c>
      <c r="H22" s="56"/>
      <c r="I22" s="98" t="s">
        <v>58</v>
      </c>
      <c r="J22" s="99">
        <v>4.18</v>
      </c>
      <c r="K22" s="99">
        <v>-0.66</v>
      </c>
      <c r="L22" s="99">
        <v>-5.03</v>
      </c>
      <c r="M22" s="100" t="s">
        <v>59</v>
      </c>
      <c r="N22" s="99">
        <v>-2.14</v>
      </c>
      <c r="P22" s="96">
        <f>EOMONTH(P21,12)</f>
        <v>39082</v>
      </c>
      <c r="Q22">
        <f t="shared" si="4"/>
        <v>15737.05</v>
      </c>
      <c r="R22">
        <f t="shared" si="5"/>
        <v>11381.078884763285</v>
      </c>
      <c r="S22" s="62">
        <v>2006</v>
      </c>
      <c r="T22" s="101">
        <f t="shared" ref="T22:U36" si="6">Q22/Q21-1</f>
        <v>0.52509562707813839</v>
      </c>
      <c r="U22" s="102">
        <f t="shared" si="6"/>
        <v>0.15794463807112491</v>
      </c>
    </row>
    <row r="23" spans="1:21">
      <c r="A23" s="52">
        <v>39325</v>
      </c>
      <c r="B23" s="53">
        <v>14262.95</v>
      </c>
      <c r="C23" s="55">
        <f t="shared" si="0"/>
        <v>0.11526534071893946</v>
      </c>
      <c r="D23" s="55">
        <f>(B23-(MAX($B$2:B23)))/(MAX($B$2:B23))</f>
        <v>-0.14558476699835796</v>
      </c>
      <c r="E23" s="53">
        <f t="shared" si="3"/>
        <v>11972.380838321131</v>
      </c>
      <c r="F23" s="55">
        <v>1.498841443230714E-2</v>
      </c>
      <c r="G23" s="55">
        <f>(E23-(MAX($E$2:E23)))/(MAX($E$2:E23))</f>
        <v>-3.2820944169908647E-2</v>
      </c>
      <c r="H23" s="56"/>
      <c r="I23" s="92" t="s">
        <v>60</v>
      </c>
      <c r="J23" s="93">
        <v>5.21</v>
      </c>
      <c r="K23" s="93">
        <v>0.33</v>
      </c>
      <c r="L23" s="93">
        <v>-4.08</v>
      </c>
      <c r="M23" s="103" t="s">
        <v>59</v>
      </c>
      <c r="N23" s="93">
        <v>-1.17</v>
      </c>
      <c r="P23" s="96">
        <f t="shared" ref="P23:P33" si="7">EOMONTH(P22,12)</f>
        <v>39447</v>
      </c>
      <c r="Q23">
        <f t="shared" si="4"/>
        <v>16414.34</v>
      </c>
      <c r="R23">
        <f t="shared" si="5"/>
        <v>12006.324215123363</v>
      </c>
      <c r="S23" s="62">
        <v>2007</v>
      </c>
      <c r="T23" s="101">
        <f t="shared" si="6"/>
        <v>4.3037926422042405E-2</v>
      </c>
      <c r="U23" s="102">
        <f t="shared" si="6"/>
        <v>5.493726356621087E-2</v>
      </c>
    </row>
    <row r="24" spans="1:21">
      <c r="A24" s="52">
        <v>39355</v>
      </c>
      <c r="B24" s="53">
        <v>15298.8</v>
      </c>
      <c r="C24" s="55">
        <f t="shared" si="0"/>
        <v>7.2625228301298028E-2</v>
      </c>
      <c r="D24" s="55">
        <f>(B24-(MAX($B$2:B24)))/(MAX($B$2:B24))</f>
        <v>-8.3532665637506956E-2</v>
      </c>
      <c r="E24" s="53">
        <f t="shared" si="3"/>
        <v>12420.152285983662</v>
      </c>
      <c r="F24" s="55">
        <v>3.7400367872470808E-2</v>
      </c>
      <c r="G24" s="55">
        <f>(E24-(MAX($E$2:E24)))/(MAX($E$2:E24))</f>
        <v>0</v>
      </c>
      <c r="H24" s="56"/>
      <c r="I24" s="104" t="s">
        <v>18</v>
      </c>
      <c r="J24" s="105">
        <f>J21</f>
        <v>56.351628330676377</v>
      </c>
      <c r="K24" s="105">
        <f>K21</f>
        <v>16.778498637956641</v>
      </c>
      <c r="L24" s="105">
        <f>L21</f>
        <v>16.294038412866541</v>
      </c>
      <c r="M24" s="106" t="s">
        <v>59</v>
      </c>
      <c r="N24" s="107">
        <v>14.71</v>
      </c>
      <c r="P24" s="96">
        <f t="shared" si="7"/>
        <v>39813</v>
      </c>
      <c r="Q24">
        <f t="shared" si="4"/>
        <v>24661.35</v>
      </c>
      <c r="R24">
        <f t="shared" si="5"/>
        <v>7564.2711082979349</v>
      </c>
      <c r="S24" s="62">
        <v>2008</v>
      </c>
      <c r="T24" s="101">
        <f t="shared" si="6"/>
        <v>0.50242714601988259</v>
      </c>
      <c r="U24" s="102">
        <f t="shared" si="6"/>
        <v>-0.36997610819389204</v>
      </c>
    </row>
    <row r="25" spans="1:21">
      <c r="A25" s="52">
        <v>39386</v>
      </c>
      <c r="B25" s="53">
        <v>15657.37</v>
      </c>
      <c r="C25" s="55">
        <f t="shared" si="0"/>
        <v>2.3437785970141567E-2</v>
      </c>
      <c r="D25" s="55">
        <f>(B25-(MAX($B$2:B25)))/(MAX($B$2:B25))</f>
        <v>-6.2052700406092696E-2</v>
      </c>
      <c r="E25" s="53">
        <f t="shared" si="3"/>
        <v>12617.72148071443</v>
      </c>
      <c r="F25" s="55">
        <v>1.5907147527790544E-2</v>
      </c>
      <c r="G25" s="55">
        <f>(E25-(MAX($E$2:E25)))/(MAX($E$2:E25))</f>
        <v>0</v>
      </c>
      <c r="H25" s="56"/>
      <c r="P25" s="96">
        <f t="shared" si="7"/>
        <v>40178</v>
      </c>
      <c r="Q25">
        <f t="shared" si="4"/>
        <v>27729.08</v>
      </c>
      <c r="R25">
        <f t="shared" si="5"/>
        <v>9566.0973733275405</v>
      </c>
      <c r="S25" s="62">
        <v>2009</v>
      </c>
      <c r="T25" s="101">
        <f t="shared" si="6"/>
        <v>0.12439424443511826</v>
      </c>
      <c r="U25" s="102">
        <f t="shared" si="6"/>
        <v>0.26464232129829668</v>
      </c>
    </row>
    <row r="26" spans="1:21">
      <c r="A26" s="52">
        <v>39416</v>
      </c>
      <c r="B26" s="53">
        <v>15856.57</v>
      </c>
      <c r="C26" s="55">
        <f t="shared" si="0"/>
        <v>1.2722443168935671E-2</v>
      </c>
      <c r="D26" s="55">
        <f>(B26-(MAX($B$2:B26)))/(MAX($B$2:B26))</f>
        <v>-5.0119719191552496E-2</v>
      </c>
      <c r="E26" s="53">
        <f t="shared" si="3"/>
        <v>12090.193509645434</v>
      </c>
      <c r="F26" s="55">
        <v>-4.1808497031361469E-2</v>
      </c>
      <c r="G26" s="55">
        <f>(E26-(MAX($E$2:E26)))/(MAX($E$2:E26))</f>
        <v>-4.1808497031361511E-2</v>
      </c>
      <c r="H26" s="56"/>
      <c r="K26" s="85"/>
      <c r="L26" s="85"/>
      <c r="M26" s="85"/>
      <c r="N26" s="108"/>
      <c r="P26" s="96">
        <f t="shared" si="7"/>
        <v>40543</v>
      </c>
      <c r="Q26">
        <f t="shared" si="4"/>
        <v>30557.77</v>
      </c>
      <c r="R26">
        <f t="shared" si="5"/>
        <v>11007.077015212344</v>
      </c>
      <c r="S26" s="62">
        <v>2010</v>
      </c>
      <c r="T26" s="101">
        <f t="shared" si="6"/>
        <v>0.10201167871418737</v>
      </c>
      <c r="U26" s="102">
        <f t="shared" si="6"/>
        <v>0.15063401360544204</v>
      </c>
    </row>
    <row r="27" spans="1:21">
      <c r="A27" s="52">
        <v>39447</v>
      </c>
      <c r="B27" s="53">
        <v>16414.34</v>
      </c>
      <c r="C27" s="55">
        <f t="shared" si="0"/>
        <v>3.5175955455688079E-2</v>
      </c>
      <c r="D27" s="55">
        <f>(B27-(MAX($B$2:B27)))/(MAX($B$2:B27))</f>
        <v>-1.6706772745598033E-2</v>
      </c>
      <c r="E27" s="53">
        <f t="shared" si="3"/>
        <v>12006.324215123363</v>
      </c>
      <c r="F27" s="55">
        <v>-6.9369687470396402E-3</v>
      </c>
      <c r="G27" s="55">
        <f>(E27-(MAX($E$2:E27)))/(MAX($E$2:E27))</f>
        <v>-4.8455441541133897E-2</v>
      </c>
      <c r="H27" s="56"/>
      <c r="P27" s="96">
        <f t="shared" si="7"/>
        <v>40908</v>
      </c>
      <c r="Q27">
        <f t="shared" si="4"/>
        <v>35577.69</v>
      </c>
      <c r="R27">
        <f t="shared" si="5"/>
        <v>11239.526673834967</v>
      </c>
      <c r="S27" s="62">
        <v>2011</v>
      </c>
      <c r="T27" s="101">
        <f t="shared" si="6"/>
        <v>0.16427638535141798</v>
      </c>
      <c r="U27" s="102">
        <f t="shared" si="6"/>
        <v>2.1118200436079926E-2</v>
      </c>
    </row>
    <row r="28" spans="1:21">
      <c r="A28" s="52">
        <v>39478</v>
      </c>
      <c r="B28" s="53">
        <v>16733.07</v>
      </c>
      <c r="C28" s="55">
        <f t="shared" si="0"/>
        <v>1.9417777382459533E-2</v>
      </c>
      <c r="D28" s="55">
        <f>(B28-(MAX($B$2:B28)))/(MAX($B$2:B28))</f>
        <v>0</v>
      </c>
      <c r="E28" s="53">
        <f t="shared" si="3"/>
        <v>11286.172786741105</v>
      </c>
      <c r="F28" s="55">
        <v>-5.998100796538075E-2</v>
      </c>
      <c r="G28" s="55">
        <f>(E28-(MAX($E$2:E28)))/(MAX($E$2:E28))</f>
        <v>-0.10553004328146984</v>
      </c>
      <c r="P28" s="96">
        <f t="shared" si="7"/>
        <v>41274</v>
      </c>
      <c r="Q28">
        <f t="shared" si="4"/>
        <v>39442.230000000003</v>
      </c>
      <c r="R28">
        <f t="shared" si="5"/>
        <v>13038.213281989889</v>
      </c>
      <c r="S28" s="62">
        <v>2012</v>
      </c>
      <c r="T28" s="101">
        <f t="shared" si="6"/>
        <v>0.10862256655786262</v>
      </c>
      <c r="U28" s="102">
        <f t="shared" si="6"/>
        <v>0.16003223804274347</v>
      </c>
    </row>
    <row r="29" spans="1:21">
      <c r="A29" s="52">
        <v>39507</v>
      </c>
      <c r="B29" s="53">
        <v>16972.11</v>
      </c>
      <c r="C29" s="55">
        <f t="shared" si="0"/>
        <v>1.4285483775541508E-2</v>
      </c>
      <c r="D29" s="55">
        <f>(B29-(MAX($B$2:B29)))/(MAX($B$2:B29))</f>
        <v>0</v>
      </c>
      <c r="E29" s="53">
        <f t="shared" si="3"/>
        <v>10919.511432725616</v>
      </c>
      <c r="F29" s="55">
        <v>-3.2487660869966462E-2</v>
      </c>
      <c r="G29" s="55">
        <f>(E29-(MAX($E$2:E29)))/(MAX($E$2:E29))</f>
        <v>-0.13458927989371497</v>
      </c>
      <c r="P29" s="96">
        <f t="shared" si="7"/>
        <v>41639</v>
      </c>
      <c r="Q29">
        <f t="shared" si="4"/>
        <v>38127.49</v>
      </c>
      <c r="R29">
        <f t="shared" si="5"/>
        <v>17261.092130629149</v>
      </c>
      <c r="S29" s="62">
        <v>2013</v>
      </c>
      <c r="T29" s="101">
        <f t="shared" si="6"/>
        <v>-3.3333307979797389E-2</v>
      </c>
      <c r="U29" s="102">
        <f t="shared" si="6"/>
        <v>0.32388478062960213</v>
      </c>
    </row>
    <row r="30" spans="1:21">
      <c r="A30" s="52">
        <v>39538</v>
      </c>
      <c r="B30" s="53">
        <v>17131.47</v>
      </c>
      <c r="C30" s="55">
        <f t="shared" si="0"/>
        <v>9.3895219863646684E-3</v>
      </c>
      <c r="D30" s="55">
        <f>(B30-(MAX($B$2:B30)))/(MAX($B$2:B30))</f>
        <v>0</v>
      </c>
      <c r="E30" s="53">
        <f t="shared" si="3"/>
        <v>10872.396776274671</v>
      </c>
      <c r="F30" s="55">
        <v>-4.3147220222456983E-3</v>
      </c>
      <c r="G30" s="55">
        <f>(E30-(MAX($E$2:E30)))/(MAX($E$2:E30))</f>
        <v>-0.13832328658604509</v>
      </c>
      <c r="P30" s="96">
        <f t="shared" si="7"/>
        <v>42004</v>
      </c>
      <c r="Q30">
        <f t="shared" si="4"/>
        <v>41079.69</v>
      </c>
      <c r="R30">
        <f t="shared" si="5"/>
        <v>19623.853106348713</v>
      </c>
      <c r="S30" s="62">
        <v>2014</v>
      </c>
      <c r="T30" s="101">
        <f t="shared" si="6"/>
        <v>7.7429697050605872E-2</v>
      </c>
      <c r="U30" s="102">
        <f t="shared" si="6"/>
        <v>0.13688363157085148</v>
      </c>
    </row>
    <row r="31" spans="1:21">
      <c r="A31" s="52">
        <v>39568</v>
      </c>
      <c r="B31" s="53">
        <v>17649.400000000001</v>
      </c>
      <c r="C31" s="55">
        <f t="shared" si="0"/>
        <v>3.0232665381312973E-2</v>
      </c>
      <c r="D31" s="55">
        <f>(B31-(MAX($B$2:B31)))/(MAX($B$2:B31))</f>
        <v>0</v>
      </c>
      <c r="E31" s="53">
        <f t="shared" si="3"/>
        <v>11401.903042310669</v>
      </c>
      <c r="F31" s="55">
        <v>4.8701889466678194E-2</v>
      </c>
      <c r="G31" s="55">
        <f>(E31-(MAX($E$2:E31)))/(MAX($E$2:E31))</f>
        <v>-9.6358002533348058E-2</v>
      </c>
      <c r="P31" s="96">
        <f t="shared" si="7"/>
        <v>42369</v>
      </c>
      <c r="Q31">
        <f t="shared" si="4"/>
        <v>44287.1</v>
      </c>
      <c r="R31">
        <f t="shared" si="5"/>
        <v>19895.400120766546</v>
      </c>
      <c r="S31" s="62">
        <v>2015</v>
      </c>
      <c r="T31" s="101">
        <f t="shared" si="6"/>
        <v>7.8077755698740647E-2</v>
      </c>
      <c r="U31" s="102">
        <f t="shared" si="6"/>
        <v>1.383759921898231E-2</v>
      </c>
    </row>
    <row r="32" spans="1:21">
      <c r="A32" s="52">
        <v>39599</v>
      </c>
      <c r="B32" s="53">
        <v>18406.37</v>
      </c>
      <c r="C32" s="55">
        <f t="shared" si="0"/>
        <v>4.2889276689292322E-2</v>
      </c>
      <c r="D32" s="55">
        <f>(B32-(MAX($B$2:B32)))/(MAX($B$2:B32))</f>
        <v>0</v>
      </c>
      <c r="E32" s="53">
        <f t="shared" si="3"/>
        <v>11549.598379715459</v>
      </c>
      <c r="F32" s="55">
        <v>1.2953568966225681E-2</v>
      </c>
      <c r="G32" s="55">
        <f>(E32-(MAX($E$2:E32)))/(MAX($E$2:E32))</f>
        <v>-8.4652613598385842E-2</v>
      </c>
      <c r="P32" s="96">
        <f t="shared" si="7"/>
        <v>42735</v>
      </c>
      <c r="Q32">
        <f t="shared" si="4"/>
        <v>46859.47</v>
      </c>
      <c r="R32">
        <f t="shared" si="5"/>
        <v>22274.87248291789</v>
      </c>
      <c r="S32" s="62">
        <v>2016</v>
      </c>
      <c r="T32" s="101">
        <f t="shared" si="6"/>
        <v>5.8083956727805752E-2</v>
      </c>
      <c r="U32" s="102">
        <f t="shared" si="6"/>
        <v>0.11959912078710522</v>
      </c>
    </row>
    <row r="33" spans="1:22">
      <c r="A33" s="52">
        <v>39629</v>
      </c>
      <c r="B33" s="53">
        <v>18565.740000000002</v>
      </c>
      <c r="C33" s="55">
        <f t="shared" si="0"/>
        <v>8.6584155376645544E-3</v>
      </c>
      <c r="D33" s="55">
        <f>(B33-(MAX($B$2:B33)))/(MAX($B$2:B33))</f>
        <v>0</v>
      </c>
      <c r="E33" s="53">
        <f t="shared" si="3"/>
        <v>10575.912833193854</v>
      </c>
      <c r="F33" s="55">
        <v>-8.4304710389903059E-2</v>
      </c>
      <c r="G33" s="55">
        <f>(E33-(MAX($E$2:E33)))/(MAX($E$2:E33))</f>
        <v>-0.16182070991512859</v>
      </c>
      <c r="P33" s="96">
        <f t="shared" si="7"/>
        <v>43100</v>
      </c>
      <c r="Q33">
        <f t="shared" si="4"/>
        <v>36205.49</v>
      </c>
      <c r="R33">
        <f t="shared" si="5"/>
        <v>27137.833874169741</v>
      </c>
      <c r="S33" s="62">
        <v>2017</v>
      </c>
      <c r="T33" s="101">
        <f t="shared" si="6"/>
        <v>-0.22736023262747107</v>
      </c>
      <c r="U33" s="102">
        <f t="shared" si="6"/>
        <v>0.21831601482707241</v>
      </c>
    </row>
    <row r="34" spans="1:22">
      <c r="A34" s="52">
        <v>39660</v>
      </c>
      <c r="B34" s="53">
        <v>18804.78</v>
      </c>
      <c r="C34" s="55">
        <f t="shared" si="0"/>
        <v>1.2875328427522703E-2</v>
      </c>
      <c r="D34" s="55">
        <f>(B34-(MAX($B$2:B34)))/(MAX($B$2:B34))</f>
        <v>0</v>
      </c>
      <c r="E34" s="53">
        <f t="shared" si="3"/>
        <v>10486.993680466543</v>
      </c>
      <c r="F34" s="55">
        <v>-8.4077047655145565E-3</v>
      </c>
      <c r="G34" s="55">
        <f>(E34-(MAX($E$2:E34)))/(MAX($E$2:E34))</f>
        <v>-0.16886787392673078</v>
      </c>
      <c r="P34" s="96">
        <v>43465</v>
      </c>
      <c r="Q34">
        <f t="shared" si="4"/>
        <v>35438.04</v>
      </c>
      <c r="R34">
        <f t="shared" si="5"/>
        <v>25948.045632700207</v>
      </c>
      <c r="S34" s="62">
        <v>2018</v>
      </c>
      <c r="T34" s="101">
        <f t="shared" si="6"/>
        <v>-2.1197061550610075E-2</v>
      </c>
      <c r="U34" s="102">
        <f t="shared" si="6"/>
        <v>-4.3842417452558569E-2</v>
      </c>
    </row>
    <row r="35" spans="1:22">
      <c r="A35" s="52">
        <v>39691</v>
      </c>
      <c r="B35" s="53">
        <v>19123.509999999998</v>
      </c>
      <c r="C35" s="55">
        <f t="shared" si="0"/>
        <v>1.6949413925608336E-2</v>
      </c>
      <c r="D35" s="55">
        <f>(B35-(MAX($B$2:B35)))/(MAX($B$2:B35))</f>
        <v>0</v>
      </c>
      <c r="E35" s="53">
        <f t="shared" si="3"/>
        <v>10638.697668199202</v>
      </c>
      <c r="F35" s="55">
        <v>1.4465917721990129E-2</v>
      </c>
      <c r="G35" s="55">
        <f>(E35-(MAX($E$2:E35)))/(MAX($E$2:E35))</f>
        <v>-0.15684478497485219</v>
      </c>
      <c r="P35" s="96">
        <v>43830</v>
      </c>
      <c r="Q35">
        <f t="shared" si="4"/>
        <v>33632</v>
      </c>
      <c r="R35">
        <f t="shared" si="5"/>
        <v>34118.14354444528</v>
      </c>
      <c r="S35" s="62">
        <v>2019</v>
      </c>
      <c r="T35" s="101">
        <f t="shared" si="6"/>
        <v>-5.0963315126908881E-2</v>
      </c>
      <c r="U35" s="102">
        <f t="shared" si="6"/>
        <v>0.31486370986834422</v>
      </c>
    </row>
    <row r="36" spans="1:22">
      <c r="A36" s="52">
        <v>39721</v>
      </c>
      <c r="B36" s="53">
        <v>19601.59</v>
      </c>
      <c r="C36" s="55">
        <f t="shared" si="0"/>
        <v>2.4999594739668618E-2</v>
      </c>
      <c r="D36" s="55">
        <f>(B36-(MAX($B$2:B36)))/(MAX($B$2:B36))</f>
        <v>0</v>
      </c>
      <c r="E36" s="53">
        <f t="shared" si="3"/>
        <v>9690.7299562486114</v>
      </c>
      <c r="F36" s="55">
        <v>-8.9105616262056264E-2</v>
      </c>
      <c r="G36" s="55">
        <f>(E36-(MAX($E$2:E36)))/(MAX($E$2:E36))</f>
        <v>-0.23197465001423451</v>
      </c>
      <c r="P36" s="96">
        <v>44196</v>
      </c>
      <c r="Q36">
        <f t="shared" si="4"/>
        <v>34806</v>
      </c>
      <c r="R36">
        <f t="shared" si="5"/>
        <v>40395.481716315146</v>
      </c>
      <c r="S36" s="62">
        <v>2020</v>
      </c>
      <c r="T36" s="101">
        <f t="shared" si="6"/>
        <v>3.4907231208372913E-2</v>
      </c>
      <c r="U36" s="102">
        <f t="shared" si="6"/>
        <v>0.18398826898926823</v>
      </c>
    </row>
    <row r="37" spans="1:22" ht="15.75" thickBot="1">
      <c r="A37" s="52">
        <v>39752</v>
      </c>
      <c r="B37" s="53">
        <v>23386.45</v>
      </c>
      <c r="C37" s="55">
        <f t="shared" si="0"/>
        <v>0.19308943815272128</v>
      </c>
      <c r="D37" s="55">
        <f>(B37-(MAX($B$2:B37)))/(MAX($B$2:B37))</f>
        <v>0</v>
      </c>
      <c r="E37" s="53">
        <f t="shared" si="3"/>
        <v>8063.1658627392835</v>
      </c>
      <c r="F37" s="55">
        <v>-0.16795061887570917</v>
      </c>
      <c r="G37" s="55">
        <f>(E37-(MAX($E$2:E37)))/(MAX($E$2:E37))</f>
        <v>-0.36096498285657691</v>
      </c>
      <c r="P37" s="109">
        <f>K1</f>
        <v>44286</v>
      </c>
      <c r="Q37" s="110">
        <f t="shared" si="4"/>
        <v>35799</v>
      </c>
      <c r="R37" s="110">
        <f t="shared" si="5"/>
        <v>42889.851367734154</v>
      </c>
      <c r="S37" s="74" t="s">
        <v>66</v>
      </c>
      <c r="T37" s="111">
        <f>Q37/Q36-1</f>
        <v>2.8529563868298524E-2</v>
      </c>
      <c r="U37" s="112">
        <f>R37/R36-1</f>
        <v>6.1748728952811804E-2</v>
      </c>
      <c r="V37" s="123" t="s">
        <v>65</v>
      </c>
    </row>
    <row r="38" spans="1:22">
      <c r="A38" s="52">
        <v>39782</v>
      </c>
      <c r="B38" s="53">
        <v>23904.38</v>
      </c>
      <c r="C38" s="55">
        <f t="shared" si="0"/>
        <v>2.2146584881416409E-2</v>
      </c>
      <c r="D38" s="55">
        <f>(B38-(MAX($B$2:B38)))/(MAX($B$2:B38))</f>
        <v>0</v>
      </c>
      <c r="E38" s="53">
        <f t="shared" si="3"/>
        <v>7484.6187056792078</v>
      </c>
      <c r="F38" s="55">
        <v>-7.1751861106268633E-2</v>
      </c>
      <c r="G38" s="55">
        <f>(E38-(MAX($E$2:E38)))/(MAX($E$2:E38))</f>
        <v>-0.40681693464869378</v>
      </c>
    </row>
    <row r="39" spans="1:22">
      <c r="A39" s="52">
        <v>39813</v>
      </c>
      <c r="B39" s="53">
        <v>24661.35</v>
      </c>
      <c r="C39" s="55">
        <f t="shared" si="0"/>
        <v>3.1666581605546584E-2</v>
      </c>
      <c r="D39" s="55">
        <f>(B39-(MAX($B$2:B39)))/(MAX($B$2:B39))</f>
        <v>0</v>
      </c>
      <c r="E39" s="53">
        <f t="shared" si="3"/>
        <v>7564.2711082979349</v>
      </c>
      <c r="F39" s="55">
        <v>1.0642145679149673E-2</v>
      </c>
      <c r="G39" s="55">
        <f>(E39-(MAX($E$2:E39)))/(MAX($E$2:E39))</f>
        <v>-0.40050419405282062</v>
      </c>
    </row>
    <row r="40" spans="1:22">
      <c r="A40" s="52">
        <v>39844</v>
      </c>
      <c r="B40" s="53">
        <v>25498.01</v>
      </c>
      <c r="C40" s="55">
        <f t="shared" si="0"/>
        <v>3.3925961068635768E-2</v>
      </c>
      <c r="D40" s="55">
        <f>(B40-(MAX($B$2:B40)))/(MAX($B$2:B40))</f>
        <v>0</v>
      </c>
      <c r="E40" s="53">
        <f t="shared" si="3"/>
        <v>6926.6874645910366</v>
      </c>
      <c r="F40" s="55">
        <v>-8.4288840864981007E-2</v>
      </c>
      <c r="G40" s="55">
        <f>(E40-(MAX($E$2:E40)))/(MAX($E$2:E40))</f>
        <v>-0.45103500063952595</v>
      </c>
    </row>
    <row r="41" spans="1:22">
      <c r="A41" s="52">
        <v>39872</v>
      </c>
      <c r="B41" s="53">
        <v>26374.5</v>
      </c>
      <c r="C41" s="55">
        <f t="shared" si="0"/>
        <v>3.4374839448255035E-2</v>
      </c>
      <c r="D41" s="55">
        <f>(B41-(MAX($B$2:B41)))/(MAX($B$2:B41))</f>
        <v>0</v>
      </c>
      <c r="E41" s="53">
        <f t="shared" si="3"/>
        <v>6189.1478646567157</v>
      </c>
      <c r="F41" s="55">
        <v>-0.10647796709532442</v>
      </c>
      <c r="G41" s="55">
        <f>(E41-(MAX($E$2:E41)))/(MAX($E$2:E41))</f>
        <v>-0.50948767777791537</v>
      </c>
    </row>
    <row r="42" spans="1:22">
      <c r="A42" s="52">
        <v>39903</v>
      </c>
      <c r="B42" s="53">
        <v>26454.18</v>
      </c>
      <c r="C42" s="55">
        <f t="shared" si="0"/>
        <v>3.0210999260649185E-3</v>
      </c>
      <c r="D42" s="55">
        <f>(B42-(MAX($B$2:B42)))/(MAX($B$2:B42))</f>
        <v>0</v>
      </c>
      <c r="E42" s="53">
        <f t="shared" si="3"/>
        <v>6731.3048064027462</v>
      </c>
      <c r="F42" s="55">
        <v>8.7597994683893621E-2</v>
      </c>
      <c r="G42" s="55">
        <f>(E42-(MAX($E$2:E42)))/(MAX($E$2:E42))</f>
        <v>-0.46651978198352084</v>
      </c>
    </row>
    <row r="43" spans="1:22">
      <c r="A43" s="52">
        <v>39933</v>
      </c>
      <c r="B43" s="53">
        <v>27529.88</v>
      </c>
      <c r="C43" s="55">
        <f t="shared" si="0"/>
        <v>4.0662761045702434E-2</v>
      </c>
      <c r="D43" s="55">
        <f>(B43-(MAX($B$2:B43)))/(MAX($B$2:B43))</f>
        <v>0</v>
      </c>
      <c r="E43" s="53">
        <f t="shared" si="3"/>
        <v>7375.5521805248054</v>
      </c>
      <c r="F43" s="55">
        <v>9.570913703228201E-2</v>
      </c>
      <c r="G43" s="55">
        <f>(E43-(MAX($E$2:E43)))/(MAX($E$2:E43))</f>
        <v>-0.41546085069336997</v>
      </c>
    </row>
    <row r="44" spans="1:22">
      <c r="A44" s="52">
        <v>39964</v>
      </c>
      <c r="B44" s="53">
        <v>27768.92</v>
      </c>
      <c r="C44" s="55">
        <f t="shared" si="0"/>
        <v>8.6829292390666613E-3</v>
      </c>
      <c r="D44" s="55">
        <f>(B44-(MAX($B$2:B44)))/(MAX($B$2:B44))</f>
        <v>0</v>
      </c>
      <c r="E44" s="53">
        <f t="shared" si="3"/>
        <v>7788.0787415383975</v>
      </c>
      <c r="F44" s="55">
        <v>5.5931617174761694E-2</v>
      </c>
      <c r="G44" s="55">
        <f>(E44-(MAX($E$2:E44)))/(MAX($E$2:E44))</f>
        <v>-0.38276663077069067</v>
      </c>
    </row>
    <row r="45" spans="1:22">
      <c r="A45" s="52">
        <v>39994</v>
      </c>
      <c r="B45" s="53">
        <v>28127.49</v>
      </c>
      <c r="C45" s="55">
        <f t="shared" si="0"/>
        <v>1.2912637581872222E-2</v>
      </c>
      <c r="D45" s="55">
        <f>(B45-(MAX($B$2:B45)))/(MAX($B$2:B45))</f>
        <v>0</v>
      </c>
      <c r="E45" s="53">
        <f t="shared" si="3"/>
        <v>7803.5406785173282</v>
      </c>
      <c r="F45" s="55">
        <v>1.9853339304933826E-3</v>
      </c>
      <c r="G45" s="55">
        <f>(E45-(MAX($E$2:E45)))/(MAX($E$2:E45))</f>
        <v>-0.38154121641972694</v>
      </c>
    </row>
    <row r="46" spans="1:22">
      <c r="A46" s="52">
        <v>40025</v>
      </c>
      <c r="B46" s="53">
        <v>26374.5</v>
      </c>
      <c r="C46" s="55">
        <f t="shared" si="0"/>
        <v>-6.2323015669012771E-2</v>
      </c>
      <c r="D46" s="55">
        <f>(B46-(MAX($B$2:B46)))/(MAX($B$2:B46))</f>
        <v>-6.2323015669012827E-2</v>
      </c>
      <c r="E46" s="53">
        <f t="shared" si="3"/>
        <v>8393.7493638039359</v>
      </c>
      <c r="F46" s="55">
        <v>7.563344763632962E-2</v>
      </c>
      <c r="G46" s="55">
        <f>(E46-(MAX($E$2:E46)))/(MAX($E$2:E46))</f>
        <v>-0.33476504639658028</v>
      </c>
    </row>
    <row r="47" spans="1:22">
      <c r="A47" s="52">
        <v>40056</v>
      </c>
      <c r="B47" s="53">
        <v>27171.31</v>
      </c>
      <c r="C47" s="55">
        <f t="shared" si="0"/>
        <v>3.0211378414756629E-2</v>
      </c>
      <c r="D47" s="55">
        <f>(B47-(MAX($B$2:B47)))/(MAX($B$2:B47))</f>
        <v>-3.3994501464581453E-2</v>
      </c>
      <c r="E47" s="53">
        <f t="shared" si="3"/>
        <v>8696.7929165121786</v>
      </c>
      <c r="F47" s="55">
        <v>3.6103478859524474E-2</v>
      </c>
      <c r="G47" s="55">
        <f>(E47-(MAX($E$2:E47)))/(MAX($E$2:E47))</f>
        <v>-0.31074775031254248</v>
      </c>
    </row>
    <row r="48" spans="1:22">
      <c r="A48" s="52">
        <v>40086</v>
      </c>
      <c r="B48" s="53">
        <v>27091.63</v>
      </c>
      <c r="C48" s="55">
        <f t="shared" si="0"/>
        <v>-2.9325049105104473E-3</v>
      </c>
      <c r="D48" s="55">
        <f>(B48-(MAX($B$2:B48)))/(MAX($B$2:B48))</f>
        <v>-3.6827317332616613E-2</v>
      </c>
      <c r="E48" s="53">
        <f t="shared" si="3"/>
        <v>9021.3374118880893</v>
      </c>
      <c r="F48" s="55">
        <v>3.7317721428058226E-2</v>
      </c>
      <c r="G48" s="55">
        <f>(E48-(MAX($E$2:E48)))/(MAX($E$2:E48))</f>
        <v>-0.28502642686504359</v>
      </c>
    </row>
    <row r="49" spans="1:7">
      <c r="A49" s="52">
        <v>40117</v>
      </c>
      <c r="B49" s="53">
        <v>27211.16</v>
      </c>
      <c r="C49" s="55">
        <f t="shared" si="0"/>
        <v>4.4120637997786538E-3</v>
      </c>
      <c r="D49" s="55">
        <f>(B49-(MAX($B$2:B49)))/(MAX($B$2:B49))</f>
        <v>-3.2577738006484107E-2</v>
      </c>
      <c r="E49" s="53">
        <f t="shared" si="3"/>
        <v>8853.7550040255519</v>
      </c>
      <c r="F49" s="55">
        <v>-1.8576226584951949E-2</v>
      </c>
      <c r="G49" s="55">
        <f>(E49-(MAX($E$2:E49)))/(MAX($E$2:E49))</f>
        <v>-0.29830793796185123</v>
      </c>
    </row>
    <row r="50" spans="1:7">
      <c r="A50" s="52">
        <v>40147</v>
      </c>
      <c r="B50" s="53">
        <v>27529.88</v>
      </c>
      <c r="C50" s="55">
        <f t="shared" si="0"/>
        <v>1.1712841348917147E-2</v>
      </c>
      <c r="D50" s="55">
        <f>(B50-(MAX($B$2:B50)))/(MAX($B$2:B50))</f>
        <v>-2.1246474534343467E-2</v>
      </c>
      <c r="E50" s="53">
        <f t="shared" si="3"/>
        <v>9384.823081877601</v>
      </c>
      <c r="F50" s="55">
        <v>5.9982242292743404E-2</v>
      </c>
      <c r="G50" s="55">
        <f>(E50-(MAX($E$2:E50)))/(MAX($E$2:E50))</f>
        <v>-0.25621887468178434</v>
      </c>
    </row>
    <row r="51" spans="1:7">
      <c r="A51" s="52">
        <v>40178</v>
      </c>
      <c r="B51" s="53">
        <v>27729.08</v>
      </c>
      <c r="C51" s="55">
        <f t="shared" si="0"/>
        <v>7.2357743658890694E-3</v>
      </c>
      <c r="D51" s="55">
        <f>(B51-(MAX($B$2:B51)))/(MAX($B$2:B51))</f>
        <v>-1.4164434864255568E-2</v>
      </c>
      <c r="E51" s="53">
        <f t="shared" si="3"/>
        <v>9566.0973733275405</v>
      </c>
      <c r="F51" s="55">
        <v>1.9315685534870175E-2</v>
      </c>
      <c r="G51" s="55">
        <f>(E51-(MAX($E$2:E51)))/(MAX($E$2:E51))</f>
        <v>-0.24185223235836578</v>
      </c>
    </row>
    <row r="52" spans="1:7">
      <c r="A52" s="52">
        <v>40209</v>
      </c>
      <c r="B52" s="53">
        <v>28007.97</v>
      </c>
      <c r="C52" s="55">
        <f t="shared" si="0"/>
        <v>1.0057672306473808E-2</v>
      </c>
      <c r="D52" s="55">
        <f>(B52-(MAX($B$2:B52)))/(MAX($B$2:B52))</f>
        <v>-4.2492238020527401E-3</v>
      </c>
      <c r="E52" s="53">
        <f t="shared" si="3"/>
        <v>9221.9781698570914</v>
      </c>
      <c r="F52" s="55">
        <v>-3.5972789115646164E-2</v>
      </c>
      <c r="G52" s="55">
        <f>(E52-(MAX($E$2:E52)))/(MAX($E$2:E52))</f>
        <v>-0.26912492212223627</v>
      </c>
    </row>
    <row r="53" spans="1:7">
      <c r="A53" s="52">
        <v>40237</v>
      </c>
      <c r="B53" s="53">
        <v>28525.9</v>
      </c>
      <c r="C53" s="55">
        <f t="shared" si="0"/>
        <v>1.8492236317019684E-2</v>
      </c>
      <c r="D53" s="55">
        <f>(B53-(MAX($B$2:B53)))/(MAX($B$2:B53))</f>
        <v>0</v>
      </c>
      <c r="E53" s="53">
        <f t="shared" si="3"/>
        <v>9507.6335510132722</v>
      </c>
      <c r="F53" s="55">
        <v>3.0975499604832368E-2</v>
      </c>
      <c r="G53" s="55">
        <f>(E53-(MAX($E$2:E53)))/(MAX($E$2:E53))</f>
        <v>-0.24648570143625179</v>
      </c>
    </row>
    <row r="54" spans="1:7">
      <c r="A54" s="52">
        <v>40268</v>
      </c>
      <c r="B54" s="53">
        <v>28804.78</v>
      </c>
      <c r="C54" s="55">
        <f t="shared" si="0"/>
        <v>9.7763786593936253E-3</v>
      </c>
      <c r="D54" s="55">
        <f>(B54-(MAX($B$2:B54)))/(MAX($B$2:B54))</f>
        <v>0</v>
      </c>
      <c r="E54" s="53">
        <f t="shared" si="3"/>
        <v>10081.39115183745</v>
      </c>
      <c r="F54" s="55">
        <v>6.034704616513431E-2</v>
      </c>
      <c r="G54" s="55">
        <f>(E54-(MAX($E$2:E54)))/(MAX($E$2:E54))</f>
        <v>-0.2010133392747365</v>
      </c>
    </row>
    <row r="55" spans="1:7">
      <c r="A55" s="52">
        <v>40298</v>
      </c>
      <c r="B55" s="53">
        <v>28127.49</v>
      </c>
      <c r="C55" s="55">
        <f t="shared" si="0"/>
        <v>-2.3513111365544126E-2</v>
      </c>
      <c r="D55" s="55">
        <f>(B55-(MAX($B$2:B55)))/(MAX($B$2:B55))</f>
        <v>-2.3513111365544095E-2</v>
      </c>
      <c r="E55" s="53">
        <f t="shared" si="3"/>
        <v>10240.5397758933</v>
      </c>
      <c r="F55" s="55">
        <v>1.5786375278856513E-2</v>
      </c>
      <c r="G55" s="55">
        <f>(E55-(MAX($E$2:E55)))/(MAX($E$2:E55))</f>
        <v>-0.18840023600572706</v>
      </c>
    </row>
    <row r="56" spans="1:7">
      <c r="A56" s="52">
        <v>40329</v>
      </c>
      <c r="B56" s="53">
        <v>29083.67</v>
      </c>
      <c r="C56" s="55">
        <f t="shared" si="0"/>
        <v>3.3994501464581273E-2</v>
      </c>
      <c r="D56" s="55">
        <f>(B56-(MAX($B$2:B56)))/(MAX($B$2:B56))</f>
        <v>0</v>
      </c>
      <c r="E56" s="53">
        <f t="shared" si="3"/>
        <v>9422.8271694015675</v>
      </c>
      <c r="F56" s="55">
        <v>-7.985053760707661E-2</v>
      </c>
      <c r="G56" s="55">
        <f>(E56-(MAX($E$2:E56)))/(MAX($E$2:E56))</f>
        <v>-0.25320691348244628</v>
      </c>
    </row>
    <row r="57" spans="1:7">
      <c r="A57" s="52">
        <v>40359</v>
      </c>
      <c r="B57" s="53">
        <v>29322.71</v>
      </c>
      <c r="C57" s="55">
        <f t="shared" si="0"/>
        <v>8.2190452580435114E-3</v>
      </c>
      <c r="D57" s="55">
        <f>(B57-(MAX($B$2:B57)))/(MAX($B$2:B57))</f>
        <v>0</v>
      </c>
      <c r="E57" s="53">
        <f t="shared" si="3"/>
        <v>8929.554937498011</v>
      </c>
      <c r="F57" s="55">
        <v>-5.234864473640588E-2</v>
      </c>
      <c r="G57" s="55">
        <f>(E57-(MAX($E$2:E57)))/(MAX($E$2:E57))</f>
        <v>-0.29230051946015778</v>
      </c>
    </row>
    <row r="58" spans="1:7">
      <c r="A58" s="52">
        <v>40390</v>
      </c>
      <c r="B58" s="53">
        <v>29482.07</v>
      </c>
      <c r="C58" s="55">
        <f t="shared" si="0"/>
        <v>5.4346954971078443E-3</v>
      </c>
      <c r="D58" s="55">
        <f>(B58-(MAX($B$2:B58)))/(MAX($B$2:B58))</f>
        <v>0</v>
      </c>
      <c r="E58" s="53">
        <f t="shared" si="3"/>
        <v>9555.1646906151655</v>
      </c>
      <c r="F58" s="55">
        <v>7.0060574966622546E-2</v>
      </c>
      <c r="G58" s="55">
        <f>(E58-(MAX($E$2:E58)))/(MAX($E$2:E58))</f>
        <v>-0.2427186869499563</v>
      </c>
    </row>
    <row r="59" spans="1:7">
      <c r="A59" s="52">
        <v>40421</v>
      </c>
      <c r="B59" s="53">
        <v>30677.29</v>
      </c>
      <c r="C59" s="55">
        <f t="shared" si="0"/>
        <v>4.0540572626006188E-2</v>
      </c>
      <c r="D59" s="55">
        <f>(B59-(MAX($B$2:B59)))/(MAX($B$2:B59))</f>
        <v>0</v>
      </c>
      <c r="E59" s="53">
        <f t="shared" si="3"/>
        <v>9123.8443274150632</v>
      </c>
      <c r="F59" s="55">
        <v>-4.5140023972976007E-2</v>
      </c>
      <c r="G59" s="55">
        <f>(E59-(MAX($E$2:E59)))/(MAX($E$2:E59))</f>
        <v>-0.27690238357532199</v>
      </c>
    </row>
    <row r="60" spans="1:7">
      <c r="A60" s="52">
        <v>40451</v>
      </c>
      <c r="B60" s="53">
        <v>29402.39</v>
      </c>
      <c r="C60" s="55">
        <f t="shared" si="0"/>
        <v>-4.1558429704840361E-2</v>
      </c>
      <c r="D60" s="55">
        <f>(B60-(MAX($B$2:B60)))/(MAX($B$2:B60))</f>
        <v>-4.155842970484034E-2</v>
      </c>
      <c r="E60" s="53">
        <f t="shared" si="3"/>
        <v>9938.0688875176093</v>
      </c>
      <c r="F60" s="55">
        <v>8.924139111580276E-2</v>
      </c>
      <c r="G60" s="55">
        <f>(E60-(MAX($E$2:E60)))/(MAX($E$2:E60))</f>
        <v>-0.21237214637306256</v>
      </c>
    </row>
    <row r="61" spans="1:7">
      <c r="A61" s="52">
        <v>40482</v>
      </c>
      <c r="B61" s="53">
        <v>30119.52</v>
      </c>
      <c r="C61" s="55">
        <f t="shared" si="0"/>
        <v>2.4390194130477161E-2</v>
      </c>
      <c r="D61" s="55">
        <f>(B61-(MAX($B$2:B61)))/(MAX($B$2:B61))</f>
        <v>-1.8181853742622E-2</v>
      </c>
      <c r="E61" s="53">
        <f t="shared" si="3"/>
        <v>10316.235588578023</v>
      </c>
      <c r="F61" s="55">
        <v>3.8052332434060476E-2</v>
      </c>
      <c r="G61" s="55">
        <f>(E61-(MAX($E$2:E61)))/(MAX($E$2:E61))</f>
        <v>-0.18240106945252479</v>
      </c>
    </row>
    <row r="62" spans="1:7">
      <c r="A62" s="52">
        <v>40512</v>
      </c>
      <c r="B62" s="53">
        <v>30358.57</v>
      </c>
      <c r="C62" s="55">
        <f t="shared" si="0"/>
        <v>7.9367134668812955E-3</v>
      </c>
      <c r="D62" s="55">
        <f>(B62-(MAX($B$2:B62)))/(MAX($B$2:B62))</f>
        <v>-1.0389444439192678E-2</v>
      </c>
      <c r="E62" s="53">
        <f t="shared" si="3"/>
        <v>10317.537098424735</v>
      </c>
      <c r="F62" s="55">
        <v>1.2616131490372773E-4</v>
      </c>
      <c r="G62" s="55">
        <f>(E62-(MAX($E$2:E62)))/(MAX($E$2:E62))</f>
        <v>-0.18229792009638307</v>
      </c>
    </row>
    <row r="63" spans="1:7">
      <c r="A63" s="52">
        <v>40543</v>
      </c>
      <c r="B63" s="53">
        <v>30557.77</v>
      </c>
      <c r="C63" s="55">
        <f t="shared" si="0"/>
        <v>6.5615738817736968E-3</v>
      </c>
      <c r="D63" s="55">
        <f>(B63-(MAX($B$2:B63)))/(MAX($B$2:B63))</f>
        <v>-3.8960416646972545E-3</v>
      </c>
      <c r="E63" s="53">
        <f t="shared" si="3"/>
        <v>11007.077015212344</v>
      </c>
      <c r="F63" s="55">
        <v>6.6831833044039834E-2</v>
      </c>
      <c r="G63" s="55">
        <f>(E63-(MAX($E$2:E63)))/(MAX($E$2:E63))</f>
        <v>-0.12764939121250038</v>
      </c>
    </row>
    <row r="64" spans="1:7">
      <c r="A64" s="52">
        <v>40574</v>
      </c>
      <c r="B64" s="53">
        <v>31195.22</v>
      </c>
      <c r="C64" s="55">
        <f t="shared" si="0"/>
        <v>2.0860488183529036E-2</v>
      </c>
      <c r="D64" s="55">
        <f>(B64-(MAX($B$2:B64)))/(MAX($B$2:B64))</f>
        <v>0</v>
      </c>
      <c r="E64" s="53">
        <f t="shared" si="3"/>
        <v>11267.951648887143</v>
      </c>
      <c r="F64" s="55">
        <v>2.3700627633862936E-2</v>
      </c>
      <c r="G64" s="55">
        <f>(E64-(MAX($E$2:E64)))/(MAX($E$2:E64))</f>
        <v>-0.10697413426745424</v>
      </c>
    </row>
    <row r="65" spans="1:7">
      <c r="A65" s="52">
        <v>40602</v>
      </c>
      <c r="B65" s="53">
        <v>29721.119999999999</v>
      </c>
      <c r="C65" s="55">
        <f t="shared" si="0"/>
        <v>-4.7254034432198333E-2</v>
      </c>
      <c r="D65" s="55">
        <f>(B65-(MAX($B$2:B65)))/(MAX($B$2:B65))</f>
        <v>-4.7254034432198333E-2</v>
      </c>
      <c r="E65" s="53">
        <f t="shared" si="3"/>
        <v>11653.979469421694</v>
      </c>
      <c r="F65" s="55">
        <v>3.425891702088335E-2</v>
      </c>
      <c r="G65" s="55">
        <f>(E65-(MAX($E$2:E65)))/(MAX($E$2:E65))</f>
        <v>-7.6380035235820362E-2</v>
      </c>
    </row>
    <row r="66" spans="1:7">
      <c r="A66" s="52">
        <v>40633</v>
      </c>
      <c r="B66" s="53">
        <v>30996.02</v>
      </c>
      <c r="C66" s="55">
        <f t="shared" si="0"/>
        <v>4.2895422514360293E-2</v>
      </c>
      <c r="D66" s="55">
        <f>(B66-(MAX($B$2:B66)))/(MAX($B$2:B66))</f>
        <v>-6.3855936903153979E-3</v>
      </c>
      <c r="E66" s="53">
        <f t="shared" si="3"/>
        <v>11658.612844475985</v>
      </c>
      <c r="F66" s="55">
        <v>3.9757878984159056E-4</v>
      </c>
      <c r="G66" s="55">
        <f>(E66-(MAX($E$2:E66)))/(MAX($E$2:E66))</f>
        <v>-7.6012823527955936E-2</v>
      </c>
    </row>
    <row r="67" spans="1:7">
      <c r="A67" s="52">
        <v>40663</v>
      </c>
      <c r="B67" s="53">
        <v>31792.83</v>
      </c>
      <c r="C67" s="55">
        <f t="shared" si="0"/>
        <v>2.5706848814783356E-2</v>
      </c>
      <c r="D67" s="55">
        <f>(B67-(MAX($B$2:B67)))/(MAX($B$2:B67))</f>
        <v>0</v>
      </c>
      <c r="E67" s="53">
        <f t="shared" si="3"/>
        <v>12003.877376611539</v>
      </c>
      <c r="F67" s="55">
        <v>2.9614546493766269E-2</v>
      </c>
      <c r="G67" s="55">
        <f>(E67-(MAX($E$2:E67)))/(MAX($E$2:E67))</f>
        <v>-4.8649362330680831E-2</v>
      </c>
    </row>
    <row r="68" spans="1:7">
      <c r="A68" s="52">
        <v>40694</v>
      </c>
      <c r="B68" s="53">
        <v>32390.44</v>
      </c>
      <c r="C68" s="55">
        <f t="shared" ref="C68:C131" si="8">B68/B67-1</f>
        <v>1.8797005488344398E-2</v>
      </c>
      <c r="D68" s="55">
        <f>(B68-(MAX($B$2:B68)))/(MAX($B$2:B68))</f>
        <v>0</v>
      </c>
      <c r="E68" s="53">
        <f t="shared" si="3"/>
        <v>11867.999748614884</v>
      </c>
      <c r="F68" s="55">
        <v>-1.1319478176393227E-2</v>
      </c>
      <c r="G68" s="55">
        <f>(E68-(MAX($E$2:E68)))/(MAX($E$2:E68))</f>
        <v>-5.9418155111876494E-2</v>
      </c>
    </row>
    <row r="69" spans="1:7">
      <c r="A69" s="52">
        <v>40724</v>
      </c>
      <c r="B69" s="53">
        <v>32749</v>
      </c>
      <c r="C69" s="55">
        <f t="shared" si="8"/>
        <v>1.1069932980225072E-2</v>
      </c>
      <c r="D69" s="55">
        <f>(B69-(MAX($B$2:B69)))/(MAX($B$2:B69))</f>
        <v>0</v>
      </c>
      <c r="E69" s="53">
        <f t="shared" ref="E69:E132" si="9">E68*(1+F69)</f>
        <v>11670.170251914777</v>
      </c>
      <c r="F69" s="55">
        <v>-1.6669152417465805E-2</v>
      </c>
      <c r="G69" s="55">
        <f>(E69-(MAX($E$2:E69)))/(MAX($E$2:E69))</f>
        <v>-7.5096857245417814E-2</v>
      </c>
    </row>
    <row r="70" spans="1:7">
      <c r="A70" s="52">
        <v>40755</v>
      </c>
      <c r="B70" s="53">
        <v>32310.76</v>
      </c>
      <c r="C70" s="55">
        <f t="shared" si="8"/>
        <v>-1.3381782649851903E-2</v>
      </c>
      <c r="D70" s="55">
        <f>(B70-(MAX($B$2:B70)))/(MAX($B$2:B70))</f>
        <v>-1.3381782649851954E-2</v>
      </c>
      <c r="E70" s="53">
        <f t="shared" si="9"/>
        <v>11432.878976662387</v>
      </c>
      <c r="F70" s="55">
        <v>-2.0333145972181277E-2</v>
      </c>
      <c r="G70" s="55">
        <f>(E70-(MAX($E$2:E70)))/(MAX($E$2:E70))</f>
        <v>-9.3903047857175889E-2</v>
      </c>
    </row>
    <row r="71" spans="1:7">
      <c r="A71" s="52">
        <v>40786</v>
      </c>
      <c r="B71" s="53">
        <v>33665.339999999997</v>
      </c>
      <c r="C71" s="55">
        <f t="shared" si="8"/>
        <v>4.1923495454764925E-2</v>
      </c>
      <c r="D71" s="55">
        <f>(B71-(MAX($B$2:B71)))/(MAX($B$2:B71))</f>
        <v>0</v>
      </c>
      <c r="E71" s="53">
        <f t="shared" si="9"/>
        <v>10811.79847781179</v>
      </c>
      <c r="F71" s="55">
        <v>-5.432406833995107E-2</v>
      </c>
      <c r="G71" s="55">
        <f>(E71-(MAX($E$2:E71)))/(MAX($E$2:E71))</f>
        <v>-0.143125920608004</v>
      </c>
    </row>
    <row r="72" spans="1:7">
      <c r="A72" s="52">
        <v>40816</v>
      </c>
      <c r="B72" s="53">
        <v>34501.99</v>
      </c>
      <c r="C72" s="55">
        <f t="shared" si="8"/>
        <v>2.4851969414240394E-2</v>
      </c>
      <c r="D72" s="55">
        <f>(B72-(MAX($B$2:B72)))/(MAX($B$2:B72))</f>
        <v>0</v>
      </c>
      <c r="E72" s="53">
        <f t="shared" si="9"/>
        <v>10051.768787726298</v>
      </c>
      <c r="F72" s="55">
        <v>-7.0296324117143039E-2</v>
      </c>
      <c r="G72" s="55">
        <f>(E72-(MAX($E$2:E72)))/(MAX($E$2:E72))</f>
        <v>-0.20336101862052236</v>
      </c>
    </row>
    <row r="73" spans="1:7">
      <c r="A73" s="52">
        <v>40847</v>
      </c>
      <c r="B73" s="53">
        <v>35059.760000000002</v>
      </c>
      <c r="C73" s="55">
        <f t="shared" si="8"/>
        <v>1.6166313885083161E-2</v>
      </c>
      <c r="D73" s="55">
        <f>(B73-(MAX($B$2:B73)))/(MAX($B$2:B73))</f>
        <v>0</v>
      </c>
      <c r="E73" s="53">
        <f t="shared" si="9"/>
        <v>11150.347219138313</v>
      </c>
      <c r="F73" s="55">
        <v>0.10929205144008414</v>
      </c>
      <c r="G73" s="55">
        <f>(E73-(MAX($E$2:E73)))/(MAX($E$2:E73))</f>
        <v>-0.1162947100884202</v>
      </c>
    </row>
    <row r="74" spans="1:7">
      <c r="A74" s="52">
        <v>40877</v>
      </c>
      <c r="B74" s="53">
        <v>35537.85</v>
      </c>
      <c r="C74" s="55">
        <f t="shared" si="8"/>
        <v>1.3636431053720699E-2</v>
      </c>
      <c r="D74" s="55">
        <f>(B74-(MAX($B$2:B74)))/(MAX($B$2:B74))</f>
        <v>0</v>
      </c>
      <c r="E74" s="53">
        <f t="shared" si="9"/>
        <v>11125.722652838538</v>
      </c>
      <c r="F74" s="55">
        <v>-2.2084125109136377E-3</v>
      </c>
      <c r="G74" s="55">
        <f>(E74-(MAX($E$2:E74)))/(MAX($E$2:E74))</f>
        <v>-0.11824629590662143</v>
      </c>
    </row>
    <row r="75" spans="1:7">
      <c r="A75" s="52">
        <v>40908</v>
      </c>
      <c r="B75" s="53">
        <v>35577.69</v>
      </c>
      <c r="C75" s="55">
        <f t="shared" si="8"/>
        <v>1.1210582519765033E-3</v>
      </c>
      <c r="D75" s="55">
        <f>(B75-(MAX($B$2:B75)))/(MAX($B$2:B75))</f>
        <v>0</v>
      </c>
      <c r="E75" s="53">
        <f t="shared" si="9"/>
        <v>11239.526673834967</v>
      </c>
      <c r="F75" s="55">
        <v>1.0228910475976516E-2</v>
      </c>
      <c r="G75" s="55">
        <f>(E75-(MAX($E$2:E75)))/(MAX($E$2:E75))</f>
        <v>-0.10922691620558958</v>
      </c>
    </row>
    <row r="76" spans="1:7">
      <c r="A76" s="52">
        <v>40939</v>
      </c>
      <c r="B76" s="53">
        <v>35737.050000000003</v>
      </c>
      <c r="C76" s="55">
        <f t="shared" si="8"/>
        <v>4.4792115508343056E-3</v>
      </c>
      <c r="D76" s="55">
        <f>(B76-(MAX($B$2:B76)))/(MAX($B$2:B76))</f>
        <v>0</v>
      </c>
      <c r="E76" s="53">
        <f t="shared" si="9"/>
        <v>11743.210984512212</v>
      </c>
      <c r="F76" s="55">
        <v>4.4813658554661018E-2</v>
      </c>
      <c r="G76" s="55">
        <f>(E76-(MAX($E$2:E76)))/(MAX($E$2:E76))</f>
        <v>-6.9308115378744442E-2</v>
      </c>
    </row>
    <row r="77" spans="1:7">
      <c r="A77" s="52">
        <v>40968</v>
      </c>
      <c r="B77" s="53">
        <v>36135.46</v>
      </c>
      <c r="C77" s="55">
        <f t="shared" si="8"/>
        <v>1.1148374026395569E-2</v>
      </c>
      <c r="D77" s="55">
        <f>(B77-(MAX($B$2:B77)))/(MAX($B$2:B77))</f>
        <v>0</v>
      </c>
      <c r="E77" s="53">
        <f t="shared" si="9"/>
        <v>12251.008066305067</v>
      </c>
      <c r="F77" s="55">
        <v>4.3241757511005563E-2</v>
      </c>
      <c r="G77" s="55">
        <f>(E77-(MAX($E$2:E77)))/(MAX($E$2:E77))</f>
        <v>-2.9063362586491302E-2</v>
      </c>
    </row>
    <row r="78" spans="1:7">
      <c r="A78" s="52">
        <v>40999</v>
      </c>
      <c r="B78" s="53">
        <v>36772.910000000003</v>
      </c>
      <c r="C78" s="55">
        <f t="shared" si="8"/>
        <v>1.7640566911283351E-2</v>
      </c>
      <c r="D78" s="55">
        <f>(B78-(MAX($B$2:B78)))/(MAX($B$2:B78))</f>
        <v>0</v>
      </c>
      <c r="E78" s="53">
        <f t="shared" si="9"/>
        <v>12654.163756422338</v>
      </c>
      <c r="F78" s="55">
        <v>3.2907960547842841E-2</v>
      </c>
      <c r="G78" s="55">
        <f>(E78-(MAX($E$2:E78)))/(MAX($E$2:E78))</f>
        <v>0</v>
      </c>
    </row>
    <row r="79" spans="1:7">
      <c r="A79" s="52">
        <v>41029</v>
      </c>
      <c r="B79" s="53">
        <v>36613.550000000003</v>
      </c>
      <c r="C79" s="55">
        <f t="shared" si="8"/>
        <v>-4.3336249429267726E-3</v>
      </c>
      <c r="D79" s="55">
        <f>(B79-(MAX($B$2:B79)))/(MAX($B$2:B79))</f>
        <v>-4.3336249429267518E-3</v>
      </c>
      <c r="E79" s="53">
        <f t="shared" si="9"/>
        <v>12574.771655772955</v>
      </c>
      <c r="F79" s="55">
        <v>-6.2739902989710217E-3</v>
      </c>
      <c r="G79" s="55">
        <f>(E79-(MAX($E$2:E79)))/(MAX($E$2:E79))</f>
        <v>-6.2739902989709696E-3</v>
      </c>
    </row>
    <row r="80" spans="1:7">
      <c r="A80" s="52">
        <v>41060</v>
      </c>
      <c r="B80" s="53">
        <v>37211.160000000003</v>
      </c>
      <c r="C80" s="55">
        <f t="shared" si="8"/>
        <v>1.6322099332077844E-2</v>
      </c>
      <c r="D80" s="55">
        <f>(B80-(MAX($B$2:B80)))/(MAX($B$2:B80))</f>
        <v>0</v>
      </c>
      <c r="E80" s="53">
        <f t="shared" si="9"/>
        <v>11819.010917984679</v>
      </c>
      <c r="F80" s="55">
        <v>-6.0101348833743184E-2</v>
      </c>
      <c r="G80" s="55">
        <f>(E80-(MAX($E$2:E80)))/(MAX($E$2:E80))</f>
        <v>-6.5998263853176115E-2</v>
      </c>
    </row>
    <row r="81" spans="1:7">
      <c r="A81" s="52">
        <v>41090</v>
      </c>
      <c r="B81" s="53">
        <v>37131.47</v>
      </c>
      <c r="C81" s="55">
        <f t="shared" si="8"/>
        <v>-2.1415618325255625E-3</v>
      </c>
      <c r="D81" s="55">
        <f>(B81-(MAX($B$2:B81)))/(MAX($B$2:B81))</f>
        <v>-2.1415618325255734E-3</v>
      </c>
      <c r="E81" s="53">
        <f t="shared" si="9"/>
        <v>12305.983842230151</v>
      </c>
      <c r="F81" s="55">
        <v>4.1202510736702891E-2</v>
      </c>
      <c r="G81" s="55">
        <f>(E81-(MAX($E$2:E81)))/(MAX($E$2:E81))</f>
        <v>-2.7515047291487474E-2</v>
      </c>
    </row>
    <row r="82" spans="1:7">
      <c r="A82" s="52">
        <v>41121</v>
      </c>
      <c r="B82" s="53">
        <v>36972.11</v>
      </c>
      <c r="C82" s="55">
        <f t="shared" si="8"/>
        <v>-4.2917772983401825E-3</v>
      </c>
      <c r="D82" s="55">
        <f>(B82-(MAX($B$2:B82)))/(MAX($B$2:B82))</f>
        <v>-6.4241480244099586E-3</v>
      </c>
      <c r="E82" s="53">
        <f t="shared" si="9"/>
        <v>12476.89811530027</v>
      </c>
      <c r="F82" s="55">
        <v>1.3888712618295163E-2</v>
      </c>
      <c r="G82" s="55">
        <f>(E82-(MAX($E$2:E82)))/(MAX($E$2:E82))</f>
        <v>-1.4008483257702547E-2</v>
      </c>
    </row>
    <row r="83" spans="1:7">
      <c r="A83" s="52">
        <v>41152</v>
      </c>
      <c r="B83" s="53">
        <v>37649.4</v>
      </c>
      <c r="C83" s="55">
        <f t="shared" si="8"/>
        <v>1.8318943657800402E-2</v>
      </c>
      <c r="D83" s="55">
        <f>(B83-(MAX($B$2:B83)))/(MAX($B$2:B83))</f>
        <v>0</v>
      </c>
      <c r="E83" s="53">
        <f t="shared" si="9"/>
        <v>12757.92012140216</v>
      </c>
      <c r="F83" s="55">
        <v>2.2523387103504211E-2</v>
      </c>
      <c r="G83" s="55">
        <f>(E83-(MAX($E$2:E83)))/(MAX($E$2:E83))</f>
        <v>0</v>
      </c>
    </row>
    <row r="84" spans="1:7">
      <c r="A84" s="52">
        <v>41182</v>
      </c>
      <c r="B84" s="53">
        <v>38047.81</v>
      </c>
      <c r="C84" s="55">
        <f t="shared" si="8"/>
        <v>1.0582107550186626E-2</v>
      </c>
      <c r="D84" s="55">
        <f>(B84-(MAX($B$2:B84)))/(MAX($B$2:B84))</f>
        <v>0</v>
      </c>
      <c r="E84" s="53">
        <f t="shared" si="9"/>
        <v>13087.618595771048</v>
      </c>
      <c r="F84" s="55">
        <v>2.5842650779400955E-2</v>
      </c>
      <c r="G84" s="55">
        <f>(E84-(MAX($E$2:E84)))/(MAX($E$2:E84))</f>
        <v>0</v>
      </c>
    </row>
    <row r="85" spans="1:7">
      <c r="A85" s="52">
        <v>41213</v>
      </c>
      <c r="B85" s="53">
        <v>38565.74</v>
      </c>
      <c r="C85" s="55">
        <f t="shared" si="8"/>
        <v>1.3612610029328787E-2</v>
      </c>
      <c r="D85" s="55">
        <f>(B85-(MAX($B$2:B85)))/(MAX($B$2:B85))</f>
        <v>0</v>
      </c>
      <c r="E85" s="53">
        <f t="shared" si="9"/>
        <v>12845.954247433709</v>
      </c>
      <c r="F85" s="55">
        <v>-1.8465112393741934E-2</v>
      </c>
      <c r="G85" s="55">
        <f>(E85-(MAX($E$2:E85)))/(MAX($E$2:E85))</f>
        <v>-1.8465112393741913E-2</v>
      </c>
    </row>
    <row r="86" spans="1:7">
      <c r="A86" s="52">
        <v>41243</v>
      </c>
      <c r="B86" s="53">
        <v>38964.14</v>
      </c>
      <c r="C86" s="55">
        <f t="shared" si="8"/>
        <v>1.0330412433418923E-2</v>
      </c>
      <c r="D86" s="55">
        <f>(B86-(MAX($B$2:B86)))/(MAX($B$2:B86))</f>
        <v>0</v>
      </c>
      <c r="E86" s="53">
        <f t="shared" si="9"/>
        <v>12920.452671059458</v>
      </c>
      <c r="F86" s="55">
        <v>5.7993685942507867E-3</v>
      </c>
      <c r="G86" s="55">
        <f>(E86-(MAX($E$2:E86)))/(MAX($E$2:E86))</f>
        <v>-1.2772829792396698E-2</v>
      </c>
    </row>
    <row r="87" spans="1:7">
      <c r="A87" s="52">
        <v>41274</v>
      </c>
      <c r="B87" s="53">
        <v>39442.230000000003</v>
      </c>
      <c r="C87" s="55">
        <f t="shared" si="8"/>
        <v>1.2270000056462171E-2</v>
      </c>
      <c r="D87" s="55">
        <f>(B87-(MAX($B$2:B87)))/(MAX($B$2:B87))</f>
        <v>0</v>
      </c>
      <c r="E87" s="53">
        <f t="shared" si="9"/>
        <v>13038.213281989889</v>
      </c>
      <c r="F87" s="55">
        <v>9.1142790371581128E-3</v>
      </c>
      <c r="G87" s="55">
        <f>(E87-(MAX($E$2:E87)))/(MAX($E$2:E87))</f>
        <v>-3.7749658900606249E-3</v>
      </c>
    </row>
    <row r="88" spans="1:7">
      <c r="A88" s="52">
        <v>41305</v>
      </c>
      <c r="B88" s="53">
        <v>39760.959999999999</v>
      </c>
      <c r="C88" s="55">
        <f t="shared" si="8"/>
        <v>8.0809325436212998E-3</v>
      </c>
      <c r="D88" s="55">
        <f>(B88-(MAX($B$2:B88)))/(MAX($B$2:B88))</f>
        <v>0</v>
      </c>
      <c r="E88" s="53">
        <f t="shared" si="9"/>
        <v>13713.540711251411</v>
      </c>
      <c r="F88" s="55">
        <v>5.1796010285732441E-2</v>
      </c>
      <c r="G88" s="55">
        <f>(E88-(MAX($E$2:E88)))/(MAX($E$2:E88))</f>
        <v>0</v>
      </c>
    </row>
    <row r="89" spans="1:7">
      <c r="A89" s="52">
        <v>41333</v>
      </c>
      <c r="B89" s="53">
        <v>40478.089999999997</v>
      </c>
      <c r="C89" s="55">
        <f t="shared" si="8"/>
        <v>1.8036033335211199E-2</v>
      </c>
      <c r="D89" s="55">
        <f>(B89-(MAX($B$2:B89)))/(MAX($B$2:B89))</f>
        <v>0</v>
      </c>
      <c r="E89" s="53">
        <f t="shared" si="9"/>
        <v>13899.708679724989</v>
      </c>
      <c r="F89" s="55">
        <v>1.3575485164151191E-2</v>
      </c>
      <c r="G89" s="55">
        <f>(E89-(MAX($E$2:E89)))/(MAX($E$2:E89))</f>
        <v>0</v>
      </c>
    </row>
    <row r="90" spans="1:7">
      <c r="A90" s="52">
        <v>41364</v>
      </c>
      <c r="B90" s="53">
        <v>40996.019999999997</v>
      </c>
      <c r="C90" s="55">
        <f t="shared" si="8"/>
        <v>1.2795317170350762E-2</v>
      </c>
      <c r="D90" s="55">
        <f>(B90-(MAX($B$2:B90)))/(MAX($B$2:B90))</f>
        <v>0</v>
      </c>
      <c r="E90" s="53">
        <f t="shared" si="9"/>
        <v>14420.989403529769</v>
      </c>
      <c r="F90" s="55">
        <v>3.7502996344459749E-2</v>
      </c>
      <c r="G90" s="55">
        <f>(E90-(MAX($E$2:E90)))/(MAX($E$2:E90))</f>
        <v>0</v>
      </c>
    </row>
    <row r="91" spans="1:7">
      <c r="A91" s="52">
        <v>41394</v>
      </c>
      <c r="B91" s="53">
        <v>41832.67</v>
      </c>
      <c r="C91" s="55">
        <f t="shared" si="8"/>
        <v>2.0408078637877525E-2</v>
      </c>
      <c r="D91" s="55">
        <f>(B91-(MAX($B$2:B91)))/(MAX($B$2:B91))</f>
        <v>0</v>
      </c>
      <c r="E91" s="53">
        <f t="shared" si="9"/>
        <v>14698.835725605682</v>
      </c>
      <c r="F91" s="55">
        <v>1.9266800238262771E-2</v>
      </c>
      <c r="G91" s="55">
        <f>(E91-(MAX($E$2:E91)))/(MAX($E$2:E91))</f>
        <v>0</v>
      </c>
    </row>
    <row r="92" spans="1:7">
      <c r="A92" s="52">
        <v>41425</v>
      </c>
      <c r="B92" s="53">
        <v>38764.94</v>
      </c>
      <c r="C92" s="55">
        <f t="shared" si="8"/>
        <v>-7.333335405079322E-2</v>
      </c>
      <c r="D92" s="55">
        <f>(B92-(MAX($B$2:B92)))/(MAX($B$2:B92))</f>
        <v>-7.333335405079322E-2</v>
      </c>
      <c r="E92" s="53">
        <f t="shared" si="9"/>
        <v>15042.642566712921</v>
      </c>
      <c r="F92" s="55">
        <v>2.3390073031996694E-2</v>
      </c>
      <c r="G92" s="55">
        <f>(E92-(MAX($E$2:E92)))/(MAX($E$2:E92))</f>
        <v>0</v>
      </c>
    </row>
    <row r="93" spans="1:7">
      <c r="A93" s="52">
        <v>41455</v>
      </c>
      <c r="B93" s="53">
        <v>39800.800000000003</v>
      </c>
      <c r="C93" s="55">
        <f t="shared" si="8"/>
        <v>2.6721568510102101E-2</v>
      </c>
      <c r="D93" s="55">
        <f>(B93-(MAX($B$2:B93)))/(MAX($B$2:B93))</f>
        <v>-4.8571367785034888E-2</v>
      </c>
      <c r="E93" s="53">
        <f t="shared" si="9"/>
        <v>14840.648238503338</v>
      </c>
      <c r="F93" s="55">
        <v>-1.3428114595806839E-2</v>
      </c>
      <c r="G93" s="55">
        <f>(E93-(MAX($E$2:E93)))/(MAX($E$2:E93))</f>
        <v>-1.3428114595806825E-2</v>
      </c>
    </row>
    <row r="94" spans="1:7">
      <c r="A94" s="52">
        <v>41486</v>
      </c>
      <c r="B94" s="53">
        <v>38884.46</v>
      </c>
      <c r="C94" s="55">
        <f t="shared" si="8"/>
        <v>-2.3023155313461108E-2</v>
      </c>
      <c r="D94" s="55">
        <f>(B94-(MAX($B$2:B94)))/(MAX($B$2:B94))</f>
        <v>-7.0476256954193919E-2</v>
      </c>
      <c r="E94" s="53">
        <f t="shared" si="9"/>
        <v>15595.836311959063</v>
      </c>
      <c r="F94" s="55">
        <v>5.0886461380873271E-2</v>
      </c>
      <c r="G94" s="55">
        <f>(E94-(MAX($E$2:E94)))/(MAX($E$2:E94))</f>
        <v>0</v>
      </c>
    </row>
    <row r="95" spans="1:7">
      <c r="A95" s="52">
        <v>41517</v>
      </c>
      <c r="B95" s="53">
        <v>39840.639999999999</v>
      </c>
      <c r="C95" s="55">
        <f t="shared" si="8"/>
        <v>2.4590286196593647E-2</v>
      </c>
      <c r="D95" s="55">
        <f>(B95-(MAX($B$2:B95)))/(MAX($B$2:B95))</f>
        <v>-4.761900208616851E-2</v>
      </c>
      <c r="E95" s="53">
        <f t="shared" si="9"/>
        <v>15144.1603347564</v>
      </c>
      <c r="F95" s="55">
        <v>-2.8961318147223247E-2</v>
      </c>
      <c r="G95" s="55">
        <f>(E95-(MAX($E$2:E95)))/(MAX($E$2:E95))</f>
        <v>-2.8961318147223261E-2</v>
      </c>
    </row>
    <row r="96" spans="1:7">
      <c r="A96" s="52">
        <v>41547</v>
      </c>
      <c r="B96" s="53">
        <v>38486.06</v>
      </c>
      <c r="C96" s="55">
        <f t="shared" si="8"/>
        <v>-3.3999955824002837E-2</v>
      </c>
      <c r="D96" s="55">
        <f>(B96-(MAX($B$2:B96)))/(MAX($B$2:B96))</f>
        <v>-7.9999913942858547E-2</v>
      </c>
      <c r="E96" s="53">
        <f t="shared" si="9"/>
        <v>15619.055247624392</v>
      </c>
      <c r="F96" s="55">
        <v>3.135828612287539E-2</v>
      </c>
      <c r="G96" s="55">
        <f>(E96-(MAX($E$2:E96)))/(MAX($E$2:E96))</f>
        <v>0</v>
      </c>
    </row>
    <row r="97" spans="1:7">
      <c r="A97" s="52">
        <v>41578</v>
      </c>
      <c r="B97" s="113">
        <v>38844.620000000003</v>
      </c>
      <c r="C97" s="55">
        <f t="shared" si="8"/>
        <v>9.3166200956920076E-3</v>
      </c>
      <c r="D97" s="55">
        <f>(B97-(MAX($B$2:B97)))/(MAX($B$2:B97))</f>
        <v>-7.1428622653060297E-2</v>
      </c>
      <c r="E97" s="53">
        <f t="shared" si="9"/>
        <v>16337.020139464177</v>
      </c>
      <c r="F97" s="55">
        <v>4.5967241965482186E-2</v>
      </c>
      <c r="G97" s="55">
        <f>(E97-(MAX($E$2:E97)))/(MAX($E$2:E97))</f>
        <v>0</v>
      </c>
    </row>
    <row r="98" spans="1:7">
      <c r="A98" s="52">
        <v>41608</v>
      </c>
      <c r="B98" s="113">
        <v>37848.61</v>
      </c>
      <c r="C98" s="55">
        <f t="shared" si="8"/>
        <v>-2.5640873819849475E-2</v>
      </c>
      <c r="D98" s="55">
        <f>(B98-(MAX($B$2:B98)))/(MAX($B$2:B98))</f>
        <v>-9.5238004172337021E-2</v>
      </c>
      <c r="E98" s="53">
        <f t="shared" si="9"/>
        <v>16834.873686028153</v>
      </c>
      <c r="F98" s="55">
        <v>3.0473950715243836E-2</v>
      </c>
      <c r="G98" s="55">
        <f>(E98-(MAX($E$2:E98)))/(MAX($E$2:E98))</f>
        <v>0</v>
      </c>
    </row>
    <row r="99" spans="1:7">
      <c r="A99" s="52">
        <v>41639</v>
      </c>
      <c r="B99" s="113">
        <v>38127.49</v>
      </c>
      <c r="C99" s="55">
        <f t="shared" si="8"/>
        <v>7.3683022969666112E-3</v>
      </c>
      <c r="D99" s="55">
        <f>(B99-(MAX($B$2:B99)))/(MAX($B$2:B99))</f>
        <v>-8.857144428027186E-2</v>
      </c>
      <c r="E99" s="53">
        <f t="shared" si="9"/>
        <v>17261.092130629149</v>
      </c>
      <c r="F99" s="55">
        <v>2.5317590886038577E-2</v>
      </c>
      <c r="G99" s="55">
        <f>(E99-(MAX($E$2:E99)))/(MAX($E$2:E99))</f>
        <v>0</v>
      </c>
    </row>
    <row r="100" spans="1:7">
      <c r="A100" s="52">
        <v>41670</v>
      </c>
      <c r="B100" s="113">
        <v>40996.019999999997</v>
      </c>
      <c r="C100" s="55">
        <f t="shared" si="8"/>
        <v>7.5235217424488132E-2</v>
      </c>
      <c r="D100" s="55">
        <f>(B100-(MAX($B$2:B100)))/(MAX($B$2:B100))</f>
        <v>-1.9999918723810874E-2</v>
      </c>
      <c r="E100" s="53">
        <f t="shared" si="9"/>
        <v>16664.271775321246</v>
      </c>
      <c r="F100" s="55">
        <v>-3.4576048305128282E-2</v>
      </c>
      <c r="G100" s="55">
        <f>(E100-(MAX($E$2:E100)))/(MAX($E$2:E100))</f>
        <v>-3.4576048305128324E-2</v>
      </c>
    </row>
    <row r="101" spans="1:7">
      <c r="A101" s="52">
        <v>41698</v>
      </c>
      <c r="B101" s="113">
        <v>41673.31</v>
      </c>
      <c r="C101" s="55">
        <f t="shared" si="8"/>
        <v>1.6520872026113853E-2</v>
      </c>
      <c r="D101" s="55">
        <f>(B101-(MAX($B$2:B101)))/(MAX($B$2:B101))</f>
        <v>-3.8094627954658546E-3</v>
      </c>
      <c r="E101" s="53">
        <f t="shared" si="9"/>
        <v>17426.592122736947</v>
      </c>
      <c r="F101" s="55">
        <v>4.5745794217341818E-2</v>
      </c>
      <c r="G101" s="55">
        <f>(E101-(MAX($E$2:E101)))/(MAX($E$2:E101))</f>
        <v>0</v>
      </c>
    </row>
    <row r="102" spans="1:7">
      <c r="A102" s="52">
        <v>41729</v>
      </c>
      <c r="B102" s="113">
        <v>42071.71</v>
      </c>
      <c r="C102" s="55">
        <f t="shared" si="8"/>
        <v>9.5600757415237325E-3</v>
      </c>
      <c r="D102" s="55">
        <f>(B102-(MAX($B$2:B102)))/(MAX($B$2:B102))</f>
        <v>0</v>
      </c>
      <c r="E102" s="53">
        <f t="shared" si="9"/>
        <v>17573.038010688895</v>
      </c>
      <c r="F102" s="55">
        <v>8.4035872831886849E-3</v>
      </c>
      <c r="G102" s="55">
        <f>(E102-(MAX($E$2:E102)))/(MAX($E$2:E102))</f>
        <v>0</v>
      </c>
    </row>
    <row r="103" spans="1:7">
      <c r="A103" s="52">
        <v>41759</v>
      </c>
      <c r="B103" s="53">
        <v>42151.39</v>
      </c>
      <c r="C103" s="55">
        <f t="shared" si="8"/>
        <v>1.8939092325935825E-3</v>
      </c>
      <c r="D103" s="55">
        <f>(B103-(MAX($B$2:B103)))/(MAX($B$2:B103))</f>
        <v>0</v>
      </c>
      <c r="E103" s="53">
        <f t="shared" si="9"/>
        <v>17702.928693390673</v>
      </c>
      <c r="F103" s="55">
        <v>7.3914756584929631E-3</v>
      </c>
      <c r="G103" s="55">
        <f>(E103-(MAX($E$2:E103)))/(MAX($E$2:E103))</f>
        <v>0</v>
      </c>
    </row>
    <row r="104" spans="1:7">
      <c r="A104" s="52">
        <v>41790</v>
      </c>
      <c r="B104" s="53">
        <v>42031.87</v>
      </c>
      <c r="C104" s="55">
        <f t="shared" si="8"/>
        <v>-2.8354936812284848E-3</v>
      </c>
      <c r="D104" s="55">
        <f>(B104-(MAX($B$2:B104)))/(MAX($B$2:B104))</f>
        <v>-2.835493681228467E-3</v>
      </c>
      <c r="E104" s="53">
        <f t="shared" si="9"/>
        <v>18118.526817642505</v>
      </c>
      <c r="F104" s="55">
        <v>2.3476235568129056E-2</v>
      </c>
      <c r="G104" s="55">
        <f>(E104-(MAX($E$2:E104)))/(MAX($E$2:E104))</f>
        <v>0</v>
      </c>
    </row>
    <row r="105" spans="1:7">
      <c r="A105" s="52">
        <v>41820</v>
      </c>
      <c r="B105" s="53">
        <v>42908.37</v>
      </c>
      <c r="C105" s="55">
        <f t="shared" si="8"/>
        <v>2.0853223994078851E-2</v>
      </c>
      <c r="D105" s="55">
        <f>(B105-(MAX($B$2:B105)))/(MAX($B$2:B105))</f>
        <v>0</v>
      </c>
      <c r="E105" s="53">
        <f t="shared" si="9"/>
        <v>18492.788989162786</v>
      </c>
      <c r="F105" s="55">
        <v>2.0656324616626698E-2</v>
      </c>
      <c r="G105" s="55">
        <f>(E105-(MAX($E$2:E105)))/(MAX($E$2:E105))</f>
        <v>0</v>
      </c>
    </row>
    <row r="106" spans="1:7">
      <c r="A106" s="52">
        <v>41851</v>
      </c>
      <c r="B106" s="113">
        <v>43346.61</v>
      </c>
      <c r="C106" s="55">
        <f t="shared" si="8"/>
        <v>1.0213391932622828E-2</v>
      </c>
      <c r="D106" s="55">
        <f>(B106-(MAX($B$2:B106)))/(MAX($B$2:B106))</f>
        <v>0</v>
      </c>
      <c r="E106" s="53">
        <f t="shared" si="9"/>
        <v>18237.745119601252</v>
      </c>
      <c r="F106" s="55">
        <v>-1.3791530834586063E-2</v>
      </c>
      <c r="G106" s="55">
        <f>(E106-(MAX($E$2:E106)))/(MAX($E$2:E106))</f>
        <v>-1.3791530834586157E-2</v>
      </c>
    </row>
    <row r="107" spans="1:7">
      <c r="A107" s="52">
        <v>41882</v>
      </c>
      <c r="B107" s="113">
        <v>43027.89</v>
      </c>
      <c r="C107" s="55">
        <f t="shared" si="8"/>
        <v>-7.3528241308836728E-3</v>
      </c>
      <c r="D107" s="55">
        <f>(B107-(MAX($B$2:B107)))/(MAX($B$2:B107))</f>
        <v>-7.3528241308836182E-3</v>
      </c>
      <c r="E107" s="53">
        <f t="shared" si="9"/>
        <v>18967.371539667569</v>
      </c>
      <c r="F107" s="55">
        <v>4.0006394172168891E-2</v>
      </c>
      <c r="G107" s="55">
        <f>(E107-(MAX($E$2:E107)))/(MAX($E$2:E107))</f>
        <v>0</v>
      </c>
    </row>
    <row r="108" spans="1:7">
      <c r="A108" s="52">
        <v>41912</v>
      </c>
      <c r="B108" s="113">
        <v>43625.5</v>
      </c>
      <c r="C108" s="55">
        <f t="shared" si="8"/>
        <v>1.3888898572530506E-2</v>
      </c>
      <c r="D108" s="55">
        <f>(B108-(MAX($B$2:B108)))/(MAX($B$2:B108))</f>
        <v>0</v>
      </c>
      <c r="E108" s="53">
        <f t="shared" si="9"/>
        <v>18701.394987393662</v>
      </c>
      <c r="F108" s="55">
        <v>-1.4022847167708741E-2</v>
      </c>
      <c r="G108" s="55">
        <f>(E108-(MAX($E$2:E108)))/(MAX($E$2:E108))</f>
        <v>-1.4022847167708762E-2</v>
      </c>
    </row>
    <row r="109" spans="1:7">
      <c r="A109" s="52">
        <v>41943</v>
      </c>
      <c r="B109" s="113">
        <v>41792.83</v>
      </c>
      <c r="C109" s="55">
        <f t="shared" si="8"/>
        <v>-4.2009146026979582E-2</v>
      </c>
      <c r="D109" s="55">
        <f>(B109-(MAX($B$2:B109)))/(MAX($B$2:B109))</f>
        <v>-4.2009146026979596E-2</v>
      </c>
      <c r="E109" s="53">
        <f t="shared" si="9"/>
        <v>19158.172883195431</v>
      </c>
      <c r="F109" s="55">
        <v>2.4424803396200012E-2</v>
      </c>
      <c r="G109" s="55">
        <f>(E109-(MAX($E$2:E109)))/(MAX($E$2:E109))</f>
        <v>0</v>
      </c>
    </row>
    <row r="110" spans="1:7">
      <c r="A110" s="52">
        <v>41973</v>
      </c>
      <c r="B110" s="113">
        <v>40000</v>
      </c>
      <c r="C110" s="55">
        <f t="shared" si="8"/>
        <v>-4.289802820244526E-2</v>
      </c>
      <c r="D110" s="55">
        <f>(B110-(MAX($B$2:B110)))/(MAX($B$2:B110))</f>
        <v>-8.3105064698398873E-2</v>
      </c>
      <c r="E110" s="53">
        <f t="shared" si="9"/>
        <v>19673.414601311477</v>
      </c>
      <c r="F110" s="55">
        <v>2.6894094820909986E-2</v>
      </c>
      <c r="G110" s="55">
        <f>(E110-(MAX($E$2:E110)))/(MAX($E$2:E110))</f>
        <v>0</v>
      </c>
    </row>
    <row r="111" spans="1:7">
      <c r="A111" s="52">
        <v>42004</v>
      </c>
      <c r="B111" s="113">
        <v>41079.69</v>
      </c>
      <c r="C111" s="55">
        <f t="shared" si="8"/>
        <v>2.6992250000000162E-2</v>
      </c>
      <c r="D111" s="55">
        <f>(B111-(MAX($B$2:B111)))/(MAX($B$2:B111))</f>
        <v>-5.8356007381004174E-2</v>
      </c>
      <c r="E111" s="53">
        <f t="shared" si="9"/>
        <v>19623.853106348713</v>
      </c>
      <c r="F111" s="55">
        <v>-2.5192116349471716E-3</v>
      </c>
      <c r="G111" s="55">
        <f>(E111-(MAX($E$2:E111)))/(MAX($E$2:E111))</f>
        <v>-2.519211634947169E-3</v>
      </c>
    </row>
    <row r="112" spans="1:7">
      <c r="A112" s="52">
        <v>42035</v>
      </c>
      <c r="B112" s="113">
        <v>42769.55</v>
      </c>
      <c r="C112" s="55">
        <f t="shared" si="8"/>
        <v>4.1136142945577214E-2</v>
      </c>
      <c r="D112" s="55">
        <f>(B112-(MAX($B$2:B112)))/(MAX($B$2:B112))</f>
        <v>-1.9620405496785072E-2</v>
      </c>
      <c r="E112" s="53">
        <f t="shared" si="9"/>
        <v>19034.737689333342</v>
      </c>
      <c r="F112" s="55">
        <v>-3.0020374379218118E-2</v>
      </c>
      <c r="G112" s="55">
        <f>(E112-(MAX($E$2:E112)))/(MAX($E$2:E112))</f>
        <v>-3.2463958337743716E-2</v>
      </c>
    </row>
    <row r="113" spans="1:18">
      <c r="A113" s="52">
        <v>42063</v>
      </c>
      <c r="B113" s="113">
        <v>42608.62</v>
      </c>
      <c r="C113" s="55">
        <f t="shared" si="8"/>
        <v>-3.7627237134830738E-3</v>
      </c>
      <c r="D113" s="55">
        <f>(B113-(MAX($B$2:B113)))/(MAX($B$2:B113))</f>
        <v>-2.3309303045237244E-2</v>
      </c>
      <c r="E113" s="53">
        <f t="shared" si="9"/>
        <v>20128.734806084933</v>
      </c>
      <c r="F113" s="55">
        <v>5.747371645497612E-2</v>
      </c>
      <c r="G113" s="55">
        <f>(E113-(MAX($E$2:E113)))/(MAX($E$2:E113))</f>
        <v>0</v>
      </c>
    </row>
    <row r="114" spans="1:18">
      <c r="A114" s="52">
        <v>42094</v>
      </c>
      <c r="B114" s="113">
        <v>42769.55</v>
      </c>
      <c r="C114" s="55">
        <f t="shared" si="8"/>
        <v>3.7769352774157383E-3</v>
      </c>
      <c r="D114" s="55">
        <f>(B114-(MAX($B$2:B114)))/(MAX($B$2:B114))</f>
        <v>-1.9620405496785072E-2</v>
      </c>
      <c r="E114" s="53">
        <f t="shared" si="9"/>
        <v>19810.385497579366</v>
      </c>
      <c r="F114" s="55">
        <v>-1.581566410271007E-2</v>
      </c>
      <c r="G114" s="55">
        <f>(E114-(MAX($E$2:E114)))/(MAX($E$2:E114))</f>
        <v>-1.5815664102710011E-2</v>
      </c>
    </row>
    <row r="115" spans="1:18">
      <c r="A115" s="52">
        <v>42124</v>
      </c>
      <c r="B115" s="113">
        <v>43091.43</v>
      </c>
      <c r="C115" s="55">
        <f t="shared" si="8"/>
        <v>7.5259150493749427E-3</v>
      </c>
      <c r="D115" s="55">
        <f>(B115-(MAX($B$2:B115)))/(MAX($B$2:B115))</f>
        <v>-1.2242151952413146E-2</v>
      </c>
      <c r="E115" s="53">
        <f t="shared" si="9"/>
        <v>20000.457995593075</v>
      </c>
      <c r="F115" s="55">
        <v>9.5945885574479917E-3</v>
      </c>
      <c r="G115" s="55">
        <f>(E115-(MAX($E$2:E115)))/(MAX($E$2:E115))</f>
        <v>-6.3728203350902901E-3</v>
      </c>
    </row>
    <row r="116" spans="1:18">
      <c r="A116" s="52">
        <v>42155</v>
      </c>
      <c r="B116" s="113">
        <v>43574.25</v>
      </c>
      <c r="C116" s="55">
        <f t="shared" si="8"/>
        <v>1.120454809691851E-2</v>
      </c>
      <c r="D116" s="55">
        <f>(B116-(MAX($B$2:B116)))/(MAX($B$2:B116))</f>
        <v>-1.1747716358551765E-3</v>
      </c>
      <c r="E116" s="53">
        <f t="shared" si="9"/>
        <v>20257.636341303212</v>
      </c>
      <c r="F116" s="55">
        <v>1.2858622825877575E-2</v>
      </c>
      <c r="G116" s="55">
        <f>(E116-(MAX($E$2:E116)))/(MAX($E$2:E116))</f>
        <v>0</v>
      </c>
    </row>
    <row r="117" spans="1:18">
      <c r="A117" s="52">
        <v>42185</v>
      </c>
      <c r="B117" s="113">
        <v>43694.95</v>
      </c>
      <c r="C117" s="55">
        <f t="shared" si="8"/>
        <v>2.7699845665731804E-3</v>
      </c>
      <c r="D117" s="55">
        <f>(B117-(MAX($B$2:B117)))/(MAX($B$2:B117))</f>
        <v>0</v>
      </c>
      <c r="E117" s="53">
        <f t="shared" si="9"/>
        <v>19865.465394292187</v>
      </c>
      <c r="F117" s="55">
        <v>-1.9359166114135018E-2</v>
      </c>
      <c r="G117" s="55">
        <f>(E117-(MAX($E$2:E117)))/(MAX($E$2:E117))</f>
        <v>-1.9359166114134928E-2</v>
      </c>
      <c r="N117" s="114"/>
      <c r="O117" s="114"/>
    </row>
    <row r="118" spans="1:18">
      <c r="A118" s="52">
        <v>42216</v>
      </c>
      <c r="B118" s="53">
        <v>43694.95</v>
      </c>
      <c r="C118" s="55">
        <f t="shared" si="8"/>
        <v>0</v>
      </c>
      <c r="D118" s="55">
        <f>(B118-(MAX($B$2:B118)))/(MAX($B$2:B118))</f>
        <v>0</v>
      </c>
      <c r="E118" s="53">
        <f t="shared" si="9"/>
        <v>20281.688243270441</v>
      </c>
      <c r="F118" s="55">
        <v>2.0952081449742588E-2</v>
      </c>
      <c r="G118" s="55">
        <f>(E118-(MAX($E$2:E118)))/(MAX($E$2:E118))</f>
        <v>0</v>
      </c>
      <c r="O118" s="114"/>
    </row>
    <row r="119" spans="1:18">
      <c r="A119" s="52">
        <v>42247</v>
      </c>
      <c r="B119" s="53">
        <v>44177.77</v>
      </c>
      <c r="C119" s="55">
        <f t="shared" si="8"/>
        <v>1.1049789506567764E-2</v>
      </c>
      <c r="D119" s="55">
        <f>(B119-(MAX($B$2:B119)))/(MAX($B$2:B119))</f>
        <v>0</v>
      </c>
      <c r="E119" s="53">
        <f t="shared" si="9"/>
        <v>19058.008685392542</v>
      </c>
      <c r="F119" s="55">
        <v>-6.0334206068073382E-2</v>
      </c>
      <c r="G119" s="55">
        <f>(E119-(MAX($E$2:E119)))/(MAX($E$2:E119))</f>
        <v>-6.0334206068073298E-2</v>
      </c>
      <c r="O119" s="114"/>
    </row>
    <row r="120" spans="1:18">
      <c r="A120" s="52">
        <v>42277</v>
      </c>
      <c r="B120" s="53">
        <v>44378.94</v>
      </c>
      <c r="C120" s="55">
        <f t="shared" si="8"/>
        <v>4.5536476829863837E-3</v>
      </c>
      <c r="D120" s="55">
        <f>(B120-(MAX($B$2:B120)))/(MAX($B$2:B120))</f>
        <v>0</v>
      </c>
      <c r="E120" s="53">
        <f t="shared" si="9"/>
        <v>18586.445637732129</v>
      </c>
      <c r="F120" s="55">
        <v>-2.4743563477429453E-2</v>
      </c>
      <c r="G120" s="55">
        <f>(E120-(MAX($E$2:E120)))/(MAX($E$2:E120))</f>
        <v>-8.3584886287797103E-2</v>
      </c>
    </row>
    <row r="121" spans="1:18">
      <c r="A121" s="52">
        <v>42308</v>
      </c>
      <c r="B121" s="113">
        <v>44097.3</v>
      </c>
      <c r="C121" s="55">
        <f t="shared" si="8"/>
        <v>-6.3462534256113479E-3</v>
      </c>
      <c r="D121" s="55">
        <f>(B121-(MAX($B$2:B121)))/(MAX($B$2:B121))</f>
        <v>-6.3462534256113236E-3</v>
      </c>
      <c r="E121" s="53">
        <f t="shared" si="9"/>
        <v>20154.296459474343</v>
      </c>
      <c r="F121" s="55">
        <v>8.4354526535150853E-2</v>
      </c>
      <c r="G121" s="55">
        <f>(E121-(MAX($E$2:E121)))/(MAX($E$2:E121))</f>
        <v>-6.2811232609478263E-3</v>
      </c>
    </row>
    <row r="122" spans="1:18">
      <c r="A122" s="52">
        <v>42338</v>
      </c>
      <c r="B122" s="113">
        <v>44338.71</v>
      </c>
      <c r="C122" s="55">
        <f t="shared" si="8"/>
        <v>5.4744848324046469E-3</v>
      </c>
      <c r="D122" s="55">
        <f>(B122-(MAX($B$2:B122)))/(MAX($B$2:B122))</f>
        <v>-9.0651106132780994E-4</v>
      </c>
      <c r="E122" s="53">
        <f t="shared" si="9"/>
        <v>20214.217972816929</v>
      </c>
      <c r="F122" s="55">
        <v>2.9731384304618746E-3</v>
      </c>
      <c r="G122" s="55">
        <f>(E122-(MAX($E$2:E122)))/(MAX($E$2:E122))</f>
        <v>-3.3266594794394895E-3</v>
      </c>
    </row>
    <row r="123" spans="1:18">
      <c r="A123" s="52">
        <v>42369</v>
      </c>
      <c r="B123" s="113">
        <v>44287.1</v>
      </c>
      <c r="C123" s="55">
        <f t="shared" si="8"/>
        <v>-1.1639941712332513E-3</v>
      </c>
      <c r="D123" s="55">
        <f>(B123-(MAX($B$2:B123)))/(MAX($B$2:B123))</f>
        <v>-2.0694500589694973E-3</v>
      </c>
      <c r="E123" s="53">
        <f t="shared" si="9"/>
        <v>19895.400120766546</v>
      </c>
      <c r="F123" s="55">
        <v>-1.5771960729775159E-2</v>
      </c>
      <c r="G123" s="55">
        <f>(E123-(MAX($E$2:E123)))/(MAX($E$2:E123))</f>
        <v>-1.9046152266543531E-2</v>
      </c>
      <c r="P123" s="114"/>
      <c r="Q123" s="114"/>
    </row>
    <row r="124" spans="1:18">
      <c r="A124" s="52">
        <v>42400</v>
      </c>
      <c r="B124" s="53">
        <v>44490.82</v>
      </c>
      <c r="C124" s="55">
        <f t="shared" si="8"/>
        <v>4.5999850972404666E-3</v>
      </c>
      <c r="D124" s="55">
        <f>(B124-(MAX($B$2:B124)))/(MAX($B$2:B124))</f>
        <v>0</v>
      </c>
      <c r="E124" s="53">
        <f t="shared" si="9"/>
        <v>18908.126811445276</v>
      </c>
      <c r="F124" s="55">
        <v>-4.9623194473518928E-2</v>
      </c>
      <c r="G124" s="55">
        <f>(E124-(MAX($E$2:E124)))/(MAX($E$2:E124))</f>
        <v>-6.7724215822167505E-2</v>
      </c>
      <c r="P124" s="114"/>
      <c r="Q124" s="114"/>
      <c r="R124" s="114"/>
    </row>
    <row r="125" spans="1:18">
      <c r="A125" s="52">
        <v>42429</v>
      </c>
      <c r="B125" s="53">
        <v>44776.01</v>
      </c>
      <c r="C125" s="55">
        <f t="shared" si="8"/>
        <v>6.4100863953509002E-3</v>
      </c>
      <c r="D125" s="55">
        <f>(B125-(MAX($B$2:B125)))/(MAX($B$2:B125))</f>
        <v>0</v>
      </c>
      <c r="E125" s="53">
        <f t="shared" si="9"/>
        <v>18882.617218449734</v>
      </c>
      <c r="F125" s="55">
        <v>-1.3491338010330756E-3</v>
      </c>
      <c r="G125" s="55">
        <f>(E125-(MAX($E$2:E125)))/(MAX($E$2:E125))</f>
        <v>-6.8981980594486528E-2</v>
      </c>
      <c r="P125" s="114"/>
      <c r="Q125" s="114"/>
      <c r="R125" s="114"/>
    </row>
    <row r="126" spans="1:18">
      <c r="A126" s="52">
        <v>42460</v>
      </c>
      <c r="B126" s="53">
        <v>44613.04</v>
      </c>
      <c r="C126" s="55">
        <f t="shared" si="8"/>
        <v>-3.6396722262658221E-3</v>
      </c>
      <c r="D126" s="55">
        <f>(B126-(MAX($B$2:B126)))/(MAX($B$2:B126))</f>
        <v>-3.6396722262658321E-3</v>
      </c>
      <c r="E126" s="53">
        <f t="shared" si="9"/>
        <v>20163.563209582928</v>
      </c>
      <c r="F126" s="55">
        <v>6.7837311762143582E-2</v>
      </c>
      <c r="G126" s="55">
        <f>(E126-(MAX($E$2:E126)))/(MAX($E$2:E126))</f>
        <v>-5.8242209559013023E-3</v>
      </c>
    </row>
    <row r="127" spans="1:18">
      <c r="A127" s="52">
        <v>42490</v>
      </c>
      <c r="B127" s="113">
        <v>45101.95</v>
      </c>
      <c r="C127" s="55">
        <f t="shared" si="8"/>
        <v>1.0958903495480232E-2</v>
      </c>
      <c r="D127" s="55">
        <f>(B127-(MAX($B$2:B127)))/(MAX($B$2:B127))</f>
        <v>0</v>
      </c>
      <c r="E127" s="53">
        <f t="shared" si="9"/>
        <v>20241.757921173339</v>
      </c>
      <c r="F127" s="55">
        <v>3.8780205054853578E-3</v>
      </c>
      <c r="G127" s="55">
        <f>(E127-(MAX($E$2:E127)))/(MAX($E$2:E127))</f>
        <v>-1.9687868987114778E-3</v>
      </c>
    </row>
    <row r="128" spans="1:18">
      <c r="A128" s="52">
        <v>42521</v>
      </c>
      <c r="B128" s="113">
        <v>45835.32</v>
      </c>
      <c r="C128" s="55">
        <f t="shared" si="8"/>
        <v>1.62602725602774E-2</v>
      </c>
      <c r="D128" s="55">
        <f>(B128-(MAX($B$2:B128)))/(MAX($B$2:B128))</f>
        <v>0</v>
      </c>
      <c r="E128" s="53">
        <f t="shared" si="9"/>
        <v>20605.243591162849</v>
      </c>
      <c r="F128" s="55">
        <v>1.7957218508640294E-2</v>
      </c>
      <c r="G128" s="55">
        <f>(E128-(MAX($E$2:E128)))/(MAX($E$2:E128))</f>
        <v>0</v>
      </c>
    </row>
    <row r="129" spans="1:7">
      <c r="A129" s="52">
        <v>42551</v>
      </c>
      <c r="B129" s="113">
        <v>46487.199999999997</v>
      </c>
      <c r="C129" s="55">
        <f t="shared" si="8"/>
        <v>1.4222219895050348E-2</v>
      </c>
      <c r="D129" s="55">
        <f>(B129-(MAX($B$2:B129)))/(MAX($B$2:B129))</f>
        <v>0</v>
      </c>
      <c r="E129" s="53">
        <f t="shared" si="9"/>
        <v>20658.657555271882</v>
      </c>
      <c r="F129" s="55">
        <v>2.5922510390481435E-3</v>
      </c>
      <c r="G129" s="55">
        <f>(E129-(MAX($E$2:E129)))/(MAX($E$2:E129))</f>
        <v>0</v>
      </c>
    </row>
    <row r="130" spans="1:7">
      <c r="A130" s="52">
        <v>42582</v>
      </c>
      <c r="B130" s="113">
        <v>46690.91</v>
      </c>
      <c r="C130" s="55">
        <f t="shared" si="8"/>
        <v>4.3820664613056781E-3</v>
      </c>
      <c r="D130" s="55">
        <f>(B130-(MAX($B$2:B130)))/(MAX($B$2:B130))</f>
        <v>0</v>
      </c>
      <c r="E130" s="53">
        <f t="shared" si="9"/>
        <v>21420.301117567295</v>
      </c>
      <c r="F130" s="55">
        <v>3.6868008497534133E-2</v>
      </c>
      <c r="G130" s="55">
        <f>(E130-(MAX($E$2:E130)))/(MAX($E$2:E130))</f>
        <v>0</v>
      </c>
    </row>
    <row r="131" spans="1:7">
      <c r="A131" s="52">
        <v>42613</v>
      </c>
      <c r="B131" s="113">
        <v>49216.95</v>
      </c>
      <c r="C131" s="55">
        <f t="shared" si="8"/>
        <v>5.4101322934164031E-2</v>
      </c>
      <c r="D131" s="55">
        <f>(B131-(MAX($B$2:B131)))/(MAX($B$2:B131))</f>
        <v>0</v>
      </c>
      <c r="E131" s="53">
        <f t="shared" si="9"/>
        <v>21450.392025223256</v>
      </c>
      <c r="F131" s="55">
        <v>1.4047845308431395E-3</v>
      </c>
      <c r="G131" s="55">
        <f>(E131-(MAX($E$2:E131)))/(MAX($E$2:E131))</f>
        <v>0</v>
      </c>
    </row>
    <row r="132" spans="1:7">
      <c r="A132" s="52">
        <v>42643</v>
      </c>
      <c r="B132" s="113">
        <v>49379.92</v>
      </c>
      <c r="C132" s="55">
        <f t="shared" ref="C132:C186" si="10">B132/B131-1</f>
        <v>3.3112576053575538E-3</v>
      </c>
      <c r="D132" s="55">
        <f>(B132-(MAX($B$2:B132)))/(MAX($B$2:B132))</f>
        <v>0</v>
      </c>
      <c r="E132" s="53">
        <f t="shared" si="9"/>
        <v>21454.400675551129</v>
      </c>
      <c r="F132" s="55">
        <v>1.8688004970535133E-4</v>
      </c>
      <c r="G132" s="55">
        <f>(E132-(MAX($E$2:E132)))/(MAX($E$2:E132))</f>
        <v>0</v>
      </c>
    </row>
    <row r="133" spans="1:7">
      <c r="A133" s="52">
        <v>42674</v>
      </c>
      <c r="B133" s="113">
        <v>49298.43</v>
      </c>
      <c r="C133" s="55">
        <f t="shared" si="10"/>
        <v>-1.6502659380573936E-3</v>
      </c>
      <c r="D133" s="55">
        <f>(B133-(MAX($B$2:B133)))/(MAX($B$2:B133))</f>
        <v>-1.6502659380573715E-3</v>
      </c>
      <c r="E133" s="53">
        <f t="shared" ref="E133:E186" si="11">E132*(1+F133)</f>
        <v>21063.062694841996</v>
      </c>
      <c r="F133" s="55">
        <v>-1.8240452699062937E-2</v>
      </c>
      <c r="G133" s="55">
        <f>(E133-(MAX($E$2:E133)))/(MAX($E$2:E133))</f>
        <v>-1.8240452699062888E-2</v>
      </c>
    </row>
    <row r="134" spans="1:7">
      <c r="A134" s="52">
        <v>42704</v>
      </c>
      <c r="B134" s="113">
        <v>48605.81</v>
      </c>
      <c r="C134" s="55">
        <f t="shared" si="10"/>
        <v>-1.4049534640352745E-2</v>
      </c>
      <c r="D134" s="55">
        <f>(B134-(MAX($B$2:B134)))/(MAX($B$2:B134))</f>
        <v>-1.5676615109947539E-2</v>
      </c>
      <c r="E134" s="53">
        <f t="shared" si="11"/>
        <v>21843.13563656684</v>
      </c>
      <c r="F134" s="55">
        <v>3.7035114647209877E-2</v>
      </c>
      <c r="G134" s="55">
        <f>(E134-(MAX($E$2:E134)))/(MAX($E$2:E134))</f>
        <v>0</v>
      </c>
    </row>
    <row r="135" spans="1:7">
      <c r="A135" s="52">
        <v>42735</v>
      </c>
      <c r="B135" s="113">
        <v>46859.47</v>
      </c>
      <c r="C135" s="55">
        <f t="shared" si="10"/>
        <v>-3.5928626639490147E-2</v>
      </c>
      <c r="D135" s="55">
        <f>(B135-(MAX($B$2:B135)))/(MAX($B$2:B135))</f>
        <v>-5.1042002498181388E-2</v>
      </c>
      <c r="E135" s="53">
        <f t="shared" si="11"/>
        <v>22274.87248291789</v>
      </c>
      <c r="F135" s="55">
        <v>1.9765332850302686E-2</v>
      </c>
      <c r="G135" s="55">
        <f>(E135-(MAX($E$2:E135)))/(MAX($E$2:E135))</f>
        <v>0</v>
      </c>
    </row>
    <row r="136" spans="1:7">
      <c r="A136" s="52">
        <v>42766</v>
      </c>
      <c r="B136" s="113">
        <v>47581.78</v>
      </c>
      <c r="C136" s="55">
        <f t="shared" si="10"/>
        <v>1.5414386889138987E-2</v>
      </c>
      <c r="D136" s="55">
        <f>(B136-(MAX($B$2:B136)))/(MAX($B$2:B136))</f>
        <v>-3.6414396783145848E-2</v>
      </c>
      <c r="E136" s="53">
        <f t="shared" si="11"/>
        <v>22697.342579160359</v>
      </c>
      <c r="F136" s="55">
        <v>1.8966218395479073E-2</v>
      </c>
      <c r="G136" s="55">
        <f>(E136-(MAX($E$2:E136)))/(MAX($E$2:E136))</f>
        <v>0</v>
      </c>
    </row>
    <row r="137" spans="1:7">
      <c r="A137" s="52">
        <v>42794</v>
      </c>
      <c r="B137" s="113">
        <v>38868.980000000003</v>
      </c>
      <c r="C137" s="55">
        <f t="shared" si="10"/>
        <v>-0.18311210719733473</v>
      </c>
      <c r="D137" s="55">
        <f>(B137-(MAX($B$2:B137)))/(MAX($B$2:B137))</f>
        <v>-0.21285858705319885</v>
      </c>
      <c r="E137" s="53">
        <f t="shared" si="11"/>
        <v>23598.612117810953</v>
      </c>
      <c r="F137" s="55">
        <v>3.970815241948622E-2</v>
      </c>
      <c r="G137" s="55">
        <f>(E137-(MAX($E$2:E137)))/(MAX($E$2:E137))</f>
        <v>0</v>
      </c>
    </row>
    <row r="138" spans="1:7">
      <c r="A138" s="52">
        <v>42825</v>
      </c>
      <c r="B138" s="113">
        <v>38914.129999999997</v>
      </c>
      <c r="C138" s="55">
        <f t="shared" si="10"/>
        <v>1.1615946700940238E-3</v>
      </c>
      <c r="D138" s="55">
        <f>(B138-(MAX($B$2:B138)))/(MAX($B$2:B138))</f>
        <v>-0.2119442477833095</v>
      </c>
      <c r="E138" s="53">
        <f t="shared" si="11"/>
        <v>23626.100005773493</v>
      </c>
      <c r="F138" s="55">
        <v>1.1648095161407301E-3</v>
      </c>
      <c r="G138" s="55">
        <f>(E138-(MAX($E$2:E138)))/(MAX($E$2:E138))</f>
        <v>0</v>
      </c>
    </row>
    <row r="139" spans="1:7">
      <c r="A139" s="52">
        <v>42855</v>
      </c>
      <c r="B139" s="115">
        <v>38778.699999999997</v>
      </c>
      <c r="C139" s="55">
        <f t="shared" si="10"/>
        <v>-3.4802268481911591E-3</v>
      </c>
      <c r="D139" s="55">
        <f>(B139-(MAX($B$2:B139)))/(MAX($B$2:B139))</f>
        <v>-0.21468686057004552</v>
      </c>
      <c r="E139" s="53">
        <f t="shared" si="11"/>
        <v>23868.753501594332</v>
      </c>
      <c r="F139" s="116">
        <v>1.0270569233243876E-2</v>
      </c>
      <c r="G139" s="55">
        <f>(E139-(MAX($E$2:E139)))/(MAX($E$2:E139))</f>
        <v>0</v>
      </c>
    </row>
    <row r="140" spans="1:7">
      <c r="A140" s="52">
        <v>42886</v>
      </c>
      <c r="B140" s="115">
        <v>38868.980000000003</v>
      </c>
      <c r="C140" s="55">
        <f t="shared" si="10"/>
        <v>2.328082168819634E-3</v>
      </c>
      <c r="D140" s="55">
        <f>(B140-(MAX($B$2:B140)))/(MAX($B$2:B140))</f>
        <v>-0.21285858705319885</v>
      </c>
      <c r="E140" s="53">
        <f t="shared" si="11"/>
        <v>24204.647162833568</v>
      </c>
      <c r="F140" s="116">
        <v>1.40725262932897E-2</v>
      </c>
      <c r="G140" s="55">
        <f>(E140-(MAX($E$2:E140)))/(MAX($E$2:E140))</f>
        <v>0</v>
      </c>
    </row>
    <row r="141" spans="1:7">
      <c r="A141" s="52">
        <v>42916</v>
      </c>
      <c r="B141" s="115">
        <v>38868.980000000003</v>
      </c>
      <c r="C141" s="55">
        <f t="shared" si="10"/>
        <v>0</v>
      </c>
      <c r="D141" s="55">
        <f>(B141-(MAX($B$2:B141)))/(MAX($B$2:B141))</f>
        <v>-0.21285858705319885</v>
      </c>
      <c r="E141" s="53">
        <f t="shared" si="11"/>
        <v>24355.726425839806</v>
      </c>
      <c r="F141" s="116">
        <v>6.2417461403123653E-3</v>
      </c>
      <c r="G141" s="55">
        <f>(E141-(MAX($E$2:E141)))/(MAX($E$2:E141))</f>
        <v>0</v>
      </c>
    </row>
    <row r="142" spans="1:7">
      <c r="A142" s="52">
        <v>42947</v>
      </c>
      <c r="B142" s="115">
        <v>38552.980000000003</v>
      </c>
      <c r="C142" s="55">
        <f t="shared" si="10"/>
        <v>-8.1298763178246913E-3</v>
      </c>
      <c r="D142" s="55">
        <f>(B142-(MAX($B$2:B142)))/(MAX($B$2:B142))</f>
        <v>-0.2192579493850941</v>
      </c>
      <c r="E142" s="53">
        <f t="shared" si="11"/>
        <v>24856.547414854293</v>
      </c>
      <c r="F142" s="116">
        <v>2.0562761309518951E-2</v>
      </c>
      <c r="G142" s="55">
        <f>(E142-(MAX($E$2:E142)))/(MAX($E$2:E142))</f>
        <v>0</v>
      </c>
    </row>
    <row r="143" spans="1:7">
      <c r="A143" s="52">
        <v>42978</v>
      </c>
      <c r="B143" s="115">
        <v>38778.699999999997</v>
      </c>
      <c r="C143" s="55">
        <f t="shared" si="10"/>
        <v>5.8548003293128481E-3</v>
      </c>
      <c r="D143" s="55">
        <f>(B143-(MAX($B$2:B143)))/(MAX($B$2:B143))</f>
        <v>-0.21468686057004552</v>
      </c>
      <c r="E143" s="53">
        <f t="shared" si="11"/>
        <v>24932.659710689968</v>
      </c>
      <c r="F143" s="116">
        <v>3.0620622633290573E-3</v>
      </c>
      <c r="G143" s="55">
        <f>(E143-(MAX($E$2:E143)))/(MAX($E$2:E143))</f>
        <v>0</v>
      </c>
    </row>
    <row r="144" spans="1:7">
      <c r="A144" s="52">
        <v>43008</v>
      </c>
      <c r="B144" s="115">
        <v>38056.39</v>
      </c>
      <c r="C144" s="55">
        <f t="shared" si="10"/>
        <v>-1.8626462465219262E-2</v>
      </c>
      <c r="D144" s="55">
        <f>(B144-(MAX($B$2:B144)))/(MAX($B$2:B144))</f>
        <v>-0.22931446628508104</v>
      </c>
      <c r="E144" s="53">
        <f t="shared" si="11"/>
        <v>25446.964341716379</v>
      </c>
      <c r="F144" s="116">
        <v>2.0627748382813005E-2</v>
      </c>
      <c r="G144" s="55">
        <f>(E144-(MAX($E$2:E144)))/(MAX($E$2:E144))</f>
        <v>0</v>
      </c>
    </row>
    <row r="145" spans="1:7">
      <c r="A145" s="52">
        <f>EOMONTH(A144,1)</f>
        <v>43039</v>
      </c>
      <c r="B145" s="115">
        <v>37379.230000000003</v>
      </c>
      <c r="C145" s="55">
        <f t="shared" si="10"/>
        <v>-1.7793595241166971E-2</v>
      </c>
      <c r="D145" s="55">
        <f>(B145-(MAX($B$2:B145)))/(MAX($B$2:B145))</f>
        <v>-0.2430277327302271</v>
      </c>
      <c r="E145" s="53">
        <f t="shared" si="11"/>
        <v>26040.765194179905</v>
      </c>
      <c r="F145" s="116">
        <v>2.3334840434781512E-2</v>
      </c>
      <c r="G145" s="55">
        <f>(E145-(MAX($E$2:E145)))/(MAX($E$2:E145))</f>
        <v>0</v>
      </c>
    </row>
    <row r="146" spans="1:7">
      <c r="A146" s="52">
        <f t="shared" ref="A146:A186" si="12">EOMONTH(A145,1)</f>
        <v>43069</v>
      </c>
      <c r="B146" s="115">
        <v>36024.910000000003</v>
      </c>
      <c r="C146" s="55">
        <f t="shared" si="10"/>
        <v>-3.6231885996581559E-2</v>
      </c>
      <c r="D146" s="55">
        <f>(B146-(MAX($B$2:B146)))/(MAX($B$2:B146))</f>
        <v>-0.27045426562051933</v>
      </c>
      <c r="E146" s="53">
        <f t="shared" si="11"/>
        <v>26839.423696515783</v>
      </c>
      <c r="F146" s="116">
        <v>3.0669548163445581E-2</v>
      </c>
      <c r="G146" s="55">
        <f>(E146-(MAX($E$2:E146)))/(MAX($E$2:E146))</f>
        <v>0</v>
      </c>
    </row>
    <row r="147" spans="1:7">
      <c r="A147" s="52">
        <f t="shared" si="12"/>
        <v>43100</v>
      </c>
      <c r="B147" s="115">
        <v>36205.49</v>
      </c>
      <c r="C147" s="55">
        <f t="shared" si="10"/>
        <v>5.0126426408836355E-3</v>
      </c>
      <c r="D147" s="55">
        <f>(B147-(MAX($B$2:B147)))/(MAX($B$2:B147))</f>
        <v>-0.26679731356389402</v>
      </c>
      <c r="E147" s="53">
        <f t="shared" si="11"/>
        <v>27137.833874169741</v>
      </c>
      <c r="F147" s="116">
        <v>1.1118352652732089E-2</v>
      </c>
      <c r="G147" s="55">
        <f>(E147-(MAX($E$2:E147)))/(MAX($E$2:E147))</f>
        <v>0</v>
      </c>
    </row>
    <row r="148" spans="1:7">
      <c r="A148" s="52">
        <f t="shared" si="12"/>
        <v>43131</v>
      </c>
      <c r="B148" s="115">
        <v>35347.75</v>
      </c>
      <c r="C148" s="55">
        <f t="shared" si="10"/>
        <v>-2.3690882239129962E-2</v>
      </c>
      <c r="D148" s="55">
        <f>(B148-(MAX($B$2:B148)))/(MAX($B$2:B148))</f>
        <v>-0.28416753206566553</v>
      </c>
      <c r="E148" s="53">
        <f t="shared" si="11"/>
        <v>28691.576329173611</v>
      </c>
      <c r="F148" s="116">
        <v>5.7253738902232287E-2</v>
      </c>
      <c r="G148" s="55">
        <f>(E148-(MAX($E$2:E148)))/(MAX($E$2:E148))</f>
        <v>0</v>
      </c>
    </row>
    <row r="149" spans="1:7">
      <c r="A149" s="52">
        <f t="shared" si="12"/>
        <v>43159</v>
      </c>
      <c r="B149" s="115">
        <v>35528.33</v>
      </c>
      <c r="C149" s="55">
        <f t="shared" si="10"/>
        <v>5.1086702831155684E-3</v>
      </c>
      <c r="D149" s="55">
        <f>(B149-(MAX($B$2:B149)))/(MAX($B$2:B149))</f>
        <v>-0.28051058000904006</v>
      </c>
      <c r="E149" s="53">
        <f t="shared" si="11"/>
        <v>27634.125608917671</v>
      </c>
      <c r="F149" s="116">
        <v>-3.6855790289246793E-2</v>
      </c>
      <c r="G149" s="55">
        <f>(E149-(MAX($E$2:E149)))/(MAX($E$2:E149))</f>
        <v>-3.6855790289246793E-2</v>
      </c>
    </row>
    <row r="150" spans="1:7">
      <c r="A150" s="52">
        <f t="shared" si="12"/>
        <v>43190</v>
      </c>
      <c r="B150" s="115">
        <v>35663.760000000002</v>
      </c>
      <c r="C150" s="55">
        <f t="shared" si="10"/>
        <v>3.8118875837958033E-3</v>
      </c>
      <c r="D150" s="55">
        <f>(B150-(MAX($B$2:B150)))/(MAX($B$2:B150))</f>
        <v>-0.27776796722230407</v>
      </c>
      <c r="E150" s="53">
        <f t="shared" si="11"/>
        <v>26931.830895632287</v>
      </c>
      <c r="F150" s="116">
        <v>-2.5414037817746205E-2</v>
      </c>
      <c r="G150" s="55">
        <f>(E150-(MAX($E$2:E150)))/(MAX($E$2:E150))</f>
        <v>-6.133317365877921E-2</v>
      </c>
    </row>
    <row r="151" spans="1:7">
      <c r="A151" s="52">
        <f t="shared" si="12"/>
        <v>43220</v>
      </c>
      <c r="B151" s="115">
        <v>35844.339999999997</v>
      </c>
      <c r="C151" s="55">
        <f t="shared" si="10"/>
        <v>5.063403297913549E-3</v>
      </c>
      <c r="D151" s="55">
        <f>(B151-(MAX($B$2:B151)))/(MAX($B$2:B151))</f>
        <v>-0.27411101516567871</v>
      </c>
      <c r="E151" s="53">
        <f t="shared" si="11"/>
        <v>27035.17077746116</v>
      </c>
      <c r="F151" s="116">
        <v>3.8370908472336041E-3</v>
      </c>
      <c r="G151" s="55">
        <f>(E151-(MAX($E$2:E151)))/(MAX($E$2:E151))</f>
        <v>-5.7731423770823513E-2</v>
      </c>
    </row>
    <row r="152" spans="1:7">
      <c r="A152" s="52">
        <f t="shared" si="12"/>
        <v>43251</v>
      </c>
      <c r="B152" s="115">
        <v>36205.49</v>
      </c>
      <c r="C152" s="55">
        <f t="shared" si="10"/>
        <v>1.0075509829445828E-2</v>
      </c>
      <c r="D152" s="55">
        <f>(B152-(MAX($B$2:B152)))/(MAX($B$2:B152))</f>
        <v>-0.26679731356389402</v>
      </c>
      <c r="E152" s="53">
        <f t="shared" si="11"/>
        <v>27686.23806317999</v>
      </c>
      <c r="F152" s="116">
        <v>2.4082233142822096E-2</v>
      </c>
      <c r="G152" s="55">
        <f>(E152-(MAX($E$2:E152)))/(MAX($E$2:E152))</f>
        <v>-3.5039492234917501E-2</v>
      </c>
    </row>
    <row r="153" spans="1:7">
      <c r="A153" s="52">
        <f t="shared" si="12"/>
        <v>43281</v>
      </c>
      <c r="B153" s="115">
        <v>36431.21</v>
      </c>
      <c r="C153" s="55">
        <f t="shared" si="10"/>
        <v>6.234413620696877E-3</v>
      </c>
      <c r="D153" s="55">
        <f>(B153-(MAX($B$2:B153)))/(MAX($B$2:B153))</f>
        <v>-0.26222622474884527</v>
      </c>
      <c r="E153" s="53">
        <f t="shared" si="11"/>
        <v>27856.631732311424</v>
      </c>
      <c r="F153" s="116">
        <v>6.154453658261394E-3</v>
      </c>
      <c r="G153" s="55">
        <f>(E153-(MAX($E$2:E153)))/(MAX($E$2:E153))</f>
        <v>-2.9100687507824918E-2</v>
      </c>
    </row>
    <row r="154" spans="1:7">
      <c r="A154" s="52">
        <f t="shared" si="12"/>
        <v>43312</v>
      </c>
      <c r="B154" s="115">
        <v>36386.06</v>
      </c>
      <c r="C154" s="55">
        <f t="shared" si="10"/>
        <v>-1.2393219989125237E-3</v>
      </c>
      <c r="D154" s="55">
        <f>(B154-(MAX($B$2:B154)))/(MAX($B$2:B154))</f>
        <v>-0.26314056401873476</v>
      </c>
      <c r="E154" s="53">
        <f t="shared" si="11"/>
        <v>28893.310355413851</v>
      </c>
      <c r="F154" s="116">
        <v>3.7214787238615266E-2</v>
      </c>
      <c r="G154" s="55">
        <f>(E154-(MAX($E$2:E154)))/(MAX($E$2:E154))</f>
        <v>0</v>
      </c>
    </row>
    <row r="155" spans="1:7">
      <c r="A155" s="52">
        <f t="shared" si="12"/>
        <v>43343</v>
      </c>
      <c r="B155" s="115">
        <v>35257.46</v>
      </c>
      <c r="C155" s="55">
        <f t="shared" si="10"/>
        <v>-3.1017373136855153E-2</v>
      </c>
      <c r="D155" s="55">
        <f>(B155-(MAX($B$2:B155)))/(MAX($B$2:B155))</f>
        <v>-0.28599600809397829</v>
      </c>
      <c r="E155" s="53">
        <f t="shared" si="11"/>
        <v>29834.770518130888</v>
      </c>
      <c r="F155" s="116">
        <v>3.2584018623557753E-2</v>
      </c>
      <c r="G155" s="55">
        <f>(E155-(MAX($E$2:E155)))/(MAX($E$2:E155))</f>
        <v>0</v>
      </c>
    </row>
    <row r="156" spans="1:7">
      <c r="A156" s="52">
        <f t="shared" si="12"/>
        <v>43373</v>
      </c>
      <c r="B156" s="115">
        <v>35573.47</v>
      </c>
      <c r="C156" s="55">
        <f t="shared" si="10"/>
        <v>8.9629258602292872E-3</v>
      </c>
      <c r="D156" s="55">
        <f>(B156-(MAX($B$2:B156)))/(MAX($B$2:B156))</f>
        <v>-0.27959644325061678</v>
      </c>
      <c r="E156" s="53">
        <f t="shared" si="11"/>
        <v>30004.591522929772</v>
      </c>
      <c r="F156" s="116">
        <v>5.6920499755706011E-3</v>
      </c>
      <c r="G156" s="55">
        <f>(E156-(MAX($E$2:E156)))/(MAX($E$2:E156))</f>
        <v>0</v>
      </c>
    </row>
    <row r="157" spans="1:7">
      <c r="A157" s="52">
        <f t="shared" si="12"/>
        <v>43404</v>
      </c>
      <c r="B157" s="115">
        <v>36160.339999999997</v>
      </c>
      <c r="C157" s="55">
        <f t="shared" si="10"/>
        <v>1.6497406634775835E-2</v>
      </c>
      <c r="D157" s="55">
        <f>(B157-(MAX($B$2:B157)))/(MAX($B$2:B157))</f>
        <v>-0.26771165283378351</v>
      </c>
      <c r="E157" s="53">
        <f t="shared" si="11"/>
        <v>27953.77642726995</v>
      </c>
      <c r="F157" s="116">
        <v>-6.8350042162466096E-2</v>
      </c>
      <c r="G157" s="55">
        <f>(E157-(MAX($E$2:E157)))/(MAX($E$2:E157))</f>
        <v>-6.8350042162466068E-2</v>
      </c>
    </row>
    <row r="158" spans="1:7">
      <c r="A158" s="52">
        <f t="shared" si="12"/>
        <v>43434</v>
      </c>
      <c r="B158" s="115">
        <v>36747.22</v>
      </c>
      <c r="C158" s="55">
        <f t="shared" si="10"/>
        <v>1.6229935891089564E-2</v>
      </c>
      <c r="D158" s="55">
        <f>(B158-(MAX($B$2:B158)))/(MAX($B$2:B158))</f>
        <v>-0.25582665990548381</v>
      </c>
      <c r="E158" s="53">
        <f t="shared" si="11"/>
        <v>28523.421256978523</v>
      </c>
      <c r="F158" s="116">
        <v>2.0378099223576251E-2</v>
      </c>
      <c r="G158" s="55">
        <f>(E158-(MAX($E$2:E158)))/(MAX($E$2:E158))</f>
        <v>-4.9364786880012189E-2</v>
      </c>
    </row>
    <row r="159" spans="1:7">
      <c r="A159" s="52">
        <f t="shared" si="12"/>
        <v>43465</v>
      </c>
      <c r="B159" s="115">
        <v>35438.04</v>
      </c>
      <c r="C159" s="55">
        <f t="shared" si="10"/>
        <v>-3.5626640600295745E-2</v>
      </c>
      <c r="D159" s="55">
        <f>(B159-(MAX($B$2:B159)))/(MAX($B$2:B159))</f>
        <v>-0.28233905603735276</v>
      </c>
      <c r="E159" s="53">
        <f t="shared" si="11"/>
        <v>25948.045632700207</v>
      </c>
      <c r="F159" s="116">
        <v>-9.028985692409619E-2</v>
      </c>
      <c r="G159" s="55">
        <f>(E159-(MAX($E$2:E159)))/(MAX($E$2:E159))</f>
        <v>-0.13519750425962362</v>
      </c>
    </row>
    <row r="160" spans="1:7">
      <c r="A160" s="52">
        <f t="shared" si="12"/>
        <v>43496</v>
      </c>
      <c r="B160" s="115">
        <v>35167.18</v>
      </c>
      <c r="C160" s="55">
        <f t="shared" si="10"/>
        <v>-7.6431992288512607E-3</v>
      </c>
      <c r="D160" s="55">
        <f>(B160-(MAX($B$2:B160)))/(MAX($B$2:B160))</f>
        <v>-0.28782428161082479</v>
      </c>
      <c r="E160" s="53">
        <f t="shared" si="11"/>
        <v>28027.389824199934</v>
      </c>
      <c r="F160" s="116">
        <v>8.0134905762586639E-2</v>
      </c>
      <c r="G160" s="55">
        <f>(E160-(MAX($E$2:E160)))/(MAX($E$2:E160))</f>
        <v>-6.5896637760218882E-2</v>
      </c>
    </row>
    <row r="161" spans="1:7">
      <c r="A161" s="52">
        <f t="shared" si="12"/>
        <v>43524</v>
      </c>
      <c r="B161" s="115">
        <v>36205.49</v>
      </c>
      <c r="C161" s="55">
        <f t="shared" si="10"/>
        <v>2.9524971862969984E-2</v>
      </c>
      <c r="D161" s="55">
        <f>(B161-(MAX($B$2:B161)))/(MAX($B$2:B161))</f>
        <v>-0.26679731356389402</v>
      </c>
      <c r="E161" s="53">
        <f t="shared" si="11"/>
        <v>28927.305792609946</v>
      </c>
      <c r="F161" s="116">
        <v>3.2108447274422636E-2</v>
      </c>
      <c r="G161" s="55">
        <f>(E161-(MAX($E$2:E161)))/(MAX($E$2:E161))</f>
        <v>-3.5904029204881997E-2</v>
      </c>
    </row>
    <row r="162" spans="1:7">
      <c r="A162" s="52">
        <f t="shared" si="12"/>
        <v>43555</v>
      </c>
      <c r="B162" s="115">
        <v>35934.620000000003</v>
      </c>
      <c r="C162" s="55">
        <f t="shared" si="10"/>
        <v>-7.4814620655595521E-3</v>
      </c>
      <c r="D162" s="55">
        <f>(B162-(MAX($B$2:B162)))/(MAX($B$2:B162))</f>
        <v>-0.27228274164883209</v>
      </c>
      <c r="E162" s="53">
        <f t="shared" si="11"/>
        <v>29489.401865207594</v>
      </c>
      <c r="F162" s="116">
        <v>1.9431331650016537E-2</v>
      </c>
      <c r="G162" s="55">
        <f>(E162-(MAX($E$2:E162)))/(MAX($E$2:E162))</f>
        <v>-1.717036065391743E-2</v>
      </c>
    </row>
    <row r="163" spans="1:7">
      <c r="A163" s="52">
        <f t="shared" si="12"/>
        <v>43585</v>
      </c>
      <c r="B163" s="115">
        <v>35167.18</v>
      </c>
      <c r="C163" s="55">
        <f t="shared" si="10"/>
        <v>-2.1356563670354767E-2</v>
      </c>
      <c r="D163" s="55">
        <f>(B163-(MAX($B$2:B163)))/(MAX($B$2:B163))</f>
        <v>-0.28782428161082479</v>
      </c>
      <c r="E163" s="53">
        <f t="shared" si="11"/>
        <v>30683.406998580474</v>
      </c>
      <c r="F163" s="116">
        <v>4.0489296420135323E-2</v>
      </c>
      <c r="G163" s="55">
        <f>(E163-(MAX($E$2:E163)))/(MAX($E$2:E163))</f>
        <v>0</v>
      </c>
    </row>
    <row r="164" spans="1:7">
      <c r="A164" s="52">
        <f t="shared" si="12"/>
        <v>43616</v>
      </c>
      <c r="B164" s="115">
        <v>36205.49</v>
      </c>
      <c r="C164" s="55">
        <f t="shared" si="10"/>
        <v>2.9524971862969984E-2</v>
      </c>
      <c r="D164" s="55">
        <f>(B164-(MAX($B$2:B164)))/(MAX($B$2:B164))</f>
        <v>-0.26679731356389402</v>
      </c>
      <c r="E164" s="53">
        <f t="shared" si="11"/>
        <v>28733.537006631577</v>
      </c>
      <c r="F164" s="116">
        <v>-6.3548027506824978E-2</v>
      </c>
      <c r="G164" s="55">
        <f>(E164-(MAX($E$2:E164)))/(MAX($E$2:E164))</f>
        <v>-6.354802750682495E-2</v>
      </c>
    </row>
    <row r="165" spans="1:7">
      <c r="A165" s="52">
        <f t="shared" si="12"/>
        <v>43646</v>
      </c>
      <c r="B165" s="115">
        <v>35483.18</v>
      </c>
      <c r="C165" s="55">
        <f t="shared" si="10"/>
        <v>-1.9950289306953084E-2</v>
      </c>
      <c r="D165" s="55">
        <f>(B165-(MAX($B$2:B165)))/(MAX($B$2:B165))</f>
        <v>-0.28142491927892954</v>
      </c>
      <c r="E165" s="53">
        <f t="shared" si="11"/>
        <v>30758.582207326512</v>
      </c>
      <c r="F165" s="116">
        <v>7.0476711594105623E-2</v>
      </c>
      <c r="G165" s="55">
        <f>(E165-(MAX($E$2:E165)))/(MAX($E$2:E165))</f>
        <v>0</v>
      </c>
    </row>
    <row r="166" spans="1:7">
      <c r="A166" s="52">
        <f t="shared" si="12"/>
        <v>43677</v>
      </c>
      <c r="B166" s="115">
        <v>35573.47</v>
      </c>
      <c r="C166" s="55">
        <f t="shared" si="10"/>
        <v>2.5445859136639104E-3</v>
      </c>
      <c r="D166" s="55">
        <f>(B166-(MAX($B$2:B166)))/(MAX($B$2:B166))</f>
        <v>-0.27959644325061678</v>
      </c>
      <c r="E166" s="53">
        <f t="shared" si="11"/>
        <v>31200.679072057381</v>
      </c>
      <c r="F166" s="116">
        <v>1.4373122328946719E-2</v>
      </c>
      <c r="G166" s="55">
        <f>(E166-(MAX($E$2:E166)))/(MAX($E$2:E166))</f>
        <v>0</v>
      </c>
    </row>
    <row r="167" spans="1:7">
      <c r="A167" s="52">
        <f t="shared" si="12"/>
        <v>43708</v>
      </c>
      <c r="B167" s="115">
        <v>35347.75</v>
      </c>
      <c r="C167" s="55">
        <f t="shared" si="10"/>
        <v>-6.3451780217111953E-3</v>
      </c>
      <c r="D167" s="55">
        <f>(B167-(MAX($B$2:B167)))/(MAX($B$2:B167))</f>
        <v>-0.28416753206566553</v>
      </c>
      <c r="E167" s="53">
        <f t="shared" si="11"/>
        <v>30706.417692670322</v>
      </c>
      <c r="F167" s="116">
        <v>-1.5841366088397368E-2</v>
      </c>
      <c r="G167" s="55">
        <f>(E167-(MAX($E$2:E167)))/(MAX($E$2:E167))</f>
        <v>-1.5841366088397351E-2</v>
      </c>
    </row>
    <row r="168" spans="1:7">
      <c r="A168" s="52">
        <f t="shared" si="12"/>
        <v>43738</v>
      </c>
      <c r="B168" s="115">
        <v>35392.9</v>
      </c>
      <c r="C168" s="55">
        <f t="shared" si="10"/>
        <v>1.2773090224980077E-3</v>
      </c>
      <c r="D168" s="55">
        <f>(B168-(MAX($B$2:B168)))/(MAX($B$2:B168))</f>
        <v>-0.28325319279577604</v>
      </c>
      <c r="E168" s="53">
        <f t="shared" si="11"/>
        <v>31280.956199402535</v>
      </c>
      <c r="F168" s="116">
        <v>1.8710697955149458E-2</v>
      </c>
      <c r="G168" s="55">
        <f>(E168-(MAX($E$2:E168)))/(MAX($E$2:E168))</f>
        <v>0</v>
      </c>
    </row>
    <row r="169" spans="1:7">
      <c r="A169" s="52">
        <f t="shared" si="12"/>
        <v>43769</v>
      </c>
      <c r="B169" s="115">
        <v>35528</v>
      </c>
      <c r="C169" s="55">
        <f t="shared" si="10"/>
        <v>3.8171497673262778E-3</v>
      </c>
      <c r="D169" s="55">
        <f>(B169-(MAX($B$2:B169)))/(MAX($B$2:B169))</f>
        <v>-0.28051726288742468</v>
      </c>
      <c r="E169" s="53">
        <f t="shared" si="11"/>
        <v>31958.470165206531</v>
      </c>
      <c r="F169" s="116">
        <v>2.1658991543773043E-2</v>
      </c>
      <c r="G169" s="55">
        <f>(E169-(MAX($E$2:E169)))/(MAX($E$2:E169))</f>
        <v>0</v>
      </c>
    </row>
    <row r="170" spans="1:7">
      <c r="A170" s="52">
        <f t="shared" si="12"/>
        <v>43799</v>
      </c>
      <c r="B170" s="115">
        <v>34671</v>
      </c>
      <c r="C170" s="55">
        <f t="shared" si="10"/>
        <v>-2.4121819410042766E-2</v>
      </c>
      <c r="D170" s="55">
        <f>(B170-(MAX($B$2:B170)))/(MAX($B$2:B170))</f>
        <v>-0.2978724955406975</v>
      </c>
      <c r="E170" s="53">
        <f t="shared" si="11"/>
        <v>33118.53192177719</v>
      </c>
      <c r="F170" s="116">
        <v>3.6299039052051674E-2</v>
      </c>
      <c r="G170" s="55">
        <f>(E170-(MAX($E$2:E170)))/(MAX($E$2:E170))</f>
        <v>0</v>
      </c>
    </row>
    <row r="171" spans="1:7">
      <c r="A171" s="52">
        <f t="shared" si="12"/>
        <v>43830</v>
      </c>
      <c r="B171" s="115">
        <v>33632</v>
      </c>
      <c r="C171" s="55">
        <f t="shared" si="10"/>
        <v>-2.9967407920163835E-2</v>
      </c>
      <c r="D171" s="55">
        <f>(B171-(MAX($B$2:B171)))/(MAX($B$2:B171))</f>
        <v>-0.31891343687879603</v>
      </c>
      <c r="E171" s="53">
        <f t="shared" si="11"/>
        <v>34118.14354444528</v>
      </c>
      <c r="F171" s="116">
        <v>3.0182848232194415E-2</v>
      </c>
      <c r="G171" s="55">
        <f>(E171-(MAX($E$2:E171)))/(MAX($E$2:E171))</f>
        <v>0</v>
      </c>
    </row>
    <row r="172" spans="1:7">
      <c r="A172" s="52">
        <f t="shared" si="12"/>
        <v>43861</v>
      </c>
      <c r="B172" s="115">
        <v>33136</v>
      </c>
      <c r="C172" s="55">
        <f t="shared" si="10"/>
        <v>-1.4747859181731715E-2</v>
      </c>
      <c r="D172" s="55">
        <f>(B172-(MAX($B$2:B172)))/(MAX($B$2:B172))</f>
        <v>-0.32895800560227717</v>
      </c>
      <c r="E172" s="53">
        <f t="shared" si="11"/>
        <v>34104.764023221091</v>
      </c>
      <c r="F172" s="116">
        <v>-3.9215267403869269E-4</v>
      </c>
      <c r="G172" s="55">
        <f>(E172-(MAX($E$2:E172)))/(MAX($E$2:E172))</f>
        <v>-3.9215267403866917E-4</v>
      </c>
    </row>
    <row r="173" spans="1:7">
      <c r="A173" s="52">
        <f t="shared" si="12"/>
        <v>43890</v>
      </c>
      <c r="B173" s="115">
        <v>33361</v>
      </c>
      <c r="C173" s="55">
        <f t="shared" si="10"/>
        <v>6.7901979719942052E-3</v>
      </c>
      <c r="D173" s="55">
        <f>(B173-(MAX($B$2:B173)))/(MAX($B$2:B173))</f>
        <v>-0.3244014976127948</v>
      </c>
      <c r="E173" s="53">
        <f t="shared" si="11"/>
        <v>31297.303163077228</v>
      </c>
      <c r="F173" s="116">
        <v>-8.2318729964890869E-2</v>
      </c>
      <c r="G173" s="55">
        <f>(E173-(MAX($E$2:E173)))/(MAX($E$2:E173))</f>
        <v>-8.2678601128850365E-2</v>
      </c>
    </row>
    <row r="174" spans="1:7">
      <c r="A174" s="52">
        <f t="shared" si="12"/>
        <v>43921</v>
      </c>
      <c r="B174" s="115">
        <v>34084</v>
      </c>
      <c r="C174" s="55">
        <f t="shared" si="10"/>
        <v>2.1672012229849269E-2</v>
      </c>
      <c r="D174" s="55">
        <f>(B174-(MAX($B$2:B174)))/(MAX($B$2:B174))</f>
        <v>-0.30975991860659147</v>
      </c>
      <c r="E174" s="53">
        <f t="shared" si="11"/>
        <v>27431.662737163268</v>
      </c>
      <c r="F174" s="116">
        <v>-0.12351353104680352</v>
      </c>
      <c r="G174" s="55">
        <f>(E174-(MAX($E$2:E174)))/(MAX($E$2:E174))</f>
        <v>-0.19598020620821932</v>
      </c>
    </row>
    <row r="175" spans="1:7">
      <c r="A175" s="52">
        <f t="shared" si="12"/>
        <v>43951</v>
      </c>
      <c r="B175" s="115">
        <v>34039</v>
      </c>
      <c r="C175" s="55">
        <f t="shared" si="10"/>
        <v>-1.3202675742284287E-3</v>
      </c>
      <c r="D175" s="55">
        <f>(B175-(MAX($B$2:B175)))/(MAX($B$2:B175))</f>
        <v>-0.31067122020448795</v>
      </c>
      <c r="E175" s="53">
        <f t="shared" si="11"/>
        <v>30948.238222189277</v>
      </c>
      <c r="F175" s="116">
        <v>0.12819403324982925</v>
      </c>
      <c r="G175" s="55">
        <f>(E175-(MAX($E$2:E175)))/(MAX($E$2:E175))</f>
        <v>-9.2909666029354937E-2</v>
      </c>
    </row>
    <row r="176" spans="1:7">
      <c r="A176" s="52">
        <f t="shared" si="12"/>
        <v>43982</v>
      </c>
      <c r="B176" s="115">
        <v>34219</v>
      </c>
      <c r="C176" s="55">
        <f t="shared" si="10"/>
        <v>5.2880519404212567E-3</v>
      </c>
      <c r="D176" s="55">
        <f>(B176-(MAX($B$2:B176)))/(MAX($B$2:B176))</f>
        <v>-0.30702601381290207</v>
      </c>
      <c r="E176" s="53">
        <f t="shared" si="11"/>
        <v>32422.224153786683</v>
      </c>
      <c r="F176" s="116">
        <v>4.7627458500709929E-2</v>
      </c>
      <c r="G176" s="55">
        <f>(E176-(MAX($E$2:E176)))/(MAX($E$2:E176))</f>
        <v>-4.9707258791772888E-2</v>
      </c>
    </row>
    <row r="177" spans="1:7">
      <c r="A177" s="52">
        <f t="shared" si="12"/>
        <v>44012</v>
      </c>
      <c r="B177" s="115">
        <v>34400</v>
      </c>
      <c r="C177" s="55">
        <f t="shared" si="10"/>
        <v>5.2894590724450463E-3</v>
      </c>
      <c r="D177" s="55">
        <f>(B177-(MAX($B$2:B177)))/(MAX($B$2:B177))</f>
        <v>-0.30336055627469627</v>
      </c>
      <c r="E177" s="53">
        <f t="shared" si="11"/>
        <v>33067.044192241294</v>
      </c>
      <c r="F177" s="116">
        <v>1.9888211104706066E-2</v>
      </c>
      <c r="G177" s="55">
        <f>(E177-(MAX($E$2:E177)))/(MAX($E$2:E177))</f>
        <v>-3.0807636143353821E-2</v>
      </c>
    </row>
    <row r="178" spans="1:7">
      <c r="A178" s="52">
        <f t="shared" si="12"/>
        <v>44043</v>
      </c>
      <c r="B178" s="124">
        <v>34445</v>
      </c>
      <c r="C178" s="55">
        <f t="shared" si="10"/>
        <v>1.3081395348837344E-3</v>
      </c>
      <c r="D178" s="55">
        <f>(B178-(MAX($B$2:B178)))/(MAX($B$2:B178))</f>
        <v>-0.30244925467679978</v>
      </c>
      <c r="E178" s="53">
        <f t="shared" si="11"/>
        <v>34931.535138245934</v>
      </c>
      <c r="F178" s="116">
        <v>5.6385171143966906E-2</v>
      </c>
      <c r="G178" s="55">
        <f>(E178-(MAX($E$2:E178)))/(MAX($E$2:E178))</f>
        <v>0</v>
      </c>
    </row>
    <row r="179" spans="1:7">
      <c r="A179" s="52">
        <f t="shared" si="12"/>
        <v>44074</v>
      </c>
      <c r="B179" s="124">
        <v>34355</v>
      </c>
      <c r="C179" s="55">
        <f t="shared" si="10"/>
        <v>-2.6128610828857202E-3</v>
      </c>
      <c r="D179" s="55">
        <f>(B179-(MAX($B$2:B179)))/(MAX($B$2:B179))</f>
        <v>-0.3042718578725927</v>
      </c>
      <c r="E179" s="53">
        <f t="shared" si="11"/>
        <v>37442.407934521238</v>
      </c>
      <c r="F179" s="116">
        <v>7.1879829682211405E-2</v>
      </c>
      <c r="G179" s="55">
        <f>(E179-(MAX($E$2:E179)))/(MAX($E$2:E179))</f>
        <v>0</v>
      </c>
    </row>
    <row r="180" spans="1:7">
      <c r="A180" s="52">
        <f t="shared" si="12"/>
        <v>44104</v>
      </c>
      <c r="B180" s="124">
        <v>34445</v>
      </c>
      <c r="C180" s="55">
        <f t="shared" si="10"/>
        <v>2.6197060107699954E-3</v>
      </c>
      <c r="D180" s="55">
        <f>(B180-(MAX($B$2:B180)))/(MAX($B$2:B180))</f>
        <v>-0.30244925467679978</v>
      </c>
      <c r="E180" s="53">
        <f t="shared" si="11"/>
        <v>36019.701490884254</v>
      </c>
      <c r="F180" s="116">
        <v>-3.7997194147475488E-2</v>
      </c>
      <c r="G180" s="55">
        <f>(E180-(MAX($E$2:E180)))/(MAX($E$2:E180))</f>
        <v>-3.7997194147475585E-2</v>
      </c>
    </row>
    <row r="181" spans="1:7">
      <c r="A181" s="52">
        <f t="shared" si="12"/>
        <v>44135</v>
      </c>
      <c r="B181" s="124">
        <v>34490</v>
      </c>
      <c r="C181" s="55">
        <f t="shared" si="10"/>
        <v>1.3064305414429711E-3</v>
      </c>
      <c r="D181" s="55">
        <f>(B181-(MAX($B$2:B181)))/(MAX($B$2:B181))</f>
        <v>-0.3015379530789033</v>
      </c>
      <c r="E181" s="53">
        <f t="shared" si="11"/>
        <v>35061.842304098653</v>
      </c>
      <c r="F181" s="116">
        <v>-2.6592646444557833E-2</v>
      </c>
      <c r="G181" s="55">
        <f>(E181-(MAX($E$2:E181)))/(MAX($E$2:E181))</f>
        <v>-6.357939464218447E-2</v>
      </c>
    </row>
    <row r="182" spans="1:7">
      <c r="A182" s="52">
        <f t="shared" si="12"/>
        <v>44165</v>
      </c>
      <c r="B182" s="124">
        <v>34445</v>
      </c>
      <c r="C182" s="55">
        <f t="shared" si="10"/>
        <v>-1.3047260075383926E-3</v>
      </c>
      <c r="D182" s="55">
        <f>(B182-(MAX($B$2:B182)))/(MAX($B$2:B182))</f>
        <v>-0.30244925467679978</v>
      </c>
      <c r="E182" s="53">
        <f t="shared" si="11"/>
        <v>38899.838660868467</v>
      </c>
      <c r="F182" s="116">
        <v>0.10946362497104611</v>
      </c>
      <c r="G182" s="55">
        <f>(E182-(MAX($E$2:E182)))/(MAX($E$2:E182))</f>
        <v>0</v>
      </c>
    </row>
    <row r="183" spans="1:7">
      <c r="A183" s="52">
        <f t="shared" si="12"/>
        <v>44196</v>
      </c>
      <c r="B183" s="124">
        <v>34806</v>
      </c>
      <c r="C183" s="55">
        <f t="shared" si="10"/>
        <v>1.0480476121352833E-2</v>
      </c>
      <c r="D183" s="55">
        <f>(B183-(MAX($B$2:B183)))/(MAX($B$2:B183))</f>
        <v>-0.29513859074700804</v>
      </c>
      <c r="E183" s="53">
        <f t="shared" si="11"/>
        <v>40395.481716315146</v>
      </c>
      <c r="F183" s="116">
        <v>3.8448567061827754E-2</v>
      </c>
      <c r="G183" s="55">
        <f>(E183-(MAX($E$2:E183)))/(MAX($E$2:E183))</f>
        <v>0</v>
      </c>
    </row>
    <row r="184" spans="1:7">
      <c r="A184" s="52">
        <f t="shared" si="12"/>
        <v>44227</v>
      </c>
      <c r="B184" s="124">
        <v>34716</v>
      </c>
      <c r="C184" s="55">
        <f t="shared" si="10"/>
        <v>-2.5857610756766514E-3</v>
      </c>
      <c r="D184" s="55">
        <f>(B184-(MAX($B$2:B184)))/(MAX($B$2:B184))</f>
        <v>-0.29696119394280102</v>
      </c>
      <c r="E184" s="53">
        <f t="shared" si="11"/>
        <v>39987.640590749717</v>
      </c>
      <c r="F184" s="116">
        <v>-1.009620651214338E-2</v>
      </c>
      <c r="G184" s="55">
        <f>(E184-(MAX($E$2:E184)))/(MAX($E$2:E184))</f>
        <v>-1.0096206512143342E-2</v>
      </c>
    </row>
    <row r="185" spans="1:7">
      <c r="A185" s="52">
        <f t="shared" si="12"/>
        <v>44255</v>
      </c>
      <c r="B185" s="124">
        <v>35483</v>
      </c>
      <c r="C185" s="55">
        <f t="shared" si="10"/>
        <v>2.2093559165802468E-2</v>
      </c>
      <c r="D185" s="55">
        <f>(B185-(MAX($B$2:B185)))/(MAX($B$2:B185))</f>
        <v>-0.28142856448532111</v>
      </c>
      <c r="E185" s="53">
        <f t="shared" si="11"/>
        <v>41090.279732883471</v>
      </c>
      <c r="F185" s="116">
        <v>2.7574498666190994E-2</v>
      </c>
      <c r="G185" s="55">
        <f>(E185-(MAX($E$2:E185)))/(MAX($E$2:E185))</f>
        <v>0</v>
      </c>
    </row>
    <row r="186" spans="1:7">
      <c r="A186" s="52">
        <f t="shared" si="12"/>
        <v>44286</v>
      </c>
      <c r="B186" s="124">
        <v>35799</v>
      </c>
      <c r="C186" s="55">
        <f t="shared" si="10"/>
        <v>8.9056731392498367E-3</v>
      </c>
      <c r="D186" s="55">
        <f>(B186-(MAX($B$2:B186)))/(MAX($B$2:B186))</f>
        <v>-0.27502920215342591</v>
      </c>
      <c r="E186" s="53">
        <f t="shared" si="11"/>
        <v>42889.851367734154</v>
      </c>
      <c r="F186" s="116">
        <v>4.3795555701961586E-2</v>
      </c>
      <c r="G186" s="55">
        <f>(E186-(MAX($E$2:E186)))/(MAX($E$2:E186))</f>
        <v>0</v>
      </c>
    </row>
    <row r="187" spans="1:7">
      <c r="B187" s="117"/>
      <c r="C187" s="117"/>
      <c r="D187" s="117"/>
      <c r="E187" s="117"/>
      <c r="F187" s="55"/>
    </row>
    <row r="188" spans="1:7">
      <c r="B188" s="117"/>
      <c r="C188" s="117"/>
      <c r="D188" s="117"/>
      <c r="E188" s="117"/>
    </row>
  </sheetData>
  <mergeCells count="1"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4"/>
  <sheetViews>
    <sheetView zoomScaleNormal="100" workbookViewId="0">
      <pane ySplit="1" topLeftCell="A2" activePane="bottomLeft" state="frozen"/>
      <selection activeCell="C1" sqref="C1"/>
      <selection pane="bottomLeft"/>
    </sheetView>
  </sheetViews>
  <sheetFormatPr defaultColWidth="8.7109375" defaultRowHeight="11.25"/>
  <cols>
    <col min="1" max="1" width="27.5703125" style="1" customWidth="1"/>
    <col min="2" max="3" width="17.85546875" style="1" bestFit="1" customWidth="1"/>
    <col min="4" max="4" width="8.85546875" style="1" bestFit="1" customWidth="1"/>
    <col min="5" max="6" width="8.7109375" style="1"/>
    <col min="7" max="7" width="11" style="1" bestFit="1" customWidth="1"/>
    <col min="8" max="8" width="11.7109375" style="1" bestFit="1" customWidth="1"/>
    <col min="9" max="9" width="8.7109375" style="1"/>
    <col min="10" max="10" width="10.7109375" style="1" bestFit="1" customWidth="1"/>
    <col min="11" max="11" width="11" style="1" bestFit="1" customWidth="1"/>
    <col min="12" max="12" width="11.5703125" style="1" bestFit="1" customWidth="1"/>
    <col min="13" max="13" width="7.7109375" style="1" customWidth="1"/>
    <col min="14" max="14" width="8.7109375" style="1"/>
    <col min="15" max="15" width="3.28515625" style="1" customWidth="1"/>
    <col min="16" max="16" width="11.7109375" style="1" bestFit="1" customWidth="1"/>
    <col min="17" max="16384" width="8.7109375" style="1"/>
  </cols>
  <sheetData>
    <row r="1" spans="1:25" ht="33.75">
      <c r="A1" s="28"/>
      <c r="B1" s="29" t="s">
        <v>6</v>
      </c>
      <c r="C1" s="29" t="s">
        <v>7</v>
      </c>
      <c r="D1" s="29" t="s">
        <v>5</v>
      </c>
      <c r="E1" s="29" t="s">
        <v>8</v>
      </c>
      <c r="F1" s="29" t="s">
        <v>9</v>
      </c>
      <c r="G1" s="29" t="s">
        <v>10</v>
      </c>
      <c r="H1" s="29" t="s">
        <v>25</v>
      </c>
      <c r="I1" s="30" t="s">
        <v>11</v>
      </c>
      <c r="P1" s="2" t="s">
        <v>15</v>
      </c>
      <c r="Q1" s="3" t="s">
        <v>23</v>
      </c>
      <c r="R1" s="2" t="s">
        <v>21</v>
      </c>
      <c r="S1" s="2" t="s">
        <v>13</v>
      </c>
      <c r="T1" s="1" t="s">
        <v>17</v>
      </c>
      <c r="U1" s="1" t="s">
        <v>21</v>
      </c>
      <c r="V1" s="1" t="s">
        <v>13</v>
      </c>
      <c r="W1" s="1" t="s">
        <v>17</v>
      </c>
      <c r="X1" s="1" t="s">
        <v>21</v>
      </c>
      <c r="Y1" s="1" t="s">
        <v>13</v>
      </c>
    </row>
    <row r="2" spans="1:25" ht="23.25" thickBot="1">
      <c r="A2" s="25" t="s">
        <v>26</v>
      </c>
      <c r="B2" s="26">
        <f>L27*100</f>
        <v>1.5652137807999678</v>
      </c>
      <c r="C2" s="26">
        <f>L28*100</f>
        <v>2.0714232260397258</v>
      </c>
      <c r="D2" s="26">
        <f>L29*100</f>
        <v>1.5652137807999678</v>
      </c>
      <c r="E2" s="26">
        <f>L30*100</f>
        <v>2.9368943778564693</v>
      </c>
      <c r="F2" s="26">
        <f>L31*100</f>
        <v>1.7789297769378987</v>
      </c>
      <c r="G2" s="26">
        <f>L32*100</f>
        <v>3.4379344826165559</v>
      </c>
      <c r="H2" s="26">
        <f>L33*100</f>
        <v>4.1354230228068278</v>
      </c>
      <c r="I2" s="27">
        <f>L34*100</f>
        <v>8.7682289928711512</v>
      </c>
      <c r="P2" s="4">
        <v>35431</v>
      </c>
      <c r="T2" s="1">
        <v>10000</v>
      </c>
      <c r="U2" s="1">
        <v>10000</v>
      </c>
      <c r="V2" s="1">
        <v>10000</v>
      </c>
    </row>
    <row r="3" spans="1:25" ht="12" thickBot="1">
      <c r="A3" s="5" t="s">
        <v>21</v>
      </c>
      <c r="B3" s="6">
        <f>M27*100</f>
        <v>2.2397144012987313</v>
      </c>
      <c r="C3" s="6">
        <f>M28*100</f>
        <v>6.058874773139733</v>
      </c>
      <c r="D3" s="6">
        <f>M29*100</f>
        <v>2.2397144012987313</v>
      </c>
      <c r="E3" s="6">
        <f>M30*100</f>
        <v>6.532517934411719</v>
      </c>
      <c r="F3" s="6">
        <f>M31*100</f>
        <v>3.7726839926761846</v>
      </c>
      <c r="G3" s="6">
        <f>M32*100</f>
        <v>1.5943424489684332</v>
      </c>
      <c r="H3" s="6">
        <f>M33*100</f>
        <v>0.89457638539209849</v>
      </c>
      <c r="I3" s="7">
        <f>M34*100</f>
        <v>3.7091314907357731</v>
      </c>
      <c r="P3" s="4">
        <f>EOMONTH(P2,0)</f>
        <v>35461</v>
      </c>
      <c r="Q3" s="44">
        <v>2.5499999999999998E-2</v>
      </c>
      <c r="R3" s="8">
        <v>3.8600051761121135E-2</v>
      </c>
      <c r="S3" s="8">
        <v>6.2470479515350785E-2</v>
      </c>
      <c r="T3" s="1">
        <f t="shared" ref="T3:V18" si="0">T2*(1+Q3)</f>
        <v>10255</v>
      </c>
      <c r="U3" s="1">
        <f t="shared" si="0"/>
        <v>10386.000517611212</v>
      </c>
      <c r="V3" s="1">
        <f t="shared" si="0"/>
        <v>10624.704795153508</v>
      </c>
      <c r="W3" s="24">
        <f>T3/MAX(T$2:T3)-1</f>
        <v>0</v>
      </c>
      <c r="X3" s="24">
        <f>U3/MAX(U$2:U3)-1</f>
        <v>0</v>
      </c>
      <c r="Y3" s="24">
        <f>V3/MAX(V$2:V3)-1</f>
        <v>0</v>
      </c>
    </row>
    <row r="4" spans="1:25">
      <c r="A4" s="9" t="s">
        <v>18</v>
      </c>
      <c r="B4" s="10">
        <f>N27*100</f>
        <v>6.1748728952811582</v>
      </c>
      <c r="C4" s="10">
        <f>N28*100</f>
        <v>19.073311528105208</v>
      </c>
      <c r="D4" s="10">
        <f>N29*100</f>
        <v>6.1748728952811582</v>
      </c>
      <c r="E4" s="10">
        <f>N30*100</f>
        <v>56.351628330676419</v>
      </c>
      <c r="F4" s="10">
        <f>N31*100</f>
        <v>16.778498637956641</v>
      </c>
      <c r="G4" s="10">
        <f>N32*100</f>
        <v>16.294038412866541</v>
      </c>
      <c r="H4" s="10">
        <f>N33*100</f>
        <v>13.912338106903842</v>
      </c>
      <c r="I4" s="11">
        <f>N34*100</f>
        <v>9.2044974927010248</v>
      </c>
      <c r="P4" s="4">
        <f t="shared" ref="P4:P67" si="1">EOMONTH(P3,1)</f>
        <v>35489</v>
      </c>
      <c r="Q4" s="44">
        <v>3.8199999999999998E-2</v>
      </c>
      <c r="R4" s="8">
        <v>3.4900254818318599E-2</v>
      </c>
      <c r="S4" s="8">
        <v>7.8377176875348287E-3</v>
      </c>
      <c r="T4" s="1">
        <f t="shared" si="0"/>
        <v>10646.741</v>
      </c>
      <c r="U4" s="1">
        <f t="shared" si="0"/>
        <v>10748.474582219033</v>
      </c>
      <c r="V4" s="1">
        <f t="shared" si="0"/>
        <v>10707.978231851319</v>
      </c>
      <c r="W4" s="24">
        <f>T4/MAX(T$2:T4)-1</f>
        <v>0</v>
      </c>
      <c r="X4" s="24">
        <f>U4/MAX(U$2:U4)-1</f>
        <v>0</v>
      </c>
      <c r="Y4" s="24">
        <f>V4/MAX(V$2:V4)-1</f>
        <v>0</v>
      </c>
    </row>
    <row r="5" spans="1:25">
      <c r="P5" s="4">
        <f t="shared" si="1"/>
        <v>35520</v>
      </c>
      <c r="Q5" s="44">
        <v>3.1199999999999999E-2</v>
      </c>
      <c r="R5" s="8">
        <v>-5.899877567677847E-3</v>
      </c>
      <c r="S5" s="8">
        <v>-4.1089322529606287E-2</v>
      </c>
      <c r="T5" s="1">
        <f t="shared" si="0"/>
        <v>10978.919319199998</v>
      </c>
      <c r="U5" s="1">
        <f t="shared" si="0"/>
        <v>10685.059898144644</v>
      </c>
      <c r="V5" s="1">
        <f t="shared" si="0"/>
        <v>10267.994660642777</v>
      </c>
      <c r="W5" s="24">
        <f>T5/MAX(T$2:T5)-1</f>
        <v>0</v>
      </c>
      <c r="X5" s="24">
        <f>U5/MAX(U$2:U5)-1</f>
        <v>-5.899877567677736E-3</v>
      </c>
      <c r="Y5" s="24">
        <f>V5/MAX(V$2:V5)-1</f>
        <v>-4.1089322529606287E-2</v>
      </c>
    </row>
    <row r="6" spans="1:25">
      <c r="A6" s="12"/>
      <c r="B6" s="13"/>
      <c r="C6" s="13"/>
      <c r="D6" s="13"/>
      <c r="P6" s="4">
        <f t="shared" si="1"/>
        <v>35550</v>
      </c>
      <c r="Q6" s="44">
        <v>1.5599999999999999E-2</v>
      </c>
      <c r="R6" s="8">
        <v>-1.3799959768078018E-2</v>
      </c>
      <c r="S6" s="8">
        <v>5.9700000000000086E-2</v>
      </c>
      <c r="T6" s="1">
        <f t="shared" si="0"/>
        <v>11150.190460579519</v>
      </c>
      <c r="U6" s="1">
        <f t="shared" si="0"/>
        <v>10537.606501430744</v>
      </c>
      <c r="V6" s="1">
        <f t="shared" si="0"/>
        <v>10880.993941883151</v>
      </c>
      <c r="W6" s="24">
        <f>T6/MAX(T$2:T6)-1</f>
        <v>0</v>
      </c>
      <c r="X6" s="24">
        <f>U6/MAX(U$2:U6)-1</f>
        <v>-1.961841926268526E-2</v>
      </c>
      <c r="Y6" s="24">
        <f>V6/MAX(V$2:V6)-1</f>
        <v>0</v>
      </c>
    </row>
    <row r="7" spans="1:25" ht="33.75">
      <c r="A7" s="14"/>
      <c r="B7" s="15" t="s">
        <v>26</v>
      </c>
      <c r="C7" s="31" t="s">
        <v>21</v>
      </c>
      <c r="D7" s="31" t="s">
        <v>13</v>
      </c>
      <c r="P7" s="4">
        <f t="shared" si="1"/>
        <v>35581</v>
      </c>
      <c r="Q7" s="44">
        <v>8.4199999999999997E-2</v>
      </c>
      <c r="R7" s="8">
        <v>3.1997624460837759E-3</v>
      </c>
      <c r="S7" s="8">
        <v>6.0885156176276212E-2</v>
      </c>
      <c r="T7" s="1">
        <f t="shared" si="0"/>
        <v>12089.036497360315</v>
      </c>
      <c r="U7" s="1">
        <f t="shared" si="0"/>
        <v>10571.324338985631</v>
      </c>
      <c r="V7" s="1">
        <f t="shared" si="0"/>
        <v>11543.484957387822</v>
      </c>
      <c r="W7" s="24">
        <f>T7/MAX(T$2:T7)-1</f>
        <v>0</v>
      </c>
      <c r="X7" s="24">
        <f>U7/MAX(U$2:U7)-1</f>
        <v>-1.6481431097809751E-2</v>
      </c>
      <c r="Y7" s="24">
        <f>V7/MAX(V$2:V7)-1</f>
        <v>0</v>
      </c>
    </row>
    <row r="8" spans="1:25">
      <c r="A8" s="16" t="s">
        <v>14</v>
      </c>
      <c r="B8" s="18">
        <f>I2/100</f>
        <v>8.7682289928711507E-2</v>
      </c>
      <c r="C8" s="33">
        <f>I3/100</f>
        <v>3.7091314907357731E-2</v>
      </c>
      <c r="D8" s="33">
        <f>I4/100</f>
        <v>9.2044974927010248E-2</v>
      </c>
      <c r="P8" s="4">
        <f t="shared" si="1"/>
        <v>35611</v>
      </c>
      <c r="Q8" s="44">
        <v>2.7000000000000001E-3</v>
      </c>
      <c r="R8" s="8">
        <v>8.0015546668010806E-4</v>
      </c>
      <c r="S8" s="8">
        <v>4.4804397715749511E-2</v>
      </c>
      <c r="T8" s="1">
        <f t="shared" si="0"/>
        <v>12121.676895903187</v>
      </c>
      <c r="U8" s="1">
        <f t="shared" si="0"/>
        <v>10579.783041945519</v>
      </c>
      <c r="V8" s="1">
        <f t="shared" si="0"/>
        <v>12060.683848444398</v>
      </c>
      <c r="W8" s="24">
        <f>T8/MAX(T$2:T8)-1</f>
        <v>0</v>
      </c>
      <c r="X8" s="24">
        <f>U8/MAX(U$2:U8)-1</f>
        <v>-1.5694463338321252E-2</v>
      </c>
      <c r="Y8" s="24">
        <f>V8/MAX(V$2:V8)-1</f>
        <v>0</v>
      </c>
    </row>
    <row r="9" spans="1:25">
      <c r="A9" s="20" t="s">
        <v>0</v>
      </c>
      <c r="B9" s="21">
        <f>STDEV(Q3:Q293)*SQRT(12)</f>
        <v>7.9104934021604442E-2</v>
      </c>
      <c r="C9" s="21">
        <f>STDEV(R3:R293)*SQRT(12)</f>
        <v>6.3202640392591228E-2</v>
      </c>
      <c r="D9" s="21">
        <f>STDEV(S3:S293)*SQRT(12)</f>
        <v>0.15405951375055596</v>
      </c>
      <c r="P9" s="4">
        <f t="shared" si="1"/>
        <v>35642</v>
      </c>
      <c r="Q9" s="44">
        <v>-1.44E-2</v>
      </c>
      <c r="R9" s="8">
        <v>5.6899675632944291E-2</v>
      </c>
      <c r="S9" s="8">
        <v>7.9568189751317409E-2</v>
      </c>
      <c r="T9" s="1">
        <f t="shared" si="0"/>
        <v>11947.124748602182</v>
      </c>
      <c r="U9" s="1">
        <f t="shared" si="0"/>
        <v>11181.769265299143</v>
      </c>
      <c r="V9" s="1">
        <f t="shared" si="0"/>
        <v>13020.33062942807</v>
      </c>
      <c r="W9" s="24">
        <f>T9/MAX(T$2:T9)-1</f>
        <v>-1.4399999999999968E-2</v>
      </c>
      <c r="X9" s="24">
        <f>U9/MAX(U$2:U9)-1</f>
        <v>0</v>
      </c>
      <c r="Y9" s="24">
        <f>V9/MAX(V$2:V9)-1</f>
        <v>0</v>
      </c>
    </row>
    <row r="10" spans="1:25">
      <c r="P10" s="4">
        <f t="shared" si="1"/>
        <v>35673</v>
      </c>
      <c r="Q10" s="44">
        <v>3.5000000000000001E-3</v>
      </c>
      <c r="R10" s="8">
        <v>-3.9999555400672349E-2</v>
      </c>
      <c r="S10" s="8">
        <v>-5.6023027483143362E-2</v>
      </c>
      <c r="T10" s="1">
        <f t="shared" si="0"/>
        <v>11988.939685222291</v>
      </c>
      <c r="U10" s="1">
        <f t="shared" si="0"/>
        <v>10734.503466094275</v>
      </c>
      <c r="V10" s="1">
        <f t="shared" si="0"/>
        <v>12290.892288736008</v>
      </c>
      <c r="W10" s="24">
        <f>T10/MAX(T$2:T10)-1</f>
        <v>-1.0950399999999805E-2</v>
      </c>
      <c r="X10" s="24">
        <f>U10/MAX(U$2:U10)-1</f>
        <v>-3.9999555400672349E-2</v>
      </c>
      <c r="Y10" s="24">
        <f>V10/MAX(V$2:V10)-1</f>
        <v>-5.6023027483143362E-2</v>
      </c>
    </row>
    <row r="11" spans="1:25">
      <c r="A11" s="127" t="s">
        <v>12</v>
      </c>
      <c r="B11" s="127"/>
      <c r="C11" s="127"/>
      <c r="D11" s="22"/>
      <c r="P11" s="4">
        <f t="shared" si="1"/>
        <v>35703</v>
      </c>
      <c r="Q11" s="44">
        <v>2.2100000000000002E-2</v>
      </c>
      <c r="R11" s="8">
        <v>1.0099510382492793E-2</v>
      </c>
      <c r="S11" s="8">
        <v>5.4761447272787978E-2</v>
      </c>
      <c r="T11" s="1">
        <f t="shared" si="0"/>
        <v>12253.895252265704</v>
      </c>
      <c r="U11" s="1">
        <f t="shared" si="0"/>
        <v>10842.916695300999</v>
      </c>
      <c r="V11" s="1">
        <f t="shared" si="0"/>
        <v>12963.959338741141</v>
      </c>
      <c r="W11" s="24">
        <f>T11/MAX(T$2:T11)-1</f>
        <v>0</v>
      </c>
      <c r="X11" s="24">
        <f>U11/MAX(U$2:U11)-1</f>
        <v>-3.0304020943243692E-2</v>
      </c>
      <c r="Y11" s="24">
        <f>V11/MAX(V$2:V11)-1</f>
        <v>-4.3294822759355478E-3</v>
      </c>
    </row>
    <row r="12" spans="1:25">
      <c r="L12" s="1" t="s">
        <v>26</v>
      </c>
      <c r="M12" s="1" t="s">
        <v>21</v>
      </c>
      <c r="N12" s="1" t="s">
        <v>13</v>
      </c>
      <c r="P12" s="4">
        <f t="shared" si="1"/>
        <v>35734</v>
      </c>
      <c r="Q12" s="44">
        <v>-4.9299999999999997E-2</v>
      </c>
      <c r="R12" s="8">
        <v>-1.600007551658067E-2</v>
      </c>
      <c r="S12" s="8">
        <v>-3.3392472436953424E-2</v>
      </c>
      <c r="T12" s="1">
        <f t="shared" si="0"/>
        <v>11649.778216329005</v>
      </c>
      <c r="U12" s="1">
        <f t="shared" si="0"/>
        <v>10669.429209356189</v>
      </c>
      <c r="V12" s="1">
        <f t="shared" si="0"/>
        <v>12531.060683848442</v>
      </c>
      <c r="W12" s="24">
        <f>T12/MAX(T$2:T12)-1</f>
        <v>-4.930000000000001E-2</v>
      </c>
      <c r="X12" s="24">
        <f>U12/MAX(U$2:U12)-1</f>
        <v>-4.5819229836276509E-2</v>
      </c>
      <c r="Y12" s="24">
        <f>V12/MAX(V$2:V12)-1</f>
        <v>-3.7577382595323505E-2</v>
      </c>
    </row>
    <row r="13" spans="1:25">
      <c r="F13" s="1" t="s">
        <v>23</v>
      </c>
      <c r="G13" s="45">
        <f>VLOOKUP($K$22,$P:$V,5,0)</f>
        <v>76767.056381754111</v>
      </c>
      <c r="J13" s="1" t="s">
        <v>16</v>
      </c>
      <c r="K13" s="4">
        <f>EOMONTH(K22,-1)</f>
        <v>44255</v>
      </c>
      <c r="L13" s="1">
        <f t="shared" ref="L13:L22" si="2">VLOOKUP($K13,$P:$V,5,0)</f>
        <v>76445.983252095306</v>
      </c>
      <c r="M13" s="1">
        <f t="shared" ref="M13:M22" si="3">VLOOKUP($K13,$P:$V,6,0)</f>
        <v>24120.770100203059</v>
      </c>
      <c r="N13" s="1">
        <f t="shared" ref="N13:N22" si="4">VLOOKUP($K13,$P:$V,7,0)</f>
        <v>81043.33093746801</v>
      </c>
      <c r="P13" s="4">
        <f t="shared" si="1"/>
        <v>35764</v>
      </c>
      <c r="Q13" s="44">
        <v>2.3099999999999999E-2</v>
      </c>
      <c r="R13" s="8">
        <v>1.4200473075015152E-2</v>
      </c>
      <c r="S13" s="8">
        <v>4.6288102261553554E-2</v>
      </c>
      <c r="T13" s="1">
        <f t="shared" si="0"/>
        <v>11918.888093126203</v>
      </c>
      <c r="U13" s="1">
        <f t="shared" si="0"/>
        <v>10820.940151569432</v>
      </c>
      <c r="V13" s="1">
        <f t="shared" si="0"/>
        <v>13111.099702228152</v>
      </c>
      <c r="W13" s="24">
        <f>T13/MAX(T$2:T13)-1</f>
        <v>-2.7338830000000147E-2</v>
      </c>
      <c r="X13" s="24">
        <f>U13/MAX(U$2:U13)-1</f>
        <v>-3.2269411500869261E-2</v>
      </c>
      <c r="Y13" s="24">
        <f>V13/MAX(V$2:V13)-1</f>
        <v>0</v>
      </c>
    </row>
    <row r="14" spans="1:25">
      <c r="F14" s="1" t="s">
        <v>21</v>
      </c>
      <c r="G14" s="45">
        <f>VLOOKUP($K$22,$P:$V,6,0)</f>
        <v>24185.896179473606</v>
      </c>
      <c r="J14" s="1" t="s">
        <v>6</v>
      </c>
      <c r="K14" s="4">
        <f>EOMONTH(K22,-3)</f>
        <v>44196</v>
      </c>
      <c r="L14" s="1">
        <f t="shared" si="2"/>
        <v>75584.005117573295</v>
      </c>
      <c r="M14" s="1">
        <f t="shared" si="3"/>
        <v>23656.067821690216</v>
      </c>
      <c r="N14" s="1">
        <f t="shared" si="4"/>
        <v>79672.964370058631</v>
      </c>
      <c r="P14" s="4">
        <f t="shared" si="1"/>
        <v>35795</v>
      </c>
      <c r="Q14" s="44">
        <v>3.85E-2</v>
      </c>
      <c r="R14" s="8">
        <v>2.4800150258899256E-2</v>
      </c>
      <c r="S14" s="8">
        <v>1.7174541268237586E-2</v>
      </c>
      <c r="T14" s="1">
        <f t="shared" si="0"/>
        <v>12377.765284711561</v>
      </c>
      <c r="U14" s="1">
        <f t="shared" si="0"/>
        <v>11089.301093270909</v>
      </c>
      <c r="V14" s="1">
        <f t="shared" si="0"/>
        <v>13336.276825136047</v>
      </c>
      <c r="W14" s="24">
        <f>T14/MAX(T$2:T14)-1</f>
        <v>0</v>
      </c>
      <c r="X14" s="24">
        <f>U14/MAX(U$2:U14)-1</f>
        <v>-8.2695474959578741E-3</v>
      </c>
      <c r="Y14" s="24">
        <f>V14/MAX(V$2:V14)-1</f>
        <v>0</v>
      </c>
    </row>
    <row r="15" spans="1:25">
      <c r="F15" s="1" t="s">
        <v>13</v>
      </c>
      <c r="G15" s="45">
        <f>VLOOKUP($K$22,$P:$V,7,0)</f>
        <v>84592.668651812404</v>
      </c>
      <c r="J15" s="1" t="s">
        <v>7</v>
      </c>
      <c r="K15" s="4">
        <f>EOMONTH(K22,-6)</f>
        <v>44104</v>
      </c>
      <c r="L15" s="1">
        <f t="shared" si="2"/>
        <v>75209.156447002359</v>
      </c>
      <c r="M15" s="1">
        <f t="shared" si="3"/>
        <v>22804.217215397875</v>
      </c>
      <c r="N15" s="1">
        <f t="shared" si="4"/>
        <v>71042.509497895138</v>
      </c>
      <c r="P15" s="4">
        <f t="shared" si="1"/>
        <v>35826</v>
      </c>
      <c r="Q15" s="44">
        <v>0.02</v>
      </c>
      <c r="R15" s="8">
        <v>5.7996372672020069E-3</v>
      </c>
      <c r="S15" s="8">
        <v>1.1063888760567409E-2</v>
      </c>
      <c r="T15" s="1">
        <f t="shared" si="0"/>
        <v>12625.320590405792</v>
      </c>
      <c r="U15" s="1">
        <f t="shared" si="0"/>
        <v>11153.615017158667</v>
      </c>
      <c r="V15" s="1">
        <f t="shared" si="0"/>
        <v>13483.827908409485</v>
      </c>
      <c r="W15" s="24">
        <f>T15/MAX(T$2:T15)-1</f>
        <v>0</v>
      </c>
      <c r="X15" s="24">
        <f>U15/MAX(U$2:U15)-1</f>
        <v>-2.5178706045964061E-3</v>
      </c>
      <c r="Y15" s="24">
        <f>V15/MAX(V$2:V15)-1</f>
        <v>0</v>
      </c>
    </row>
    <row r="16" spans="1:25">
      <c r="J16" s="1" t="s">
        <v>5</v>
      </c>
      <c r="K16" s="23">
        <v>44196</v>
      </c>
      <c r="L16" s="1">
        <f t="shared" si="2"/>
        <v>75584.005117573295</v>
      </c>
      <c r="M16" s="1">
        <f t="shared" si="3"/>
        <v>23656.067821690216</v>
      </c>
      <c r="N16" s="1">
        <f t="shared" si="4"/>
        <v>79672.964370058631</v>
      </c>
      <c r="P16" s="4">
        <f t="shared" si="1"/>
        <v>35854</v>
      </c>
      <c r="Q16" s="44">
        <v>5.7999999999999996E-3</v>
      </c>
      <c r="R16" s="8">
        <v>-9.9002632379313615E-3</v>
      </c>
      <c r="S16" s="8">
        <v>7.2122084389920849E-2</v>
      </c>
      <c r="T16" s="1">
        <f t="shared" si="0"/>
        <v>12698.547449830146</v>
      </c>
      <c r="U16" s="1">
        <f t="shared" si="0"/>
        <v>11043.191292434252</v>
      </c>
      <c r="V16" s="1">
        <f t="shared" si="0"/>
        <v>14456.309682718964</v>
      </c>
      <c r="W16" s="24">
        <f>T16/MAX(T$2:T16)-1</f>
        <v>0</v>
      </c>
      <c r="X16" s="24">
        <f>U16/MAX(U$2:U16)-1</f>
        <v>-1.2393206260743139E-2</v>
      </c>
      <c r="Y16" s="24">
        <f>V16/MAX(V$2:V16)-1</f>
        <v>0</v>
      </c>
    </row>
    <row r="17" spans="1:25">
      <c r="J17" s="1" t="s">
        <v>3</v>
      </c>
      <c r="K17" s="4">
        <f>EOMONTH(K22,-1*12)</f>
        <v>43921</v>
      </c>
      <c r="L17" s="1">
        <f t="shared" si="2"/>
        <v>74576.814120659983</v>
      </c>
      <c r="M17" s="1">
        <f t="shared" si="3"/>
        <v>22702.829754163889</v>
      </c>
      <c r="N17" s="1">
        <f t="shared" si="4"/>
        <v>54104.117465858973</v>
      </c>
      <c r="P17" s="4">
        <f t="shared" si="1"/>
        <v>35885</v>
      </c>
      <c r="Q17" s="44">
        <v>2.2499999999999999E-2</v>
      </c>
      <c r="R17" s="8">
        <v>5.4001557087928198E-3</v>
      </c>
      <c r="S17" s="8">
        <v>5.1211023510192355E-2</v>
      </c>
      <c r="T17" s="1">
        <f t="shared" si="0"/>
        <v>12984.264767451325</v>
      </c>
      <c r="U17" s="1">
        <f t="shared" si="0"/>
        <v>11102.826244935382</v>
      </c>
      <c r="V17" s="1">
        <f t="shared" si="0"/>
        <v>15196.632097751306</v>
      </c>
      <c r="W17" s="24">
        <f>T17/MAX(T$2:T17)-1</f>
        <v>0</v>
      </c>
      <c r="X17" s="24">
        <f>U17/MAX(U$2:U17)-1</f>
        <v>-7.0599757954894482E-3</v>
      </c>
      <c r="Y17" s="24">
        <f>V17/MAX(V$2:V17)-1</f>
        <v>0</v>
      </c>
    </row>
    <row r="18" spans="1:25">
      <c r="J18" s="1" t="s">
        <v>2</v>
      </c>
      <c r="K18" s="4">
        <f>EOMONTH(K22,-3*12)</f>
        <v>43190</v>
      </c>
      <c r="L18" s="1">
        <f t="shared" si="2"/>
        <v>72811.712962277234</v>
      </c>
      <c r="M18" s="1">
        <f t="shared" si="3"/>
        <v>21642.779542952198</v>
      </c>
      <c r="N18" s="1">
        <f t="shared" si="4"/>
        <v>53118.287298490657</v>
      </c>
      <c r="P18" s="4">
        <f t="shared" si="1"/>
        <v>35915</v>
      </c>
      <c r="Q18" s="44">
        <v>3.3599999999999998E-2</v>
      </c>
      <c r="R18" s="8">
        <v>-3.3900079609184064E-2</v>
      </c>
      <c r="S18" s="8">
        <v>1.0060810810810894E-2</v>
      </c>
      <c r="T18" s="1">
        <f t="shared" si="0"/>
        <v>13420.53606363769</v>
      </c>
      <c r="U18" s="1">
        <f t="shared" si="0"/>
        <v>10726.439551345135</v>
      </c>
      <c r="V18" s="1">
        <f t="shared" si="0"/>
        <v>15349.522538248279</v>
      </c>
      <c r="W18" s="24">
        <f>T18/MAX(T$2:T18)-1</f>
        <v>0</v>
      </c>
      <c r="X18" s="24">
        <f>U18/MAX(U$2:U18)-1</f>
        <v>-4.0720721663167536E-2</v>
      </c>
      <c r="Y18" s="24">
        <f>V18/MAX(V$2:V18)-1</f>
        <v>0</v>
      </c>
    </row>
    <row r="19" spans="1:25">
      <c r="J19" s="1" t="s">
        <v>1</v>
      </c>
      <c r="K19" s="4">
        <f>EOMONTH(K22,-5*12)</f>
        <v>42460</v>
      </c>
      <c r="L19" s="1">
        <f t="shared" si="2"/>
        <v>64829.950439048233</v>
      </c>
      <c r="M19" s="1">
        <f t="shared" si="3"/>
        <v>22346.760031641526</v>
      </c>
      <c r="N19" s="1">
        <f t="shared" si="4"/>
        <v>39769.072800082169</v>
      </c>
      <c r="P19" s="4">
        <f t="shared" si="1"/>
        <v>35946</v>
      </c>
      <c r="Q19" s="44">
        <v>3.2800000000000003E-2</v>
      </c>
      <c r="R19" s="8">
        <v>7.6002633612917148E-3</v>
      </c>
      <c r="S19" s="8">
        <v>-1.7191900407387828E-2</v>
      </c>
      <c r="T19" s="1">
        <f t="shared" ref="T19:V34" si="5">T18*(1+Q19)</f>
        <v>13860.729646525006</v>
      </c>
      <c r="U19" s="1">
        <f t="shared" si="5"/>
        <v>10807.963316864334</v>
      </c>
      <c r="V19" s="1">
        <f t="shared" si="5"/>
        <v>15085.63507546976</v>
      </c>
      <c r="W19" s="24">
        <f>T19/MAX(T$2:T19)-1</f>
        <v>0</v>
      </c>
      <c r="X19" s="24">
        <f>U19/MAX(U$2:U19)-1</f>
        <v>-3.3429946510777686E-2</v>
      </c>
      <c r="Y19" s="24">
        <f>V19/MAX(V$2:V19)-1</f>
        <v>-1.7191900407387828E-2</v>
      </c>
    </row>
    <row r="20" spans="1:25">
      <c r="J20" s="1" t="s">
        <v>24</v>
      </c>
      <c r="K20" s="4">
        <f>EOMONTH(K22,-10*12)</f>
        <v>40633</v>
      </c>
      <c r="L20" s="1">
        <f t="shared" si="2"/>
        <v>51190.577877428652</v>
      </c>
      <c r="M20" s="1">
        <f t="shared" si="3"/>
        <v>22125.0352750577</v>
      </c>
      <c r="N20" s="1">
        <f t="shared" si="4"/>
        <v>22994.557962829869</v>
      </c>
      <c r="P20" s="4">
        <f t="shared" si="1"/>
        <v>35976</v>
      </c>
      <c r="Q20" s="44">
        <v>4.07E-2</v>
      </c>
      <c r="R20" s="8">
        <v>3.5999910710480254E-3</v>
      </c>
      <c r="S20" s="8">
        <v>4.0621022468162682E-2</v>
      </c>
      <c r="T20" s="1">
        <f t="shared" si="5"/>
        <v>14424.861343138573</v>
      </c>
      <c r="U20" s="1">
        <f t="shared" si="5"/>
        <v>10846.871888301261</v>
      </c>
      <c r="V20" s="1">
        <f t="shared" si="5"/>
        <v>15698.42899681692</v>
      </c>
      <c r="W20" s="24">
        <f>T20/MAX(T$2:T20)-1</f>
        <v>0</v>
      </c>
      <c r="X20" s="24">
        <f>U20/MAX(U$2:U20)-1</f>
        <v>-2.9950302948674068E-2</v>
      </c>
      <c r="Y20" s="24">
        <f>V20/MAX(V$2:V20)-1</f>
        <v>0</v>
      </c>
    </row>
    <row r="21" spans="1:25">
      <c r="J21" s="1" t="s">
        <v>11</v>
      </c>
      <c r="K21" s="4">
        <v>35431</v>
      </c>
      <c r="L21" s="1">
        <f t="shared" si="2"/>
        <v>10000</v>
      </c>
      <c r="M21" s="1">
        <f t="shared" si="3"/>
        <v>10000</v>
      </c>
      <c r="N21" s="1">
        <f t="shared" si="4"/>
        <v>10000</v>
      </c>
      <c r="P21" s="4">
        <f t="shared" si="1"/>
        <v>36007</v>
      </c>
      <c r="Q21" s="44">
        <v>4.3E-3</v>
      </c>
      <c r="R21" s="8">
        <v>-2.9002621222262714E-3</v>
      </c>
      <c r="S21" s="8">
        <v>-1.0648387371064882E-2</v>
      </c>
      <c r="T21" s="1">
        <f t="shared" si="5"/>
        <v>14486.888246914068</v>
      </c>
      <c r="U21" s="1">
        <f t="shared" si="5"/>
        <v>10815.41311661898</v>
      </c>
      <c r="V21" s="1">
        <f t="shared" si="5"/>
        <v>15531.266043741656</v>
      </c>
      <c r="W21" s="24">
        <f>T21/MAX(T$2:T21)-1</f>
        <v>0</v>
      </c>
      <c r="X21" s="24">
        <f>U21/MAX(U$2:U21)-1</f>
        <v>-3.2763701341709028E-2</v>
      </c>
      <c r="Y21" s="24">
        <f>V21/MAX(V$2:V21)-1</f>
        <v>-1.0648387371064882E-2</v>
      </c>
    </row>
    <row r="22" spans="1:25">
      <c r="J22" s="1" t="s">
        <v>4</v>
      </c>
      <c r="K22" s="23">
        <v>44286</v>
      </c>
      <c r="L22" s="1">
        <f t="shared" si="2"/>
        <v>76767.056381754111</v>
      </c>
      <c r="M22" s="1">
        <f t="shared" si="3"/>
        <v>24185.896179473606</v>
      </c>
      <c r="N22" s="1">
        <f t="shared" si="4"/>
        <v>84592.668651812404</v>
      </c>
      <c r="P22" s="4">
        <f t="shared" si="1"/>
        <v>36038</v>
      </c>
      <c r="Q22" s="44">
        <v>-1.77E-2</v>
      </c>
      <c r="R22" s="8">
        <v>5.9200084361032745E-2</v>
      </c>
      <c r="S22" s="8">
        <v>-0.14457982665494273</v>
      </c>
      <c r="T22" s="1">
        <f t="shared" si="5"/>
        <v>14230.470324943688</v>
      </c>
      <c r="U22" s="1">
        <f t="shared" si="5"/>
        <v>11455.686485522243</v>
      </c>
      <c r="V22" s="1">
        <f t="shared" si="5"/>
        <v>13285.758291405689</v>
      </c>
      <c r="W22" s="24">
        <f>T22/MAX(T$2:T22)-1</f>
        <v>-1.7700000000000049E-2</v>
      </c>
      <c r="X22" s="24">
        <f>U22/MAX(U$2:U22)-1</f>
        <v>0</v>
      </c>
      <c r="Y22" s="24">
        <f>V22/MAX(V$2:V22)-1</f>
        <v>-0.15368867202574432</v>
      </c>
    </row>
    <row r="23" spans="1:25">
      <c r="P23" s="4">
        <f t="shared" si="1"/>
        <v>36068</v>
      </c>
      <c r="Q23" s="44">
        <v>7.8299999999999995E-2</v>
      </c>
      <c r="R23" s="8">
        <v>3.1599926991181526E-2</v>
      </c>
      <c r="S23" s="8">
        <v>6.4062137723162493E-2</v>
      </c>
      <c r="T23" s="1">
        <f t="shared" si="5"/>
        <v>15344.71615138678</v>
      </c>
      <c r="U23" s="1">
        <f t="shared" si="5"/>
        <v>11817.68534209861</v>
      </c>
      <c r="V23" s="1">
        <f t="shared" si="5"/>
        <v>14136.872368826369</v>
      </c>
      <c r="W23" s="24">
        <f>T23/MAX(T$2:T23)-1</f>
        <v>0</v>
      </c>
      <c r="X23" s="24">
        <f>U23/MAX(U$2:U23)-1</f>
        <v>0</v>
      </c>
      <c r="Y23" s="24">
        <f>V23/MAX(V$2:V23)-1</f>
        <v>-9.9472159176384967E-2</v>
      </c>
    </row>
    <row r="24" spans="1:25">
      <c r="P24" s="4">
        <f t="shared" si="1"/>
        <v>36099</v>
      </c>
      <c r="Q24" s="44">
        <v>2.86E-2</v>
      </c>
      <c r="R24" s="8">
        <v>-7.4997726498020612E-3</v>
      </c>
      <c r="S24" s="8">
        <v>8.1341381038502636E-2</v>
      </c>
      <c r="T24" s="1">
        <f t="shared" si="5"/>
        <v>15783.575033316441</v>
      </c>
      <c r="U24" s="1">
        <f t="shared" si="5"/>
        <v>11729.055388785971</v>
      </c>
      <c r="V24" s="1">
        <f t="shared" si="5"/>
        <v>15286.785090871754</v>
      </c>
      <c r="W24" s="24">
        <f>T24/MAX(T$2:T24)-1</f>
        <v>0</v>
      </c>
      <c r="X24" s="24">
        <f>U24/MAX(U$2:U24)-1</f>
        <v>-7.4997726498020612E-3</v>
      </c>
      <c r="Y24" s="24">
        <f>V24/MAX(V$2:V24)-1</f>
        <v>-2.6221980940171363E-2</v>
      </c>
    </row>
    <row r="25" spans="1:25">
      <c r="A25" s="12"/>
      <c r="B25" s="13"/>
      <c r="C25" s="13"/>
      <c r="D25" s="13"/>
      <c r="L25" s="1" t="s">
        <v>26</v>
      </c>
      <c r="M25" s="1" t="s">
        <v>21</v>
      </c>
      <c r="N25" s="1" t="s">
        <v>13</v>
      </c>
      <c r="O25" s="24"/>
      <c r="P25" s="4">
        <f t="shared" si="1"/>
        <v>36129</v>
      </c>
      <c r="Q25" s="44">
        <v>2.7000000000000001E-3</v>
      </c>
      <c r="R25" s="8">
        <v>-9.2998555156496021E-3</v>
      </c>
      <c r="S25" s="8">
        <v>6.0613388143311964E-2</v>
      </c>
      <c r="T25" s="1">
        <f t="shared" si="5"/>
        <v>15826.190685906395</v>
      </c>
      <c r="U25" s="1">
        <f t="shared" si="5"/>
        <v>11619.97686833521</v>
      </c>
      <c r="V25" s="1">
        <f t="shared" si="5"/>
        <v>16213.368929048158</v>
      </c>
      <c r="W25" s="24">
        <f>T25/MAX(T$2:T25)-1</f>
        <v>0</v>
      </c>
      <c r="X25" s="24">
        <f>U25/MAX(U$2:U25)-1</f>
        <v>-1.6729881363408361E-2</v>
      </c>
      <c r="Y25" s="24">
        <f>V25/MAX(V$2:V25)-1</f>
        <v>0</v>
      </c>
    </row>
    <row r="26" spans="1:25" ht="33.75">
      <c r="A26" s="14"/>
      <c r="B26" s="15" t="s">
        <v>26</v>
      </c>
      <c r="C26" s="31" t="s">
        <v>21</v>
      </c>
      <c r="D26" s="31" t="s">
        <v>13</v>
      </c>
      <c r="J26" s="1" t="s">
        <v>16</v>
      </c>
      <c r="L26" s="24">
        <f t="shared" ref="L26:N30" si="6">L$22/L13-1</f>
        <v>4.1999999999999815E-3</v>
      </c>
      <c r="M26" s="24">
        <f t="shared" si="6"/>
        <v>2.6999999999999247E-3</v>
      </c>
      <c r="N26" s="24">
        <f t="shared" si="6"/>
        <v>4.3795555701961586E-2</v>
      </c>
      <c r="O26" s="24"/>
      <c r="P26" s="4">
        <f t="shared" si="1"/>
        <v>36160</v>
      </c>
      <c r="Q26" s="44">
        <v>3.8E-3</v>
      </c>
      <c r="R26" s="8">
        <v>2.1199743803659965E-2</v>
      </c>
      <c r="S26" s="8">
        <v>5.7624349279933096E-2</v>
      </c>
      <c r="T26" s="1">
        <f t="shared" si="5"/>
        <v>15886.330210512839</v>
      </c>
      <c r="U26" s="1">
        <f t="shared" si="5"/>
        <v>11866.317400948372</v>
      </c>
      <c r="V26" s="1">
        <f t="shared" si="5"/>
        <v>17147.653763220045</v>
      </c>
      <c r="W26" s="24">
        <f>T26/MAX(T$2:T26)-1</f>
        <v>0</v>
      </c>
      <c r="X26" s="24">
        <f>U26/MAX(U$2:U26)-1</f>
        <v>0</v>
      </c>
      <c r="Y26" s="24">
        <f>V26/MAX(V$2:V26)-1</f>
        <v>0</v>
      </c>
    </row>
    <row r="27" spans="1:25">
      <c r="A27" s="16" t="s">
        <v>19</v>
      </c>
      <c r="B27" s="17">
        <f>B8/B9</f>
        <v>1.1084301000082308</v>
      </c>
      <c r="C27" s="32">
        <f>C8/C9</f>
        <v>0.58686337591215043</v>
      </c>
      <c r="D27" s="32">
        <f>D8/D9</f>
        <v>0.59746375076870628</v>
      </c>
      <c r="J27" s="1" t="s">
        <v>6</v>
      </c>
      <c r="L27" s="24">
        <f t="shared" si="6"/>
        <v>1.5652137807999678E-2</v>
      </c>
      <c r="M27" s="24">
        <f t="shared" si="6"/>
        <v>2.2397144012987313E-2</v>
      </c>
      <c r="N27" s="24">
        <f t="shared" si="6"/>
        <v>6.1748728952811582E-2</v>
      </c>
      <c r="O27" s="24"/>
      <c r="P27" s="4">
        <f t="shared" si="1"/>
        <v>36191</v>
      </c>
      <c r="Q27" s="44">
        <v>5.0999999999999997E-2</v>
      </c>
      <c r="R27" s="8">
        <v>-1.4999682706128614E-2</v>
      </c>
      <c r="S27" s="8">
        <v>4.1814120873527649E-2</v>
      </c>
      <c r="T27" s="1">
        <f t="shared" si="5"/>
        <v>16696.533051248993</v>
      </c>
      <c r="U27" s="1">
        <f t="shared" si="5"/>
        <v>11688.326405043934</v>
      </c>
      <c r="V27" s="1">
        <f t="shared" si="5"/>
        <v>17864.667830372731</v>
      </c>
      <c r="W27" s="24">
        <f>T27/MAX(T$2:T27)-1</f>
        <v>0</v>
      </c>
      <c r="X27" s="24">
        <f>U27/MAX(U$2:U27)-1</f>
        <v>-1.4999682706128614E-2</v>
      </c>
      <c r="Y27" s="24">
        <f>V27/MAX(V$2:V27)-1</f>
        <v>0</v>
      </c>
    </row>
    <row r="28" spans="1:25">
      <c r="A28" s="19" t="s">
        <v>20</v>
      </c>
      <c r="B28" s="34">
        <f>COUNTIF(Q3:Q293,"&gt;0")/COUNTA(Q3:Q293)</f>
        <v>0.70790378006872856</v>
      </c>
      <c r="C28" s="34">
        <f>COUNTIF(R3:R293,"&gt;0")/COUNTA(R3:R293)</f>
        <v>0.54295532646048106</v>
      </c>
      <c r="D28" s="34">
        <f>COUNTIF(S3:S293,"&gt;0")/COUNTA(S3:S293)</f>
        <v>0.65292096219931273</v>
      </c>
      <c r="J28" s="1" t="s">
        <v>7</v>
      </c>
      <c r="L28" s="24">
        <f t="shared" si="6"/>
        <v>2.0714232260397258E-2</v>
      </c>
      <c r="M28" s="24">
        <f t="shared" si="6"/>
        <v>6.058874773139733E-2</v>
      </c>
      <c r="N28" s="24">
        <f t="shared" si="6"/>
        <v>0.19073311528105208</v>
      </c>
      <c r="O28" s="24"/>
      <c r="P28" s="4">
        <f t="shared" si="1"/>
        <v>36219</v>
      </c>
      <c r="Q28" s="44">
        <v>2.9399999999999999E-2</v>
      </c>
      <c r="R28" s="8">
        <v>2.6199761689564616E-2</v>
      </c>
      <c r="S28" s="8">
        <v>-3.1077570351296657E-2</v>
      </c>
      <c r="T28" s="1">
        <f t="shared" si="5"/>
        <v>17187.411122955713</v>
      </c>
      <c r="U28" s="1">
        <f t="shared" si="5"/>
        <v>11994.557771405931</v>
      </c>
      <c r="V28" s="1">
        <f t="shared" si="5"/>
        <v>17309.477359071778</v>
      </c>
      <c r="W28" s="24">
        <f>T28/MAX(T$2:T28)-1</f>
        <v>0</v>
      </c>
      <c r="X28" s="24">
        <f>U28/MAX(U$2:U28)-1</f>
        <v>0</v>
      </c>
      <c r="Y28" s="24">
        <f>V28/MAX(V$2:V28)-1</f>
        <v>-3.1077570351296546E-2</v>
      </c>
    </row>
    <row r="29" spans="1:25">
      <c r="A29" s="35" t="s">
        <v>22</v>
      </c>
      <c r="B29" s="36">
        <f>MIN(W:W)</f>
        <v>-0.21715880907958451</v>
      </c>
      <c r="C29" s="36">
        <f>MIN(X:X)</f>
        <v>-9.912701099539345E-2</v>
      </c>
      <c r="D29" s="36">
        <f>MIN(Y:Y)</f>
        <v>-0.50948767777791537</v>
      </c>
      <c r="J29" s="1" t="s">
        <v>5</v>
      </c>
      <c r="L29" s="24">
        <f t="shared" si="6"/>
        <v>1.5652137807999678E-2</v>
      </c>
      <c r="M29" s="24">
        <f t="shared" si="6"/>
        <v>2.2397144012987313E-2</v>
      </c>
      <c r="N29" s="24">
        <f t="shared" si="6"/>
        <v>6.1748728952811582E-2</v>
      </c>
      <c r="O29" s="24"/>
      <c r="P29" s="4">
        <f t="shared" si="1"/>
        <v>36250</v>
      </c>
      <c r="Q29" s="44">
        <v>2.4E-2</v>
      </c>
      <c r="R29" s="8">
        <v>-1.2200102155131787E-2</v>
      </c>
      <c r="S29" s="8">
        <v>4.000545744674544E-2</v>
      </c>
      <c r="T29" s="1">
        <f t="shared" si="5"/>
        <v>17599.908989906649</v>
      </c>
      <c r="U29" s="1">
        <f t="shared" si="5"/>
        <v>11848.222941289148</v>
      </c>
      <c r="V29" s="1">
        <f t="shared" si="5"/>
        <v>18001.950918985527</v>
      </c>
      <c r="W29" s="24">
        <f>T29/MAX(T$2:T29)-1</f>
        <v>0</v>
      </c>
      <c r="X29" s="24">
        <f>U29/MAX(U$2:U29)-1</f>
        <v>-1.2200102155131787E-2</v>
      </c>
      <c r="Y29" s="24">
        <f>V29/MAX(V$2:V29)-1</f>
        <v>0</v>
      </c>
    </row>
    <row r="30" spans="1:25">
      <c r="J30" s="1" t="s">
        <v>3</v>
      </c>
      <c r="L30" s="24">
        <f t="shared" si="6"/>
        <v>2.9368943778564693E-2</v>
      </c>
      <c r="M30" s="24">
        <f t="shared" si="6"/>
        <v>6.532517934411719E-2</v>
      </c>
      <c r="N30" s="24">
        <f t="shared" si="6"/>
        <v>0.56351628330676418</v>
      </c>
      <c r="O30" s="24"/>
      <c r="P30" s="4">
        <f t="shared" si="1"/>
        <v>36280</v>
      </c>
      <c r="Q30" s="44">
        <v>1.4999999999999999E-2</v>
      </c>
      <c r="R30" s="8">
        <v>1.8100413050265551E-2</v>
      </c>
      <c r="S30" s="8">
        <v>3.8728960021902514E-2</v>
      </c>
      <c r="T30" s="1">
        <f t="shared" si="5"/>
        <v>17863.907624755248</v>
      </c>
      <c r="U30" s="1">
        <f t="shared" si="5"/>
        <v>12062.680670438114</v>
      </c>
      <c r="V30" s="1">
        <f t="shared" si="5"/>
        <v>18699.14775644317</v>
      </c>
      <c r="W30" s="24">
        <f>T30/MAX(T$2:T30)-1</f>
        <v>0</v>
      </c>
      <c r="X30" s="24">
        <f>U30/MAX(U$2:U30)-1</f>
        <v>0</v>
      </c>
      <c r="Y30" s="24">
        <f>V30/MAX(V$2:V30)-1</f>
        <v>0</v>
      </c>
    </row>
    <row r="31" spans="1:25" ht="33.75">
      <c r="A31" s="14"/>
      <c r="B31" s="15" t="s">
        <v>26</v>
      </c>
      <c r="C31" s="31" t="s">
        <v>21</v>
      </c>
      <c r="D31" s="31" t="s">
        <v>13</v>
      </c>
      <c r="J31" s="1" t="s">
        <v>2</v>
      </c>
      <c r="L31" s="24">
        <f>(L$22/L18)^(1/3)-1</f>
        <v>1.7789297769378987E-2</v>
      </c>
      <c r="M31" s="24">
        <f>(M$22/M18)^(1/3)-1</f>
        <v>3.7726839926761846E-2</v>
      </c>
      <c r="N31" s="24">
        <f>(N$22/N18)^(1/3)-1</f>
        <v>0.1677849863795664</v>
      </c>
      <c r="O31" s="24"/>
      <c r="P31" s="4">
        <f t="shared" si="1"/>
        <v>36311</v>
      </c>
      <c r="Q31" s="44">
        <v>2.6599999999999999E-2</v>
      </c>
      <c r="R31" s="8">
        <v>-1.4300346675070852E-2</v>
      </c>
      <c r="S31" s="8">
        <v>-2.3617464074108696E-2</v>
      </c>
      <c r="T31" s="1">
        <f t="shared" si="5"/>
        <v>18339.087567573737</v>
      </c>
      <c r="U31" s="1">
        <f t="shared" si="5"/>
        <v>11890.180155020173</v>
      </c>
      <c r="V31" s="1">
        <f t="shared" si="5"/>
        <v>18257.521306088922</v>
      </c>
      <c r="W31" s="24">
        <f>T31/MAX(T$2:T31)-1</f>
        <v>0</v>
      </c>
      <c r="X31" s="24">
        <f>U31/MAX(U$2:U31)-1</f>
        <v>-1.4300346675070852E-2</v>
      </c>
      <c r="Y31" s="24">
        <f>V31/MAX(V$2:V31)-1</f>
        <v>-2.3617464074108807E-2</v>
      </c>
    </row>
    <row r="32" spans="1:25">
      <c r="A32" s="38">
        <v>1997</v>
      </c>
      <c r="B32" s="37">
        <f t="shared" ref="B32:D47" si="7">L65</f>
        <v>0.23777652847115616</v>
      </c>
      <c r="C32" s="37">
        <f t="shared" si="7"/>
        <v>0.10893010932709091</v>
      </c>
      <c r="D32" s="37">
        <f t="shared" si="7"/>
        <v>0.33362768251360464</v>
      </c>
      <c r="J32" s="1" t="s">
        <v>1</v>
      </c>
      <c r="L32" s="24">
        <f>(L$22/L19)^(1/5)-1</f>
        <v>3.4379344826165559E-2</v>
      </c>
      <c r="M32" s="24">
        <f>(M$22/M19)^(1/5)-1</f>
        <v>1.5943424489684332E-2</v>
      </c>
      <c r="N32" s="24">
        <f>(N$22/N19)^(1/5)-1</f>
        <v>0.16294038412866541</v>
      </c>
      <c r="O32" s="24"/>
      <c r="P32" s="4">
        <f t="shared" si="1"/>
        <v>36341</v>
      </c>
      <c r="Q32" s="44">
        <v>1.9599999999999999E-2</v>
      </c>
      <c r="R32" s="8">
        <v>1.5500210592333419E-2</v>
      </c>
      <c r="S32" s="8">
        <v>5.5497441088802724E-2</v>
      </c>
      <c r="T32" s="1">
        <f t="shared" si="5"/>
        <v>18698.533683898182</v>
      </c>
      <c r="U32" s="1">
        <f t="shared" si="5"/>
        <v>12074.48045140377</v>
      </c>
      <c r="V32" s="1">
        <f t="shared" si="5"/>
        <v>19270.767019201154</v>
      </c>
      <c r="W32" s="24">
        <f>T32/MAX(T$2:T32)-1</f>
        <v>0</v>
      </c>
      <c r="X32" s="24">
        <f>U32/MAX(U$2:U32)-1</f>
        <v>0</v>
      </c>
      <c r="Y32" s="24">
        <f>V32/MAX(V$2:V32)-1</f>
        <v>0</v>
      </c>
    </row>
    <row r="33" spans="1:25">
      <c r="A33" s="38">
        <v>1998</v>
      </c>
      <c r="B33" s="37">
        <f t="shared" si="7"/>
        <v>0.2834570574815225</v>
      </c>
      <c r="C33" s="37">
        <f t="shared" si="7"/>
        <v>7.0069006255855326E-2</v>
      </c>
      <c r="D33" s="37">
        <f t="shared" si="7"/>
        <v>0.28579017877766022</v>
      </c>
      <c r="J33" s="1" t="s">
        <v>24</v>
      </c>
      <c r="L33" s="24">
        <f>(L$22/L20)^(1/10)-1</f>
        <v>4.1354230228068278E-2</v>
      </c>
      <c r="M33" s="24">
        <f t="shared" ref="M33:N33" si="8">(M$22/M20)^(1/10)-1</f>
        <v>8.9457638539209849E-3</v>
      </c>
      <c r="N33" s="24">
        <f t="shared" si="8"/>
        <v>0.13912338106903843</v>
      </c>
      <c r="O33" s="24"/>
      <c r="P33" s="4">
        <f t="shared" si="1"/>
        <v>36372</v>
      </c>
      <c r="Q33" s="44">
        <v>2.8000000000000001E-2</v>
      </c>
      <c r="R33" s="8">
        <v>-5.1998881067394365E-3</v>
      </c>
      <c r="S33" s="8">
        <v>-3.122369164206773E-2</v>
      </c>
      <c r="T33" s="1">
        <f t="shared" si="5"/>
        <v>19222.092627047332</v>
      </c>
      <c r="U33" s="1">
        <f t="shared" si="5"/>
        <v>12011.694504109457</v>
      </c>
      <c r="V33" s="1">
        <f t="shared" si="5"/>
        <v>18669.06253208749</v>
      </c>
      <c r="W33" s="24">
        <f>T33/MAX(T$2:T33)-1</f>
        <v>0</v>
      </c>
      <c r="X33" s="24">
        <f>U33/MAX(U$2:U33)-1</f>
        <v>-5.1998881067394365E-3</v>
      </c>
      <c r="Y33" s="24">
        <f>V33/MAX(V$2:V33)-1</f>
        <v>-3.1223691642067619E-2</v>
      </c>
    </row>
    <row r="34" spans="1:25">
      <c r="A34" s="38">
        <v>1999</v>
      </c>
      <c r="B34" s="37">
        <f t="shared" si="7"/>
        <v>0.25313955188112791</v>
      </c>
      <c r="C34" s="37">
        <f t="shared" si="7"/>
        <v>-1.1861861954370001E-2</v>
      </c>
      <c r="D34" s="37">
        <f t="shared" si="7"/>
        <v>0.21041191370111556</v>
      </c>
      <c r="J34" s="1" t="s">
        <v>11</v>
      </c>
      <c r="L34" s="24">
        <f>(L$22/L21)^(12/(COUNTA($P:$P)-2))-1</f>
        <v>8.7682289928711521E-2</v>
      </c>
      <c r="M34" s="24">
        <f>(M$22/M21)^(12/(COUNTA($P:$P)-2))-1</f>
        <v>3.7091314907357731E-2</v>
      </c>
      <c r="N34" s="24">
        <f>(N$22/N21)^(12/(COUNTA($P:$P)-2))-1</f>
        <v>9.2044974927010248E-2</v>
      </c>
      <c r="O34" s="24"/>
      <c r="P34" s="4">
        <f t="shared" si="1"/>
        <v>36403</v>
      </c>
      <c r="Q34" s="44">
        <v>2.0199999999999999E-2</v>
      </c>
      <c r="R34" s="8">
        <v>-3.2002707265916808E-3</v>
      </c>
      <c r="S34" s="8">
        <v>-4.9445049445049349E-3</v>
      </c>
      <c r="T34" s="1">
        <f t="shared" si="5"/>
        <v>19610.37889811369</v>
      </c>
      <c r="U34" s="1">
        <f t="shared" si="5"/>
        <v>11973.253829811194</v>
      </c>
      <c r="V34" s="1">
        <f t="shared" si="5"/>
        <v>18576.75326008831</v>
      </c>
      <c r="W34" s="24">
        <f>T34/MAX(T$2:T34)-1</f>
        <v>0</v>
      </c>
      <c r="X34" s="24">
        <f>U34/MAX(U$2:U34)-1</f>
        <v>-8.3835177836415475E-3</v>
      </c>
      <c r="Y34" s="24">
        <f>V34/MAX(V$2:V34)-1</f>
        <v>-3.6013810888862796E-2</v>
      </c>
    </row>
    <row r="35" spans="1:25">
      <c r="A35" s="38">
        <v>2000</v>
      </c>
      <c r="B35" s="37">
        <f t="shared" si="7"/>
        <v>0.22011214528294731</v>
      </c>
      <c r="C35" s="37">
        <f t="shared" si="7"/>
        <v>7.8643362712676135E-2</v>
      </c>
      <c r="D35" s="37">
        <f t="shared" si="7"/>
        <v>-9.1040862768377973E-2</v>
      </c>
      <c r="O35" s="24"/>
      <c r="P35" s="4">
        <f t="shared" si="1"/>
        <v>36433</v>
      </c>
      <c r="Q35" s="44">
        <v>3.1E-2</v>
      </c>
      <c r="R35" s="8">
        <v>5.0008304187265651E-4</v>
      </c>
      <c r="S35" s="8">
        <v>-2.7415583769532348E-2</v>
      </c>
      <c r="T35" s="1">
        <f t="shared" ref="T35:V50" si="9">T34*(1+Q35)</f>
        <v>20218.300643955212</v>
      </c>
      <c r="U35" s="1">
        <f t="shared" si="9"/>
        <v>11979.24145100752</v>
      </c>
      <c r="V35" s="1">
        <f t="shared" si="9"/>
        <v>18067.460724920424</v>
      </c>
      <c r="W35" s="24">
        <f>T35/MAX(T$2:T35)-1</f>
        <v>0</v>
      </c>
      <c r="X35" s="24">
        <f>U35/MAX(U$2:U35)-1</f>
        <v>-7.8876271968436606E-3</v>
      </c>
      <c r="Y35" s="24">
        <f>V35/MAX(V$2:V35)-1</f>
        <v>-6.2442055009111486E-2</v>
      </c>
    </row>
    <row r="36" spans="1:25">
      <c r="A36" s="38">
        <v>2001</v>
      </c>
      <c r="B36" s="37">
        <f t="shared" si="7"/>
        <v>9.6483719348257058E-3</v>
      </c>
      <c r="C36" s="37">
        <f t="shared" si="7"/>
        <v>8.4359356755570047E-3</v>
      </c>
      <c r="D36" s="37">
        <f t="shared" si="7"/>
        <v>-0.11886010983089934</v>
      </c>
      <c r="L36" s="1" t="s">
        <v>26</v>
      </c>
      <c r="M36" s="1" t="s">
        <v>21</v>
      </c>
      <c r="N36" s="1" t="s">
        <v>13</v>
      </c>
      <c r="P36" s="4">
        <f t="shared" si="1"/>
        <v>36464</v>
      </c>
      <c r="Q36" s="44">
        <v>-4.4299999999999999E-2</v>
      </c>
      <c r="R36" s="8">
        <v>-4.2100104543842942E-2</v>
      </c>
      <c r="S36" s="8">
        <v>6.3281787234526377E-2</v>
      </c>
      <c r="T36" s="1">
        <f t="shared" si="9"/>
        <v>19322.629925427995</v>
      </c>
      <c r="U36" s="1">
        <f t="shared" si="9"/>
        <v>11474.914133564167</v>
      </c>
      <c r="V36" s="1">
        <f t="shared" si="9"/>
        <v>19210.801930383001</v>
      </c>
      <c r="W36" s="24">
        <f>T36/MAX(T$2:T36)-1</f>
        <v>-4.4300000000000006E-2</v>
      </c>
      <c r="X36" s="24">
        <f>U36/MAX(U$2:U36)-1</f>
        <v>-4.9655661811096596E-2</v>
      </c>
      <c r="Y36" s="24">
        <f>V36/MAX(V$2:V36)-1</f>
        <v>-3.111712614158213E-3</v>
      </c>
    </row>
    <row r="37" spans="1:25">
      <c r="A37" s="38">
        <v>2002</v>
      </c>
      <c r="B37" s="37">
        <f t="shared" si="7"/>
        <v>0.14815086526456356</v>
      </c>
      <c r="C37" s="37">
        <f t="shared" si="7"/>
        <v>0.12357630000217767</v>
      </c>
      <c r="D37" s="37">
        <f t="shared" si="7"/>
        <v>-0.22100334778687791</v>
      </c>
      <c r="K37" s="4">
        <v>35431</v>
      </c>
      <c r="L37" s="1">
        <f t="shared" ref="L37:L62" si="10">VLOOKUP($K37,$P:$V,5,0)</f>
        <v>10000</v>
      </c>
      <c r="M37" s="1">
        <f t="shared" ref="M37:M62" si="11">VLOOKUP($K37,$P:$V,6,0)</f>
        <v>10000</v>
      </c>
      <c r="N37" s="1">
        <f t="shared" ref="N37:N62" si="12">VLOOKUP($K37,$P:$V,7,0)</f>
        <v>10000</v>
      </c>
      <c r="P37" s="4">
        <f t="shared" si="1"/>
        <v>36494</v>
      </c>
      <c r="Q37" s="44">
        <v>2.1600000000000001E-2</v>
      </c>
      <c r="R37" s="8">
        <v>1.9600347612457991E-2</v>
      </c>
      <c r="S37" s="8">
        <v>2.0326680705955225E-2</v>
      </c>
      <c r="T37" s="1">
        <f t="shared" si="9"/>
        <v>19739.998731817239</v>
      </c>
      <c r="U37" s="1">
        <f t="shared" si="9"/>
        <v>11699.826439405131</v>
      </c>
      <c r="V37" s="1">
        <f t="shared" si="9"/>
        <v>19601.293767327243</v>
      </c>
      <c r="W37" s="24">
        <f>T37/MAX(T$2:T37)-1</f>
        <v>-2.3656880000000102E-2</v>
      </c>
      <c r="X37" s="24">
        <f>U37/MAX(U$2:U37)-1</f>
        <v>-3.1028582431062768E-2</v>
      </c>
      <c r="Y37" s="24">
        <f>V37/MAX(V$2:V37)-1</f>
        <v>0</v>
      </c>
    </row>
    <row r="38" spans="1:25">
      <c r="A38" s="38">
        <v>2003</v>
      </c>
      <c r="B38" s="37">
        <f t="shared" si="7"/>
        <v>0.17428809351645969</v>
      </c>
      <c r="C38" s="37">
        <f t="shared" si="7"/>
        <v>8.6920876947925718E-2</v>
      </c>
      <c r="D38" s="37">
        <f t="shared" si="7"/>
        <v>0.28684248085126596</v>
      </c>
      <c r="J38" s="1">
        <v>1997</v>
      </c>
      <c r="K38" s="4">
        <v>35795</v>
      </c>
      <c r="L38" s="1">
        <f t="shared" si="10"/>
        <v>12377.765284711561</v>
      </c>
      <c r="M38" s="1">
        <f t="shared" si="11"/>
        <v>11089.301093270909</v>
      </c>
      <c r="N38" s="1">
        <f t="shared" si="12"/>
        <v>13336.276825136047</v>
      </c>
      <c r="P38" s="4">
        <f t="shared" si="1"/>
        <v>36525</v>
      </c>
      <c r="Q38" s="44">
        <v>8.5000000000000006E-3</v>
      </c>
      <c r="R38" s="8">
        <v>2.1995490924360261E-3</v>
      </c>
      <c r="S38" s="8">
        <v>5.8895634818776577E-2</v>
      </c>
      <c r="T38" s="1">
        <f t="shared" si="9"/>
        <v>19907.788721037683</v>
      </c>
      <c r="U38" s="1">
        <f t="shared" si="9"/>
        <v>11725.560782031584</v>
      </c>
      <c r="V38" s="1">
        <f t="shared" si="9"/>
        <v>20755.72440702331</v>
      </c>
      <c r="W38" s="24">
        <f>T38/MAX(T$2:T38)-1</f>
        <v>-1.5357963480000181E-2</v>
      </c>
      <c r="X38" s="24">
        <f>U38/MAX(U$2:U38)-1</f>
        <v>-2.8897282228952603E-2</v>
      </c>
      <c r="Y38" s="24">
        <f>V38/MAX(V$2:V38)-1</f>
        <v>0</v>
      </c>
    </row>
    <row r="39" spans="1:25">
      <c r="A39" s="38">
        <v>2004</v>
      </c>
      <c r="B39" s="37">
        <f t="shared" si="7"/>
        <v>0.16185100320032109</v>
      </c>
      <c r="C39" s="37">
        <f t="shared" si="7"/>
        <v>3.3028700222150098E-2</v>
      </c>
      <c r="D39" s="37">
        <f t="shared" si="7"/>
        <v>0.10882102850382602</v>
      </c>
      <c r="J39" s="1">
        <v>1998</v>
      </c>
      <c r="K39" s="4">
        <f t="shared" ref="K39:K61" si="13">EOMONTH(K38,12)</f>
        <v>36160</v>
      </c>
      <c r="L39" s="1">
        <f t="shared" si="10"/>
        <v>15886.330210512839</v>
      </c>
      <c r="M39" s="1">
        <f t="shared" si="11"/>
        <v>11866.317400948372</v>
      </c>
      <c r="N39" s="1">
        <f t="shared" si="12"/>
        <v>17147.653763220045</v>
      </c>
      <c r="P39" s="4">
        <f t="shared" si="1"/>
        <v>36556</v>
      </c>
      <c r="Q39" s="44">
        <v>2.1899999999999999E-2</v>
      </c>
      <c r="R39" s="8">
        <v>1.4100463385557704E-2</v>
      </c>
      <c r="S39" s="8">
        <v>-5.0242406253091954E-2</v>
      </c>
      <c r="T39" s="1">
        <f t="shared" si="9"/>
        <v>20343.769294028411</v>
      </c>
      <c r="U39" s="1">
        <f t="shared" si="9"/>
        <v>11890.896622513752</v>
      </c>
      <c r="V39" s="1">
        <f t="shared" si="9"/>
        <v>19712.906869288428</v>
      </c>
      <c r="W39" s="24">
        <f>T39/MAX(T$2:T39)-1</f>
        <v>0</v>
      </c>
      <c r="X39" s="24">
        <f>U39/MAX(U$2:U39)-1</f>
        <v>-1.5204283913406336E-2</v>
      </c>
      <c r="Y39" s="24">
        <f>V39/MAX(V$2:V39)-1</f>
        <v>-5.0242406253091954E-2</v>
      </c>
    </row>
    <row r="40" spans="1:25">
      <c r="A40" s="38">
        <v>2005</v>
      </c>
      <c r="B40" s="37">
        <f t="shared" si="7"/>
        <v>0.10681142009103128</v>
      </c>
      <c r="C40" s="37">
        <f t="shared" si="7"/>
        <v>1.7113830188421719E-2</v>
      </c>
      <c r="D40" s="37">
        <f t="shared" si="7"/>
        <v>4.911783501430933E-2</v>
      </c>
      <c r="J40" s="1">
        <v>1999</v>
      </c>
      <c r="K40" s="4">
        <f t="shared" si="13"/>
        <v>36525</v>
      </c>
      <c r="L40" s="1">
        <f t="shared" si="10"/>
        <v>19907.788721037683</v>
      </c>
      <c r="M40" s="1">
        <f t="shared" si="11"/>
        <v>11725.560782031584</v>
      </c>
      <c r="N40" s="1">
        <f t="shared" si="12"/>
        <v>20755.72440702331</v>
      </c>
      <c r="P40" s="4">
        <f t="shared" si="1"/>
        <v>36585</v>
      </c>
      <c r="Q40" s="44">
        <v>2.1999999999999999E-2</v>
      </c>
      <c r="R40" s="8">
        <v>-4.4003460269308459E-3</v>
      </c>
      <c r="S40" s="8">
        <v>-1.892866072172672E-2</v>
      </c>
      <c r="T40" s="1">
        <f t="shared" si="9"/>
        <v>20791.332218497035</v>
      </c>
      <c r="U40" s="1">
        <f t="shared" si="9"/>
        <v>11838.572562804227</v>
      </c>
      <c r="V40" s="1">
        <f t="shared" si="9"/>
        <v>19339.767943320672</v>
      </c>
      <c r="W40" s="24">
        <f>T40/MAX(T$2:T40)-1</f>
        <v>0</v>
      </c>
      <c r="X40" s="24">
        <f>U40/MAX(U$2:U40)-1</f>
        <v>-1.9537725830026553E-2</v>
      </c>
      <c r="Y40" s="24">
        <f>V40/MAX(V$2:V40)-1</f>
        <v>-6.8220045513010752E-2</v>
      </c>
    </row>
    <row r="41" spans="1:25">
      <c r="A41" s="38">
        <v>2006</v>
      </c>
      <c r="B41" s="37">
        <f t="shared" si="7"/>
        <v>0.13452298586390166</v>
      </c>
      <c r="C41" s="37">
        <f t="shared" si="7"/>
        <v>3.5422518601110342E-2</v>
      </c>
      <c r="D41" s="37">
        <f t="shared" si="7"/>
        <v>0.15794463807112513</v>
      </c>
      <c r="J41" s="1">
        <v>2000</v>
      </c>
      <c r="K41" s="4">
        <f t="shared" si="13"/>
        <v>36891</v>
      </c>
      <c r="L41" s="1">
        <f t="shared" si="10"/>
        <v>24289.73480426495</v>
      </c>
      <c r="M41" s="1">
        <f t="shared" si="11"/>
        <v>12647.698311622424</v>
      </c>
      <c r="N41" s="1">
        <f t="shared" si="12"/>
        <v>18866.105349625228</v>
      </c>
      <c r="P41" s="4">
        <f t="shared" si="1"/>
        <v>36616</v>
      </c>
      <c r="Q41" s="44">
        <v>1.4999999999999999E-2</v>
      </c>
      <c r="R41" s="8">
        <v>-8.2998519118684388E-3</v>
      </c>
      <c r="S41" s="8">
        <v>9.7828510751261089E-2</v>
      </c>
      <c r="T41" s="1">
        <f t="shared" si="9"/>
        <v>21103.202201774489</v>
      </c>
      <c r="U41" s="1">
        <f t="shared" si="9"/>
        <v>11740.314163685043</v>
      </c>
      <c r="V41" s="1">
        <f t="shared" si="9"/>
        <v>21231.748639490714</v>
      </c>
      <c r="W41" s="24">
        <f>T41/MAX(T$2:T41)-1</f>
        <v>0</v>
      </c>
      <c r="X41" s="24">
        <f>U41/MAX(U$2:U41)-1</f>
        <v>-2.7675417510811151E-2</v>
      </c>
      <c r="Y41" s="24">
        <f>V41/MAX(V$2:V41)-1</f>
        <v>0</v>
      </c>
    </row>
    <row r="42" spans="1:25">
      <c r="A42" s="38">
        <v>2007</v>
      </c>
      <c r="B42" s="37">
        <f t="shared" si="7"/>
        <v>0.13879721344942419</v>
      </c>
      <c r="C42" s="37">
        <f t="shared" si="7"/>
        <v>7.6406721337502814E-2</v>
      </c>
      <c r="D42" s="37">
        <f t="shared" si="7"/>
        <v>5.4937263566210648E-2</v>
      </c>
      <c r="J42" s="1">
        <v>2001</v>
      </c>
      <c r="K42" s="4">
        <f t="shared" si="13"/>
        <v>37256</v>
      </c>
      <c r="L42" s="1">
        <f t="shared" si="10"/>
        <v>24524.091199854782</v>
      </c>
      <c r="M42" s="1">
        <f t="shared" si="11"/>
        <v>12754.393481023122</v>
      </c>
      <c r="N42" s="1">
        <f t="shared" si="12"/>
        <v>16623.677995687456</v>
      </c>
      <c r="P42" s="4">
        <f t="shared" si="1"/>
        <v>36646</v>
      </c>
      <c r="Q42" s="44">
        <v>1.06E-2</v>
      </c>
      <c r="R42" s="8">
        <v>-1.6100347102435686E-2</v>
      </c>
      <c r="S42" s="8">
        <v>-3.0085696599218559E-2</v>
      </c>
      <c r="T42" s="1">
        <f t="shared" si="9"/>
        <v>21326.896145113296</v>
      </c>
      <c r="U42" s="1">
        <f t="shared" si="9"/>
        <v>11551.291030558072</v>
      </c>
      <c r="V42" s="1">
        <f t="shared" si="9"/>
        <v>20592.976691652126</v>
      </c>
      <c r="W42" s="24">
        <f>T42/MAX(T$2:T42)-1</f>
        <v>0</v>
      </c>
      <c r="X42" s="24">
        <f>U42/MAX(U$2:U42)-1</f>
        <v>-4.3330180785117967E-2</v>
      </c>
      <c r="Y42" s="24">
        <f>V42/MAX(V$2:V42)-1</f>
        <v>-3.0085696599218559E-2</v>
      </c>
    </row>
    <row r="43" spans="1:25">
      <c r="A43" s="38">
        <v>2008</v>
      </c>
      <c r="B43" s="37">
        <f t="shared" si="7"/>
        <v>-0.17848941526075557</v>
      </c>
      <c r="C43" s="37">
        <f t="shared" si="7"/>
        <v>0.14085883895336759</v>
      </c>
      <c r="D43" s="37">
        <f t="shared" si="7"/>
        <v>-0.36997610819389215</v>
      </c>
      <c r="J43" s="1">
        <v>2002</v>
      </c>
      <c r="K43" s="4">
        <f t="shared" si="13"/>
        <v>37621</v>
      </c>
      <c r="L43" s="1">
        <f t="shared" si="10"/>
        <v>28157.356530940338</v>
      </c>
      <c r="M43" s="1">
        <f t="shared" si="11"/>
        <v>14330.534236179856</v>
      </c>
      <c r="N43" s="1">
        <f t="shared" si="12"/>
        <v>12949.789506109471</v>
      </c>
      <c r="P43" s="4">
        <f t="shared" si="1"/>
        <v>36677</v>
      </c>
      <c r="Q43" s="44">
        <v>-1.3899999999999999E-2</v>
      </c>
      <c r="R43" s="8">
        <v>7.9999443041851581E-3</v>
      </c>
      <c r="S43" s="8">
        <v>-2.0518062376904012E-2</v>
      </c>
      <c r="T43" s="1">
        <f t="shared" si="9"/>
        <v>21030.452288696222</v>
      </c>
      <c r="U43" s="1">
        <f t="shared" si="9"/>
        <v>11643.700715443971</v>
      </c>
      <c r="V43" s="1">
        <f t="shared" si="9"/>
        <v>20170.448711366676</v>
      </c>
      <c r="W43" s="24">
        <f>T43/MAX(T$2:T43)-1</f>
        <v>-1.3899999999999912E-2</v>
      </c>
      <c r="X43" s="24">
        <f>U43/MAX(U$2:U43)-1</f>
        <v>-3.5676875513903972E-2</v>
      </c>
      <c r="Y43" s="24">
        <f>V43/MAX(V$2:V43)-1</f>
        <v>-4.9986458776647202E-2</v>
      </c>
    </row>
    <row r="44" spans="1:25">
      <c r="A44" s="38">
        <v>2009</v>
      </c>
      <c r="B44" s="37">
        <f t="shared" si="7"/>
        <v>0.18139916273716339</v>
      </c>
      <c r="C44" s="37">
        <f t="shared" si="7"/>
        <v>-1.002314492771772E-3</v>
      </c>
      <c r="D44" s="37">
        <f t="shared" si="7"/>
        <v>0.2646423212982969</v>
      </c>
      <c r="J44" s="1">
        <v>2003</v>
      </c>
      <c r="K44" s="4">
        <f t="shared" si="13"/>
        <v>37986</v>
      </c>
      <c r="L44" s="1">
        <f t="shared" si="10"/>
        <v>33064.848519181163</v>
      </c>
      <c r="M44" s="1">
        <f t="shared" si="11"/>
        <v>15576.156839120882</v>
      </c>
      <c r="N44" s="1">
        <f t="shared" si="12"/>
        <v>16664.339254543604</v>
      </c>
      <c r="P44" s="4">
        <f t="shared" si="1"/>
        <v>36707</v>
      </c>
      <c r="Q44" s="44">
        <v>3.0300000000000001E-2</v>
      </c>
      <c r="R44" s="8">
        <v>-9.4998841554113644E-3</v>
      </c>
      <c r="S44" s="8">
        <v>2.465383832213397E-2</v>
      </c>
      <c r="T44" s="1">
        <f t="shared" si="9"/>
        <v>21667.674993043718</v>
      </c>
      <c r="U44" s="1">
        <f t="shared" si="9"/>
        <v>11533.086907506973</v>
      </c>
      <c r="V44" s="1">
        <f t="shared" si="9"/>
        <v>20667.727692781606</v>
      </c>
      <c r="W44" s="24">
        <f>T44/MAX(T$2:T44)-1</f>
        <v>0</v>
      </c>
      <c r="X44" s="24">
        <f>U44/MAX(U$2:U44)-1</f>
        <v>-4.4837833484906109E-2</v>
      </c>
      <c r="Y44" s="24">
        <f>V44/MAX(V$2:V44)-1</f>
        <v>-2.6564978527488736E-2</v>
      </c>
    </row>
    <row r="45" spans="1:25">
      <c r="A45" s="38">
        <v>2010</v>
      </c>
      <c r="B45" s="37">
        <f t="shared" si="7"/>
        <v>-6.9906877296297965E-2</v>
      </c>
      <c r="C45" s="37">
        <f t="shared" si="7"/>
        <v>7.0481393211816012E-2</v>
      </c>
      <c r="D45" s="37">
        <f t="shared" si="7"/>
        <v>0.15063401360544204</v>
      </c>
      <c r="J45" s="1">
        <v>2004</v>
      </c>
      <c r="K45" s="4">
        <f t="shared" si="13"/>
        <v>38352</v>
      </c>
      <c r="L45" s="1">
        <f t="shared" si="10"/>
        <v>38416.427422677283</v>
      </c>
      <c r="M45" s="1">
        <f t="shared" si="11"/>
        <v>16090.617053973398</v>
      </c>
      <c r="N45" s="1">
        <f t="shared" si="12"/>
        <v>18477.76979155972</v>
      </c>
      <c r="P45" s="4">
        <f t="shared" si="1"/>
        <v>36738</v>
      </c>
      <c r="Q45" s="44">
        <v>2.41E-2</v>
      </c>
      <c r="R45" s="8">
        <v>-1.1999840255692229E-2</v>
      </c>
      <c r="S45" s="8">
        <v>-1.5634703377831238E-2</v>
      </c>
      <c r="T45" s="1">
        <f t="shared" si="9"/>
        <v>22189.865960376072</v>
      </c>
      <c r="U45" s="1">
        <f t="shared" si="9"/>
        <v>11394.691706961874</v>
      </c>
      <c r="V45" s="1">
        <f t="shared" si="9"/>
        <v>20344.593900811178</v>
      </c>
      <c r="W45" s="24">
        <f>T45/MAX(T$2:T45)-1</f>
        <v>0</v>
      </c>
      <c r="X45" s="24">
        <f>U45/MAX(U$2:U45)-1</f>
        <v>-5.6299626901368138E-2</v>
      </c>
      <c r="Y45" s="24">
        <f>V45/MAX(V$2:V45)-1</f>
        <v>-4.178434634580408E-2</v>
      </c>
    </row>
    <row r="46" spans="1:25">
      <c r="A46" s="38">
        <v>2011</v>
      </c>
      <c r="B46" s="37">
        <f t="shared" si="7"/>
        <v>0.12231138008610754</v>
      </c>
      <c r="C46" s="37">
        <f t="shared" si="7"/>
        <v>-3.0864556466753568E-2</v>
      </c>
      <c r="D46" s="37">
        <f t="shared" si="7"/>
        <v>2.1118200436080148E-2</v>
      </c>
      <c r="J46" s="1">
        <v>2005</v>
      </c>
      <c r="K46" s="4">
        <f t="shared" si="13"/>
        <v>38717</v>
      </c>
      <c r="L46" s="1">
        <f t="shared" si="10"/>
        <v>42519.740590517482</v>
      </c>
      <c r="M46" s="1">
        <f t="shared" si="11"/>
        <v>16365.989141862019</v>
      </c>
      <c r="N46" s="1">
        <f t="shared" si="12"/>
        <v>19385.357839613938</v>
      </c>
      <c r="P46" s="4">
        <f t="shared" si="1"/>
        <v>36769</v>
      </c>
      <c r="Q46" s="44">
        <v>1.7899999999999999E-2</v>
      </c>
      <c r="R46" s="8">
        <v>2.5600045169001939E-2</v>
      </c>
      <c r="S46" s="8">
        <v>6.2113901562563134E-2</v>
      </c>
      <c r="T46" s="1">
        <f t="shared" si="9"/>
        <v>22587.064561066803</v>
      </c>
      <c r="U46" s="1">
        <f t="shared" si="9"/>
        <v>11686.39632934695</v>
      </c>
      <c r="V46" s="1">
        <f t="shared" si="9"/>
        <v>21608.276003696486</v>
      </c>
      <c r="W46" s="24">
        <f>T46/MAX(T$2:T46)-1</f>
        <v>0</v>
      </c>
      <c r="X46" s="24">
        <f>U46/MAX(U$2:U46)-1</f>
        <v>-3.2140854724039158E-2</v>
      </c>
      <c r="Y46" s="24">
        <f>V46/MAX(V$2:V46)-1</f>
        <v>0</v>
      </c>
    </row>
    <row r="47" spans="1:25">
      <c r="A47" s="38">
        <v>2012</v>
      </c>
      <c r="B47" s="37">
        <f t="shared" si="7"/>
        <v>0.12323887313466497</v>
      </c>
      <c r="C47" s="37">
        <f t="shared" si="7"/>
        <v>-1.6986968928409674E-2</v>
      </c>
      <c r="D47" s="37">
        <f t="shared" si="7"/>
        <v>0.16003223804274325</v>
      </c>
      <c r="J47" s="1">
        <v>2006</v>
      </c>
      <c r="K47" s="4">
        <f t="shared" si="13"/>
        <v>39082</v>
      </c>
      <c r="L47" s="1">
        <f t="shared" si="10"/>
        <v>48239.62305291243</v>
      </c>
      <c r="M47" s="1">
        <f t="shared" si="11"/>
        <v>16945.713696665196</v>
      </c>
      <c r="N47" s="1">
        <f t="shared" si="12"/>
        <v>22447.17116747101</v>
      </c>
      <c r="P47" s="4">
        <f t="shared" si="1"/>
        <v>36799</v>
      </c>
      <c r="Q47" s="44">
        <v>2.6800000000000001E-2</v>
      </c>
      <c r="R47" s="8">
        <v>-1.4900302848123603E-2</v>
      </c>
      <c r="S47" s="8">
        <v>-5.2793392985273857E-2</v>
      </c>
      <c r="T47" s="1">
        <f t="shared" si="9"/>
        <v>23192.397891303393</v>
      </c>
      <c r="U47" s="1">
        <f t="shared" si="9"/>
        <v>11512.26548483648</v>
      </c>
      <c r="V47" s="1">
        <f t="shared" si="9"/>
        <v>20467.501796899076</v>
      </c>
      <c r="W47" s="24">
        <f>T47/MAX(T$2:T47)-1</f>
        <v>0</v>
      </c>
      <c r="X47" s="24">
        <f>U47/MAX(U$2:U47)-1</f>
        <v>-4.6562249102977127E-2</v>
      </c>
      <c r="Y47" s="24">
        <f>V47/MAX(V$2:V47)-1</f>
        <v>-5.2793392985273857E-2</v>
      </c>
    </row>
    <row r="48" spans="1:25">
      <c r="A48" s="38">
        <v>2013</v>
      </c>
      <c r="B48" s="37">
        <f t="shared" ref="B48:D56" si="14">L81</f>
        <v>1.9969846231624455E-3</v>
      </c>
      <c r="C48" s="37">
        <f t="shared" si="14"/>
        <v>-1.4176972144691158E-2</v>
      </c>
      <c r="D48" s="37">
        <f t="shared" si="14"/>
        <v>0.32388478062960191</v>
      </c>
      <c r="J48" s="1">
        <v>2007</v>
      </c>
      <c r="K48" s="4">
        <f t="shared" si="13"/>
        <v>39447</v>
      </c>
      <c r="L48" s="1">
        <f t="shared" si="10"/>
        <v>54935.148310507277</v>
      </c>
      <c r="M48" s="1">
        <f t="shared" si="11"/>
        <v>18240.480120951397</v>
      </c>
      <c r="N48" s="1">
        <f t="shared" si="12"/>
        <v>23680.357326214209</v>
      </c>
      <c r="P48" s="4">
        <f t="shared" si="1"/>
        <v>36830</v>
      </c>
      <c r="Q48" s="44">
        <v>1.95E-2</v>
      </c>
      <c r="R48" s="8">
        <v>8.8005573220599764E-3</v>
      </c>
      <c r="S48" s="8">
        <v>-4.2240873312496818E-3</v>
      </c>
      <c r="T48" s="1">
        <f t="shared" si="9"/>
        <v>23644.649650183812</v>
      </c>
      <c r="U48" s="1">
        <f t="shared" si="9"/>
        <v>11613.579837142555</v>
      </c>
      <c r="V48" s="1">
        <f t="shared" si="9"/>
        <v>20381.045281856466</v>
      </c>
      <c r="W48" s="24">
        <f>T48/MAX(T$2:T48)-1</f>
        <v>0</v>
      </c>
      <c r="X48" s="24">
        <f>U48/MAX(U$2:U48)-1</f>
        <v>-3.817146552319195E-2</v>
      </c>
      <c r="Y48" s="24">
        <f>V48/MAX(V$2:V48)-1</f>
        <v>-5.6794476414040673E-2</v>
      </c>
    </row>
    <row r="49" spans="1:25">
      <c r="A49" s="38">
        <v>2014</v>
      </c>
      <c r="B49" s="37">
        <f t="shared" si="14"/>
        <v>1.1496507251920418E-2</v>
      </c>
      <c r="C49" s="37">
        <f t="shared" si="14"/>
        <v>7.6132240008226937E-2</v>
      </c>
      <c r="D49" s="37">
        <f t="shared" si="14"/>
        <v>0.1368836315708517</v>
      </c>
      <c r="J49" s="1">
        <v>2008</v>
      </c>
      <c r="K49" s="4">
        <f t="shared" si="13"/>
        <v>39813</v>
      </c>
      <c r="L49" s="1">
        <f t="shared" si="10"/>
        <v>45129.805811301951</v>
      </c>
      <c r="M49" s="1">
        <f t="shared" si="11"/>
        <v>20809.812972740594</v>
      </c>
      <c r="N49" s="1">
        <f t="shared" si="12"/>
        <v>14919.190882020754</v>
      </c>
      <c r="P49" s="4">
        <f t="shared" si="1"/>
        <v>36860</v>
      </c>
      <c r="Q49" s="44">
        <v>1.46E-2</v>
      </c>
      <c r="R49" s="8">
        <v>2.7399528243389648E-2</v>
      </c>
      <c r="S49" s="8">
        <v>-7.8839846642920874E-2</v>
      </c>
      <c r="T49" s="1">
        <f t="shared" si="9"/>
        <v>23989.861535076496</v>
      </c>
      <c r="U49" s="1">
        <f t="shared" si="9"/>
        <v>11931.786445897204</v>
      </c>
      <c r="V49" s="1">
        <f t="shared" si="9"/>
        <v>18774.206797412477</v>
      </c>
      <c r="W49" s="24">
        <f>T49/MAX(T$2:T49)-1</f>
        <v>0</v>
      </c>
      <c r="X49" s="24">
        <f>U49/MAX(U$2:U49)-1</f>
        <v>-1.1817817427496546E-2</v>
      </c>
      <c r="Y49" s="24">
        <f>V49/MAX(V$2:V49)-1</f>
        <v>-0.13115665524631359</v>
      </c>
    </row>
    <row r="50" spans="1:25">
      <c r="A50" s="38">
        <v>2015</v>
      </c>
      <c r="B50" s="37">
        <f t="shared" si="14"/>
        <v>3.623542244836564E-2</v>
      </c>
      <c r="C50" s="37">
        <f t="shared" si="14"/>
        <v>-1.4960104978174349E-2</v>
      </c>
      <c r="D50" s="37">
        <f t="shared" si="14"/>
        <v>1.3837599218982088E-2</v>
      </c>
      <c r="J50" s="1">
        <v>2009</v>
      </c>
      <c r="K50" s="4">
        <f t="shared" si="13"/>
        <v>40178</v>
      </c>
      <c r="L50" s="1">
        <f t="shared" si="10"/>
        <v>53316.3147999629</v>
      </c>
      <c r="M50" s="1">
        <f t="shared" si="11"/>
        <v>20788.954995606146</v>
      </c>
      <c r="N50" s="1">
        <f t="shared" si="12"/>
        <v>18867.440188931112</v>
      </c>
      <c r="P50" s="4">
        <f t="shared" si="1"/>
        <v>36891</v>
      </c>
      <c r="Q50" s="44">
        <v>1.2500000000000001E-2</v>
      </c>
      <c r="R50" s="8">
        <v>6.0000392143406911E-2</v>
      </c>
      <c r="S50" s="8">
        <v>4.8949366119381832E-3</v>
      </c>
      <c r="T50" s="1">
        <f t="shared" si="9"/>
        <v>24289.73480426495</v>
      </c>
      <c r="U50" s="1">
        <f t="shared" si="9"/>
        <v>12647.698311622424</v>
      </c>
      <c r="V50" s="1">
        <f t="shared" si="9"/>
        <v>18866.105349625228</v>
      </c>
      <c r="W50" s="24">
        <f>T50/MAX(T$2:T50)-1</f>
        <v>0</v>
      </c>
      <c r="X50" s="24">
        <f>U50/MAX(U$2:U50)-1</f>
        <v>0</v>
      </c>
      <c r="Y50" s="24">
        <f>V50/MAX(V$2:V50)-1</f>
        <v>-0.12690372214804002</v>
      </c>
    </row>
    <row r="51" spans="1:25">
      <c r="A51" s="38">
        <v>2016</v>
      </c>
      <c r="B51" s="37">
        <f t="shared" si="14"/>
        <v>4.5897992379116292E-2</v>
      </c>
      <c r="C51" s="37">
        <f t="shared" si="14"/>
        <v>-1.2257686628113551E-2</v>
      </c>
      <c r="D51" s="37">
        <f t="shared" si="14"/>
        <v>0.119599120787105</v>
      </c>
      <c r="J51" s="1">
        <v>2010</v>
      </c>
      <c r="K51" s="4">
        <f t="shared" si="13"/>
        <v>40543</v>
      </c>
      <c r="L51" s="1">
        <f t="shared" si="10"/>
        <v>49589.137723351101</v>
      </c>
      <c r="M51" s="1">
        <f t="shared" si="11"/>
        <v>22254.18950711421</v>
      </c>
      <c r="N51" s="1">
        <f t="shared" si="12"/>
        <v>21709.518431050426</v>
      </c>
      <c r="P51" s="4">
        <f t="shared" si="1"/>
        <v>36922</v>
      </c>
      <c r="Q51" s="44">
        <v>3.2800000000000003E-2</v>
      </c>
      <c r="R51" s="8">
        <v>-1.0000115608266302E-4</v>
      </c>
      <c r="S51" s="8">
        <v>3.5474618612473252E-2</v>
      </c>
      <c r="T51" s="1">
        <f t="shared" ref="T51:V66" si="15">T50*(1+Q51)</f>
        <v>25086.438105844838</v>
      </c>
      <c r="U51" s="1">
        <f t="shared" si="15"/>
        <v>12646.433527169476</v>
      </c>
      <c r="V51" s="1">
        <f t="shared" si="15"/>
        <v>19535.373241605925</v>
      </c>
      <c r="W51" s="24">
        <f>T51/MAX(T$2:T51)-1</f>
        <v>0</v>
      </c>
      <c r="X51" s="24">
        <f>U51/MAX(U$2:U51)-1</f>
        <v>-1.0000115608266302E-4</v>
      </c>
      <c r="Y51" s="24">
        <f>V51/MAX(V$2:V51)-1</f>
        <v>-9.5930964679271646E-2</v>
      </c>
    </row>
    <row r="52" spans="1:25">
      <c r="A52" s="38">
        <v>2017</v>
      </c>
      <c r="B52" s="37">
        <f t="shared" si="14"/>
        <v>3.7763150368789189E-2</v>
      </c>
      <c r="C52" s="37">
        <f t="shared" si="14"/>
        <v>6.9642689505384769E-3</v>
      </c>
      <c r="D52" s="37">
        <f t="shared" si="14"/>
        <v>0.21831601482707241</v>
      </c>
      <c r="J52" s="1">
        <v>2011</v>
      </c>
      <c r="K52" s="4">
        <f t="shared" si="13"/>
        <v>40908</v>
      </c>
      <c r="L52" s="1">
        <f t="shared" si="10"/>
        <v>55654.453595574232</v>
      </c>
      <c r="M52" s="1">
        <f t="shared" si="11"/>
        <v>21567.323818450048</v>
      </c>
      <c r="N52" s="1">
        <f t="shared" si="12"/>
        <v>22167.984392648126</v>
      </c>
      <c r="P52" s="4">
        <f t="shared" si="1"/>
        <v>36950</v>
      </c>
      <c r="Q52" s="44">
        <v>-1.15E-2</v>
      </c>
      <c r="R52" s="8">
        <v>-6.2001136542978452E-3</v>
      </c>
      <c r="S52" s="8">
        <v>-9.1177630022864053E-2</v>
      </c>
      <c r="T52" s="1">
        <f t="shared" si="15"/>
        <v>24797.944067627624</v>
      </c>
      <c r="U52" s="1">
        <f t="shared" si="15"/>
        <v>12568.024201979502</v>
      </c>
      <c r="V52" s="1">
        <f t="shared" si="15"/>
        <v>17754.184207824223</v>
      </c>
      <c r="W52" s="24">
        <f>T52/MAX(T$2:T52)-1</f>
        <v>-1.1499999999999955E-2</v>
      </c>
      <c r="X52" s="24">
        <f>U52/MAX(U$2:U52)-1</f>
        <v>-6.2994947918473265E-3</v>
      </c>
      <c r="Y52" s="24">
        <f>V52/MAX(V$2:V52)-1</f>
        <v>-0.17836183669687267</v>
      </c>
    </row>
    <row r="53" spans="1:25">
      <c r="A53" s="38">
        <v>2018</v>
      </c>
      <c r="B53" s="37">
        <f t="shared" si="14"/>
        <v>3.8066624421153827E-2</v>
      </c>
      <c r="C53" s="37">
        <f t="shared" si="14"/>
        <v>-3.171434495915082E-2</v>
      </c>
      <c r="D53" s="37">
        <f t="shared" si="14"/>
        <v>-4.3842417452558458E-2</v>
      </c>
      <c r="J53" s="1">
        <v>2012</v>
      </c>
      <c r="K53" s="4">
        <f t="shared" si="13"/>
        <v>41274</v>
      </c>
      <c r="L53" s="1">
        <f t="shared" si="10"/>
        <v>62513.24574161831</v>
      </c>
      <c r="M53" s="1">
        <f t="shared" si="11"/>
        <v>21200.960358877088</v>
      </c>
      <c r="N53" s="1">
        <f t="shared" si="12"/>
        <v>25715.576547900208</v>
      </c>
      <c r="P53" s="4">
        <f t="shared" si="1"/>
        <v>36981</v>
      </c>
      <c r="Q53" s="44">
        <v>-3.5000000000000001E-3</v>
      </c>
      <c r="R53" s="8">
        <v>4.4099699723457064E-2</v>
      </c>
      <c r="S53" s="8">
        <v>-6.3351608948111093E-2</v>
      </c>
      <c r="T53" s="1">
        <f t="shared" si="15"/>
        <v>24711.15126339093</v>
      </c>
      <c r="U53" s="1">
        <f t="shared" si="15"/>
        <v>13122.27029540394</v>
      </c>
      <c r="V53" s="1">
        <f t="shared" si="15"/>
        <v>16629.428072697414</v>
      </c>
      <c r="W53" s="24">
        <f>T53/MAX(T$2:T53)-1</f>
        <v>-1.4959749999999827E-2</v>
      </c>
      <c r="X53" s="24">
        <f>U53/MAX(U$2:U53)-1</f>
        <v>0</v>
      </c>
      <c r="Y53" s="24">
        <f>V53/MAX(V$2:V53)-1</f>
        <v>-0.2304139363152965</v>
      </c>
    </row>
    <row r="54" spans="1:25">
      <c r="A54" s="38">
        <v>2019</v>
      </c>
      <c r="B54" s="37">
        <f t="shared" si="14"/>
        <v>1.2924634453071571E-2</v>
      </c>
      <c r="C54" s="37">
        <f t="shared" si="14"/>
        <v>5.1698900886540944E-2</v>
      </c>
      <c r="D54" s="37">
        <f t="shared" si="14"/>
        <v>0.31486370986834422</v>
      </c>
      <c r="J54" s="1">
        <v>2013</v>
      </c>
      <c r="K54" s="4">
        <f t="shared" si="13"/>
        <v>41639</v>
      </c>
      <c r="L54" s="1">
        <f t="shared" si="10"/>
        <v>62638.083732108294</v>
      </c>
      <c r="M54" s="1">
        <f t="shared" si="11"/>
        <v>20900.394934428587</v>
      </c>
      <c r="N54" s="1">
        <f t="shared" si="12"/>
        <v>34044.460416880604</v>
      </c>
      <c r="P54" s="4">
        <f t="shared" si="1"/>
        <v>37011</v>
      </c>
      <c r="Q54" s="44">
        <v>-6.0600000000000001E-2</v>
      </c>
      <c r="R54" s="8">
        <v>-3.820004869371052E-2</v>
      </c>
      <c r="S54" s="8">
        <v>7.7707250206848988E-2</v>
      </c>
      <c r="T54" s="1">
        <f t="shared" si="15"/>
        <v>23213.65549682944</v>
      </c>
      <c r="U54" s="1">
        <f t="shared" si="15"/>
        <v>12620.998931147478</v>
      </c>
      <c r="V54" s="1">
        <f t="shared" si="15"/>
        <v>17921.655200739311</v>
      </c>
      <c r="W54" s="24">
        <f>T54/MAX(T$2:T54)-1</f>
        <v>-7.4653189149999855E-2</v>
      </c>
      <c r="X54" s="24">
        <f>U54/MAX(U$2:U54)-1</f>
        <v>-3.820004869371052E-2</v>
      </c>
      <c r="Y54" s="24">
        <f>V54/MAX(V$2:V54)-1</f>
        <v>-0.17061151950884523</v>
      </c>
    </row>
    <row r="55" spans="1:25">
      <c r="A55" s="38">
        <v>2020</v>
      </c>
      <c r="B55" s="37">
        <f t="shared" si="14"/>
        <v>8.7386945513607817E-3</v>
      </c>
      <c r="C55" s="37">
        <f t="shared" si="14"/>
        <v>5.4182892593028331E-2</v>
      </c>
      <c r="D55" s="37">
        <f t="shared" si="14"/>
        <v>0.18398826898926868</v>
      </c>
      <c r="J55" s="1">
        <v>2014</v>
      </c>
      <c r="K55" s="4">
        <f t="shared" si="13"/>
        <v>42004</v>
      </c>
      <c r="L55" s="1">
        <f t="shared" si="10"/>
        <v>63358.202915980874</v>
      </c>
      <c r="M55" s="1">
        <f t="shared" si="11"/>
        <v>22491.588817843236</v>
      </c>
      <c r="N55" s="1">
        <f t="shared" si="12"/>
        <v>38704.589793613333</v>
      </c>
      <c r="P55" s="4">
        <f t="shared" si="1"/>
        <v>37042</v>
      </c>
      <c r="Q55" s="44">
        <v>2.07E-2</v>
      </c>
      <c r="R55" s="8">
        <v>6.0000185364543768E-3</v>
      </c>
      <c r="S55" s="8">
        <v>6.7033728851431107E-3</v>
      </c>
      <c r="T55" s="1">
        <f t="shared" si="15"/>
        <v>23694.178165613808</v>
      </c>
      <c r="U55" s="1">
        <f t="shared" si="15"/>
        <v>12696.725158682933</v>
      </c>
      <c r="V55" s="1">
        <f t="shared" si="15"/>
        <v>18041.790738268832</v>
      </c>
      <c r="W55" s="24">
        <f>T55/MAX(T$2:T55)-1</f>
        <v>-5.5498510165404857E-2</v>
      </c>
      <c r="X55" s="24">
        <f>U55/MAX(U$2:U55)-1</f>
        <v>-3.242923115751184E-2</v>
      </c>
      <c r="Y55" s="24">
        <f>V55/MAX(V$2:V55)-1</f>
        <v>-0.1650518192574707</v>
      </c>
    </row>
    <row r="56" spans="1:25">
      <c r="A56" s="39">
        <v>2021</v>
      </c>
      <c r="B56" s="40">
        <f t="shared" si="14"/>
        <v>1.5652137807999678E-2</v>
      </c>
      <c r="C56" s="40">
        <f t="shared" si="14"/>
        <v>2.2397144012987313E-2</v>
      </c>
      <c r="D56" s="40">
        <f t="shared" si="14"/>
        <v>6.1748728952811582E-2</v>
      </c>
      <c r="J56" s="1">
        <v>2015</v>
      </c>
      <c r="K56" s="4">
        <f t="shared" si="13"/>
        <v>42369</v>
      </c>
      <c r="L56" s="1">
        <f t="shared" si="10"/>
        <v>65654.014164210719</v>
      </c>
      <c r="M56" s="1">
        <f t="shared" si="11"/>
        <v>22155.112288002369</v>
      </c>
      <c r="N56" s="1">
        <f t="shared" si="12"/>
        <v>39240.168395112458</v>
      </c>
      <c r="P56" s="4">
        <f t="shared" si="1"/>
        <v>37072</v>
      </c>
      <c r="Q56" s="44">
        <v>-2.8999999999999998E-3</v>
      </c>
      <c r="R56" s="8">
        <v>-1.0299501464283045E-2</v>
      </c>
      <c r="S56" s="8">
        <v>-2.4341382626957064E-2</v>
      </c>
      <c r="T56" s="1">
        <f t="shared" si="15"/>
        <v>23625.465048933529</v>
      </c>
      <c r="U56" s="1">
        <f t="shared" si="15"/>
        <v>12565.95521931948</v>
      </c>
      <c r="V56" s="1">
        <f t="shared" si="15"/>
        <v>17602.628606633141</v>
      </c>
      <c r="W56" s="24">
        <f>T56/MAX(T$2:T56)-1</f>
        <v>-5.8237564485925208E-2</v>
      </c>
      <c r="X56" s="24">
        <f>U56/MAX(U$2:U56)-1</f>
        <v>-4.2394727708002566E-2</v>
      </c>
      <c r="Y56" s="24">
        <f>V56/MAX(V$2:V56)-1</f>
        <v>-0.18537561239860634</v>
      </c>
    </row>
    <row r="57" spans="1:25">
      <c r="J57" s="1">
        <v>2016</v>
      </c>
      <c r="K57" s="4">
        <f t="shared" si="13"/>
        <v>42735</v>
      </c>
      <c r="L57" s="1">
        <f t="shared" si="10"/>
        <v>68667.401605978055</v>
      </c>
      <c r="M57" s="1">
        <f t="shared" si="11"/>
        <v>21883.541864365368</v>
      </c>
      <c r="N57" s="1">
        <f t="shared" si="12"/>
        <v>43933.258034705854</v>
      </c>
      <c r="P57" s="4">
        <f t="shared" si="1"/>
        <v>37103</v>
      </c>
      <c r="Q57" s="44">
        <v>6.3E-3</v>
      </c>
      <c r="R57" s="8">
        <v>-6.5999572957630148E-3</v>
      </c>
      <c r="S57" s="8">
        <v>-9.8406365206028523E-3</v>
      </c>
      <c r="T57" s="1">
        <f t="shared" si="15"/>
        <v>23774.305478741811</v>
      </c>
      <c r="U57" s="1">
        <f t="shared" si="15"/>
        <v>12483.0204514915</v>
      </c>
      <c r="V57" s="1">
        <f t="shared" si="15"/>
        <v>17429.407536708099</v>
      </c>
      <c r="W57" s="24">
        <f>T57/MAX(T$2:T57)-1</f>
        <v>-5.2304461142186454E-2</v>
      </c>
      <c r="X57" s="24">
        <f>U57/MAX(U$2:U57)-1</f>
        <v>-4.871488161132731E-2</v>
      </c>
      <c r="Y57" s="24">
        <f>V57/MAX(V$2:V57)-1</f>
        <v>-0.19339203489781032</v>
      </c>
    </row>
    <row r="58" spans="1:25">
      <c r="A58" s="1">
        <v>2021</v>
      </c>
      <c r="B58" s="8">
        <f>B56</f>
        <v>1.5652137807999678E-2</v>
      </c>
      <c r="J58" s="1">
        <v>2017</v>
      </c>
      <c r="K58" s="4">
        <f t="shared" si="13"/>
        <v>43100</v>
      </c>
      <c r="L58" s="1">
        <f t="shared" si="10"/>
        <v>71260.499018258648</v>
      </c>
      <c r="M58" s="1">
        <f t="shared" si="11"/>
        <v>22035.944735499179</v>
      </c>
      <c r="N58" s="1">
        <f t="shared" si="12"/>
        <v>53524.591847212294</v>
      </c>
      <c r="P58" s="4">
        <f t="shared" si="1"/>
        <v>37134</v>
      </c>
      <c r="Q58" s="44">
        <v>2.1600000000000001E-2</v>
      </c>
      <c r="R58" s="8">
        <v>1.489995343947581E-2</v>
      </c>
      <c r="S58" s="8">
        <v>-6.260567321570587E-2</v>
      </c>
      <c r="T58" s="1">
        <f t="shared" si="15"/>
        <v>24287.830477082636</v>
      </c>
      <c r="U58" s="1">
        <f t="shared" si="15"/>
        <v>12669.016875002748</v>
      </c>
      <c r="V58" s="1">
        <f t="shared" si="15"/>
        <v>16338.22774412159</v>
      </c>
      <c r="W58" s="24">
        <f>T58/MAX(T$2:T58)-1</f>
        <v>-3.1834237502857632E-2</v>
      </c>
      <c r="X58" s="24">
        <f>U58/MAX(U$2:U58)-1</f>
        <v>-3.4540777639669784E-2</v>
      </c>
      <c r="Y58" s="24">
        <f>V58/MAX(V$2:V58)-1</f>
        <v>-0.24389026957418347</v>
      </c>
    </row>
    <row r="59" spans="1:25">
      <c r="A59" s="1">
        <v>2020</v>
      </c>
      <c r="B59" s="8">
        <v>8.7386945513607817E-3</v>
      </c>
      <c r="J59" s="1">
        <v>2018</v>
      </c>
      <c r="K59" s="4">
        <f t="shared" si="13"/>
        <v>43465</v>
      </c>
      <c r="L59" s="1">
        <f t="shared" si="10"/>
        <v>73973.1456704507</v>
      </c>
      <c r="M59" s="1">
        <f t="shared" si="11"/>
        <v>21337.089182656775</v>
      </c>
      <c r="N59" s="1">
        <f t="shared" si="12"/>
        <v>51177.944347469005</v>
      </c>
      <c r="P59" s="4">
        <f t="shared" si="1"/>
        <v>37164</v>
      </c>
      <c r="Q59" s="44">
        <v>-6.1899999999999997E-2</v>
      </c>
      <c r="R59" s="8">
        <v>1.7899516185622133E-2</v>
      </c>
      <c r="S59" s="8">
        <v>-8.0751392048668325E-2</v>
      </c>
      <c r="T59" s="1">
        <f t="shared" si="15"/>
        <v>22784.413770551222</v>
      </c>
      <c r="U59" s="1">
        <f t="shared" si="15"/>
        <v>12895.78614761278</v>
      </c>
      <c r="V59" s="1">
        <f t="shared" si="15"/>
        <v>15018.893110175597</v>
      </c>
      <c r="W59" s="24">
        <f>T59/MAX(T$2:T59)-1</f>
        <v>-9.176369820143071E-2</v>
      </c>
      <c r="X59" s="24">
        <f>U59/MAX(U$2:U59)-1</f>
        <v>-1.7259524662472825E-2</v>
      </c>
      <c r="Y59" s="24">
        <f>V59/MAX(V$2:V59)-1</f>
        <v>-0.30494718284761158</v>
      </c>
    </row>
    <row r="60" spans="1:25">
      <c r="A60" s="1">
        <v>2019</v>
      </c>
      <c r="B60" s="8">
        <v>1.2924634453071571E-2</v>
      </c>
      <c r="J60" s="1">
        <v>2019</v>
      </c>
      <c r="K60" s="4">
        <f t="shared" si="13"/>
        <v>43830</v>
      </c>
      <c r="L60" s="1">
        <f t="shared" si="10"/>
        <v>74929.221537585094</v>
      </c>
      <c r="M60" s="1">
        <f t="shared" si="11"/>
        <v>22440.193241518235</v>
      </c>
      <c r="N60" s="1">
        <f t="shared" si="12"/>
        <v>67292.021768148756</v>
      </c>
      <c r="P60" s="4">
        <f t="shared" si="1"/>
        <v>37195</v>
      </c>
      <c r="Q60" s="44">
        <v>3.6900000000000002E-2</v>
      </c>
      <c r="R60" s="8">
        <v>2.5600454443924114E-2</v>
      </c>
      <c r="S60" s="8">
        <v>1.9067608310715078E-2</v>
      </c>
      <c r="T60" s="1">
        <f t="shared" si="15"/>
        <v>23625.158638684559</v>
      </c>
      <c r="U60" s="1">
        <f t="shared" si="15"/>
        <v>13225.924133403329</v>
      </c>
      <c r="V60" s="1">
        <f t="shared" si="15"/>
        <v>15305.267481260922</v>
      </c>
      <c r="W60" s="24">
        <f>T60/MAX(T$2:T60)-1</f>
        <v>-5.8249778665063534E-2</v>
      </c>
      <c r="X60" s="24">
        <f>U60/MAX(U$2:U60)-1</f>
        <v>0</v>
      </c>
      <c r="Y60" s="24">
        <f>V60/MAX(V$2:V60)-1</f>
        <v>-0.29169418797489077</v>
      </c>
    </row>
    <row r="61" spans="1:25">
      <c r="A61" s="1">
        <v>2018</v>
      </c>
      <c r="B61" s="8">
        <v>3.8066624421153827E-2</v>
      </c>
      <c r="J61" s="1">
        <v>2020</v>
      </c>
      <c r="K61" s="4">
        <f t="shared" si="13"/>
        <v>44196</v>
      </c>
      <c r="L61" s="1">
        <f t="shared" si="10"/>
        <v>75584.005117573295</v>
      </c>
      <c r="M61" s="1">
        <f t="shared" si="11"/>
        <v>23656.067821690216</v>
      </c>
      <c r="N61" s="1">
        <f t="shared" si="12"/>
        <v>79672.964370058631</v>
      </c>
      <c r="P61" s="4">
        <f t="shared" si="1"/>
        <v>37225</v>
      </c>
      <c r="Q61" s="44">
        <v>1.6500000000000001E-2</v>
      </c>
      <c r="R61" s="8">
        <v>-4.5199994914516983E-2</v>
      </c>
      <c r="S61" s="8">
        <v>7.6708395389714079E-2</v>
      </c>
      <c r="T61" s="1">
        <f t="shared" si="15"/>
        <v>24014.973756222855</v>
      </c>
      <c r="U61" s="1">
        <f t="shared" si="15"/>
        <v>12628.112429833711</v>
      </c>
      <c r="V61" s="1">
        <f t="shared" si="15"/>
        <v>16479.309990758818</v>
      </c>
      <c r="W61" s="24">
        <f>T61/MAX(T$2:T61)-1</f>
        <v>-4.2710900013037123E-2</v>
      </c>
      <c r="X61" s="24">
        <f>U61/MAX(U$2:U61)-1</f>
        <v>-4.5199994914516983E-2</v>
      </c>
      <c r="Y61" s="24">
        <f>V61/MAX(V$2:V61)-1</f>
        <v>-0.23736118568923614</v>
      </c>
    </row>
    <row r="62" spans="1:25">
      <c r="A62" s="1">
        <v>2017</v>
      </c>
      <c r="B62" s="8">
        <v>3.7763150368789189E-2</v>
      </c>
      <c r="J62" s="1">
        <v>2021</v>
      </c>
      <c r="K62" s="23">
        <v>44286</v>
      </c>
      <c r="L62" s="1">
        <f t="shared" si="10"/>
        <v>76767.056381754111</v>
      </c>
      <c r="M62" s="1">
        <f t="shared" si="11"/>
        <v>24185.896179473606</v>
      </c>
      <c r="N62" s="1">
        <f t="shared" si="12"/>
        <v>84592.668651812404</v>
      </c>
      <c r="P62" s="4">
        <f t="shared" si="1"/>
        <v>37256</v>
      </c>
      <c r="Q62" s="44">
        <v>2.12E-2</v>
      </c>
      <c r="R62" s="8">
        <v>9.9999942106212547E-3</v>
      </c>
      <c r="S62" s="8">
        <v>8.7605612740822014E-3</v>
      </c>
      <c r="T62" s="1">
        <f t="shared" si="15"/>
        <v>24524.091199854782</v>
      </c>
      <c r="U62" s="1">
        <f t="shared" si="15"/>
        <v>12754.393481023122</v>
      </c>
      <c r="V62" s="1">
        <f t="shared" si="15"/>
        <v>16623.677995687456</v>
      </c>
      <c r="W62" s="24">
        <f>T62/MAX(T$2:T62)-1</f>
        <v>-2.2416371093313403E-2</v>
      </c>
      <c r="X62" s="24">
        <f>U62/MAX(U$2:U62)-1</f>
        <v>-3.5652000391360961E-2</v>
      </c>
      <c r="Y62" s="24">
        <f>V62/MAX(V$2:V62)-1</f>
        <v>-0.23068004162647338</v>
      </c>
    </row>
    <row r="63" spans="1:25">
      <c r="A63" s="1">
        <v>2016</v>
      </c>
      <c r="B63" s="8">
        <v>4.5897992379116292E-2</v>
      </c>
      <c r="P63" s="4">
        <f t="shared" si="1"/>
        <v>37287</v>
      </c>
      <c r="Q63" s="44">
        <v>2.4199999999999999E-2</v>
      </c>
      <c r="R63" s="8">
        <v>-8.6571277572635719E-3</v>
      </c>
      <c r="S63" s="8">
        <v>-1.4595609581341429E-2</v>
      </c>
      <c r="T63" s="1">
        <f t="shared" si="15"/>
        <v>25117.574206891266</v>
      </c>
      <c r="U63" s="1">
        <f t="shared" si="15"/>
        <v>12643.977067191496</v>
      </c>
      <c r="V63" s="1">
        <f t="shared" si="15"/>
        <v>16381.045281856466</v>
      </c>
      <c r="W63" s="24">
        <f>T63/MAX(T$2:T63)-1</f>
        <v>0</v>
      </c>
      <c r="X63" s="24">
        <f>U63/MAX(U$2:U63)-1</f>
        <v>-4.4000484226434544E-2</v>
      </c>
      <c r="Y63" s="24">
        <f>V63/MAX(V$2:V63)-1</f>
        <v>-0.24190873538202717</v>
      </c>
    </row>
    <row r="64" spans="1:25">
      <c r="A64" s="1">
        <v>2015</v>
      </c>
      <c r="B64" s="8">
        <v>3.623542244836564E-2</v>
      </c>
      <c r="L64" s="1" t="s">
        <v>23</v>
      </c>
      <c r="M64" s="1" t="s">
        <v>21</v>
      </c>
      <c r="N64" s="1" t="s">
        <v>13</v>
      </c>
      <c r="P64" s="4">
        <f t="shared" si="1"/>
        <v>37315</v>
      </c>
      <c r="Q64" s="44">
        <v>1.04E-2</v>
      </c>
      <c r="R64" s="8">
        <v>-2.1238286158021591E-2</v>
      </c>
      <c r="S64" s="8">
        <v>-1.9281035509449373E-2</v>
      </c>
      <c r="T64" s="1">
        <f t="shared" si="15"/>
        <v>25378.796978642935</v>
      </c>
      <c r="U64" s="1">
        <f t="shared" si="15"/>
        <v>12375.44066406302</v>
      </c>
      <c r="V64" s="1">
        <f t="shared" si="15"/>
        <v>16065.201766095093</v>
      </c>
      <c r="W64" s="24">
        <f>T64/MAX(T$2:T64)-1</f>
        <v>0</v>
      </c>
      <c r="X64" s="24">
        <f>U64/MAX(U$2:U64)-1</f>
        <v>-6.4304275509363573E-2</v>
      </c>
      <c r="Y64" s="24">
        <f>V64/MAX(V$2:V64)-1</f>
        <v>-0.25652551997452966</v>
      </c>
    </row>
    <row r="65" spans="1:25">
      <c r="A65" s="1">
        <v>2014</v>
      </c>
      <c r="B65" s="8">
        <v>1.1496507251920418E-2</v>
      </c>
      <c r="J65" s="1">
        <v>1997</v>
      </c>
      <c r="L65" s="24">
        <f t="shared" ref="L65:N80" si="16">L38/L37-1</f>
        <v>0.23777652847115616</v>
      </c>
      <c r="M65" s="24">
        <f t="shared" si="16"/>
        <v>0.10893010932709091</v>
      </c>
      <c r="N65" s="24">
        <f t="shared" si="16"/>
        <v>0.33362768251360464</v>
      </c>
      <c r="P65" s="4">
        <f t="shared" si="1"/>
        <v>37346</v>
      </c>
      <c r="Q65" s="44">
        <v>3.5000000000000001E-3</v>
      </c>
      <c r="R65" s="8">
        <v>5.8213310963288745E-3</v>
      </c>
      <c r="S65" s="8">
        <v>3.7607296480228092E-2</v>
      </c>
      <c r="T65" s="1">
        <f t="shared" si="15"/>
        <v>25467.622768068188</v>
      </c>
      <c r="U65" s="1">
        <f t="shared" si="15"/>
        <v>12447.482201631503</v>
      </c>
      <c r="V65" s="1">
        <f t="shared" si="15"/>
        <v>16669.370571927317</v>
      </c>
      <c r="W65" s="24">
        <f>T65/MAX(T$2:T65)-1</f>
        <v>0</v>
      </c>
      <c r="X65" s="24">
        <f>U65/MAX(U$2:U65)-1</f>
        <v>-5.8857280891684294E-2</v>
      </c>
      <c r="Y65" s="24">
        <f>V65/MAX(V$2:V65)-1</f>
        <v>-0.22856545477872836</v>
      </c>
    </row>
    <row r="66" spans="1:25">
      <c r="A66" s="1">
        <v>2013</v>
      </c>
      <c r="B66" s="8">
        <v>1.9969846231624455E-3</v>
      </c>
      <c r="J66" s="1">
        <v>1998</v>
      </c>
      <c r="L66" s="24">
        <f t="shared" si="16"/>
        <v>0.2834570574815225</v>
      </c>
      <c r="M66" s="24">
        <f t="shared" si="16"/>
        <v>7.0069006255855326E-2</v>
      </c>
      <c r="N66" s="24">
        <f t="shared" si="16"/>
        <v>0.28579017877766022</v>
      </c>
      <c r="P66" s="4">
        <f t="shared" si="1"/>
        <v>37376</v>
      </c>
      <c r="Q66" s="44">
        <v>1.38E-2</v>
      </c>
      <c r="R66" s="8">
        <v>-9.1249000055207974E-3</v>
      </c>
      <c r="S66" s="8">
        <v>-6.0630886456453315E-2</v>
      </c>
      <c r="T66" s="1">
        <f t="shared" si="15"/>
        <v>25819.075962267529</v>
      </c>
      <c r="U66" s="1">
        <f t="shared" si="15"/>
        <v>12333.900171221116</v>
      </c>
      <c r="V66" s="1">
        <f t="shared" si="15"/>
        <v>15658.691857480248</v>
      </c>
      <c r="W66" s="24">
        <f>T66/MAX(T$2:T66)-1</f>
        <v>0</v>
      </c>
      <c r="X66" s="24">
        <f>U66/MAX(U$2:U66)-1</f>
        <v>-6.7445114094471625E-2</v>
      </c>
      <c r="Y66" s="24">
        <f>V66/MAX(V$2:V66)-1</f>
        <v>-0.27533821509862499</v>
      </c>
    </row>
    <row r="67" spans="1:25">
      <c r="A67" s="1">
        <v>2012</v>
      </c>
      <c r="B67" s="8">
        <v>0.12323887313466497</v>
      </c>
      <c r="J67" s="1">
        <v>1999</v>
      </c>
      <c r="L67" s="24">
        <f t="shared" si="16"/>
        <v>0.25313955188112791</v>
      </c>
      <c r="M67" s="24">
        <f t="shared" si="16"/>
        <v>-1.1861861954370001E-2</v>
      </c>
      <c r="N67" s="24">
        <f t="shared" si="16"/>
        <v>0.21041191370111556</v>
      </c>
      <c r="P67" s="4">
        <f t="shared" si="1"/>
        <v>37407</v>
      </c>
      <c r="Q67" s="44">
        <v>5.7999999999999996E-3</v>
      </c>
      <c r="R67" s="8">
        <v>2.5789866145680573E-2</v>
      </c>
      <c r="S67" s="8">
        <v>-7.3639344262295126E-3</v>
      </c>
      <c r="T67" s="1">
        <f t="shared" ref="T67:V82" si="17">T66*(1+Q67)</f>
        <v>25968.82660284868</v>
      </c>
      <c r="U67" s="1">
        <f t="shared" si="17"/>
        <v>12651.989805691095</v>
      </c>
      <c r="V67" s="1">
        <f t="shared" si="17"/>
        <v>15543.382277441229</v>
      </c>
      <c r="W67" s="24">
        <f>T67/MAX(T$2:T67)-1</f>
        <v>0</v>
      </c>
      <c r="X67" s="24">
        <f>U67/MAX(U$2:U67)-1</f>
        <v>-4.3394648413467629E-2</v>
      </c>
      <c r="Y67" s="24">
        <f>V67/MAX(V$2:V67)-1</f>
        <v>-0.28067457696383313</v>
      </c>
    </row>
    <row r="68" spans="1:25">
      <c r="A68" s="1">
        <v>2011</v>
      </c>
      <c r="B68" s="8">
        <v>0.12231138008610754</v>
      </c>
      <c r="J68" s="1">
        <v>2000</v>
      </c>
      <c r="L68" s="24">
        <f t="shared" si="16"/>
        <v>0.22011214528294731</v>
      </c>
      <c r="M68" s="24">
        <f t="shared" si="16"/>
        <v>7.8643362712676135E-2</v>
      </c>
      <c r="N68" s="24">
        <f t="shared" si="16"/>
        <v>-9.1040862768377973E-2</v>
      </c>
      <c r="P68" s="4">
        <f t="shared" ref="P68:P131" si="18">EOMONTH(P67,1)</f>
        <v>37437</v>
      </c>
      <c r="Q68" s="44">
        <v>1.01E-2</v>
      </c>
      <c r="R68" s="8">
        <v>6.4526828490315546E-2</v>
      </c>
      <c r="S68" s="8">
        <v>-7.123275002146956E-2</v>
      </c>
      <c r="T68" s="1">
        <f t="shared" si="17"/>
        <v>26231.11175153745</v>
      </c>
      <c r="U68" s="1">
        <f t="shared" si="17"/>
        <v>13468.382581944144</v>
      </c>
      <c r="V68" s="1">
        <f t="shared" si="17"/>
        <v>14436.184413184117</v>
      </c>
      <c r="W68" s="24">
        <f>T68/MAX(T$2:T68)-1</f>
        <v>0</v>
      </c>
      <c r="X68" s="24">
        <f>U68/MAX(U$2:U68)-1</f>
        <v>0</v>
      </c>
      <c r="Y68" s="24">
        <f>V68/MAX(V$2:V68)-1</f>
        <v>-0.3319141050070562</v>
      </c>
    </row>
    <row r="69" spans="1:25">
      <c r="A69" s="1">
        <v>2010</v>
      </c>
      <c r="B69" s="8">
        <v>-6.9906877296297965E-2</v>
      </c>
      <c r="J69" s="1">
        <v>2001</v>
      </c>
      <c r="L69" s="24">
        <f t="shared" si="16"/>
        <v>9.6483719348257058E-3</v>
      </c>
      <c r="M69" s="24">
        <f t="shared" si="16"/>
        <v>8.4359356755570047E-3</v>
      </c>
      <c r="N69" s="24">
        <f t="shared" si="16"/>
        <v>-0.11886010983089934</v>
      </c>
      <c r="P69" s="4">
        <f t="shared" si="18"/>
        <v>37468</v>
      </c>
      <c r="Q69" s="44">
        <v>1.2E-2</v>
      </c>
      <c r="R69" s="8">
        <v>2.9231341278392886E-2</v>
      </c>
      <c r="S69" s="8">
        <v>-7.7954962516181392E-2</v>
      </c>
      <c r="T69" s="1">
        <f t="shared" si="17"/>
        <v>26545.885092555898</v>
      </c>
      <c r="U69" s="1">
        <f t="shared" si="17"/>
        <v>13862.081469664916</v>
      </c>
      <c r="V69" s="1">
        <f t="shared" si="17"/>
        <v>13310.812198377667</v>
      </c>
      <c r="W69" s="24">
        <f>T69/MAX(T$2:T69)-1</f>
        <v>0</v>
      </c>
      <c r="X69" s="24">
        <f>U69/MAX(U$2:U69)-1</f>
        <v>0</v>
      </c>
      <c r="Y69" s="24">
        <f>V69/MAX(V$2:V69)-1</f>
        <v>-0.38399471590882062</v>
      </c>
    </row>
    <row r="70" spans="1:25">
      <c r="A70" s="1">
        <v>2009</v>
      </c>
      <c r="B70" s="8">
        <v>0.18139916273716339</v>
      </c>
      <c r="J70" s="1">
        <v>2002</v>
      </c>
      <c r="L70" s="24">
        <f t="shared" si="16"/>
        <v>0.14815086526456356</v>
      </c>
      <c r="M70" s="24">
        <f t="shared" si="16"/>
        <v>0.12357630000217767</v>
      </c>
      <c r="N70" s="24">
        <f t="shared" si="16"/>
        <v>-0.22100334778687791</v>
      </c>
      <c r="P70" s="4">
        <f t="shared" si="18"/>
        <v>37499</v>
      </c>
      <c r="Q70" s="44">
        <v>2.2700000000000001E-2</v>
      </c>
      <c r="R70" s="8">
        <v>1.2919772626347248E-2</v>
      </c>
      <c r="S70" s="8">
        <v>6.5723498464909103E-3</v>
      </c>
      <c r="T70" s="1">
        <f t="shared" si="17"/>
        <v>27148.476684156914</v>
      </c>
      <c r="U70" s="1">
        <f t="shared" si="17"/>
        <v>14041.176410380887</v>
      </c>
      <c r="V70" s="1">
        <f t="shared" si="17"/>
        <v>13398.295512886343</v>
      </c>
      <c r="W70" s="24">
        <f>T70/MAX(T$2:T70)-1</f>
        <v>0</v>
      </c>
      <c r="X70" s="24">
        <f>U70/MAX(U$2:U70)-1</f>
        <v>0</v>
      </c>
      <c r="Y70" s="24">
        <f>V70/MAX(V$2:V70)-1</f>
        <v>-0.3799461136744865</v>
      </c>
    </row>
    <row r="71" spans="1:25">
      <c r="A71" s="1">
        <v>2008</v>
      </c>
      <c r="B71" s="8">
        <v>-0.17848941526075557</v>
      </c>
      <c r="J71" s="1">
        <v>2003</v>
      </c>
      <c r="L71" s="24">
        <f t="shared" si="16"/>
        <v>0.17428809351645969</v>
      </c>
      <c r="M71" s="24">
        <f t="shared" si="16"/>
        <v>8.6920876947925718E-2</v>
      </c>
      <c r="N71" s="24">
        <f t="shared" si="16"/>
        <v>0.28684248085126596</v>
      </c>
      <c r="P71" s="4">
        <f t="shared" si="18"/>
        <v>37529</v>
      </c>
      <c r="Q71" s="44">
        <v>2.4199999999999999E-2</v>
      </c>
      <c r="R71" s="8">
        <v>2.4183802522462994E-2</v>
      </c>
      <c r="S71" s="8">
        <v>-0.10868598930153417</v>
      </c>
      <c r="T71" s="1">
        <f t="shared" si="17"/>
        <v>27805.469819913513</v>
      </c>
      <c r="U71" s="1">
        <f t="shared" si="17"/>
        <v>14380.745447872605</v>
      </c>
      <c r="V71" s="1">
        <f t="shared" si="17"/>
        <v>11942.088510113985</v>
      </c>
      <c r="W71" s="24">
        <f>T71/MAX(T$2:T71)-1</f>
        <v>0</v>
      </c>
      <c r="X71" s="24">
        <f>U71/MAX(U$2:U71)-1</f>
        <v>0</v>
      </c>
      <c r="Y71" s="24">
        <f>V71/MAX(V$2:V71)-1</f>
        <v>-0.4473372837300359</v>
      </c>
    </row>
    <row r="72" spans="1:25">
      <c r="A72" s="1">
        <v>2007</v>
      </c>
      <c r="B72" s="8">
        <v>0.13879721344942419</v>
      </c>
      <c r="J72" s="1">
        <v>2004</v>
      </c>
      <c r="L72" s="24">
        <f t="shared" si="16"/>
        <v>0.16185100320032109</v>
      </c>
      <c r="M72" s="24">
        <f t="shared" si="16"/>
        <v>3.3028700222150098E-2</v>
      </c>
      <c r="N72" s="24">
        <f t="shared" si="16"/>
        <v>0.10882102850382602</v>
      </c>
      <c r="P72" s="4">
        <f t="shared" si="18"/>
        <v>37560</v>
      </c>
      <c r="Q72" s="44">
        <v>-2.0299999999999999E-2</v>
      </c>
      <c r="R72" s="8">
        <v>-3.344687167963889E-2</v>
      </c>
      <c r="S72" s="8">
        <v>8.8019328655936313E-2</v>
      </c>
      <c r="T72" s="1">
        <f t="shared" si="17"/>
        <v>27241.01878256927</v>
      </c>
      <c r="U72" s="1">
        <f t="shared" si="17"/>
        <v>13899.754500220059</v>
      </c>
      <c r="V72" s="1">
        <f t="shared" si="17"/>
        <v>12993.223123523989</v>
      </c>
      <c r="W72" s="24">
        <f>T72/MAX(T$2:T72)-1</f>
        <v>-2.0299999999999985E-2</v>
      </c>
      <c r="X72" s="24">
        <f>U72/MAX(U$2:U72)-1</f>
        <v>-3.344687167963889E-2</v>
      </c>
      <c r="Y72" s="24">
        <f>V72/MAX(V$2:V72)-1</f>
        <v>-0.39869228247078747</v>
      </c>
    </row>
    <row r="73" spans="1:25">
      <c r="A73" s="1">
        <v>2006</v>
      </c>
      <c r="B73" s="8">
        <v>0.13452298586390166</v>
      </c>
      <c r="J73" s="1">
        <v>2005</v>
      </c>
      <c r="L73" s="24">
        <f t="shared" si="16"/>
        <v>0.10681142009103128</v>
      </c>
      <c r="M73" s="24">
        <f t="shared" si="16"/>
        <v>1.7113830188421719E-2</v>
      </c>
      <c r="N73" s="24">
        <f t="shared" si="16"/>
        <v>4.911783501430933E-2</v>
      </c>
      <c r="P73" s="4">
        <f t="shared" si="18"/>
        <v>37590</v>
      </c>
      <c r="Q73" s="44">
        <v>-1.6799999999999999E-2</v>
      </c>
      <c r="R73" s="8">
        <v>-1.4134993022970721E-2</v>
      </c>
      <c r="S73" s="8">
        <v>5.8858393722192925E-2</v>
      </c>
      <c r="T73" s="1">
        <f t="shared" si="17"/>
        <v>26783.369667022107</v>
      </c>
      <c r="U73" s="1">
        <f t="shared" si="17"/>
        <v>13703.281567338443</v>
      </c>
      <c r="V73" s="1">
        <f t="shared" si="17"/>
        <v>13757.983365848666</v>
      </c>
      <c r="W73" s="24">
        <f>T73/MAX(T$2:T73)-1</f>
        <v>-3.6758959999999896E-2</v>
      </c>
      <c r="X73" s="24">
        <f>U73/MAX(U$2:U73)-1</f>
        <v>-4.7109093404777647E-2</v>
      </c>
      <c r="Y73" s="24">
        <f>V73/MAX(V$2:V73)-1</f>
        <v>-0.36330027608425985</v>
      </c>
    </row>
    <row r="74" spans="1:25">
      <c r="A74" s="1">
        <v>2005</v>
      </c>
      <c r="B74" s="8">
        <v>0.10681142009103128</v>
      </c>
      <c r="J74" s="1">
        <v>2006</v>
      </c>
      <c r="L74" s="24">
        <f t="shared" si="16"/>
        <v>0.13452298586390166</v>
      </c>
      <c r="M74" s="24">
        <f t="shared" si="16"/>
        <v>3.5422518601110342E-2</v>
      </c>
      <c r="N74" s="24">
        <f t="shared" si="16"/>
        <v>0.15794463807112513</v>
      </c>
      <c r="P74" s="4">
        <f t="shared" si="18"/>
        <v>37621</v>
      </c>
      <c r="Q74" s="44">
        <v>5.1299999999999998E-2</v>
      </c>
      <c r="R74" s="8">
        <v>4.5773902094842667E-2</v>
      </c>
      <c r="S74" s="8">
        <v>-5.8743628208285825E-2</v>
      </c>
      <c r="T74" s="1">
        <f t="shared" si="17"/>
        <v>28157.356530940338</v>
      </c>
      <c r="U74" s="1">
        <f t="shared" si="17"/>
        <v>14330.534236179856</v>
      </c>
      <c r="V74" s="1">
        <f t="shared" si="17"/>
        <v>12949.789506109471</v>
      </c>
      <c r="W74" s="24">
        <f>T74/MAX(T$2:T74)-1</f>
        <v>0</v>
      </c>
      <c r="X74" s="24">
        <f>U74/MAX(U$2:U74)-1</f>
        <v>-3.4915583392221006E-3</v>
      </c>
      <c r="Y74" s="24">
        <f>V74/MAX(V$2:V74)-1</f>
        <v>-0.40070232794628435</v>
      </c>
    </row>
    <row r="75" spans="1:25">
      <c r="A75" s="1">
        <v>2004</v>
      </c>
      <c r="B75" s="8">
        <v>0.16185100320032109</v>
      </c>
      <c r="J75" s="1">
        <v>2007</v>
      </c>
      <c r="L75" s="24">
        <f t="shared" si="16"/>
        <v>0.13879721344942419</v>
      </c>
      <c r="M75" s="24">
        <f t="shared" si="16"/>
        <v>7.6406721337502814E-2</v>
      </c>
      <c r="N75" s="24">
        <f t="shared" si="16"/>
        <v>5.4937263566210648E-2</v>
      </c>
      <c r="P75" s="4">
        <f t="shared" si="18"/>
        <v>37652</v>
      </c>
      <c r="Q75" s="44">
        <v>2.3E-2</v>
      </c>
      <c r="R75" s="8">
        <v>2.9107288071087867E-2</v>
      </c>
      <c r="S75" s="8">
        <v>-2.6197687879604747E-2</v>
      </c>
      <c r="T75" s="1">
        <f t="shared" si="17"/>
        <v>28804.975731151964</v>
      </c>
      <c r="U75" s="1">
        <f t="shared" si="17"/>
        <v>14747.657224404929</v>
      </c>
      <c r="V75" s="1">
        <f t="shared" si="17"/>
        <v>12610.534962521835</v>
      </c>
      <c r="W75" s="24">
        <f>T75/MAX(T$2:T75)-1</f>
        <v>0</v>
      </c>
      <c r="X75" s="24">
        <f>U75/MAX(U$2:U75)-1</f>
        <v>0</v>
      </c>
      <c r="Y75" s="24">
        <f>V75/MAX(V$2:V75)-1</f>
        <v>-0.4164025413057213</v>
      </c>
    </row>
    <row r="76" spans="1:25">
      <c r="A76" s="1">
        <v>2003</v>
      </c>
      <c r="B76" s="8">
        <v>0.17428809351645969</v>
      </c>
      <c r="J76" s="1">
        <v>2008</v>
      </c>
      <c r="L76" s="24">
        <f t="shared" si="16"/>
        <v>-0.17848941526075557</v>
      </c>
      <c r="M76" s="24">
        <f t="shared" si="16"/>
        <v>0.14085883895336759</v>
      </c>
      <c r="N76" s="24">
        <f t="shared" si="16"/>
        <v>-0.36997610819389215</v>
      </c>
      <c r="P76" s="4">
        <f t="shared" si="18"/>
        <v>37680</v>
      </c>
      <c r="Q76" s="44">
        <v>1.7600000000000001E-2</v>
      </c>
      <c r="R76" s="8">
        <v>2.6135016708663583E-2</v>
      </c>
      <c r="S76" s="8">
        <v>-1.5006432491409871E-2</v>
      </c>
      <c r="T76" s="1">
        <f t="shared" si="17"/>
        <v>29311.943304020242</v>
      </c>
      <c r="U76" s="1">
        <f t="shared" si="17"/>
        <v>15133.087492378396</v>
      </c>
      <c r="V76" s="1">
        <f t="shared" si="17"/>
        <v>12421.295820926187</v>
      </c>
      <c r="W76" s="24">
        <f>T76/MAX(T$2:T76)-1</f>
        <v>0</v>
      </c>
      <c r="X76" s="24">
        <f>U76/MAX(U$2:U76)-1</f>
        <v>0</v>
      </c>
      <c r="Y76" s="24">
        <f>V76/MAX(V$2:V76)-1</f>
        <v>-0.4251602571717753</v>
      </c>
    </row>
    <row r="77" spans="1:25">
      <c r="A77" s="1">
        <v>2002</v>
      </c>
      <c r="B77" s="8">
        <v>0.14815086526456356</v>
      </c>
      <c r="J77" s="1">
        <v>2009</v>
      </c>
      <c r="L77" s="24">
        <f t="shared" si="16"/>
        <v>0.18139916273716339</v>
      </c>
      <c r="M77" s="24">
        <f t="shared" si="16"/>
        <v>-1.002314492771772E-3</v>
      </c>
      <c r="N77" s="24">
        <f t="shared" si="16"/>
        <v>0.2646423212982969</v>
      </c>
      <c r="P77" s="4">
        <f t="shared" si="18"/>
        <v>37711</v>
      </c>
      <c r="Q77" s="44">
        <v>2.5899999999999999E-2</v>
      </c>
      <c r="R77" s="8">
        <v>-4.6163240716987963E-2</v>
      </c>
      <c r="S77" s="8">
        <v>9.7130717279347856E-3</v>
      </c>
      <c r="T77" s="1">
        <f t="shared" si="17"/>
        <v>30071.122635594369</v>
      </c>
      <c r="U77" s="1">
        <f t="shared" si="17"/>
        <v>14434.495131676493</v>
      </c>
      <c r="V77" s="1">
        <f t="shared" si="17"/>
        <v>12541.94475818874</v>
      </c>
      <c r="W77" s="24">
        <f>T77/MAX(T$2:T77)-1</f>
        <v>0</v>
      </c>
      <c r="X77" s="24">
        <f>U77/MAX(U$2:U77)-1</f>
        <v>-4.6163240716987963E-2</v>
      </c>
      <c r="Y77" s="24">
        <f>V77/MAX(V$2:V77)-1</f>
        <v>-0.41957679751761712</v>
      </c>
    </row>
    <row r="78" spans="1:25">
      <c r="A78" s="1">
        <v>2001</v>
      </c>
      <c r="B78" s="8">
        <v>9.6483719348257058E-3</v>
      </c>
      <c r="J78" s="1">
        <v>2010</v>
      </c>
      <c r="L78" s="24">
        <f t="shared" si="16"/>
        <v>-6.9906877296297965E-2</v>
      </c>
      <c r="M78" s="24">
        <f t="shared" si="16"/>
        <v>7.0481393211816012E-2</v>
      </c>
      <c r="N78" s="24">
        <f t="shared" si="16"/>
        <v>0.15063401360544204</v>
      </c>
      <c r="P78" s="4">
        <f t="shared" si="18"/>
        <v>37741</v>
      </c>
      <c r="Q78" s="44">
        <v>-3.5000000000000001E-3</v>
      </c>
      <c r="R78" s="8">
        <v>8.6310551858759244E-3</v>
      </c>
      <c r="S78" s="8">
        <v>8.2368640806903093E-2</v>
      </c>
      <c r="T78" s="1">
        <f t="shared" si="17"/>
        <v>29965.873706369792</v>
      </c>
      <c r="U78" s="1">
        <f t="shared" si="17"/>
        <v>14559.08005573825</v>
      </c>
      <c r="V78" s="1">
        <f t="shared" si="17"/>
        <v>13575.00770099601</v>
      </c>
      <c r="W78" s="24">
        <f>T78/MAX(T$2:T78)-1</f>
        <v>-3.4999999999999476E-3</v>
      </c>
      <c r="X78" s="24">
        <f>U78/MAX(U$2:U78)-1</f>
        <v>-3.7930623009299169E-2</v>
      </c>
      <c r="Y78" s="24">
        <f>V78/MAX(V$2:V78)-1</f>
        <v>-0.37176812723635333</v>
      </c>
    </row>
    <row r="79" spans="1:25">
      <c r="A79" s="1">
        <v>2000</v>
      </c>
      <c r="B79" s="8">
        <v>0.22011214528294731</v>
      </c>
      <c r="J79" s="1">
        <v>2011</v>
      </c>
      <c r="L79" s="24">
        <f t="shared" si="16"/>
        <v>0.12231138008610754</v>
      </c>
      <c r="M79" s="24">
        <f t="shared" si="16"/>
        <v>-3.0864556466753568E-2</v>
      </c>
      <c r="N79" s="24">
        <f t="shared" si="16"/>
        <v>2.1118200436080148E-2</v>
      </c>
      <c r="P79" s="4">
        <f t="shared" si="18"/>
        <v>37772</v>
      </c>
      <c r="Q79" s="44">
        <v>1.18E-2</v>
      </c>
      <c r="R79" s="8">
        <v>5.0984145508011114E-2</v>
      </c>
      <c r="S79" s="8">
        <v>5.2682535720498969E-2</v>
      </c>
      <c r="T79" s="1">
        <f t="shared" si="17"/>
        <v>30319.471016104955</v>
      </c>
      <c r="U79" s="1">
        <f t="shared" si="17"/>
        <v>15301.362311762792</v>
      </c>
      <c r="V79" s="1">
        <f t="shared" si="17"/>
        <v>14290.173529109781</v>
      </c>
      <c r="W79" s="24">
        <f>T79/MAX(T$2:T79)-1</f>
        <v>0</v>
      </c>
      <c r="X79" s="24">
        <f>U79/MAX(U$2:U79)-1</f>
        <v>0</v>
      </c>
      <c r="Y79" s="24">
        <f>V79/MAX(V$2:V79)-1</f>
        <v>-0.33867127915872652</v>
      </c>
    </row>
    <row r="80" spans="1:25">
      <c r="A80" s="1">
        <v>1999</v>
      </c>
      <c r="B80" s="8">
        <v>0.25313955188112791</v>
      </c>
      <c r="J80" s="1">
        <v>2012</v>
      </c>
      <c r="L80" s="24">
        <f t="shared" si="16"/>
        <v>0.12323887313466497</v>
      </c>
      <c r="M80" s="24">
        <f t="shared" si="16"/>
        <v>-1.6986968928409674E-2</v>
      </c>
      <c r="N80" s="24">
        <f t="shared" si="16"/>
        <v>0.16003223804274325</v>
      </c>
      <c r="P80" s="4">
        <f t="shared" si="18"/>
        <v>37802</v>
      </c>
      <c r="Q80" s="44">
        <v>1.67E-2</v>
      </c>
      <c r="R80" s="8">
        <v>-2.3850022504078083E-2</v>
      </c>
      <c r="S80" s="8">
        <v>1.2761187595205836E-2</v>
      </c>
      <c r="T80" s="1">
        <f t="shared" si="17"/>
        <v>30825.806182073906</v>
      </c>
      <c r="U80" s="1">
        <f t="shared" si="17"/>
        <v>14936.424476284197</v>
      </c>
      <c r="V80" s="1">
        <f t="shared" si="17"/>
        <v>14472.533114282796</v>
      </c>
      <c r="W80" s="24">
        <f>T80/MAX(T$2:T80)-1</f>
        <v>0</v>
      </c>
      <c r="X80" s="24">
        <f>U80/MAX(U$2:U80)-1</f>
        <v>-2.3850022504078083E-2</v>
      </c>
      <c r="Y80" s="24">
        <f>V80/MAX(V$2:V80)-1</f>
        <v>-0.33023193928997352</v>
      </c>
    </row>
    <row r="81" spans="1:25">
      <c r="A81" s="1">
        <v>1998</v>
      </c>
      <c r="B81" s="8">
        <v>0.2834570574815225</v>
      </c>
      <c r="J81" s="1">
        <v>2013</v>
      </c>
      <c r="L81" s="24">
        <f t="shared" ref="L81:N89" si="19">L54/L53-1</f>
        <v>1.9969846231624455E-3</v>
      </c>
      <c r="M81" s="24">
        <f t="shared" si="19"/>
        <v>-1.4176972144691158E-2</v>
      </c>
      <c r="N81" s="24">
        <f t="shared" si="19"/>
        <v>0.32388478062960191</v>
      </c>
      <c r="P81" s="4">
        <f t="shared" si="18"/>
        <v>37833</v>
      </c>
      <c r="Q81" s="44">
        <v>-8.9999999999999993E-3</v>
      </c>
      <c r="R81" s="8">
        <v>-9.7859216450804087E-3</v>
      </c>
      <c r="S81" s="8">
        <v>1.7630615546158745E-2</v>
      </c>
      <c r="T81" s="1">
        <f t="shared" si="17"/>
        <v>30548.373926435241</v>
      </c>
      <c r="U81" s="1">
        <f t="shared" si="17"/>
        <v>14790.257796701619</v>
      </c>
      <c r="V81" s="1">
        <f t="shared" si="17"/>
        <v>14727.692781599768</v>
      </c>
      <c r="W81" s="24">
        <f>T81/MAX(T$2:T81)-1</f>
        <v>-9.000000000000008E-3</v>
      </c>
      <c r="X81" s="24">
        <f>U81/MAX(U$2:U81)-1</f>
        <v>-3.3402549697700179E-2</v>
      </c>
      <c r="Y81" s="24">
        <f>V81/MAX(V$2:V81)-1</f>
        <v>-0.31842351610649877</v>
      </c>
    </row>
    <row r="82" spans="1:25">
      <c r="A82" s="1">
        <v>1997</v>
      </c>
      <c r="B82" s="8">
        <v>0.23777652847115616</v>
      </c>
      <c r="J82" s="1">
        <v>2014</v>
      </c>
      <c r="L82" s="24">
        <f t="shared" si="19"/>
        <v>1.1496507251920418E-2</v>
      </c>
      <c r="M82" s="24">
        <f t="shared" si="19"/>
        <v>7.6132240008226937E-2</v>
      </c>
      <c r="N82" s="24">
        <f t="shared" si="19"/>
        <v>0.1368836315708517</v>
      </c>
      <c r="P82" s="4">
        <f t="shared" si="18"/>
        <v>37864</v>
      </c>
      <c r="Q82" s="44">
        <v>2.9499999999999998E-2</v>
      </c>
      <c r="R82" s="8">
        <v>6.111582348184319E-3</v>
      </c>
      <c r="S82" s="8">
        <v>1.950039391214009E-2</v>
      </c>
      <c r="T82" s="1">
        <f t="shared" si="17"/>
        <v>31449.550957265084</v>
      </c>
      <c r="U82" s="1">
        <f t="shared" si="17"/>
        <v>14880.649675177036</v>
      </c>
      <c r="V82" s="1">
        <f t="shared" si="17"/>
        <v>15014.888592257945</v>
      </c>
      <c r="W82" s="24">
        <f>T82/MAX(T$2:T82)-1</f>
        <v>0</v>
      </c>
      <c r="X82" s="24">
        <f>U82/MAX(U$2:U82)-1</f>
        <v>-2.7495109782632698E-2</v>
      </c>
      <c r="Y82" s="24">
        <f>V82/MAX(V$2:V82)-1</f>
        <v>-0.30513250618932408</v>
      </c>
    </row>
    <row r="83" spans="1:25">
      <c r="J83" s="1">
        <v>2015</v>
      </c>
      <c r="L83" s="24">
        <f t="shared" si="19"/>
        <v>3.623542244836564E-2</v>
      </c>
      <c r="M83" s="24">
        <f t="shared" si="19"/>
        <v>-1.4960104978174349E-2</v>
      </c>
      <c r="N83" s="24">
        <f t="shared" si="19"/>
        <v>1.3837599218982088E-2</v>
      </c>
      <c r="P83" s="4">
        <f t="shared" si="18"/>
        <v>37894</v>
      </c>
      <c r="Q83" s="44">
        <v>4.7999999999999996E-3</v>
      </c>
      <c r="R83" s="8">
        <v>4.9552718668688378E-3</v>
      </c>
      <c r="S83" s="8">
        <v>-1.0620255761471631E-2</v>
      </c>
      <c r="T83" s="1">
        <f t="shared" ref="T83:V98" si="20">T82*(1+Q83)</f>
        <v>31600.508801859953</v>
      </c>
      <c r="U83" s="1">
        <f t="shared" si="20"/>
        <v>14954.387339873172</v>
      </c>
      <c r="V83" s="1">
        <f t="shared" si="20"/>
        <v>14855.426635178163</v>
      </c>
      <c r="W83" s="24">
        <f>T83/MAX(T$2:T83)-1</f>
        <v>0</v>
      </c>
      <c r="X83" s="24">
        <f>U83/MAX(U$2:U83)-1</f>
        <v>-2.267608365974616E-2</v>
      </c>
      <c r="Y83" s="24">
        <f>V83/MAX(V$2:V83)-1</f>
        <v>-0.31251217669392628</v>
      </c>
    </row>
    <row r="84" spans="1:25">
      <c r="J84" s="1">
        <v>2016</v>
      </c>
      <c r="L84" s="24">
        <f t="shared" si="19"/>
        <v>4.5897992379116292E-2</v>
      </c>
      <c r="M84" s="24">
        <f t="shared" si="19"/>
        <v>-1.2257686628113551E-2</v>
      </c>
      <c r="N84" s="24">
        <f t="shared" si="19"/>
        <v>0.119599120787105</v>
      </c>
      <c r="P84" s="4">
        <f t="shared" si="18"/>
        <v>37925</v>
      </c>
      <c r="Q84" s="44">
        <v>4.7000000000000002E-3</v>
      </c>
      <c r="R84" s="8">
        <v>1.2525091738230465E-2</v>
      </c>
      <c r="S84" s="8">
        <v>5.6574299992396826E-2</v>
      </c>
      <c r="T84" s="1">
        <f t="shared" si="20"/>
        <v>31749.031193228693</v>
      </c>
      <c r="U84" s="1">
        <f t="shared" si="20"/>
        <v>15141.692413194116</v>
      </c>
      <c r="V84" s="1">
        <f t="shared" si="20"/>
        <v>15695.861998151775</v>
      </c>
      <c r="W84" s="24">
        <f>T84/MAX(T$2:T84)-1</f>
        <v>0</v>
      </c>
      <c r="X84" s="24">
        <f>U84/MAX(U$2:U84)-1</f>
        <v>-1.0435011949617823E-2</v>
      </c>
      <c r="Y84" s="24">
        <f>V84/MAX(V$2:V84)-1</f>
        <v>-0.27361803433708853</v>
      </c>
    </row>
    <row r="85" spans="1:25">
      <c r="J85" s="1">
        <v>2017</v>
      </c>
      <c r="L85" s="24">
        <f t="shared" si="19"/>
        <v>3.7763150368789189E-2</v>
      </c>
      <c r="M85" s="24">
        <f t="shared" si="19"/>
        <v>6.9642689505384769E-3</v>
      </c>
      <c r="N85" s="24">
        <f t="shared" si="19"/>
        <v>0.21831601482707241</v>
      </c>
      <c r="P85" s="4">
        <f t="shared" si="18"/>
        <v>37955</v>
      </c>
      <c r="Q85" s="44">
        <v>4.0300000000000002E-2</v>
      </c>
      <c r="R85" s="8">
        <v>-5.4642091164464057E-3</v>
      </c>
      <c r="S85" s="8">
        <v>8.7987858329736657E-3</v>
      </c>
      <c r="T85" s="1">
        <f t="shared" si="20"/>
        <v>33028.517150315813</v>
      </c>
      <c r="U85" s="1">
        <f t="shared" si="20"/>
        <v>15058.955039471513</v>
      </c>
      <c r="V85" s="1">
        <f t="shared" si="20"/>
        <v>15833.966526337423</v>
      </c>
      <c r="W85" s="24">
        <f>T85/MAX(T$2:T85)-1</f>
        <v>0</v>
      </c>
      <c r="X85" s="24">
        <f>U85/MAX(U$2:U85)-1</f>
        <v>-1.5842201978638837E-2</v>
      </c>
      <c r="Y85" s="24">
        <f>V85/MAX(V$2:V85)-1</f>
        <v>-0.26722675498828619</v>
      </c>
    </row>
    <row r="86" spans="1:25">
      <c r="J86" s="1">
        <v>2018</v>
      </c>
      <c r="L86" s="24">
        <f t="shared" si="19"/>
        <v>3.8066624421153827E-2</v>
      </c>
      <c r="M86" s="24">
        <f t="shared" si="19"/>
        <v>-3.171434495915082E-2</v>
      </c>
      <c r="N86" s="24">
        <f t="shared" si="19"/>
        <v>-4.3842417452558458E-2</v>
      </c>
      <c r="P86" s="4">
        <f t="shared" si="18"/>
        <v>37986</v>
      </c>
      <c r="Q86" s="44">
        <v>1.1000000000000001E-3</v>
      </c>
      <c r="R86" s="8">
        <v>3.4345132068839712E-2</v>
      </c>
      <c r="S86" s="8">
        <v>5.2442496125338023E-2</v>
      </c>
      <c r="T86" s="1">
        <f t="shared" si="20"/>
        <v>33064.848519181163</v>
      </c>
      <c r="U86" s="1">
        <f t="shared" si="20"/>
        <v>15576.156839120882</v>
      </c>
      <c r="V86" s="1">
        <f t="shared" si="20"/>
        <v>16664.339254543604</v>
      </c>
      <c r="W86" s="24">
        <f>T86/MAX(T$2:T86)-1</f>
        <v>0</v>
      </c>
      <c r="X86" s="24">
        <f>U86/MAX(U$2:U86)-1</f>
        <v>0</v>
      </c>
      <c r="Y86" s="24">
        <f>V86/MAX(V$2:V86)-1</f>
        <v>-0.22879829692600806</v>
      </c>
    </row>
    <row r="87" spans="1:25">
      <c r="J87" s="1">
        <v>2019</v>
      </c>
      <c r="L87" s="24">
        <f t="shared" si="19"/>
        <v>1.2924634453071571E-2</v>
      </c>
      <c r="M87" s="24">
        <f t="shared" si="19"/>
        <v>5.1698900886540944E-2</v>
      </c>
      <c r="N87" s="24">
        <f t="shared" si="19"/>
        <v>0.31486370986834422</v>
      </c>
      <c r="P87" s="4">
        <f t="shared" si="18"/>
        <v>38017</v>
      </c>
      <c r="Q87" s="44">
        <v>1.52E-2</v>
      </c>
      <c r="R87" s="8">
        <v>8.1110854003749733E-3</v>
      </c>
      <c r="S87" s="8">
        <v>1.8355576915967342E-2</v>
      </c>
      <c r="T87" s="1">
        <f t="shared" si="20"/>
        <v>33567.434216672722</v>
      </c>
      <c r="U87" s="1">
        <f t="shared" si="20"/>
        <v>15702.496377452626</v>
      </c>
      <c r="V87" s="1">
        <f t="shared" si="20"/>
        <v>16970.222815484154</v>
      </c>
      <c r="W87" s="24">
        <f>T87/MAX(T$2:T87)-1</f>
        <v>0</v>
      </c>
      <c r="X87" s="24">
        <f>U87/MAX(U$2:U87)-1</f>
        <v>0</v>
      </c>
      <c r="Y87" s="24">
        <f>V87/MAX(V$2:V87)-1</f>
        <v>-0.21464244474750827</v>
      </c>
    </row>
    <row r="88" spans="1:25">
      <c r="J88" s="1">
        <v>2020</v>
      </c>
      <c r="L88" s="24">
        <f t="shared" si="19"/>
        <v>8.7386945513607817E-3</v>
      </c>
      <c r="M88" s="24">
        <f t="shared" si="19"/>
        <v>5.4182892593028331E-2</v>
      </c>
      <c r="N88" s="24">
        <f t="shared" si="19"/>
        <v>0.18398826898926868</v>
      </c>
      <c r="P88" s="4">
        <f t="shared" si="18"/>
        <v>38046</v>
      </c>
      <c r="Q88" s="44">
        <v>9.2999999999999992E-3</v>
      </c>
      <c r="R88" s="8">
        <v>3.6787033562371452E-2</v>
      </c>
      <c r="S88" s="8">
        <v>1.389821688963111E-2</v>
      </c>
      <c r="T88" s="1">
        <f t="shared" si="20"/>
        <v>33879.611354887784</v>
      </c>
      <c r="U88" s="1">
        <f t="shared" si="20"/>
        <v>16280.144638702992</v>
      </c>
      <c r="V88" s="1">
        <f t="shared" si="20"/>
        <v>17206.078652839118</v>
      </c>
      <c r="W88" s="24">
        <f>T88/MAX(T$2:T88)-1</f>
        <v>0</v>
      </c>
      <c r="X88" s="24">
        <f>U88/MAX(U$2:U88)-1</f>
        <v>0</v>
      </c>
      <c r="Y88" s="24">
        <f>V88/MAX(V$2:V88)-1</f>
        <v>-0.20372737510869876</v>
      </c>
    </row>
    <row r="89" spans="1:25">
      <c r="J89" s="43">
        <v>2021</v>
      </c>
      <c r="L89" s="24">
        <f t="shared" si="19"/>
        <v>1.5652137807999678E-2</v>
      </c>
      <c r="M89" s="24">
        <f t="shared" si="19"/>
        <v>2.2397144012987313E-2</v>
      </c>
      <c r="N89" s="24">
        <f t="shared" si="19"/>
        <v>6.1748728952811582E-2</v>
      </c>
      <c r="P89" s="4">
        <f t="shared" si="18"/>
        <v>38077</v>
      </c>
      <c r="Q89" s="44">
        <v>3.1800000000000002E-2</v>
      </c>
      <c r="R89" s="8">
        <v>4.1880086256991245E-3</v>
      </c>
      <c r="S89" s="8">
        <v>-1.5086232619203943E-2</v>
      </c>
      <c r="T89" s="1">
        <f t="shared" si="20"/>
        <v>34956.982995973216</v>
      </c>
      <c r="U89" s="1">
        <f t="shared" si="20"/>
        <v>16348.32602487751</v>
      </c>
      <c r="V89" s="1">
        <f t="shared" si="20"/>
        <v>16946.503747818067</v>
      </c>
      <c r="W89" s="24">
        <f>T89/MAX(T$2:T89)-1</f>
        <v>0</v>
      </c>
      <c r="X89" s="24">
        <f>U89/MAX(U$2:U89)-1</f>
        <v>0</v>
      </c>
      <c r="Y89" s="24">
        <f>V89/MAX(V$2:V89)-1</f>
        <v>-0.21574012915611307</v>
      </c>
    </row>
    <row r="90" spans="1:25">
      <c r="L90" s="24"/>
      <c r="M90" s="24"/>
      <c r="N90" s="24"/>
      <c r="P90" s="4">
        <f t="shared" si="18"/>
        <v>38107</v>
      </c>
      <c r="Q90" s="44">
        <v>1.4999999999999999E-2</v>
      </c>
      <c r="R90" s="8">
        <v>-3.5541285060103012E-2</v>
      </c>
      <c r="S90" s="8">
        <v>-1.569903418523777E-2</v>
      </c>
      <c r="T90" s="1">
        <f t="shared" si="20"/>
        <v>35481.337740912808</v>
      </c>
      <c r="U90" s="1">
        <f t="shared" si="20"/>
        <v>15767.285509371837</v>
      </c>
      <c r="V90" s="1">
        <f t="shared" si="20"/>
        <v>16680.460006160811</v>
      </c>
      <c r="W90" s="24">
        <f>T90/MAX(T$2:T90)-1</f>
        <v>0</v>
      </c>
      <c r="X90" s="24">
        <f>U90/MAX(U$2:U90)-1</f>
        <v>-3.5541285060103012E-2</v>
      </c>
      <c r="Y90" s="24">
        <f>V90/MAX(V$2:V90)-1</f>
        <v>-0.22805225167860144</v>
      </c>
    </row>
    <row r="91" spans="1:25">
      <c r="P91" s="4">
        <f t="shared" si="18"/>
        <v>38138</v>
      </c>
      <c r="Q91" s="44">
        <v>2.1299999999999999E-2</v>
      </c>
      <c r="R91" s="8">
        <v>-9.6407262260026494E-3</v>
      </c>
      <c r="S91" s="8">
        <v>1.3721060504398253E-2</v>
      </c>
      <c r="T91" s="1">
        <f t="shared" si="20"/>
        <v>36237.090234794254</v>
      </c>
      <c r="U91" s="1">
        <f t="shared" si="20"/>
        <v>15615.277426448765</v>
      </c>
      <c r="V91" s="1">
        <f t="shared" si="20"/>
        <v>16909.333607146538</v>
      </c>
      <c r="W91" s="24">
        <f>T91/MAX(T$2:T91)-1</f>
        <v>0</v>
      </c>
      <c r="X91" s="24">
        <f>U91/MAX(U$2:U91)-1</f>
        <v>-4.4839367487120807E-2</v>
      </c>
      <c r="Y91" s="24">
        <f>V91/MAX(V$2:V91)-1</f>
        <v>-0.21746030991764953</v>
      </c>
    </row>
    <row r="92" spans="1:25">
      <c r="P92" s="4">
        <f t="shared" si="18"/>
        <v>38168</v>
      </c>
      <c r="Q92" s="44">
        <v>6.7000000000000002E-3</v>
      </c>
      <c r="R92" s="8">
        <v>-2.0603101654952494E-2</v>
      </c>
      <c r="S92" s="8">
        <v>1.9449842118047123E-2</v>
      </c>
      <c r="T92" s="1">
        <f t="shared" si="20"/>
        <v>36479.87873936737</v>
      </c>
      <c r="U92" s="1">
        <f t="shared" si="20"/>
        <v>15293.554278261356</v>
      </c>
      <c r="V92" s="1">
        <f t="shared" si="20"/>
        <v>17238.217476126927</v>
      </c>
      <c r="W92" s="24">
        <f>T92/MAX(T$2:T92)-1</f>
        <v>0</v>
      </c>
      <c r="X92" s="24">
        <f>U92/MAX(U$2:U92)-1</f>
        <v>-6.4518639095592523E-2</v>
      </c>
      <c r="Y92" s="24">
        <f>V92/MAX(V$2:V92)-1</f>
        <v>-0.20224003649444233</v>
      </c>
    </row>
    <row r="93" spans="1:25">
      <c r="P93" s="4">
        <f t="shared" si="18"/>
        <v>38199</v>
      </c>
      <c r="Q93" s="44">
        <v>3.1899999999999998E-2</v>
      </c>
      <c r="R93" s="8">
        <v>-5.4931291666945326E-3</v>
      </c>
      <c r="S93" s="8">
        <v>-3.3100433039676358E-2</v>
      </c>
      <c r="T93" s="1">
        <f t="shared" si="20"/>
        <v>37643.586871153188</v>
      </c>
      <c r="U93" s="1">
        <f t="shared" si="20"/>
        <v>15209.544809193012</v>
      </c>
      <c r="V93" s="1">
        <f t="shared" si="20"/>
        <v>16667.625012835008</v>
      </c>
      <c r="W93" s="24">
        <f>T93/MAX(T$2:T93)-1</f>
        <v>0</v>
      </c>
      <c r="X93" s="24">
        <f>U93/MAX(U$2:U93)-1</f>
        <v>-6.9657359044075551E-2</v>
      </c>
      <c r="Y93" s="24">
        <f>V93/MAX(V$2:V93)-1</f>
        <v>-0.22864623674819273</v>
      </c>
    </row>
    <row r="94" spans="1:25">
      <c r="P94" s="4">
        <f t="shared" si="18"/>
        <v>38230</v>
      </c>
      <c r="Q94" s="44">
        <v>-2.0999999999999999E-3</v>
      </c>
      <c r="R94" s="8">
        <v>-8.3157285034812789E-3</v>
      </c>
      <c r="S94" s="8">
        <v>4.0474107659893566E-3</v>
      </c>
      <c r="T94" s="1">
        <f t="shared" si="20"/>
        <v>37564.535338723763</v>
      </c>
      <c r="U94" s="1">
        <f t="shared" si="20"/>
        <v>15083.06636389823</v>
      </c>
      <c r="V94" s="1">
        <f t="shared" si="20"/>
        <v>16735.085737755431</v>
      </c>
      <c r="W94" s="24">
        <f>T94/MAX(T$2:T94)-1</f>
        <v>-2.1000000000001018E-3</v>
      </c>
      <c r="X94" s="24">
        <f>U94/MAX(U$2:U94)-1</f>
        <v>-7.7393835861476856E-2</v>
      </c>
      <c r="Y94" s="24">
        <f>V94/MAX(V$2:V94)-1</f>
        <v>-0.22552425122242092</v>
      </c>
    </row>
    <row r="95" spans="1:25">
      <c r="P95" s="4">
        <f t="shared" si="18"/>
        <v>38260</v>
      </c>
      <c r="Q95" s="44">
        <v>9.5999999999999992E-3</v>
      </c>
      <c r="R95" s="8">
        <v>1.1727041168729357E-2</v>
      </c>
      <c r="S95" s="8">
        <v>1.0829350300338048E-2</v>
      </c>
      <c r="T95" s="1">
        <f t="shared" si="20"/>
        <v>37925.15487797551</v>
      </c>
      <c r="U95" s="1">
        <f t="shared" si="20"/>
        <v>15259.946104098341</v>
      </c>
      <c r="V95" s="1">
        <f t="shared" si="20"/>
        <v>16916.315843515775</v>
      </c>
      <c r="W95" s="24">
        <f>T95/MAX(T$2:T95)-1</f>
        <v>0</v>
      </c>
      <c r="X95" s="24">
        <f>U95/MAX(U$2:U95)-1</f>
        <v>-6.6574395392100971E-2</v>
      </c>
      <c r="Y95" s="24">
        <f>V95/MAX(V$2:V95)-1</f>
        <v>-0.21713718203979193</v>
      </c>
    </row>
    <row r="96" spans="1:25">
      <c r="P96" s="4">
        <f t="shared" si="18"/>
        <v>38291</v>
      </c>
      <c r="Q96" s="44">
        <v>2.98E-2</v>
      </c>
      <c r="R96" s="8">
        <v>2.3943977091816171E-2</v>
      </c>
      <c r="S96" s="8">
        <v>1.5277878942384859E-2</v>
      </c>
      <c r="T96" s="1">
        <f t="shared" si="20"/>
        <v>39055.324493339183</v>
      </c>
      <c r="U96" s="1">
        <f t="shared" si="20"/>
        <v>15625.32990403722</v>
      </c>
      <c r="V96" s="1">
        <f t="shared" si="20"/>
        <v>17174.761269124156</v>
      </c>
      <c r="W96" s="24">
        <f>T96/MAX(T$2:T96)-1</f>
        <v>0</v>
      </c>
      <c r="X96" s="24">
        <f>U96/MAX(U$2:U96)-1</f>
        <v>-4.4224474098454758E-2</v>
      </c>
      <c r="Y96" s="24">
        <f>V96/MAX(V$2:V96)-1</f>
        <v>-0.20517669867850163</v>
      </c>
    </row>
    <row r="97" spans="16:25">
      <c r="P97" s="4">
        <f t="shared" si="18"/>
        <v>38321</v>
      </c>
      <c r="Q97" s="44">
        <v>-1.3299999999999999E-2</v>
      </c>
      <c r="R97" s="8">
        <v>3.3007574626848335E-2</v>
      </c>
      <c r="S97" s="8">
        <v>4.0462738767823359E-2</v>
      </c>
      <c r="T97" s="1">
        <f t="shared" si="20"/>
        <v>38535.888677577772</v>
      </c>
      <c r="U97" s="1">
        <f t="shared" si="20"/>
        <v>16141.084146913854</v>
      </c>
      <c r="V97" s="1">
        <f t="shared" si="20"/>
        <v>17869.699147756455</v>
      </c>
      <c r="W97" s="24">
        <f>T97/MAX(T$2:T97)-1</f>
        <v>-1.3299999999999979E-2</v>
      </c>
      <c r="X97" s="24">
        <f>U97/MAX(U$2:U97)-1</f>
        <v>-1.2676642100744262E-2</v>
      </c>
      <c r="Y97" s="24">
        <f>V97/MAX(V$2:V97)-1</f>
        <v>-0.17301597107055089</v>
      </c>
    </row>
    <row r="98" spans="16:25">
      <c r="P98" s="4">
        <f t="shared" si="18"/>
        <v>38352</v>
      </c>
      <c r="Q98" s="44">
        <v>-3.0999999999999999E-3</v>
      </c>
      <c r="R98" s="8">
        <v>-3.1266234957399996E-3</v>
      </c>
      <c r="S98" s="8">
        <v>3.402802916688219E-2</v>
      </c>
      <c r="T98" s="1">
        <f t="shared" si="20"/>
        <v>38416.427422677283</v>
      </c>
      <c r="U98" s="1">
        <f t="shared" si="20"/>
        <v>16090.617053973398</v>
      </c>
      <c r="V98" s="1">
        <f t="shared" si="20"/>
        <v>18477.76979155972</v>
      </c>
      <c r="W98" s="24">
        <f>T98/MAX(T$2:T98)-1</f>
        <v>-1.6358769999999967E-2</v>
      </c>
      <c r="X98" s="24">
        <f>U98/MAX(U$2:U98)-1</f>
        <v>-1.5763630509444959E-2</v>
      </c>
      <c r="Y98" s="24">
        <f>V98/MAX(V$2:V98)-1</f>
        <v>-0.14487533441359401</v>
      </c>
    </row>
    <row r="99" spans="16:25">
      <c r="P99" s="4">
        <f t="shared" si="18"/>
        <v>38383</v>
      </c>
      <c r="Q99" s="44">
        <v>4.1999999999999997E-3</v>
      </c>
      <c r="R99" s="8">
        <v>-2.948007869472169E-2</v>
      </c>
      <c r="S99" s="8">
        <v>-2.437831680142255E-2</v>
      </c>
      <c r="T99" s="1">
        <f t="shared" ref="T99:V114" si="21">T98*(1+Q99)</f>
        <v>38577.776417852525</v>
      </c>
      <c r="U99" s="1">
        <f t="shared" si="21"/>
        <v>15616.264396975632</v>
      </c>
      <c r="V99" s="1">
        <f t="shared" si="21"/>
        <v>18027.312865797321</v>
      </c>
      <c r="W99" s="24">
        <f>T99/MAX(T$2:T99)-1</f>
        <v>-1.2227476834000051E-2</v>
      </c>
      <c r="X99" s="24">
        <f>U99/MAX(U$2:U99)-1</f>
        <v>-4.4778996136233595E-2</v>
      </c>
      <c r="Y99" s="24">
        <f>V99/MAX(V$2:V99)-1</f>
        <v>-0.16572183441596988</v>
      </c>
    </row>
    <row r="100" spans="16:25">
      <c r="P100" s="4">
        <f t="shared" si="18"/>
        <v>38411</v>
      </c>
      <c r="Q100" s="44">
        <v>1.6400000000000001E-2</v>
      </c>
      <c r="R100" s="8">
        <v>4.1291612886906748E-4</v>
      </c>
      <c r="S100" s="8">
        <v>2.1045976487742646E-2</v>
      </c>
      <c r="T100" s="1">
        <f t="shared" si="21"/>
        <v>39210.451951105308</v>
      </c>
      <c r="U100" s="1">
        <f t="shared" si="21"/>
        <v>15622.712604417828</v>
      </c>
      <c r="V100" s="1">
        <f t="shared" si="21"/>
        <v>18406.715268508073</v>
      </c>
      <c r="W100" s="24">
        <f>T100/MAX(T$2:T100)-1</f>
        <v>0</v>
      </c>
      <c r="X100" s="24">
        <f>U100/MAX(U$2:U100)-1</f>
        <v>-4.4384569977103716E-2</v>
      </c>
      <c r="Y100" s="24">
        <f>V100/MAX(V$2:V100)-1</f>
        <v>-0.14816363575885128</v>
      </c>
    </row>
    <row r="101" spans="16:25">
      <c r="P101" s="4">
        <f t="shared" si="18"/>
        <v>38442</v>
      </c>
      <c r="Q101" s="44">
        <v>1.6400000000000001E-2</v>
      </c>
      <c r="R101" s="8">
        <v>-1.845188541018894E-3</v>
      </c>
      <c r="S101" s="8">
        <v>-1.7705828865967832E-2</v>
      </c>
      <c r="T101" s="1">
        <f t="shared" si="21"/>
        <v>39853.503363103431</v>
      </c>
      <c r="U101" s="1">
        <f t="shared" si="21"/>
        <v>15593.885754140525</v>
      </c>
      <c r="V101" s="1">
        <f t="shared" si="21"/>
        <v>18080.809117979272</v>
      </c>
      <c r="W101" s="24">
        <f>T101/MAX(T$2:T101)-1</f>
        <v>0</v>
      </c>
      <c r="X101" s="24">
        <f>U101/MAX(U$2:U101)-1</f>
        <v>-4.6147860618202752E-2</v>
      </c>
      <c r="Y101" s="24">
        <f>V101/MAX(V$2:V101)-1</f>
        <v>-0.16324610464591338</v>
      </c>
    </row>
    <row r="102" spans="16:25">
      <c r="P102" s="4">
        <f t="shared" si="18"/>
        <v>38472</v>
      </c>
      <c r="Q102" s="44">
        <v>1.8599999999999998E-2</v>
      </c>
      <c r="R102" s="8">
        <v>-2.0534785833435709E-2</v>
      </c>
      <c r="S102" s="8">
        <v>-1.8967681115799495E-2</v>
      </c>
      <c r="T102" s="1">
        <f t="shared" si="21"/>
        <v>40594.778525657151</v>
      </c>
      <c r="U102" s="1">
        <f t="shared" si="21"/>
        <v>15273.668649868185</v>
      </c>
      <c r="V102" s="1">
        <f t="shared" si="21"/>
        <v>17737.858096313801</v>
      </c>
      <c r="W102" s="24">
        <f>T102/MAX(T$2:T102)-1</f>
        <v>0</v>
      </c>
      <c r="X102" s="24">
        <f>U102/MAX(U$2:U102)-1</f>
        <v>-6.5735010017172524E-2</v>
      </c>
      <c r="Y102" s="24">
        <f>V102/MAX(V$2:V102)-1</f>
        <v>-0.17911738570539271</v>
      </c>
    </row>
    <row r="103" spans="16:25">
      <c r="P103" s="4">
        <f t="shared" si="18"/>
        <v>38503</v>
      </c>
      <c r="Q103" s="44">
        <v>1.2699999999999999E-2</v>
      </c>
      <c r="R103" s="8">
        <v>2.0908821989253035E-2</v>
      </c>
      <c r="S103" s="8">
        <v>3.1820734128706896E-2</v>
      </c>
      <c r="T103" s="1">
        <f t="shared" si="21"/>
        <v>41110.332212932997</v>
      </c>
      <c r="U103" s="1">
        <f t="shared" si="21"/>
        <v>15593.023068791113</v>
      </c>
      <c r="V103" s="1">
        <f t="shared" si="21"/>
        <v>18302.289762809334</v>
      </c>
      <c r="W103" s="24">
        <f>T103/MAX(T$2:T103)-1</f>
        <v>0</v>
      </c>
      <c r="X103" s="24">
        <f>U103/MAX(U$2:U103)-1</f>
        <v>-4.6200629650830272E-2</v>
      </c>
      <c r="Y103" s="24">
        <f>V103/MAX(V$2:V103)-1</f>
        <v>-0.15299629828504613</v>
      </c>
    </row>
    <row r="104" spans="16:25">
      <c r="P104" s="4">
        <f t="shared" si="18"/>
        <v>38533</v>
      </c>
      <c r="Q104" s="44">
        <v>6.9999999999999999E-4</v>
      </c>
      <c r="R104" s="8">
        <v>1.9335180003450692E-2</v>
      </c>
      <c r="S104" s="8">
        <v>1.4193866903045027E-3</v>
      </c>
      <c r="T104" s="1">
        <f t="shared" si="21"/>
        <v>41139.109445482049</v>
      </c>
      <c r="U104" s="1">
        <f t="shared" si="21"/>
        <v>15894.516976624149</v>
      </c>
      <c r="V104" s="1">
        <f t="shared" si="21"/>
        <v>18328.26778930076</v>
      </c>
      <c r="W104" s="24">
        <f>T104/MAX(T$2:T104)-1</f>
        <v>0</v>
      </c>
      <c r="X104" s="24">
        <f>U104/MAX(U$2:U104)-1</f>
        <v>-2.7758747137951123E-2</v>
      </c>
      <c r="Y104" s="24">
        <f>V104/MAX(V$2:V104)-1</f>
        <v>-0.15179407250419341</v>
      </c>
    </row>
    <row r="105" spans="16:25">
      <c r="P105" s="4">
        <f t="shared" si="18"/>
        <v>38564</v>
      </c>
      <c r="Q105" s="44">
        <v>-2.3099999999999999E-2</v>
      </c>
      <c r="R105" s="8">
        <v>-5.4432044347811903E-3</v>
      </c>
      <c r="S105" s="8">
        <v>3.718788340550927E-2</v>
      </c>
      <c r="T105" s="1">
        <f t="shared" si="21"/>
        <v>40188.79601729141</v>
      </c>
      <c r="U105" s="1">
        <f t="shared" si="21"/>
        <v>15807.999871328284</v>
      </c>
      <c r="V105" s="1">
        <f t="shared" si="21"/>
        <v>19009.85727487423</v>
      </c>
      <c r="W105" s="24">
        <f>T105/MAX(T$2:T105)-1</f>
        <v>-2.310000000000012E-2</v>
      </c>
      <c r="X105" s="24">
        <f>U105/MAX(U$2:U105)-1</f>
        <v>-3.3050855037207061E-2</v>
      </c>
      <c r="Y105" s="24">
        <f>V105/MAX(V$2:V105)-1</f>
        <v>-0.12025108936861739</v>
      </c>
    </row>
    <row r="106" spans="16:25">
      <c r="P106" s="4">
        <f t="shared" si="18"/>
        <v>38595</v>
      </c>
      <c r="Q106" s="44">
        <v>2.8000000000000001E-2</v>
      </c>
      <c r="R106" s="8">
        <v>8.6622610767566055E-3</v>
      </c>
      <c r="S106" s="8">
        <v>-9.1229737977821523E-3</v>
      </c>
      <c r="T106" s="1">
        <f t="shared" si="21"/>
        <v>41314.08230577557</v>
      </c>
      <c r="U106" s="1">
        <f t="shared" si="21"/>
        <v>15944.932893315065</v>
      </c>
      <c r="V106" s="1">
        <f t="shared" si="21"/>
        <v>18836.430845055973</v>
      </c>
      <c r="W106" s="24">
        <f>T106/MAX(T$2:T106)-1</f>
        <v>0</v>
      </c>
      <c r="X106" s="24">
        <f>U106/MAX(U$2:U106)-1</f>
        <v>-2.4674889095592789E-2</v>
      </c>
      <c r="Y106" s="24">
        <f>V106/MAX(V$2:V106)-1</f>
        <v>-0.1282770156289349</v>
      </c>
    </row>
    <row r="107" spans="16:25">
      <c r="P107" s="4">
        <f t="shared" si="18"/>
        <v>38625</v>
      </c>
      <c r="Q107" s="44">
        <v>1.3899999999999999E-2</v>
      </c>
      <c r="R107" s="8">
        <v>3.6217613800748616E-3</v>
      </c>
      <c r="S107" s="8">
        <v>8.0949369848675179E-3</v>
      </c>
      <c r="T107" s="1">
        <f t="shared" si="21"/>
        <v>41888.34804982585</v>
      </c>
      <c r="U107" s="1">
        <f t="shared" si="21"/>
        <v>16002.681635475958</v>
      </c>
      <c r="V107" s="1">
        <f t="shared" si="21"/>
        <v>18988.910565766517</v>
      </c>
      <c r="W107" s="24">
        <f>T107/MAX(T$2:T107)-1</f>
        <v>0</v>
      </c>
      <c r="X107" s="24">
        <f>U107/MAX(U$2:U107)-1</f>
        <v>-2.114249427590198E-2</v>
      </c>
      <c r="Y107" s="24">
        <f>V107/MAX(V$2:V107)-1</f>
        <v>-0.12122047300219041</v>
      </c>
    </row>
    <row r="108" spans="16:25">
      <c r="P108" s="4">
        <f t="shared" si="18"/>
        <v>38656</v>
      </c>
      <c r="Q108" s="44">
        <v>3.8E-3</v>
      </c>
      <c r="R108" s="8">
        <v>-1.3550296452710109E-3</v>
      </c>
      <c r="S108" s="8">
        <v>-1.6670902434935853E-2</v>
      </c>
      <c r="T108" s="1">
        <f t="shared" si="21"/>
        <v>42047.523772415188</v>
      </c>
      <c r="U108" s="1">
        <f t="shared" si="21"/>
        <v>15980.997527456053</v>
      </c>
      <c r="V108" s="1">
        <f t="shared" si="21"/>
        <v>18672.348290378901</v>
      </c>
      <c r="W108" s="24">
        <f>T108/MAX(T$2:T108)-1</f>
        <v>0</v>
      </c>
      <c r="X108" s="24">
        <f>U108/MAX(U$2:U108)-1</f>
        <v>-2.2468875214654238E-2</v>
      </c>
      <c r="Y108" s="24">
        <f>V108/MAX(V$2:V108)-1</f>
        <v>-0.13587052075858996</v>
      </c>
    </row>
    <row r="109" spans="16:25">
      <c r="P109" s="4">
        <f t="shared" si="18"/>
        <v>38686</v>
      </c>
      <c r="Q109" s="44">
        <v>4.7000000000000002E-3</v>
      </c>
      <c r="R109" s="8">
        <v>2.8509329727217203E-2</v>
      </c>
      <c r="S109" s="8">
        <v>3.7822381083310486E-2</v>
      </c>
      <c r="T109" s="1">
        <f t="shared" si="21"/>
        <v>42245.14713414554</v>
      </c>
      <c r="U109" s="1">
        <f t="shared" si="21"/>
        <v>16436.605055336142</v>
      </c>
      <c r="V109" s="1">
        <f t="shared" si="21"/>
        <v>19378.580963137912</v>
      </c>
      <c r="W109" s="24">
        <f>T109/MAX(T$2:T109)-1</f>
        <v>0</v>
      </c>
      <c r="X109" s="24">
        <f>U109/MAX(U$2:U109)-1</f>
        <v>0</v>
      </c>
      <c r="Y109" s="24">
        <f>V109/MAX(V$2:V109)-1</f>
        <v>-0.10318708628939877</v>
      </c>
    </row>
    <row r="110" spans="16:25">
      <c r="P110" s="4">
        <f t="shared" si="18"/>
        <v>38717</v>
      </c>
      <c r="Q110" s="44">
        <v>6.4999999999999997E-3</v>
      </c>
      <c r="R110" s="8">
        <v>-4.2962590654447297E-3</v>
      </c>
      <c r="S110" s="8">
        <v>3.497096350304485E-4</v>
      </c>
      <c r="T110" s="1">
        <f t="shared" si="21"/>
        <v>42519.740590517482</v>
      </c>
      <c r="U110" s="1">
        <f t="shared" si="21"/>
        <v>16365.989141862019</v>
      </c>
      <c r="V110" s="1">
        <f t="shared" si="21"/>
        <v>19385.357839613938</v>
      </c>
      <c r="W110" s="24">
        <f>T110/MAX(T$2:T110)-1</f>
        <v>0</v>
      </c>
      <c r="X110" s="24">
        <f>U110/MAX(U$2:U110)-1</f>
        <v>-4.2962590654447297E-3</v>
      </c>
      <c r="Y110" s="24">
        <f>V110/MAX(V$2:V110)-1</f>
        <v>-0.10287346217265447</v>
      </c>
    </row>
    <row r="111" spans="16:25">
      <c r="P111" s="4">
        <f t="shared" si="18"/>
        <v>38748</v>
      </c>
      <c r="Q111" s="44">
        <v>2E-3</v>
      </c>
      <c r="R111" s="8">
        <v>1.2876042627098627E-2</v>
      </c>
      <c r="S111" s="8">
        <v>2.6478595718084197E-2</v>
      </c>
      <c r="T111" s="1">
        <f t="shared" si="21"/>
        <v>42604.780071698515</v>
      </c>
      <c r="U111" s="1">
        <f t="shared" si="21"/>
        <v>16576.718315687267</v>
      </c>
      <c r="V111" s="1">
        <f t="shared" si="21"/>
        <v>19898.654892699469</v>
      </c>
      <c r="W111" s="24">
        <f>T111/MAX(T$2:T111)-1</f>
        <v>0</v>
      </c>
      <c r="X111" s="24">
        <f>U111/MAX(U$2:U111)-1</f>
        <v>0</v>
      </c>
      <c r="Y111" s="24">
        <f>V111/MAX(V$2:V111)-1</f>
        <v>-7.9118811269559663E-2</v>
      </c>
    </row>
    <row r="112" spans="16:25">
      <c r="P112" s="4">
        <f t="shared" si="18"/>
        <v>38776</v>
      </c>
      <c r="Q112" s="44">
        <v>3.5999999999999999E-3</v>
      </c>
      <c r="R112" s="8">
        <v>-1.6178001234894546E-2</v>
      </c>
      <c r="S112" s="8">
        <v>2.7142363243253254E-3</v>
      </c>
      <c r="T112" s="1">
        <f t="shared" si="21"/>
        <v>42758.157279956635</v>
      </c>
      <c r="U112" s="1">
        <f t="shared" si="21"/>
        <v>16308.540146305579</v>
      </c>
      <c r="V112" s="1">
        <f t="shared" si="21"/>
        <v>19952.664544614447</v>
      </c>
      <c r="W112" s="24">
        <f>T112/MAX(T$2:T112)-1</f>
        <v>0</v>
      </c>
      <c r="X112" s="24">
        <f>U112/MAX(U$2:U112)-1</f>
        <v>-1.6178001234894546E-2</v>
      </c>
      <c r="Y112" s="24">
        <f>V112/MAX(V$2:V112)-1</f>
        <v>-7.6619322096719733E-2</v>
      </c>
    </row>
    <row r="113" spans="16:25">
      <c r="P113" s="4">
        <f t="shared" si="18"/>
        <v>38807</v>
      </c>
      <c r="Q113" s="44">
        <v>1.8499999999999999E-2</v>
      </c>
      <c r="R113" s="8">
        <v>1.4995171958086972E-2</v>
      </c>
      <c r="S113" s="8">
        <v>1.2448602555591659E-2</v>
      </c>
      <c r="T113" s="1">
        <f t="shared" si="21"/>
        <v>43549.183189635834</v>
      </c>
      <c r="U113" s="1">
        <f t="shared" si="21"/>
        <v>16553.089510184796</v>
      </c>
      <c r="V113" s="1">
        <f t="shared" si="21"/>
        <v>20201.047335455398</v>
      </c>
      <c r="W113" s="24">
        <f>T113/MAX(T$2:T113)-1</f>
        <v>0</v>
      </c>
      <c r="X113" s="24">
        <f>U113/MAX(U$2:U113)-1</f>
        <v>-1.4254211872629652E-3</v>
      </c>
      <c r="Y113" s="24">
        <f>V113/MAX(V$2:V113)-1</f>
        <v>-6.5124523029988945E-2</v>
      </c>
    </row>
    <row r="114" spans="16:25">
      <c r="P114" s="4">
        <f t="shared" si="18"/>
        <v>38837</v>
      </c>
      <c r="Q114" s="44">
        <v>1.3899999999999999E-2</v>
      </c>
      <c r="R114" s="8">
        <v>3.6950879970037542E-2</v>
      </c>
      <c r="S114" s="8">
        <v>1.3423944535371879E-2</v>
      </c>
      <c r="T114" s="1">
        <f t="shared" si="21"/>
        <v>44154.516835971772</v>
      </c>
      <c r="U114" s="1">
        <f t="shared" si="21"/>
        <v>17164.740733808922</v>
      </c>
      <c r="V114" s="1">
        <f t="shared" si="21"/>
        <v>20472.225074442973</v>
      </c>
      <c r="W114" s="24">
        <f>T114/MAX(T$2:T114)-1</f>
        <v>0</v>
      </c>
      <c r="X114" s="24">
        <f>U114/MAX(U$2:U114)-1</f>
        <v>0</v>
      </c>
      <c r="Y114" s="24">
        <f>V114/MAX(V$2:V114)-1</f>
        <v>-5.2574806479664171E-2</v>
      </c>
    </row>
    <row r="115" spans="16:25">
      <c r="P115" s="4">
        <f t="shared" si="18"/>
        <v>38868</v>
      </c>
      <c r="Q115" s="44">
        <v>8.3999999999999995E-3</v>
      </c>
      <c r="R115" s="8">
        <v>-7.56187306496936E-3</v>
      </c>
      <c r="S115" s="8">
        <v>-2.8779359912528335E-2</v>
      </c>
      <c r="T115" s="1">
        <f t="shared" ref="T115:V130" si="22">T114*(1+Q115)</f>
        <v>44525.414777393933</v>
      </c>
      <c r="U115" s="1">
        <f t="shared" si="22"/>
        <v>17034.943143186749</v>
      </c>
      <c r="V115" s="1">
        <f t="shared" si="22"/>
        <v>19883.047540815292</v>
      </c>
      <c r="W115" s="24">
        <f>T115/MAX(T$2:T115)-1</f>
        <v>0</v>
      </c>
      <c r="X115" s="24">
        <f>U115/MAX(U$2:U115)-1</f>
        <v>-7.56187306496936E-3</v>
      </c>
      <c r="Y115" s="24">
        <f>V115/MAX(V$2:V115)-1</f>
        <v>-7.9841097114182635E-2</v>
      </c>
    </row>
    <row r="116" spans="16:25">
      <c r="P116" s="4">
        <f t="shared" si="18"/>
        <v>38898</v>
      </c>
      <c r="Q116" s="44">
        <v>1.5599999999999999E-2</v>
      </c>
      <c r="R116" s="8">
        <v>-1.4443299513277941E-2</v>
      </c>
      <c r="S116" s="8">
        <v>1.3530192469568547E-3</v>
      </c>
      <c r="T116" s="1">
        <f t="shared" si="22"/>
        <v>45220.011247921284</v>
      </c>
      <c r="U116" s="1">
        <f t="shared" si="22"/>
        <v>16788.902357178042</v>
      </c>
      <c r="V116" s="1">
        <f t="shared" si="22"/>
        <v>19909.949686826174</v>
      </c>
      <c r="W116" s="24">
        <f>T116/MAX(T$2:T116)-1</f>
        <v>0</v>
      </c>
      <c r="X116" s="24">
        <f>U116/MAX(U$2:U116)-1</f>
        <v>-2.189595418068857E-2</v>
      </c>
      <c r="Y116" s="24">
        <f>V116/MAX(V$2:V116)-1</f>
        <v>-7.8596104408319434E-2</v>
      </c>
    </row>
    <row r="117" spans="16:25">
      <c r="P117" s="4">
        <f t="shared" si="18"/>
        <v>38929</v>
      </c>
      <c r="Q117" s="44">
        <v>2.4199999999999999E-2</v>
      </c>
      <c r="R117" s="8">
        <v>-1.9558678867090173E-2</v>
      </c>
      <c r="S117" s="8">
        <v>6.1731896876273673E-3</v>
      </c>
      <c r="T117" s="1">
        <f t="shared" si="22"/>
        <v>46314.335520120978</v>
      </c>
      <c r="U117" s="1">
        <f t="shared" si="22"/>
        <v>16460.533607443063</v>
      </c>
      <c r="V117" s="1">
        <f t="shared" si="22"/>
        <v>20032.857582914068</v>
      </c>
      <c r="W117" s="24">
        <f>T117/MAX(T$2:T117)-1</f>
        <v>0</v>
      </c>
      <c r="X117" s="24">
        <f>U117/MAX(U$2:U117)-1</f>
        <v>-4.1026377111470169E-2</v>
      </c>
      <c r="Y117" s="24">
        <f>V117/MAX(V$2:V117)-1</f>
        <v>-7.2908103381913225E-2</v>
      </c>
    </row>
    <row r="118" spans="16:25">
      <c r="P118" s="4">
        <f t="shared" si="18"/>
        <v>38960</v>
      </c>
      <c r="Q118" s="44">
        <v>9.1000000000000004E-3</v>
      </c>
      <c r="R118" s="8">
        <v>1.8800732664505659E-3</v>
      </c>
      <c r="S118" s="8">
        <v>2.3792926704254258E-2</v>
      </c>
      <c r="T118" s="1">
        <f t="shared" si="22"/>
        <v>46735.795973354085</v>
      </c>
      <c r="U118" s="1">
        <f t="shared" si="22"/>
        <v>16491.480616629928</v>
      </c>
      <c r="V118" s="1">
        <f t="shared" si="22"/>
        <v>20509.497895061108</v>
      </c>
      <c r="W118" s="24">
        <f>T118/MAX(T$2:T118)-1</f>
        <v>0</v>
      </c>
      <c r="X118" s="24">
        <f>U118/MAX(U$2:U118)-1</f>
        <v>-3.9223436439846271E-2</v>
      </c>
      <c r="Y118" s="24">
        <f>V118/MAX(V$2:V118)-1</f>
        <v>-5.0849873837571002E-2</v>
      </c>
    </row>
    <row r="119" spans="16:25">
      <c r="P119" s="4">
        <f t="shared" si="18"/>
        <v>38990</v>
      </c>
      <c r="Q119" s="44">
        <v>7.0000000000000001E-3</v>
      </c>
      <c r="R119" s="8">
        <v>-2.3109922637395419E-3</v>
      </c>
      <c r="S119" s="8">
        <v>2.5768241030929895E-2</v>
      </c>
      <c r="T119" s="1">
        <f t="shared" si="22"/>
        <v>47062.946545167557</v>
      </c>
      <c r="U119" s="1">
        <f t="shared" si="22"/>
        <v>16453.368932507285</v>
      </c>
      <c r="V119" s="1">
        <f t="shared" si="22"/>
        <v>21037.99158024439</v>
      </c>
      <c r="W119" s="24">
        <f>T119/MAX(T$2:T119)-1</f>
        <v>0</v>
      </c>
      <c r="X119" s="24">
        <f>U119/MAX(U$2:U119)-1</f>
        <v>-4.144378364541601E-2</v>
      </c>
      <c r="Y119" s="24">
        <f>V119/MAX(V$2:V119)-1</f>
        <v>-2.6391944612080054E-2</v>
      </c>
    </row>
    <row r="120" spans="16:25">
      <c r="P120" s="4">
        <f t="shared" si="18"/>
        <v>39021</v>
      </c>
      <c r="Q120" s="44">
        <v>9.7000000000000003E-3</v>
      </c>
      <c r="R120" s="8">
        <v>7.2698495641911887E-3</v>
      </c>
      <c r="S120" s="8">
        <v>3.2583496429774206E-2</v>
      </c>
      <c r="T120" s="1">
        <f t="shared" si="22"/>
        <v>47519.457126655681</v>
      </c>
      <c r="U120" s="1">
        <f t="shared" si="22"/>
        <v>16572.98244947075</v>
      </c>
      <c r="V120" s="1">
        <f t="shared" si="22"/>
        <v>21723.482903788903</v>
      </c>
      <c r="W120" s="24">
        <f>T120/MAX(T$2:T120)-1</f>
        <v>0</v>
      </c>
      <c r="X120" s="24">
        <f>U120/MAX(U$2:U120)-1</f>
        <v>-3.4475224153697859E-2</v>
      </c>
      <c r="Y120" s="24">
        <f>V120/MAX(V$2:V120)-1</f>
        <v>0</v>
      </c>
    </row>
    <row r="121" spans="16:25">
      <c r="P121" s="4">
        <f t="shared" si="18"/>
        <v>39051</v>
      </c>
      <c r="Q121" s="44">
        <v>6.1999999999999998E-3</v>
      </c>
      <c r="R121" s="8">
        <v>2.200504744608156E-2</v>
      </c>
      <c r="S121" s="8">
        <v>1.9020159289107275E-2</v>
      </c>
      <c r="T121" s="1">
        <f t="shared" si="22"/>
        <v>47814.077760840948</v>
      </c>
      <c r="U121" s="1">
        <f t="shared" si="22"/>
        <v>16937.671714594431</v>
      </c>
      <c r="V121" s="1">
        <f t="shared" si="22"/>
        <v>22136.667008933167</v>
      </c>
      <c r="W121" s="24">
        <f>T121/MAX(T$2:T121)-1</f>
        <v>0</v>
      </c>
      <c r="X121" s="24">
        <f>U121/MAX(U$2:U121)-1</f>
        <v>-1.3228805650832731E-2</v>
      </c>
      <c r="Y121" s="24">
        <f>V121/MAX(V$2:V121)-1</f>
        <v>0</v>
      </c>
    </row>
    <row r="122" spans="16:25">
      <c r="P122" s="4">
        <f t="shared" si="18"/>
        <v>39082</v>
      </c>
      <c r="Q122" s="44">
        <v>8.8999999999999999E-3</v>
      </c>
      <c r="R122" s="8">
        <v>4.7479855592169606E-4</v>
      </c>
      <c r="S122" s="8">
        <v>1.4026689673406478E-2</v>
      </c>
      <c r="T122" s="1">
        <f t="shared" si="22"/>
        <v>48239.62305291243</v>
      </c>
      <c r="U122" s="1">
        <f t="shared" si="22"/>
        <v>16945.713696665196</v>
      </c>
      <c r="V122" s="1">
        <f t="shared" si="22"/>
        <v>22447.17116747101</v>
      </c>
      <c r="W122" s="24">
        <f>T122/MAX(T$2:T122)-1</f>
        <v>0</v>
      </c>
      <c r="X122" s="24">
        <f>U122/MAX(U$2:U122)-1</f>
        <v>-1.2760288112730667E-2</v>
      </c>
      <c r="Y122" s="24">
        <f>V122/MAX(V$2:V122)-1</f>
        <v>0</v>
      </c>
    </row>
    <row r="123" spans="16:25">
      <c r="P123" s="4">
        <f t="shared" si="18"/>
        <v>39113</v>
      </c>
      <c r="Q123" s="44">
        <v>1.41E-2</v>
      </c>
      <c r="R123" s="8">
        <v>9.827980147307569E-3</v>
      </c>
      <c r="S123" s="8">
        <v>1.5122613934212437E-2</v>
      </c>
      <c r="T123" s="1">
        <f t="shared" si="22"/>
        <v>48919.801737958493</v>
      </c>
      <c r="U123" s="1">
        <f t="shared" si="22"/>
        <v>17112.255834457981</v>
      </c>
      <c r="V123" s="1">
        <f t="shared" si="22"/>
        <v>22786.631070951858</v>
      </c>
      <c r="W123" s="24">
        <f>T123/MAX(T$2:T123)-1</f>
        <v>0</v>
      </c>
      <c r="X123" s="24">
        <f>U123/MAX(U$2:U123)-1</f>
        <v>-3.0577158236688717E-3</v>
      </c>
      <c r="Y123" s="24">
        <f>V123/MAX(V$2:V123)-1</f>
        <v>0</v>
      </c>
    </row>
    <row r="124" spans="16:25">
      <c r="P124" s="4">
        <f t="shared" si="18"/>
        <v>39141</v>
      </c>
      <c r="Q124" s="44">
        <v>-3.8399999999999997E-2</v>
      </c>
      <c r="R124" s="8">
        <v>-1.2028699695640355E-2</v>
      </c>
      <c r="S124" s="8">
        <v>-1.9561191245454301E-2</v>
      </c>
      <c r="T124" s="1">
        <f t="shared" si="22"/>
        <v>47041.281351220889</v>
      </c>
      <c r="U124" s="1">
        <f t="shared" si="22"/>
        <v>16906.417647910315</v>
      </c>
      <c r="V124" s="1">
        <f t="shared" si="22"/>
        <v>22340.897422733357</v>
      </c>
      <c r="W124" s="24">
        <f>T124/MAX(T$2:T124)-1</f>
        <v>-3.839999999999999E-2</v>
      </c>
      <c r="X124" s="24">
        <f>U124/MAX(U$2:U124)-1</f>
        <v>-1.504963517391178E-2</v>
      </c>
      <c r="Y124" s="24">
        <f>V124/MAX(V$2:V124)-1</f>
        <v>-1.9561191245454412E-2</v>
      </c>
    </row>
    <row r="125" spans="16:25">
      <c r="P125" s="4">
        <f t="shared" si="18"/>
        <v>39172</v>
      </c>
      <c r="Q125" s="44">
        <v>-7.4999999999999997E-3</v>
      </c>
      <c r="R125" s="8">
        <v>-1.8720024285436954E-2</v>
      </c>
      <c r="S125" s="8">
        <v>1.1186792782358346E-2</v>
      </c>
      <c r="T125" s="1">
        <f t="shared" si="22"/>
        <v>46688.471741086731</v>
      </c>
      <c r="U125" s="1">
        <f t="shared" si="22"/>
        <v>16589.929098961693</v>
      </c>
      <c r="V125" s="1">
        <f t="shared" si="22"/>
        <v>22590.820412773399</v>
      </c>
      <c r="W125" s="24">
        <f>T125/MAX(T$2:T125)-1</f>
        <v>-4.5611999999999986E-2</v>
      </c>
      <c r="X125" s="24">
        <f>U125/MAX(U$2:U125)-1</f>
        <v>-3.3487929923406212E-2</v>
      </c>
      <c r="Y125" s="24">
        <f>V125/MAX(V$2:V125)-1</f>
        <v>-8.5932254561349453E-3</v>
      </c>
    </row>
    <row r="126" spans="16:25">
      <c r="P126" s="4">
        <f t="shared" si="18"/>
        <v>39202</v>
      </c>
      <c r="Q126" s="44">
        <v>-1.89E-2</v>
      </c>
      <c r="R126" s="8">
        <v>1.457689844954646E-2</v>
      </c>
      <c r="S126" s="8">
        <v>4.4293038561533216E-2</v>
      </c>
      <c r="T126" s="1">
        <f t="shared" si="22"/>
        <v>45806.059625180191</v>
      </c>
      <c r="U126" s="1">
        <f t="shared" si="22"/>
        <v>16831.758810722433</v>
      </c>
      <c r="V126" s="1">
        <f t="shared" si="22"/>
        <v>23591.436492453042</v>
      </c>
      <c r="W126" s="24">
        <f>T126/MAX(T$2:T126)-1</f>
        <v>-6.3649933200000008E-2</v>
      </c>
      <c r="X126" s="24">
        <f>U126/MAX(U$2:U126)-1</f>
        <v>-1.9399181627638762E-2</v>
      </c>
      <c r="Y126" s="24">
        <f>V126/MAX(V$2:V126)-1</f>
        <v>0</v>
      </c>
    </row>
    <row r="127" spans="16:25">
      <c r="P127" s="4">
        <f t="shared" si="18"/>
        <v>39233</v>
      </c>
      <c r="Q127" s="44">
        <v>1.6899999999999998E-2</v>
      </c>
      <c r="R127" s="8">
        <v>1.1664932881897849E-2</v>
      </c>
      <c r="S127" s="8">
        <v>3.489773978594779E-2</v>
      </c>
      <c r="T127" s="1">
        <f t="shared" si="22"/>
        <v>46580.182032845732</v>
      </c>
      <c r="U127" s="1">
        <f t="shared" si="22"/>
        <v>17028.100147533802</v>
      </c>
      <c r="V127" s="1">
        <f t="shared" si="22"/>
        <v>24414.724304343381</v>
      </c>
      <c r="W127" s="24">
        <f>T127/MAX(T$2:T127)-1</f>
        <v>-4.7825617071080018E-2</v>
      </c>
      <c r="X127" s="24">
        <f>U127/MAX(U$2:U127)-1</f>
        <v>-7.9605388973911229E-3</v>
      </c>
      <c r="Y127" s="24">
        <f>V127/MAX(V$2:V127)-1</f>
        <v>0</v>
      </c>
    </row>
    <row r="128" spans="16:25">
      <c r="P128" s="4">
        <f t="shared" si="18"/>
        <v>39263</v>
      </c>
      <c r="Q128" s="44">
        <v>3.7900000000000003E-2</v>
      </c>
      <c r="R128" s="8">
        <v>1.779411379560103E-2</v>
      </c>
      <c r="S128" s="8">
        <v>-1.6612343602144919E-2</v>
      </c>
      <c r="T128" s="1">
        <f t="shared" si="22"/>
        <v>48345.570931890587</v>
      </c>
      <c r="U128" s="1">
        <f t="shared" si="22"/>
        <v>17331.10009928191</v>
      </c>
      <c r="V128" s="1">
        <f t="shared" si="22"/>
        <v>24009.138515247989</v>
      </c>
      <c r="W128" s="24">
        <f>T128/MAX(T$2:T128)-1</f>
        <v>-1.173820795807401E-2</v>
      </c>
      <c r="X128" s="24">
        <f>U128/MAX(U$2:U128)-1</f>
        <v>0</v>
      </c>
      <c r="Y128" s="24">
        <f>V128/MAX(V$2:V128)-1</f>
        <v>-1.6612343602144919E-2</v>
      </c>
    </row>
    <row r="129" spans="16:25">
      <c r="P129" s="4">
        <f t="shared" si="18"/>
        <v>39294</v>
      </c>
      <c r="Q129" s="44">
        <v>-5.6599999999999998E-2</v>
      </c>
      <c r="R129" s="8">
        <v>-1.0495295256109594E-2</v>
      </c>
      <c r="S129" s="8">
        <v>-3.1006094301293752E-2</v>
      </c>
      <c r="T129" s="1">
        <f t="shared" si="22"/>
        <v>45609.211617145578</v>
      </c>
      <c r="U129" s="1">
        <f t="shared" si="22"/>
        <v>17149.205086626756</v>
      </c>
      <c r="V129" s="1">
        <f t="shared" si="22"/>
        <v>23264.708902351387</v>
      </c>
      <c r="W129" s="24">
        <f>T129/MAX(T$2:T129)-1</f>
        <v>-6.7673825387646991E-2</v>
      </c>
      <c r="X129" s="24">
        <f>U129/MAX(U$2:U129)-1</f>
        <v>-1.0495295256109594E-2</v>
      </c>
      <c r="Y129" s="24">
        <f>V129/MAX(V$2:V129)-1</f>
        <v>-4.7103354011145071E-2</v>
      </c>
    </row>
    <row r="130" spans="16:25">
      <c r="P130" s="4">
        <f t="shared" si="18"/>
        <v>39325</v>
      </c>
      <c r="Q130" s="44">
        <v>4.9799999999999997E-2</v>
      </c>
      <c r="R130" s="8">
        <v>-1.7240012175438912E-2</v>
      </c>
      <c r="S130" s="8">
        <v>1.498841443230714E-2</v>
      </c>
      <c r="T130" s="1">
        <f t="shared" si="22"/>
        <v>47880.550355679428</v>
      </c>
      <c r="U130" s="1">
        <f t="shared" si="22"/>
        <v>16853.552582134213</v>
      </c>
      <c r="V130" s="1">
        <f t="shared" si="22"/>
        <v>23613.410001026816</v>
      </c>
      <c r="W130" s="24">
        <f>T130/MAX(T$2:T130)-1</f>
        <v>-2.1243981891951869E-2</v>
      </c>
      <c r="X130" s="24">
        <f>U130/MAX(U$2:U130)-1</f>
        <v>-2.7554368413548302E-2</v>
      </c>
      <c r="Y130" s="24">
        <f>V130/MAX(V$2:V130)-1</f>
        <v>-3.2820944169908661E-2</v>
      </c>
    </row>
    <row r="131" spans="16:25">
      <c r="P131" s="4">
        <f t="shared" si="18"/>
        <v>39355</v>
      </c>
      <c r="Q131" s="44">
        <v>2.92E-2</v>
      </c>
      <c r="R131" s="8">
        <v>4.0005361637225345E-2</v>
      </c>
      <c r="S131" s="8">
        <v>3.7400367872470808E-2</v>
      </c>
      <c r="T131" s="1">
        <f t="shared" ref="T131:V146" si="23">T130*(1+Q131)</f>
        <v>49278.662426065261</v>
      </c>
      <c r="U131" s="1">
        <f t="shared" si="23"/>
        <v>17527.785048054484</v>
      </c>
      <c r="V131" s="1">
        <f t="shared" si="23"/>
        <v>24496.560221788699</v>
      </c>
      <c r="W131" s="24">
        <f>T131/MAX(T$2:T131)-1</f>
        <v>0</v>
      </c>
      <c r="X131" s="24">
        <f>U131/MAX(U$2:U131)-1</f>
        <v>0</v>
      </c>
      <c r="Y131" s="24">
        <f>V131/MAX(V$2:V131)-1</f>
        <v>0</v>
      </c>
    </row>
    <row r="132" spans="16:25">
      <c r="P132" s="4">
        <f t="shared" ref="P132:P195" si="24">EOMONTH(P131,1)</f>
        <v>39386</v>
      </c>
      <c r="Q132" s="44">
        <v>3.8899999999999997E-2</v>
      </c>
      <c r="R132" s="8">
        <v>1.8879752941515004E-2</v>
      </c>
      <c r="S132" s="8">
        <v>1.5907147527790544E-2</v>
      </c>
      <c r="T132" s="1">
        <f t="shared" si="23"/>
        <v>51195.602394439193</v>
      </c>
      <c r="U132" s="1">
        <f t="shared" si="23"/>
        <v>17858.705299373734</v>
      </c>
      <c r="V132" s="1">
        <f t="shared" si="23"/>
        <v>24886.230619160098</v>
      </c>
      <c r="W132" s="24">
        <f>T132/MAX(T$2:T132)-1</f>
        <v>0</v>
      </c>
      <c r="X132" s="24">
        <f>U132/MAX(U$2:U132)-1</f>
        <v>0</v>
      </c>
      <c r="Y132" s="24">
        <f>V132/MAX(V$2:V132)-1</f>
        <v>0</v>
      </c>
    </row>
    <row r="133" spans="16:25">
      <c r="P133" s="4">
        <f t="shared" si="24"/>
        <v>39416</v>
      </c>
      <c r="Q133" s="44">
        <v>5.4899999999999997E-2</v>
      </c>
      <c r="R133" s="8">
        <v>8.4879641944970441E-3</v>
      </c>
      <c r="S133" s="8">
        <v>-4.1808497031361469E-2</v>
      </c>
      <c r="T133" s="1">
        <f t="shared" si="23"/>
        <v>54006.2409658939</v>
      </c>
      <c r="U133" s="1">
        <f t="shared" si="23"/>
        <v>18010.289350514893</v>
      </c>
      <c r="V133" s="1">
        <f t="shared" si="23"/>
        <v>23845.774720197165</v>
      </c>
      <c r="W133" s="24">
        <f>T133/MAX(T$2:T133)-1</f>
        <v>0</v>
      </c>
      <c r="X133" s="24">
        <f>U133/MAX(U$2:U133)-1</f>
        <v>0</v>
      </c>
      <c r="Y133" s="24">
        <f>V133/MAX(V$2:V133)-1</f>
        <v>-4.1808497031361469E-2</v>
      </c>
    </row>
    <row r="134" spans="16:25">
      <c r="P134" s="4">
        <f t="shared" si="24"/>
        <v>39447</v>
      </c>
      <c r="Q134" s="44">
        <v>1.72E-2</v>
      </c>
      <c r="R134" s="8">
        <v>1.2781070084802559E-2</v>
      </c>
      <c r="S134" s="8">
        <v>-6.9369687470396402E-3</v>
      </c>
      <c r="T134" s="1">
        <f t="shared" si="23"/>
        <v>54935.148310507277</v>
      </c>
      <c r="U134" s="1">
        <f t="shared" si="23"/>
        <v>18240.480120951397</v>
      </c>
      <c r="V134" s="1">
        <f t="shared" si="23"/>
        <v>23680.357326214209</v>
      </c>
      <c r="W134" s="24">
        <f>T134/MAX(T$2:T134)-1</f>
        <v>0</v>
      </c>
      <c r="X134" s="24">
        <f>U134/MAX(U$2:U134)-1</f>
        <v>0</v>
      </c>
      <c r="Y134" s="24">
        <f>V134/MAX(V$2:V134)-1</f>
        <v>-4.8455441541133903E-2</v>
      </c>
    </row>
    <row r="135" spans="16:25">
      <c r="P135" s="4">
        <f t="shared" si="24"/>
        <v>39478</v>
      </c>
      <c r="Q135" s="44">
        <v>-5.1900000000000002E-2</v>
      </c>
      <c r="R135" s="8">
        <v>1.8794992971867819E-2</v>
      </c>
      <c r="S135" s="8">
        <v>-5.998100796538075E-2</v>
      </c>
      <c r="T135" s="1">
        <f t="shared" si="23"/>
        <v>52084.014113191944</v>
      </c>
      <c r="U135" s="1">
        <f t="shared" si="23"/>
        <v>18583.309816628174</v>
      </c>
      <c r="V135" s="1">
        <f t="shared" si="23"/>
        <v>22259.985624807494</v>
      </c>
      <c r="W135" s="24">
        <f>T135/MAX(T$2:T135)-1</f>
        <v>-5.1900000000000057E-2</v>
      </c>
      <c r="X135" s="24">
        <f>U135/MAX(U$2:U135)-1</f>
        <v>0</v>
      </c>
      <c r="Y135" s="24">
        <f>V135/MAX(V$2:V135)-1</f>
        <v>-0.10553004328146987</v>
      </c>
    </row>
    <row r="136" spans="16:25">
      <c r="P136" s="4">
        <f t="shared" si="24"/>
        <v>39507</v>
      </c>
      <c r="Q136" s="44">
        <v>1.0800000000000001E-2</v>
      </c>
      <c r="R136" s="8">
        <v>5.5151215681707777E-2</v>
      </c>
      <c r="S136" s="8">
        <v>-3.2483048111075274E-2</v>
      </c>
      <c r="T136" s="1">
        <f t="shared" si="23"/>
        <v>52646.521465614416</v>
      </c>
      <c r="U136" s="1">
        <f t="shared" si="23"/>
        <v>19608.201944405031</v>
      </c>
      <c r="V136" s="1">
        <f t="shared" si="23"/>
        <v>21536.913440805027</v>
      </c>
      <c r="W136" s="24">
        <f>T136/MAX(T$2:T136)-1</f>
        <v>-4.166052000000009E-2</v>
      </c>
      <c r="X136" s="24">
        <f>U136/MAX(U$2:U136)-1</f>
        <v>0</v>
      </c>
      <c r="Y136" s="24">
        <f>V136/MAX(V$2:V136)-1</f>
        <v>-0.13458515391946935</v>
      </c>
    </row>
    <row r="137" spans="16:25">
      <c r="P137" s="4">
        <f t="shared" si="24"/>
        <v>39538</v>
      </c>
      <c r="Q137" s="44">
        <v>2.01E-2</v>
      </c>
      <c r="R137" s="8">
        <v>-5.5200251449168958E-3</v>
      </c>
      <c r="S137" s="8">
        <v>-4.319469077178284E-3</v>
      </c>
      <c r="T137" s="1">
        <f t="shared" si="23"/>
        <v>53704.716547073265</v>
      </c>
      <c r="U137" s="1">
        <f t="shared" si="23"/>
        <v>19499.964176625308</v>
      </c>
      <c r="V137" s="1">
        <f t="shared" si="23"/>
        <v>21443.885409179606</v>
      </c>
      <c r="W137" s="24">
        <f>T137/MAX(T$2:T137)-1</f>
        <v>-2.2397896452000077E-2</v>
      </c>
      <c r="X137" s="24">
        <f>U137/MAX(U$2:U137)-1</f>
        <v>-5.5200251449168958E-3</v>
      </c>
      <c r="Y137" s="24">
        <f>V137/MAX(V$2:V137)-1</f>
        <v>-0.13832328658604509</v>
      </c>
    </row>
    <row r="138" spans="16:25">
      <c r="P138" s="4">
        <f t="shared" si="24"/>
        <v>39568</v>
      </c>
      <c r="Q138" s="44">
        <v>2.1999999999999999E-2</v>
      </c>
      <c r="R138" s="8">
        <v>-3.9070232689273343E-3</v>
      </c>
      <c r="S138" s="8">
        <v>4.8701889466678194E-2</v>
      </c>
      <c r="T138" s="1">
        <f t="shared" si="23"/>
        <v>54886.220311108875</v>
      </c>
      <c r="U138" s="1">
        <f t="shared" si="23"/>
        <v>19423.777362843983</v>
      </c>
      <c r="V138" s="1">
        <f t="shared" si="23"/>
        <v>22488.243146113586</v>
      </c>
      <c r="W138" s="24">
        <f>T138/MAX(T$2:T138)-1</f>
        <v>-8.9065017394418522E-4</v>
      </c>
      <c r="X138" s="24">
        <f>U138/MAX(U$2:U138)-1</f>
        <v>-9.4054815471579234E-3</v>
      </c>
      <c r="Y138" s="24">
        <f>V138/MAX(V$2:V138)-1</f>
        <v>-9.6358002533348031E-2</v>
      </c>
    </row>
    <row r="139" spans="16:25">
      <c r="P139" s="4">
        <f t="shared" si="24"/>
        <v>39599</v>
      </c>
      <c r="Q139" s="44">
        <v>2.9499999999999998E-2</v>
      </c>
      <c r="R139" s="8">
        <v>1.4647924008601265E-2</v>
      </c>
      <c r="S139" s="8">
        <v>1.2953568966225681E-2</v>
      </c>
      <c r="T139" s="1">
        <f t="shared" si="23"/>
        <v>56505.363810286588</v>
      </c>
      <c r="U139" s="1">
        <f t="shared" si="23"/>
        <v>19708.295377614912</v>
      </c>
      <c r="V139" s="1">
        <f t="shared" si="23"/>
        <v>22779.54615463602</v>
      </c>
      <c r="W139" s="24">
        <f>T139/MAX(T$2:T139)-1</f>
        <v>0</v>
      </c>
      <c r="X139" s="24">
        <f>U139/MAX(U$2:U139)-1</f>
        <v>0</v>
      </c>
      <c r="Y139" s="24">
        <f>V139/MAX(V$2:V139)-1</f>
        <v>-8.4652613598385829E-2</v>
      </c>
    </row>
    <row r="140" spans="16:25">
      <c r="P140" s="4">
        <f t="shared" si="24"/>
        <v>39629</v>
      </c>
      <c r="Q140" s="44">
        <v>1.83E-2</v>
      </c>
      <c r="R140" s="8">
        <v>2.0066074523396926E-2</v>
      </c>
      <c r="S140" s="8">
        <v>-8.4304710389903059E-2</v>
      </c>
      <c r="T140" s="1">
        <f t="shared" si="23"/>
        <v>57539.411968014829</v>
      </c>
      <c r="U140" s="1">
        <f t="shared" si="23"/>
        <v>20103.763501391251</v>
      </c>
      <c r="V140" s="1">
        <f t="shared" si="23"/>
        <v>20859.123113256002</v>
      </c>
      <c r="W140" s="24">
        <f>T140/MAX(T$2:T140)-1</f>
        <v>0</v>
      </c>
      <c r="X140" s="24">
        <f>U140/MAX(U$2:U140)-1</f>
        <v>0</v>
      </c>
      <c r="Y140" s="24">
        <f>V140/MAX(V$2:V140)-1</f>
        <v>-0.16182070991512854</v>
      </c>
    </row>
    <row r="141" spans="16:25">
      <c r="P141" s="4">
        <f t="shared" si="24"/>
        <v>39660</v>
      </c>
      <c r="Q141" s="44">
        <v>1.9E-3</v>
      </c>
      <c r="R141" s="8">
        <v>-2.9393014931430428E-2</v>
      </c>
      <c r="S141" s="8">
        <v>-8.4077047655145565E-3</v>
      </c>
      <c r="T141" s="1">
        <f t="shared" si="23"/>
        <v>57648.73685075406</v>
      </c>
      <c r="U141" s="1">
        <f t="shared" si="23"/>
        <v>19512.853280616913</v>
      </c>
      <c r="V141" s="1">
        <f t="shared" si="23"/>
        <v>20683.745764452226</v>
      </c>
      <c r="W141" s="24">
        <f>T141/MAX(T$2:T141)-1</f>
        <v>0</v>
      </c>
      <c r="X141" s="24">
        <f>U141/MAX(U$2:U141)-1</f>
        <v>-2.9393014931430428E-2</v>
      </c>
      <c r="Y141" s="24">
        <f>V141/MAX(V$2:V141)-1</f>
        <v>-0.16886787392673075</v>
      </c>
    </row>
    <row r="142" spans="16:25">
      <c r="P142" s="4">
        <f t="shared" si="24"/>
        <v>39691</v>
      </c>
      <c r="Q142" s="44">
        <v>-4.0000000000000002E-4</v>
      </c>
      <c r="R142" s="8">
        <v>1.7969202824565933E-3</v>
      </c>
      <c r="S142" s="8">
        <v>1.4465917721990129E-2</v>
      </c>
      <c r="T142" s="1">
        <f t="shared" si="23"/>
        <v>57625.677356013759</v>
      </c>
      <c r="U142" s="1">
        <f t="shared" si="23"/>
        <v>19547.916322445453</v>
      </c>
      <c r="V142" s="1">
        <f t="shared" si="23"/>
        <v>20982.955128863352</v>
      </c>
      <c r="W142" s="24">
        <f>T142/MAX(T$2:T142)-1</f>
        <v>-3.9999999999995595E-4</v>
      </c>
      <c r="X142" s="24">
        <f>U142/MAX(U$2:U142)-1</f>
        <v>-2.7648911553666666E-2</v>
      </c>
      <c r="Y142" s="24">
        <f>V142/MAX(V$2:V142)-1</f>
        <v>-0.1568447849748521</v>
      </c>
    </row>
    <row r="143" spans="16:25">
      <c r="P143" s="4">
        <f t="shared" si="24"/>
        <v>39721</v>
      </c>
      <c r="Q143" s="44">
        <v>-0.14099999999999999</v>
      </c>
      <c r="R143" s="8">
        <v>-2.5611422215590096E-3</v>
      </c>
      <c r="S143" s="8">
        <v>-8.9105616262056264E-2</v>
      </c>
      <c r="T143" s="1">
        <f t="shared" si="23"/>
        <v>49500.456848815818</v>
      </c>
      <c r="U143" s="1">
        <f t="shared" si="23"/>
        <v>19497.851328608536</v>
      </c>
      <c r="V143" s="1">
        <f t="shared" si="23"/>
        <v>19113.255981106908</v>
      </c>
      <c r="W143" s="24">
        <f>T143/MAX(T$2:T143)-1</f>
        <v>-0.14134360000000001</v>
      </c>
      <c r="X143" s="24">
        <f>U143/MAX(U$2:U143)-1</f>
        <v>-3.0139240980465387E-2</v>
      </c>
      <c r="Y143" s="24">
        <f>V143/MAX(V$2:V143)-1</f>
        <v>-0.23197465001423456</v>
      </c>
    </row>
    <row r="144" spans="16:25">
      <c r="P144" s="4">
        <f t="shared" si="24"/>
        <v>39752</v>
      </c>
      <c r="Q144" s="44">
        <v>-6.4299999999999996E-2</v>
      </c>
      <c r="R144" s="8">
        <v>3.4472220982774804E-2</v>
      </c>
      <c r="S144" s="8">
        <v>-0.16795061887570917</v>
      </c>
      <c r="T144" s="1">
        <f t="shared" si="23"/>
        <v>46317.577473436962</v>
      </c>
      <c r="U144" s="1">
        <f t="shared" si="23"/>
        <v>20169.985568297619</v>
      </c>
      <c r="V144" s="1">
        <f t="shared" si="23"/>
        <v>15903.172810350152</v>
      </c>
      <c r="W144" s="24">
        <f>T144/MAX(T$2:T144)-1</f>
        <v>-0.19655520652000003</v>
      </c>
      <c r="X144" s="24">
        <f>U144/MAX(U$2:U144)-1</f>
        <v>0</v>
      </c>
      <c r="Y144" s="24">
        <f>V144/MAX(V$2:V144)-1</f>
        <v>-0.36096498285657697</v>
      </c>
    </row>
    <row r="145" spans="16:25">
      <c r="P145" s="4">
        <f t="shared" si="24"/>
        <v>39782</v>
      </c>
      <c r="Q145" s="44">
        <v>-2.3300000000000001E-2</v>
      </c>
      <c r="R145" s="8">
        <v>1.8719088620625213E-2</v>
      </c>
      <c r="S145" s="8">
        <v>-7.1751861106268633E-2</v>
      </c>
      <c r="T145" s="1">
        <f t="shared" si="23"/>
        <v>45238.37791830588</v>
      </c>
      <c r="U145" s="1">
        <f t="shared" si="23"/>
        <v>20547.549315627315</v>
      </c>
      <c r="V145" s="1">
        <f t="shared" si="23"/>
        <v>14762.09056371292</v>
      </c>
      <c r="W145" s="24">
        <f>T145/MAX(T$2:T145)-1</f>
        <v>-0.21527547020808402</v>
      </c>
      <c r="X145" s="24">
        <f>U145/MAX(U$2:U145)-1</f>
        <v>0</v>
      </c>
      <c r="Y145" s="24">
        <f>V145/MAX(V$2:V145)-1</f>
        <v>-0.40681693464869384</v>
      </c>
    </row>
    <row r="146" spans="16:25">
      <c r="P146" s="4">
        <f t="shared" si="24"/>
        <v>39813</v>
      </c>
      <c r="Q146" s="44">
        <v>-2.3999999999999998E-3</v>
      </c>
      <c r="R146" s="8">
        <v>1.276374389396473E-2</v>
      </c>
      <c r="S146" s="8">
        <v>1.0642145679149673E-2</v>
      </c>
      <c r="T146" s="1">
        <f t="shared" si="23"/>
        <v>45129.805811301951</v>
      </c>
      <c r="U146" s="1">
        <f t="shared" si="23"/>
        <v>20809.812972740594</v>
      </c>
      <c r="V146" s="1">
        <f t="shared" si="23"/>
        <v>14919.190882020754</v>
      </c>
      <c r="W146" s="24">
        <f>T146/MAX(T$2:T146)-1</f>
        <v>-0.21715880907958451</v>
      </c>
      <c r="X146" s="24">
        <f>U146/MAX(U$2:U146)-1</f>
        <v>0</v>
      </c>
      <c r="Y146" s="24">
        <f>V146/MAX(V$2:V146)-1</f>
        <v>-0.40050419405282067</v>
      </c>
    </row>
    <row r="147" spans="16:25">
      <c r="P147" s="4">
        <f t="shared" si="24"/>
        <v>39844</v>
      </c>
      <c r="Q147" s="44">
        <v>2.3E-2</v>
      </c>
      <c r="R147" s="8">
        <v>-1.9789826630859375E-3</v>
      </c>
      <c r="S147" s="8">
        <v>-8.4288840864981007E-2</v>
      </c>
      <c r="T147" s="1">
        <f t="shared" ref="T147:V162" si="25">T146*(1+Q147)</f>
        <v>46167.791344961894</v>
      </c>
      <c r="U147" s="1">
        <f t="shared" si="25"/>
        <v>20768.630713645478</v>
      </c>
      <c r="V147" s="1">
        <f t="shared" si="25"/>
        <v>13661.66957593183</v>
      </c>
      <c r="W147" s="24">
        <f>T147/MAX(T$2:T147)-1</f>
        <v>-0.19915346168841497</v>
      </c>
      <c r="X147" s="24">
        <f>U147/MAX(U$2:U147)-1</f>
        <v>-1.9789826630860485E-3</v>
      </c>
      <c r="Y147" s="24">
        <f>V147/MAX(V$2:V147)-1</f>
        <v>-0.45103500063952606</v>
      </c>
    </row>
    <row r="148" spans="16:25">
      <c r="P148" s="4">
        <f t="shared" si="24"/>
        <v>39872</v>
      </c>
      <c r="Q148" s="44">
        <v>4.02E-2</v>
      </c>
      <c r="R148" s="8">
        <v>-1.9660100275312731E-3</v>
      </c>
      <c r="S148" s="8">
        <v>-0.10647796709532442</v>
      </c>
      <c r="T148" s="1">
        <f t="shared" si="25"/>
        <v>48023.736557029362</v>
      </c>
      <c r="U148" s="1">
        <f t="shared" si="25"/>
        <v>20727.799377404357</v>
      </c>
      <c r="V148" s="1">
        <f t="shared" si="25"/>
        <v>12207.002772358566</v>
      </c>
      <c r="W148" s="24">
        <f>T148/MAX(T$2:T148)-1</f>
        <v>-0.16695943084828924</v>
      </c>
      <c r="X148" s="24">
        <f>U148/MAX(U$2:U148)-1</f>
        <v>-3.9411019908572875E-3</v>
      </c>
      <c r="Y148" s="24">
        <f>V148/MAX(V$2:V148)-1</f>
        <v>-0.50948767777791537</v>
      </c>
    </row>
    <row r="149" spans="16:25">
      <c r="P149" s="4">
        <f t="shared" si="24"/>
        <v>39903</v>
      </c>
      <c r="Q149" s="44">
        <v>4.0000000000000002E-4</v>
      </c>
      <c r="R149" s="8">
        <v>-1.4895982426599286E-2</v>
      </c>
      <c r="S149" s="8">
        <v>8.7597994683893621E-2</v>
      </c>
      <c r="T149" s="1">
        <f t="shared" si="25"/>
        <v>48042.946051652172</v>
      </c>
      <c r="U149" s="1">
        <f t="shared" si="25"/>
        <v>20419.038442136465</v>
      </c>
      <c r="V149" s="1">
        <f t="shared" si="25"/>
        <v>13276.311736317906</v>
      </c>
      <c r="W149" s="24">
        <f>T149/MAX(T$2:T149)-1</f>
        <v>-0.16662621462062865</v>
      </c>
      <c r="X149" s="24">
        <f>U149/MAX(U$2:U149)-1</f>
        <v>-1.8778377831459414E-2</v>
      </c>
      <c r="Y149" s="24">
        <f>V149/MAX(V$2:V149)-1</f>
        <v>-0.46651978198352095</v>
      </c>
    </row>
    <row r="150" spans="16:25">
      <c r="P150" s="4">
        <f t="shared" si="24"/>
        <v>39933</v>
      </c>
      <c r="Q150" s="44">
        <v>1E-4</v>
      </c>
      <c r="R150" s="8">
        <v>-7.1110910607058431E-3</v>
      </c>
      <c r="S150" s="8">
        <v>9.570913703228201E-2</v>
      </c>
      <c r="T150" s="1">
        <f t="shared" si="25"/>
        <v>48047.750346257337</v>
      </c>
      <c r="U150" s="1">
        <f t="shared" si="25"/>
        <v>20273.83680040238</v>
      </c>
      <c r="V150" s="1">
        <f t="shared" si="25"/>
        <v>14546.976075572451</v>
      </c>
      <c r="W150" s="24">
        <f>T150/MAX(T$2:T150)-1</f>
        <v>-0.16654287724209071</v>
      </c>
      <c r="X150" s="24">
        <f>U150/MAX(U$2:U150)-1</f>
        <v>-2.5755934137433378E-2</v>
      </c>
      <c r="Y150" s="24">
        <f>V150/MAX(V$2:V150)-1</f>
        <v>-0.41546085069337002</v>
      </c>
    </row>
    <row r="151" spans="16:25">
      <c r="P151" s="4">
        <f t="shared" si="24"/>
        <v>39964</v>
      </c>
      <c r="Q151" s="44">
        <v>2.64E-2</v>
      </c>
      <c r="R151" s="8">
        <v>2.747827341242659E-2</v>
      </c>
      <c r="S151" s="8">
        <v>5.5931617174761694E-2</v>
      </c>
      <c r="T151" s="1">
        <f t="shared" si="25"/>
        <v>49316.210955398528</v>
      </c>
      <c r="U151" s="1">
        <f t="shared" si="25"/>
        <v>20830.926831122753</v>
      </c>
      <c r="V151" s="1">
        <f t="shared" si="25"/>
        <v>15360.611972481787</v>
      </c>
      <c r="W151" s="24">
        <f>T151/MAX(T$2:T151)-1</f>
        <v>-0.14453960920128195</v>
      </c>
      <c r="X151" s="24">
        <f>U151/MAX(U$2:U151)-1</f>
        <v>0</v>
      </c>
      <c r="Y151" s="24">
        <f>V151/MAX(V$2:V151)-1</f>
        <v>-0.38276663077069073</v>
      </c>
    </row>
    <row r="152" spans="16:25">
      <c r="P152" s="4">
        <f t="shared" si="24"/>
        <v>39994</v>
      </c>
      <c r="Q152" s="44">
        <v>3.0099999999999998E-2</v>
      </c>
      <c r="R152" s="8">
        <v>-1.1202049626223953E-2</v>
      </c>
      <c r="S152" s="8">
        <v>1.9853339304933826E-3</v>
      </c>
      <c r="T152" s="1">
        <f t="shared" si="25"/>
        <v>50800.628905156023</v>
      </c>
      <c r="U152" s="1">
        <f t="shared" si="25"/>
        <v>20597.577755000275</v>
      </c>
      <c r="V152" s="1">
        <f t="shared" si="25"/>
        <v>15391.107916623898</v>
      </c>
      <c r="W152" s="24">
        <f>T152/MAX(T$2:T152)-1</f>
        <v>-0.11879025143824051</v>
      </c>
      <c r="X152" s="24">
        <f>U152/MAX(U$2:U152)-1</f>
        <v>-1.1202049626224064E-2</v>
      </c>
      <c r="Y152" s="24">
        <f>V152/MAX(V$2:V152)-1</f>
        <v>-0.38154121641972705</v>
      </c>
    </row>
    <row r="153" spans="16:25">
      <c r="P153" s="4">
        <f t="shared" si="24"/>
        <v>40025</v>
      </c>
      <c r="Q153" s="44">
        <v>5.0000000000000001E-3</v>
      </c>
      <c r="R153" s="8">
        <v>-2.7159966238160527E-3</v>
      </c>
      <c r="S153" s="8">
        <v>7.563344763632962E-2</v>
      </c>
      <c r="T153" s="1">
        <f t="shared" si="25"/>
        <v>51054.632049681801</v>
      </c>
      <c r="U153" s="1">
        <f t="shared" si="25"/>
        <v>20541.634803358906</v>
      </c>
      <c r="V153" s="1">
        <f t="shared" si="25"/>
        <v>16555.190471300968</v>
      </c>
      <c r="W153" s="24">
        <f>T153/MAX(T$2:T153)-1</f>
        <v>-0.11438420269543181</v>
      </c>
      <c r="X153" s="24">
        <f>U153/MAX(U$2:U153)-1</f>
        <v>-1.3887621521075366E-2</v>
      </c>
      <c r="Y153" s="24">
        <f>V153/MAX(V$2:V153)-1</f>
        <v>-0.33476504639658045</v>
      </c>
    </row>
    <row r="154" spans="16:25">
      <c r="P154" s="4">
        <f t="shared" si="24"/>
        <v>40056</v>
      </c>
      <c r="Q154" s="44">
        <v>3.8999999999999998E-3</v>
      </c>
      <c r="R154" s="8">
        <v>4.6748264068079415E-3</v>
      </c>
      <c r="S154" s="8">
        <v>3.6103478859524474E-2</v>
      </c>
      <c r="T154" s="1">
        <f t="shared" si="25"/>
        <v>51253.745114675563</v>
      </c>
      <c r="U154" s="1">
        <f t="shared" si="25"/>
        <v>20637.663380176651</v>
      </c>
      <c r="V154" s="1">
        <f t="shared" si="25"/>
        <v>17152.890440496984</v>
      </c>
      <c r="W154" s="24">
        <f>T154/MAX(T$2:T154)-1</f>
        <v>-0.11093030108594393</v>
      </c>
      <c r="X154" s="24">
        <f>U154/MAX(U$2:U154)-1</f>
        <v>-9.2777173340820029E-3</v>
      </c>
      <c r="Y154" s="24">
        <f>V154/MAX(V$2:V154)-1</f>
        <v>-0.31074775031254265</v>
      </c>
    </row>
    <row r="155" spans="16:25">
      <c r="P155" s="4">
        <f t="shared" si="24"/>
        <v>40086</v>
      </c>
      <c r="Q155" s="44">
        <v>7.7000000000000002E-3</v>
      </c>
      <c r="R155" s="8">
        <v>9.6051352083788011E-3</v>
      </c>
      <c r="S155" s="8">
        <v>3.7317721428058226E-2</v>
      </c>
      <c r="T155" s="1">
        <f t="shared" si="25"/>
        <v>51648.398952058567</v>
      </c>
      <c r="U155" s="1">
        <f t="shared" si="25"/>
        <v>20835.890927328255</v>
      </c>
      <c r="V155" s="1">
        <f t="shared" si="25"/>
        <v>17792.997227641452</v>
      </c>
      <c r="W155" s="24">
        <f>T155/MAX(T$2:T155)-1</f>
        <v>-0.10408446440430563</v>
      </c>
      <c r="X155" s="24">
        <f>U155/MAX(U$2:U155)-1</f>
        <v>0</v>
      </c>
      <c r="Y155" s="24">
        <f>V155/MAX(V$2:V155)-1</f>
        <v>-0.28502642686504365</v>
      </c>
    </row>
    <row r="156" spans="16:25">
      <c r="P156" s="4">
        <f t="shared" si="24"/>
        <v>40117</v>
      </c>
      <c r="Q156" s="44">
        <v>-6.7000000000000002E-3</v>
      </c>
      <c r="R156" s="8">
        <v>-1.0282882786153857E-2</v>
      </c>
      <c r="S156" s="8">
        <v>-1.8576226584951949E-2</v>
      </c>
      <c r="T156" s="1">
        <f t="shared" si="25"/>
        <v>51302.35467907977</v>
      </c>
      <c r="U156" s="1">
        <f t="shared" si="25"/>
        <v>20621.637903177452</v>
      </c>
      <c r="V156" s="1">
        <f t="shared" si="25"/>
        <v>17462.470479515363</v>
      </c>
      <c r="W156" s="24">
        <f>T156/MAX(T$2:T156)-1</f>
        <v>-0.11008709849279685</v>
      </c>
      <c r="X156" s="24">
        <f>U156/MAX(U$2:U156)-1</f>
        <v>-1.0282882786153857E-2</v>
      </c>
      <c r="Y156" s="24">
        <f>V156/MAX(V$2:V156)-1</f>
        <v>-0.29830793796185129</v>
      </c>
    </row>
    <row r="157" spans="16:25">
      <c r="P157" s="4">
        <f t="shared" si="24"/>
        <v>40147</v>
      </c>
      <c r="Q157" s="44">
        <v>2.41E-2</v>
      </c>
      <c r="R157" s="8">
        <v>2.3869835319443311E-2</v>
      </c>
      <c r="S157" s="8">
        <v>5.9982242292743404E-2</v>
      </c>
      <c r="T157" s="1">
        <f t="shared" si="25"/>
        <v>52538.74142684559</v>
      </c>
      <c r="U157" s="1">
        <f t="shared" si="25"/>
        <v>21113.873003943489</v>
      </c>
      <c r="V157" s="1">
        <f t="shared" si="25"/>
        <v>18509.908614847533</v>
      </c>
      <c r="W157" s="24">
        <f>T157/MAX(T$2:T157)-1</f>
        <v>-8.8640197566473344E-2</v>
      </c>
      <c r="X157" s="24">
        <f>U157/MAX(U$2:U157)-1</f>
        <v>0</v>
      </c>
      <c r="Y157" s="24">
        <f>V157/MAX(V$2:V157)-1</f>
        <v>-0.25621887468178439</v>
      </c>
    </row>
    <row r="158" spans="16:25">
      <c r="P158" s="4">
        <f t="shared" si="24"/>
        <v>40178</v>
      </c>
      <c r="Q158" s="44">
        <v>1.4800000000000001E-2</v>
      </c>
      <c r="R158" s="8">
        <v>-1.5388839758421202E-2</v>
      </c>
      <c r="S158" s="8">
        <v>1.9315685534870175E-2</v>
      </c>
      <c r="T158" s="1">
        <f t="shared" si="25"/>
        <v>53316.3147999629</v>
      </c>
      <c r="U158" s="1">
        <f t="shared" si="25"/>
        <v>20788.954995606146</v>
      </c>
      <c r="V158" s="1">
        <f t="shared" si="25"/>
        <v>18867.440188931112</v>
      </c>
      <c r="W158" s="24">
        <f>T158/MAX(T$2:T158)-1</f>
        <v>-7.5152072490457189E-2</v>
      </c>
      <c r="X158" s="24">
        <f>U158/MAX(U$2:U158)-1</f>
        <v>-1.5388839758421313E-2</v>
      </c>
      <c r="Y158" s="24">
        <f>V158/MAX(V$2:V158)-1</f>
        <v>-0.24185223235836584</v>
      </c>
    </row>
    <row r="159" spans="16:25">
      <c r="P159" s="4">
        <f t="shared" si="24"/>
        <v>40209</v>
      </c>
      <c r="Q159" s="44">
        <v>4.3E-3</v>
      </c>
      <c r="R159" s="8">
        <v>-1.8237005105222082E-2</v>
      </c>
      <c r="S159" s="8">
        <v>-3.5972789115646164E-2</v>
      </c>
      <c r="T159" s="1">
        <f t="shared" si="25"/>
        <v>53545.574953602736</v>
      </c>
      <c r="U159" s="1">
        <f t="shared" si="25"/>
        <v>20409.826717219043</v>
      </c>
      <c r="V159" s="1">
        <f t="shared" si="25"/>
        <v>18188.725741862625</v>
      </c>
      <c r="W159" s="24">
        <f>T159/MAX(T$2:T159)-1</f>
        <v>-7.1175226402166225E-2</v>
      </c>
      <c r="X159" s="24">
        <f>U159/MAX(U$2:U159)-1</f>
        <v>-3.334519851440565E-2</v>
      </c>
      <c r="Y159" s="24">
        <f>V159/MAX(V$2:V159)-1</f>
        <v>-0.26912492212223627</v>
      </c>
    </row>
    <row r="160" spans="16:25">
      <c r="P160" s="4">
        <f t="shared" si="24"/>
        <v>40237</v>
      </c>
      <c r="Q160" s="44">
        <v>3.7600000000000001E-2</v>
      </c>
      <c r="R160" s="8">
        <v>5.1187430172494608E-4</v>
      </c>
      <c r="S160" s="8">
        <v>3.0975499604832368E-2</v>
      </c>
      <c r="T160" s="1">
        <f t="shared" si="25"/>
        <v>55558.888571858202</v>
      </c>
      <c r="U160" s="1">
        <f t="shared" si="25"/>
        <v>20420.273983018247</v>
      </c>
      <c r="V160" s="1">
        <f t="shared" si="25"/>
        <v>18752.130608892094</v>
      </c>
      <c r="W160" s="24">
        <f>T160/MAX(T$2:T160)-1</f>
        <v>-3.6251414914887592E-2</v>
      </c>
      <c r="X160" s="24">
        <f>U160/MAX(U$2:U160)-1</f>
        <v>-3.2850392762886149E-2</v>
      </c>
      <c r="Y160" s="24">
        <f>V160/MAX(V$2:V160)-1</f>
        <v>-0.24648570143625181</v>
      </c>
    </row>
    <row r="161" spans="16:25">
      <c r="P161" s="4">
        <f t="shared" si="24"/>
        <v>40268</v>
      </c>
      <c r="Q161" s="44">
        <v>-2.9999999999999997E-4</v>
      </c>
      <c r="R161" s="8">
        <v>1.2831840981264664E-2</v>
      </c>
      <c r="S161" s="8">
        <v>6.034704616513431E-2</v>
      </c>
      <c r="T161" s="1">
        <f t="shared" si="25"/>
        <v>55542.220905286646</v>
      </c>
      <c r="U161" s="1">
        <f t="shared" si="25"/>
        <v>20682.303691562192</v>
      </c>
      <c r="V161" s="1">
        <f t="shared" si="25"/>
        <v>19883.766300441534</v>
      </c>
      <c r="W161" s="24">
        <f>T161/MAX(T$2:T161)-1</f>
        <v>-3.6540539490413138E-2</v>
      </c>
      <c r="X161" s="24">
        <f>U161/MAX(U$2:U161)-1</f>
        <v>-2.0440082797726911E-2</v>
      </c>
      <c r="Y161" s="24">
        <f>V161/MAX(V$2:V161)-1</f>
        <v>-0.20101333927473652</v>
      </c>
    </row>
    <row r="162" spans="16:25">
      <c r="P162" s="4">
        <f t="shared" si="24"/>
        <v>40298</v>
      </c>
      <c r="Q162" s="44">
        <v>4.4000000000000003E-3</v>
      </c>
      <c r="R162" s="8">
        <v>3.7320990565121726E-3</v>
      </c>
      <c r="S162" s="8">
        <v>1.5786375278856513E-2</v>
      </c>
      <c r="T162" s="1">
        <f t="shared" si="25"/>
        <v>55786.606677269905</v>
      </c>
      <c r="U162" s="1">
        <f t="shared" si="25"/>
        <v>20759.49209765597</v>
      </c>
      <c r="V162" s="1">
        <f t="shared" si="25"/>
        <v>20197.658897217385</v>
      </c>
      <c r="W162" s="24">
        <f>T162/MAX(T$2:T162)-1</f>
        <v>-3.2301317864171009E-2</v>
      </c>
      <c r="X162" s="24">
        <f>U162/MAX(U$2:U162)-1</f>
        <v>-1.6784268154939164E-2</v>
      </c>
      <c r="Y162" s="24">
        <f>V162/MAX(V$2:V162)-1</f>
        <v>-0.18840023600572708</v>
      </c>
    </row>
    <row r="163" spans="16:25">
      <c r="P163" s="4">
        <f t="shared" si="24"/>
        <v>40329</v>
      </c>
      <c r="Q163" s="44">
        <v>-0.14810000000000001</v>
      </c>
      <c r="R163" s="8">
        <v>-1.1588893791892985E-2</v>
      </c>
      <c r="S163" s="8">
        <v>-7.985053760707661E-2</v>
      </c>
      <c r="T163" s="1">
        <f t="shared" ref="T163:V178" si="26">T162*(1+Q163)</f>
        <v>47524.610228366233</v>
      </c>
      <c r="U163" s="1">
        <f t="shared" si="26"/>
        <v>20518.912548562592</v>
      </c>
      <c r="V163" s="1">
        <f t="shared" si="26"/>
        <v>18584.864975870223</v>
      </c>
      <c r="W163" s="24">
        <f>T163/MAX(T$2:T163)-1</f>
        <v>-0.17561749268848725</v>
      </c>
      <c r="X163" s="24">
        <f>U163/MAX(U$2:U163)-1</f>
        <v>-2.8178650845809949E-2</v>
      </c>
      <c r="Y163" s="24">
        <f>V163/MAX(V$2:V163)-1</f>
        <v>-0.25320691348244617</v>
      </c>
    </row>
    <row r="164" spans="16:25">
      <c r="P164" s="4">
        <f t="shared" si="24"/>
        <v>40359</v>
      </c>
      <c r="Q164" s="44">
        <v>-2.5999999999999999E-3</v>
      </c>
      <c r="R164" s="8">
        <v>3.5480374628289457E-3</v>
      </c>
      <c r="S164" s="8">
        <v>-5.234864473640588E-2</v>
      </c>
      <c r="T164" s="1">
        <f t="shared" si="26"/>
        <v>47401.046241772478</v>
      </c>
      <c r="U164" s="1">
        <f t="shared" si="26"/>
        <v>20591.714418981403</v>
      </c>
      <c r="V164" s="1">
        <f t="shared" si="26"/>
        <v>17611.972481774319</v>
      </c>
      <c r="W164" s="24">
        <f>T164/MAX(T$2:T164)-1</f>
        <v>-0.17776088720749728</v>
      </c>
      <c r="X164" s="24">
        <f>U164/MAX(U$2:U164)-1</f>
        <v>-2.4730592291833942E-2</v>
      </c>
      <c r="Y164" s="24">
        <f>V164/MAX(V$2:V164)-1</f>
        <v>-0.29230051946015767</v>
      </c>
    </row>
    <row r="165" spans="16:25">
      <c r="P165" s="4">
        <f t="shared" si="24"/>
        <v>40390</v>
      </c>
      <c r="Q165" s="44">
        <v>-1.6999999999999999E-3</v>
      </c>
      <c r="R165" s="8">
        <v>-1.0810983533221519E-3</v>
      </c>
      <c r="S165" s="8">
        <v>7.0060574966622546E-2</v>
      </c>
      <c r="T165" s="1">
        <f t="shared" si="26"/>
        <v>47320.464463161465</v>
      </c>
      <c r="U165" s="1">
        <f t="shared" si="26"/>
        <v>20569.452750430963</v>
      </c>
      <c r="V165" s="1">
        <f t="shared" si="26"/>
        <v>18845.877400143763</v>
      </c>
      <c r="W165" s="24">
        <f>T165/MAX(T$2:T165)-1</f>
        <v>-0.17915869369924453</v>
      </c>
      <c r="X165" s="24">
        <f>U165/MAX(U$2:U165)-1</f>
        <v>-2.5784954442552688E-2</v>
      </c>
      <c r="Y165" s="24">
        <f>V165/MAX(V$2:V165)-1</f>
        <v>-0.24271868694995624</v>
      </c>
    </row>
    <row r="166" spans="16:25">
      <c r="P166" s="4">
        <f t="shared" si="24"/>
        <v>40421</v>
      </c>
      <c r="Q166" s="44">
        <v>3.2500000000000001E-2</v>
      </c>
      <c r="R166" s="8">
        <v>1.6602956778572153E-2</v>
      </c>
      <c r="S166" s="8">
        <v>-4.5140023972976007E-2</v>
      </c>
      <c r="T166" s="1">
        <f t="shared" si="26"/>
        <v>48858.379558214212</v>
      </c>
      <c r="U166" s="1">
        <f t="shared" si="26"/>
        <v>20910.96648540525</v>
      </c>
      <c r="V166" s="1">
        <f t="shared" si="26"/>
        <v>17995.174042509509</v>
      </c>
      <c r="W166" s="24">
        <f>T166/MAX(T$2:T166)-1</f>
        <v>-0.15248135124446993</v>
      </c>
      <c r="X166" s="24">
        <f>U166/MAX(U$2:U166)-1</f>
        <v>-9.610104148127685E-3</v>
      </c>
      <c r="Y166" s="24">
        <f>V166/MAX(V$2:V166)-1</f>
        <v>-0.27690238357532193</v>
      </c>
    </row>
    <row r="167" spans="16:25">
      <c r="P167" s="4">
        <f t="shared" si="24"/>
        <v>40451</v>
      </c>
      <c r="Q167" s="44">
        <v>4.7999999999999996E-3</v>
      </c>
      <c r="R167" s="8">
        <v>2.0936995673102476E-2</v>
      </c>
      <c r="S167" s="8">
        <v>8.924139111580276E-2</v>
      </c>
      <c r="T167" s="1">
        <f t="shared" si="26"/>
        <v>49092.899780093634</v>
      </c>
      <c r="U167" s="1">
        <f t="shared" si="26"/>
        <v>21348.77930023057</v>
      </c>
      <c r="V167" s="1">
        <f t="shared" si="26"/>
        <v>19601.088407434039</v>
      </c>
      <c r="W167" s="24">
        <f>T167/MAX(T$2:T167)-1</f>
        <v>-0.14841326173044356</v>
      </c>
      <c r="X167" s="24">
        <f>U167/MAX(U$2:U167)-1</f>
        <v>0</v>
      </c>
      <c r="Y167" s="24">
        <f>V167/MAX(V$2:V167)-1</f>
        <v>-0.21237214637306256</v>
      </c>
    </row>
    <row r="168" spans="16:25">
      <c r="P168" s="4">
        <f t="shared" si="24"/>
        <v>40482</v>
      </c>
      <c r="Q168" s="44">
        <v>-6.4999999999999997E-3</v>
      </c>
      <c r="R168" s="8">
        <v>2.244795014473655E-2</v>
      </c>
      <c r="S168" s="8">
        <v>3.8052332434060476E-2</v>
      </c>
      <c r="T168" s="1">
        <f t="shared" si="26"/>
        <v>48773.795931523026</v>
      </c>
      <c r="U168" s="1">
        <f t="shared" si="26"/>
        <v>21828.015633613129</v>
      </c>
      <c r="V168" s="1">
        <f t="shared" si="26"/>
        <v>20346.955539583127</v>
      </c>
      <c r="W168" s="24">
        <f>T168/MAX(T$2:T168)-1</f>
        <v>-0.15394857552919561</v>
      </c>
      <c r="X168" s="24">
        <f>U168/MAX(U$2:U168)-1</f>
        <v>0</v>
      </c>
      <c r="Y168" s="24">
        <f>V168/MAX(V$2:V168)-1</f>
        <v>-0.18240106945252488</v>
      </c>
    </row>
    <row r="169" spans="16:25">
      <c r="P169" s="4">
        <f t="shared" si="24"/>
        <v>40512</v>
      </c>
      <c r="Q169" s="44">
        <v>2.0799999999999999E-2</v>
      </c>
      <c r="R169" s="8">
        <v>-1.5337858929478143E-2</v>
      </c>
      <c r="S169" s="8">
        <v>1.2616131490372773E-4</v>
      </c>
      <c r="T169" s="1">
        <f t="shared" si="26"/>
        <v>49788.2908868987</v>
      </c>
      <c r="U169" s="1">
        <f t="shared" si="26"/>
        <v>21493.220609114327</v>
      </c>
      <c r="V169" s="1">
        <f t="shared" si="26"/>
        <v>20349.522538248289</v>
      </c>
      <c r="W169" s="24">
        <f>T169/MAX(T$2:T169)-1</f>
        <v>-0.13635070590020293</v>
      </c>
      <c r="X169" s="24">
        <f>U169/MAX(U$2:U169)-1</f>
        <v>-1.5337858929478143E-2</v>
      </c>
      <c r="Y169" s="24">
        <f>V169/MAX(V$2:V169)-1</f>
        <v>-0.18229792009638301</v>
      </c>
    </row>
    <row r="170" spans="16:25">
      <c r="P170" s="4">
        <f t="shared" si="24"/>
        <v>40543</v>
      </c>
      <c r="Q170" s="44">
        <v>-4.0000000000000001E-3</v>
      </c>
      <c r="R170" s="8">
        <v>3.5405066175945299E-2</v>
      </c>
      <c r="S170" s="8">
        <v>6.6831833044039834E-2</v>
      </c>
      <c r="T170" s="1">
        <f t="shared" si="26"/>
        <v>49589.137723351101</v>
      </c>
      <c r="U170" s="1">
        <f t="shared" si="26"/>
        <v>22254.18950711421</v>
      </c>
      <c r="V170" s="1">
        <f t="shared" si="26"/>
        <v>21709.518431050426</v>
      </c>
      <c r="W170" s="24">
        <f>T170/MAX(T$2:T170)-1</f>
        <v>-0.13980530307660222</v>
      </c>
      <c r="X170" s="24">
        <f>U170/MAX(U$2:U170)-1</f>
        <v>0</v>
      </c>
      <c r="Y170" s="24">
        <f>V170/MAX(V$2:V170)-1</f>
        <v>-0.1276493912125003</v>
      </c>
    </row>
    <row r="171" spans="16:25">
      <c r="P171" s="4">
        <f t="shared" si="24"/>
        <v>40574</v>
      </c>
      <c r="Q171" s="44">
        <v>1.6000000000000001E-3</v>
      </c>
      <c r="R171" s="8">
        <v>-5.0121929304984825E-3</v>
      </c>
      <c r="S171" s="8">
        <v>2.3700627633862936E-2</v>
      </c>
      <c r="T171" s="1">
        <f t="shared" si="26"/>
        <v>49668.480343708463</v>
      </c>
      <c r="U171" s="1">
        <f t="shared" si="26"/>
        <v>22142.64721579268</v>
      </c>
      <c r="V171" s="1">
        <f t="shared" si="26"/>
        <v>22224.047643495236</v>
      </c>
      <c r="W171" s="24">
        <f>T171/MAX(T$2:T171)-1</f>
        <v>-0.13842899156152477</v>
      </c>
      <c r="X171" s="24">
        <f>U171/MAX(U$2:U171)-1</f>
        <v>-5.0121929304983714E-3</v>
      </c>
      <c r="Y171" s="24">
        <f>V171/MAX(V$2:V171)-1</f>
        <v>-0.10697413426745417</v>
      </c>
    </row>
    <row r="172" spans="16:25">
      <c r="P172" s="4">
        <f t="shared" si="24"/>
        <v>40602</v>
      </c>
      <c r="Q172" s="44">
        <v>5.8999999999999999E-3</v>
      </c>
      <c r="R172" s="8">
        <v>1.0503116828231018E-2</v>
      </c>
      <c r="S172" s="8">
        <v>3.425891702088335E-2</v>
      </c>
      <c r="T172" s="1">
        <f t="shared" si="26"/>
        <v>49961.524377736343</v>
      </c>
      <c r="U172" s="1">
        <f t="shared" si="26"/>
        <v>22375.214026386457</v>
      </c>
      <c r="V172" s="1">
        <f t="shared" si="26"/>
        <v>22985.419447581899</v>
      </c>
      <c r="W172" s="24">
        <f>T172/MAX(T$2:T172)-1</f>
        <v>-0.13334572261173783</v>
      </c>
      <c r="X172" s="24">
        <f>U172/MAX(U$2:U172)-1</f>
        <v>0</v>
      </c>
      <c r="Y172" s="24">
        <f>V172/MAX(V$2:V172)-1</f>
        <v>-7.6380035235820376E-2</v>
      </c>
    </row>
    <row r="173" spans="16:25">
      <c r="P173" s="4">
        <f t="shared" si="24"/>
        <v>40633</v>
      </c>
      <c r="Q173" s="44">
        <v>2.46E-2</v>
      </c>
      <c r="R173" s="8">
        <v>-1.1181066292091146E-2</v>
      </c>
      <c r="S173" s="8">
        <v>3.9757878984159056E-4</v>
      </c>
      <c r="T173" s="1">
        <f t="shared" si="26"/>
        <v>51190.577877428652</v>
      </c>
      <c r="U173" s="1">
        <f t="shared" si="26"/>
        <v>22125.0352750577</v>
      </c>
      <c r="V173" s="1">
        <f t="shared" si="26"/>
        <v>22994.557962829869</v>
      </c>
      <c r="W173" s="24">
        <f>T173/MAX(T$2:T173)-1</f>
        <v>-0.11202602738798662</v>
      </c>
      <c r="X173" s="24">
        <f>U173/MAX(U$2:U173)-1</f>
        <v>-1.1181066292091257E-2</v>
      </c>
      <c r="Y173" s="24">
        <f>V173/MAX(V$2:V173)-1</f>
        <v>-7.6012823527955908E-2</v>
      </c>
    </row>
    <row r="174" spans="16:25">
      <c r="P174" s="4">
        <f t="shared" si="24"/>
        <v>40663</v>
      </c>
      <c r="Q174" s="44">
        <v>1.47E-2</v>
      </c>
      <c r="R174" s="8">
        <v>2.9737194888430185E-2</v>
      </c>
      <c r="S174" s="8">
        <v>2.9614546493766269E-2</v>
      </c>
      <c r="T174" s="1">
        <f t="shared" si="26"/>
        <v>51943.07937222685</v>
      </c>
      <c r="U174" s="1">
        <f t="shared" si="26"/>
        <v>22782.971760945482</v>
      </c>
      <c r="V174" s="1">
        <f t="shared" si="26"/>
        <v>23675.531368723699</v>
      </c>
      <c r="W174" s="24">
        <f>T174/MAX(T$2:T174)-1</f>
        <v>-9.8972809990590105E-2</v>
      </c>
      <c r="X174" s="24">
        <f>U174/MAX(U$2:U174)-1</f>
        <v>0</v>
      </c>
      <c r="Y174" s="24">
        <f>V174/MAX(V$2:V174)-1</f>
        <v>-4.8649362330680623E-2</v>
      </c>
    </row>
    <row r="175" spans="16:25">
      <c r="P175" s="4">
        <f t="shared" si="24"/>
        <v>40694</v>
      </c>
      <c r="Q175" s="44">
        <v>2.29E-2</v>
      </c>
      <c r="R175" s="8">
        <v>-2.7066028517747753E-2</v>
      </c>
      <c r="S175" s="8">
        <v>-1.1319478176393227E-2</v>
      </c>
      <c r="T175" s="1">
        <f t="shared" si="26"/>
        <v>53132.575889850843</v>
      </c>
      <c r="U175" s="1">
        <f t="shared" si="26"/>
        <v>22166.327197544691</v>
      </c>
      <c r="V175" s="1">
        <f t="shared" si="26"/>
        <v>23407.536708080919</v>
      </c>
      <c r="W175" s="24">
        <f>T175/MAX(T$2:T175)-1</f>
        <v>-7.8339287339374675E-2</v>
      </c>
      <c r="X175" s="24">
        <f>U175/MAX(U$2:U175)-1</f>
        <v>-2.7066028517747642E-2</v>
      </c>
      <c r="Y175" s="24">
        <f>V175/MAX(V$2:V175)-1</f>
        <v>-5.9418155111876314E-2</v>
      </c>
    </row>
    <row r="176" spans="16:25">
      <c r="P176" s="4">
        <f t="shared" si="24"/>
        <v>40724</v>
      </c>
      <c r="Q176" s="44">
        <v>2.0299999999999999E-2</v>
      </c>
      <c r="R176" s="8">
        <v>-1.7078067348536008E-2</v>
      </c>
      <c r="S176" s="8">
        <v>-1.6669152417465805E-2</v>
      </c>
      <c r="T176" s="1">
        <f t="shared" si="26"/>
        <v>54211.167180414814</v>
      </c>
      <c r="U176" s="1">
        <f t="shared" si="26"/>
        <v>21787.769168795337</v>
      </c>
      <c r="V176" s="1">
        <f t="shared" si="26"/>
        <v>23017.352910976493</v>
      </c>
      <c r="W176" s="24">
        <f>T176/MAX(T$2:T176)-1</f>
        <v>-5.9629574872363977E-2</v>
      </c>
      <c r="X176" s="24">
        <f>U176/MAX(U$2:U176)-1</f>
        <v>-4.3681860408400164E-2</v>
      </c>
      <c r="Y176" s="24">
        <f>V176/MAX(V$2:V176)-1</f>
        <v>-7.5096857245417592E-2</v>
      </c>
    </row>
    <row r="177" spans="16:25">
      <c r="P177" s="4">
        <f t="shared" si="24"/>
        <v>40755</v>
      </c>
      <c r="Q177" s="44">
        <v>-1.61E-2</v>
      </c>
      <c r="R177" s="8">
        <v>1.4035062994538272E-2</v>
      </c>
      <c r="S177" s="8">
        <v>-2.0333145972181277E-2</v>
      </c>
      <c r="T177" s="1">
        <f t="shared" si="26"/>
        <v>53338.367388810133</v>
      </c>
      <c r="U177" s="1">
        <f t="shared" si="26"/>
        <v>22093.561881589838</v>
      </c>
      <c r="V177" s="1">
        <f t="shared" si="26"/>
        <v>22549.337714344398</v>
      </c>
      <c r="W177" s="24">
        <f>T177/MAX(T$2:T177)-1</f>
        <v>-7.4769538716918937E-2</v>
      </c>
      <c r="X177" s="24">
        <f>U177/MAX(U$2:U177)-1</f>
        <v>-3.0259875076412479E-2</v>
      </c>
      <c r="Y177" s="24">
        <f>V177/MAX(V$2:V177)-1</f>
        <v>-9.3903047857175626E-2</v>
      </c>
    </row>
    <row r="178" spans="16:25">
      <c r="P178" s="4">
        <f t="shared" si="24"/>
        <v>40786</v>
      </c>
      <c r="Q178" s="44">
        <v>-4.53E-2</v>
      </c>
      <c r="R178" s="8">
        <v>-3.5671669745196422E-3</v>
      </c>
      <c r="S178" s="8">
        <v>-5.432406833995107E-2</v>
      </c>
      <c r="T178" s="1">
        <f t="shared" si="26"/>
        <v>50922.139346097036</v>
      </c>
      <c r="U178" s="1">
        <f t="shared" si="26"/>
        <v>22014.750457296326</v>
      </c>
      <c r="V178" s="1">
        <f t="shared" si="26"/>
        <v>21324.365951329717</v>
      </c>
      <c r="W178" s="24">
        <f>T178/MAX(T$2:T178)-1</f>
        <v>-0.11668247861304248</v>
      </c>
      <c r="X178" s="24">
        <f>U178/MAX(U$2:U178)-1</f>
        <v>-3.3719100023906434E-2</v>
      </c>
      <c r="Y178" s="24">
        <f>V178/MAX(V$2:V178)-1</f>
        <v>-0.14312592060800378</v>
      </c>
    </row>
    <row r="179" spans="16:25">
      <c r="P179" s="4">
        <f t="shared" si="24"/>
        <v>40816</v>
      </c>
      <c r="Q179" s="44">
        <v>1.5599999999999999E-2</v>
      </c>
      <c r="R179" s="8">
        <v>-8.6077896511249641E-4</v>
      </c>
      <c r="S179" s="8">
        <v>-7.0296324117143039E-2</v>
      </c>
      <c r="T179" s="1">
        <f t="shared" ref="T179:V194" si="27">T178*(1+Q179)</f>
        <v>51716.524719896152</v>
      </c>
      <c r="U179" s="1">
        <f t="shared" si="27"/>
        <v>21995.800623180487</v>
      </c>
      <c r="V179" s="1">
        <f t="shared" si="27"/>
        <v>19825.341410822475</v>
      </c>
      <c r="W179" s="24">
        <f>T179/MAX(T$2:T179)-1</f>
        <v>-0.10290272527940592</v>
      </c>
      <c r="X179" s="24">
        <f>U179/MAX(U$2:U179)-1</f>
        <v>-3.455085429699567E-2</v>
      </c>
      <c r="Y179" s="24">
        <f>V179/MAX(V$2:V179)-1</f>
        <v>-0.20336101862052203</v>
      </c>
    </row>
    <row r="180" spans="16:25">
      <c r="P180" s="4">
        <f t="shared" si="24"/>
        <v>40847</v>
      </c>
      <c r="Q180" s="44">
        <v>-5.7999999999999996E-3</v>
      </c>
      <c r="R180" s="8">
        <v>-2.2725263358720271E-2</v>
      </c>
      <c r="S180" s="8">
        <v>0.10929205144008414</v>
      </c>
      <c r="T180" s="1">
        <f t="shared" si="27"/>
        <v>51416.568876520752</v>
      </c>
      <c r="U180" s="1">
        <f t="shared" si="27"/>
        <v>21495.940261232805</v>
      </c>
      <c r="V180" s="1">
        <f t="shared" si="27"/>
        <v>21992.093644111315</v>
      </c>
      <c r="W180" s="24">
        <f>T180/MAX(T$2:T180)-1</f>
        <v>-0.10810588947278532</v>
      </c>
      <c r="X180" s="24">
        <f>U180/MAX(U$2:U180)-1</f>
        <v>-5.6490940392548095E-2</v>
      </c>
      <c r="Y180" s="24">
        <f>V180/MAX(V$2:V180)-1</f>
        <v>-0.11629471008841996</v>
      </c>
    </row>
    <row r="181" spans="16:25">
      <c r="P181" s="4">
        <f t="shared" si="24"/>
        <v>40877</v>
      </c>
      <c r="Q181" s="44">
        <v>4.3499999999999997E-2</v>
      </c>
      <c r="R181" s="8">
        <v>1.2791377094967249E-3</v>
      </c>
      <c r="S181" s="8">
        <v>-2.2084125109136377E-3</v>
      </c>
      <c r="T181" s="1">
        <f t="shared" si="27"/>
        <v>53653.189622649406</v>
      </c>
      <c r="U181" s="1">
        <f t="shared" si="27"/>
        <v>21523.436529022038</v>
      </c>
      <c r="V181" s="1">
        <f t="shared" si="27"/>
        <v>21943.526029366476</v>
      </c>
      <c r="W181" s="24">
        <f>T181/MAX(T$2:T181)-1</f>
        <v>-6.9308495664851533E-2</v>
      </c>
      <c r="X181" s="24">
        <f>U181/MAX(U$2:U181)-1</f>
        <v>-5.5284062375152376E-2</v>
      </c>
      <c r="Y181" s="24">
        <f>V181/MAX(V$2:V181)-1</f>
        <v>-0.11824629590662117</v>
      </c>
    </row>
    <row r="182" spans="16:25">
      <c r="P182" s="4">
        <f t="shared" si="24"/>
        <v>40908</v>
      </c>
      <c r="Q182" s="44">
        <v>3.73E-2</v>
      </c>
      <c r="R182" s="8">
        <v>2.0390465699486882E-3</v>
      </c>
      <c r="S182" s="8">
        <v>1.0228910475976516E-2</v>
      </c>
      <c r="T182" s="1">
        <f t="shared" si="27"/>
        <v>55654.453595574232</v>
      </c>
      <c r="U182" s="1">
        <f t="shared" si="27"/>
        <v>21567.323818450048</v>
      </c>
      <c r="V182" s="1">
        <f t="shared" si="27"/>
        <v>22167.984392648126</v>
      </c>
      <c r="W182" s="24">
        <f>T182/MAX(T$2:T182)-1</f>
        <v>-3.4593702553150418E-2</v>
      </c>
      <c r="X182" s="24">
        <f>U182/MAX(U$2:U182)-1</f>
        <v>-5.3357742582962553E-2</v>
      </c>
      <c r="Y182" s="24">
        <f>V182/MAX(V$2:V182)-1</f>
        <v>-0.10922691620558933</v>
      </c>
    </row>
    <row r="183" spans="16:25">
      <c r="P183" s="4">
        <f t="shared" si="24"/>
        <v>40939</v>
      </c>
      <c r="Q183" s="44">
        <v>4.5999999999999999E-3</v>
      </c>
      <c r="R183" s="8">
        <v>8.5999242040579738E-4</v>
      </c>
      <c r="S183" s="8">
        <v>4.4813658554661018E-2</v>
      </c>
      <c r="T183" s="1">
        <f t="shared" si="27"/>
        <v>55910.464082113867</v>
      </c>
      <c r="U183" s="1">
        <f t="shared" si="27"/>
        <v>21585.871553462352</v>
      </c>
      <c r="V183" s="1">
        <f t="shared" si="27"/>
        <v>23161.412876065315</v>
      </c>
      <c r="W183" s="24">
        <f>T183/MAX(T$2:T183)-1</f>
        <v>-3.0152833584895067E-2</v>
      </c>
      <c r="X183" s="24">
        <f>U183/MAX(U$2:U183)-1</f>
        <v>-5.2543637416748057E-2</v>
      </c>
      <c r="Y183" s="24">
        <f>V183/MAX(V$2:V183)-1</f>
        <v>-6.9308115378744151E-2</v>
      </c>
    </row>
    <row r="184" spans="16:25">
      <c r="P184" s="4">
        <f t="shared" si="24"/>
        <v>40968</v>
      </c>
      <c r="Q184" s="44">
        <v>-4.1000000000000003E-3</v>
      </c>
      <c r="R184" s="8">
        <v>8.309052169250819E-3</v>
      </c>
      <c r="S184" s="8">
        <v>4.3241757511005563E-2</v>
      </c>
      <c r="T184" s="1">
        <f t="shared" si="27"/>
        <v>55681.231179377202</v>
      </c>
      <c r="U184" s="1">
        <f t="shared" si="27"/>
        <v>21765.229686318817</v>
      </c>
      <c r="V184" s="1">
        <f t="shared" si="27"/>
        <v>24162.953075264413</v>
      </c>
      <c r="W184" s="24">
        <f>T184/MAX(T$2:T184)-1</f>
        <v>-3.4129206967196901E-2</v>
      </c>
      <c r="X184" s="24">
        <f>U184/MAX(U$2:U184)-1</f>
        <v>-4.4671173071955228E-2</v>
      </c>
      <c r="Y184" s="24">
        <f>V184/MAX(V$2:V184)-1</f>
        <v>-2.9063362586491004E-2</v>
      </c>
    </row>
    <row r="185" spans="16:25">
      <c r="P185" s="4">
        <f t="shared" si="24"/>
        <v>40999</v>
      </c>
      <c r="Q185" s="44">
        <v>-4.0000000000000002E-4</v>
      </c>
      <c r="R185" s="8">
        <v>-1.5206093454829817E-2</v>
      </c>
      <c r="S185" s="8">
        <v>3.2907960547842841E-2</v>
      </c>
      <c r="T185" s="1">
        <f t="shared" si="27"/>
        <v>55658.958686905455</v>
      </c>
      <c r="U185" s="1">
        <f t="shared" si="27"/>
        <v>21434.265569642816</v>
      </c>
      <c r="V185" s="1">
        <f t="shared" si="27"/>
        <v>24958.106581784592</v>
      </c>
      <c r="W185" s="24">
        <f>T185/MAX(T$2:T185)-1</f>
        <v>-3.4515555284409971E-2</v>
      </c>
      <c r="X185" s="24">
        <f>U185/MAX(U$2:U185)-1</f>
        <v>-5.9197992494316121E-2</v>
      </c>
      <c r="Y185" s="24">
        <f>V185/MAX(V$2:V185)-1</f>
        <v>0</v>
      </c>
    </row>
    <row r="186" spans="16:25">
      <c r="P186" s="4">
        <f t="shared" si="24"/>
        <v>41029</v>
      </c>
      <c r="Q186" s="44">
        <v>2.5399999999999999E-2</v>
      </c>
      <c r="R186" s="8">
        <v>-1.9629405019260249E-3</v>
      </c>
      <c r="S186" s="8">
        <v>-6.2739902989710217E-3</v>
      </c>
      <c r="T186" s="1">
        <f t="shared" si="27"/>
        <v>57072.69623755286</v>
      </c>
      <c r="U186" s="1">
        <f t="shared" si="27"/>
        <v>21392.191381627126</v>
      </c>
      <c r="V186" s="1">
        <f t="shared" si="27"/>
        <v>24801.51966320979</v>
      </c>
      <c r="W186" s="24">
        <f>T186/MAX(T$2:T186)-1</f>
        <v>-9.9922503886338276E-3</v>
      </c>
      <c r="X186" s="24">
        <f>U186/MAX(U$2:U186)-1</f>
        <v>-6.1044730859142304E-2</v>
      </c>
      <c r="Y186" s="24">
        <f>V186/MAX(V$2:V186)-1</f>
        <v>-6.2739902989710217E-3</v>
      </c>
    </row>
    <row r="187" spans="16:25">
      <c r="P187" s="4">
        <f t="shared" si="24"/>
        <v>41060</v>
      </c>
      <c r="Q187" s="44">
        <v>2.12E-2</v>
      </c>
      <c r="R187" s="8">
        <v>2.6432031211819584E-2</v>
      </c>
      <c r="S187" s="8">
        <v>-6.0101348833743184E-2</v>
      </c>
      <c r="T187" s="1">
        <f t="shared" si="27"/>
        <v>58282.637397788989</v>
      </c>
      <c r="U187" s="1">
        <f t="shared" si="27"/>
        <v>21957.630451915513</v>
      </c>
      <c r="V187" s="1">
        <f t="shared" si="27"/>
        <v>23310.914878324278</v>
      </c>
      <c r="W187" s="24">
        <f>T187/MAX(T$2:T187)-1</f>
        <v>0</v>
      </c>
      <c r="X187" s="24">
        <f>U187/MAX(U$2:U187)-1</f>
        <v>-3.6226235878708657E-2</v>
      </c>
      <c r="Y187" s="24">
        <f>V187/MAX(V$2:V187)-1</f>
        <v>-6.5998263853176198E-2</v>
      </c>
    </row>
    <row r="188" spans="16:25">
      <c r="P188" s="4">
        <f t="shared" si="24"/>
        <v>41090</v>
      </c>
      <c r="Q188" s="44">
        <v>2.5700000000000001E-2</v>
      </c>
      <c r="R188" s="8">
        <v>-2.2043255456375754E-2</v>
      </c>
      <c r="S188" s="8">
        <v>4.1202510736702891E-2</v>
      </c>
      <c r="T188" s="1">
        <f t="shared" si="27"/>
        <v>59780.501178912171</v>
      </c>
      <c r="U188" s="1">
        <f t="shared" si="27"/>
        <v>21473.612794647244</v>
      </c>
      <c r="V188" s="1">
        <f t="shared" si="27"/>
        <v>24271.3830988808</v>
      </c>
      <c r="W188" s="24">
        <f>T188/MAX(T$2:T188)-1</f>
        <v>0</v>
      </c>
      <c r="X188" s="24">
        <f>U188/MAX(U$2:U188)-1</f>
        <v>-5.7470947163387076E-2</v>
      </c>
      <c r="Y188" s="24">
        <f>V188/MAX(V$2:V188)-1</f>
        <v>-2.7515047291487571E-2</v>
      </c>
    </row>
    <row r="189" spans="16:25">
      <c r="P189" s="4">
        <f t="shared" si="24"/>
        <v>41121</v>
      </c>
      <c r="Q189" s="44">
        <v>1.9E-3</v>
      </c>
      <c r="R189" s="8">
        <v>2.0959019585946814E-2</v>
      </c>
      <c r="S189" s="8">
        <v>1.3888712618295163E-2</v>
      </c>
      <c r="T189" s="1">
        <f t="shared" si="27"/>
        <v>59894.084131152107</v>
      </c>
      <c r="U189" s="1">
        <f t="shared" si="27"/>
        <v>21923.678665791293</v>
      </c>
      <c r="V189" s="1">
        <f t="shared" si="27"/>
        <v>24608.481363589701</v>
      </c>
      <c r="W189" s="24">
        <f>T189/MAX(T$2:T189)-1</f>
        <v>0</v>
      </c>
      <c r="X189" s="24">
        <f>U189/MAX(U$2:U189)-1</f>
        <v>-3.7716462284660635E-2</v>
      </c>
      <c r="Y189" s="24">
        <f>V189/MAX(V$2:V189)-1</f>
        <v>-1.4008483257702764E-2</v>
      </c>
    </row>
    <row r="190" spans="16:25">
      <c r="P190" s="4">
        <f t="shared" si="24"/>
        <v>41152</v>
      </c>
      <c r="Q190" s="44">
        <v>2.0000000000000001E-4</v>
      </c>
      <c r="R190" s="8">
        <v>-4.4558283749097649E-3</v>
      </c>
      <c r="S190" s="8">
        <v>2.2523387103504211E-2</v>
      </c>
      <c r="T190" s="1">
        <f t="shared" si="27"/>
        <v>59906.062947978338</v>
      </c>
      <c r="U190" s="1">
        <f t="shared" si="27"/>
        <v>21825.990516309856</v>
      </c>
      <c r="V190" s="1">
        <f t="shared" si="27"/>
        <v>25162.747715371203</v>
      </c>
      <c r="W190" s="24">
        <f>T190/MAX(T$2:T190)-1</f>
        <v>0</v>
      </c>
      <c r="X190" s="24">
        <f>U190/MAX(U$2:U190)-1</f>
        <v>-4.2004232576721257E-2</v>
      </c>
      <c r="Y190" s="24">
        <f>V190/MAX(V$2:V190)-1</f>
        <v>0</v>
      </c>
    </row>
    <row r="191" spans="16:25">
      <c r="P191" s="4">
        <f t="shared" si="24"/>
        <v>41182</v>
      </c>
      <c r="Q191" s="44">
        <v>1.09E-2</v>
      </c>
      <c r="R191" s="8">
        <v>-8.5569572255976833E-3</v>
      </c>
      <c r="S191" s="8">
        <v>2.5842650779400955E-2</v>
      </c>
      <c r="T191" s="1">
        <f t="shared" si="27"/>
        <v>60559.039034111294</v>
      </c>
      <c r="U191" s="1">
        <f t="shared" si="27"/>
        <v>21639.226449055492</v>
      </c>
      <c r="V191" s="1">
        <f t="shared" si="27"/>
        <v>25813.01981722971</v>
      </c>
      <c r="W191" s="24">
        <f>T191/MAX(T$2:T191)-1</f>
        <v>0</v>
      </c>
      <c r="X191" s="24">
        <f>U191/MAX(U$2:U191)-1</f>
        <v>-5.020176138086585E-2</v>
      </c>
      <c r="Y191" s="24">
        <f>V191/MAX(V$2:V191)-1</f>
        <v>0</v>
      </c>
    </row>
    <row r="192" spans="16:25">
      <c r="P192" s="4">
        <f t="shared" si="24"/>
        <v>41213</v>
      </c>
      <c r="Q192" s="44">
        <v>1.6299999999999999E-2</v>
      </c>
      <c r="R192" s="8">
        <v>-2.087192608031252E-2</v>
      </c>
      <c r="S192" s="8">
        <v>-1.8465112393741934E-2</v>
      </c>
      <c r="T192" s="1">
        <f t="shared" si="27"/>
        <v>61546.151370367304</v>
      </c>
      <c r="U192" s="1">
        <f t="shared" si="27"/>
        <v>21187.574114175663</v>
      </c>
      <c r="V192" s="1">
        <f t="shared" si="27"/>
        <v>25336.379505082674</v>
      </c>
      <c r="W192" s="24">
        <f>T192/MAX(T$2:T192)-1</f>
        <v>0</v>
      </c>
      <c r="X192" s="24">
        <f>U192/MAX(U$2:U192)-1</f>
        <v>-7.0025880008535379E-2</v>
      </c>
      <c r="Y192" s="24">
        <f>V192/MAX(V$2:V192)-1</f>
        <v>-1.8465112393741934E-2</v>
      </c>
    </row>
    <row r="193" spans="16:25">
      <c r="P193" s="4">
        <f t="shared" si="24"/>
        <v>41243</v>
      </c>
      <c r="Q193" s="44">
        <v>8.9999999999999998E-4</v>
      </c>
      <c r="R193" s="8">
        <v>-4.2690288718439939E-3</v>
      </c>
      <c r="S193" s="8">
        <v>5.7993685942507867E-3</v>
      </c>
      <c r="T193" s="1">
        <f t="shared" si="27"/>
        <v>61601.542906600625</v>
      </c>
      <c r="U193" s="1">
        <f t="shared" si="27"/>
        <v>21097.123748557911</v>
      </c>
      <c r="V193" s="1">
        <f t="shared" si="27"/>
        <v>25483.314508676471</v>
      </c>
      <c r="W193" s="24">
        <f>T193/MAX(T$2:T193)-1</f>
        <v>0</v>
      </c>
      <c r="X193" s="24">
        <f>U193/MAX(U$2:U193)-1</f>
        <v>-7.3995966376846689E-2</v>
      </c>
      <c r="Y193" s="24">
        <f>V193/MAX(V$2:V193)-1</f>
        <v>-1.2772829792396689E-2</v>
      </c>
    </row>
    <row r="194" spans="16:25">
      <c r="P194" s="4">
        <f t="shared" si="24"/>
        <v>41274</v>
      </c>
      <c r="Q194" s="44">
        <v>1.4800000000000001E-2</v>
      </c>
      <c r="R194" s="8">
        <v>4.9218372872403826E-3</v>
      </c>
      <c r="S194" s="8">
        <v>9.1142790371581128E-3</v>
      </c>
      <c r="T194" s="1">
        <f t="shared" si="27"/>
        <v>62513.24574161831</v>
      </c>
      <c r="U194" s="1">
        <f t="shared" si="27"/>
        <v>21200.960358877088</v>
      </c>
      <c r="V194" s="1">
        <f t="shared" si="27"/>
        <v>25715.576547900208</v>
      </c>
      <c r="W194" s="24">
        <f>T194/MAX(T$2:T194)-1</f>
        <v>0</v>
      </c>
      <c r="X194" s="24">
        <f>U194/MAX(U$2:U194)-1</f>
        <v>-6.943832519602533E-2</v>
      </c>
      <c r="Y194" s="24">
        <f>V194/MAX(V$2:V194)-1</f>
        <v>-3.7749658900606553E-3</v>
      </c>
    </row>
    <row r="195" spans="16:25">
      <c r="P195" s="4">
        <f t="shared" si="24"/>
        <v>41305</v>
      </c>
      <c r="Q195" s="44">
        <v>-3.8999999999999998E-3</v>
      </c>
      <c r="R195" s="8">
        <v>1.4029036723158139E-2</v>
      </c>
      <c r="S195" s="8">
        <v>5.1796010285732441E-2</v>
      </c>
      <c r="T195" s="1">
        <f t="shared" ref="T195:V210" si="28">T194*(1+Q195)</f>
        <v>62269.444083226001</v>
      </c>
      <c r="U195" s="1">
        <f t="shared" si="28"/>
        <v>21498.389410317995</v>
      </c>
      <c r="V195" s="1">
        <f t="shared" si="28"/>
        <v>27047.540815278786</v>
      </c>
      <c r="W195" s="24">
        <f>T195/MAX(T$2:T195)-1</f>
        <v>-3.9000000000000146E-3</v>
      </c>
      <c r="X195" s="24">
        <f>U195/MAX(U$2:U195)-1</f>
        <v>-5.6383441287036762E-2</v>
      </c>
      <c r="Y195" s="24">
        <f>V195/MAX(V$2:V195)-1</f>
        <v>0</v>
      </c>
    </row>
    <row r="196" spans="16:25">
      <c r="P196" s="4">
        <f t="shared" ref="P196:P259" si="29">EOMONTH(P195,1)</f>
        <v>41333</v>
      </c>
      <c r="Q196" s="44">
        <v>4.0000000000000002E-4</v>
      </c>
      <c r="R196" s="8">
        <v>-8.5679880650085805E-3</v>
      </c>
      <c r="S196" s="8">
        <v>1.3575485164151191E-2</v>
      </c>
      <c r="T196" s="1">
        <f t="shared" si="28"/>
        <v>62294.351860859286</v>
      </c>
      <c r="U196" s="1">
        <f t="shared" si="28"/>
        <v>21314.191466433484</v>
      </c>
      <c r="V196" s="1">
        <f t="shared" si="28"/>
        <v>27414.724304343377</v>
      </c>
      <c r="W196" s="24">
        <f>T196/MAX(T$2:T196)-1</f>
        <v>-3.5015600000000147E-3</v>
      </c>
      <c r="X196" s="24">
        <f>U196/MAX(U$2:U196)-1</f>
        <v>-6.4468336700033935E-2</v>
      </c>
      <c r="Y196" s="24">
        <f>V196/MAX(V$2:V196)-1</f>
        <v>0</v>
      </c>
    </row>
    <row r="197" spans="16:25">
      <c r="P197" s="4">
        <f t="shared" si="29"/>
        <v>41364</v>
      </c>
      <c r="Q197" s="44">
        <v>-1E-4</v>
      </c>
      <c r="R197" s="8">
        <v>4.5630070913034171E-3</v>
      </c>
      <c r="S197" s="8">
        <v>3.7502996344459749E-2</v>
      </c>
      <c r="T197" s="1">
        <f t="shared" si="28"/>
        <v>62288.122425673202</v>
      </c>
      <c r="U197" s="1">
        <f t="shared" si="28"/>
        <v>21411.448273240218</v>
      </c>
      <c r="V197" s="1">
        <f t="shared" si="28"/>
        <v>28442.858609713538</v>
      </c>
      <c r="W197" s="24">
        <f>T197/MAX(T$2:T197)-1</f>
        <v>-3.6012098440000306E-3</v>
      </c>
      <c r="X197" s="24">
        <f>U197/MAX(U$2:U197)-1</f>
        <v>-6.0199499086257324E-2</v>
      </c>
      <c r="Y197" s="24">
        <f>V197/MAX(V$2:V197)-1</f>
        <v>0</v>
      </c>
    </row>
    <row r="198" spans="16:25">
      <c r="P198" s="4">
        <f t="shared" si="29"/>
        <v>41394</v>
      </c>
      <c r="Q198" s="44">
        <v>0</v>
      </c>
      <c r="R198" s="8">
        <v>8.1250928311318305E-3</v>
      </c>
      <c r="S198" s="8">
        <v>1.9266800238262771E-2</v>
      </c>
      <c r="T198" s="1">
        <f t="shared" si="28"/>
        <v>62288.122425673202</v>
      </c>
      <c r="U198" s="1">
        <f t="shared" si="28"/>
        <v>21585.418278109271</v>
      </c>
      <c r="V198" s="1">
        <f t="shared" si="28"/>
        <v>28990.86148475204</v>
      </c>
      <c r="W198" s="24">
        <f>T198/MAX(T$2:T198)-1</f>
        <v>-3.6012098440000306E-3</v>
      </c>
      <c r="X198" s="24">
        <f>U198/MAX(U$2:U198)-1</f>
        <v>-5.256353277358905E-2</v>
      </c>
      <c r="Y198" s="24">
        <f>V198/MAX(V$2:V198)-1</f>
        <v>0</v>
      </c>
    </row>
    <row r="199" spans="16:25">
      <c r="P199" s="4">
        <f t="shared" si="29"/>
        <v>41425</v>
      </c>
      <c r="Q199" s="44">
        <v>-1.11E-2</v>
      </c>
      <c r="R199" s="8">
        <v>-1.5829969236250796E-2</v>
      </c>
      <c r="S199" s="8">
        <v>2.3390073031996694E-2</v>
      </c>
      <c r="T199" s="1">
        <f t="shared" si="28"/>
        <v>61596.724266748228</v>
      </c>
      <c r="U199" s="1">
        <f t="shared" si="28"/>
        <v>21243.721770815195</v>
      </c>
      <c r="V199" s="1">
        <f t="shared" si="28"/>
        <v>29668.959852140892</v>
      </c>
      <c r="W199" s="24">
        <f>T199/MAX(T$2:T199)-1</f>
        <v>-1.4661236414731604E-2</v>
      </c>
      <c r="X199" s="24">
        <f>U199/MAX(U$2:U199)-1</f>
        <v>-6.7561422903085311E-2</v>
      </c>
      <c r="Y199" s="24">
        <f>V199/MAX(V$2:V199)-1</f>
        <v>0</v>
      </c>
    </row>
    <row r="200" spans="16:25">
      <c r="P200" s="4">
        <f t="shared" si="29"/>
        <v>41455</v>
      </c>
      <c r="Q200" s="44">
        <v>-1.7100000000000001E-2</v>
      </c>
      <c r="R200" s="8">
        <v>-1.2144142519537882E-2</v>
      </c>
      <c r="S200" s="8">
        <v>-1.3428114595806839E-2</v>
      </c>
      <c r="T200" s="1">
        <f t="shared" si="28"/>
        <v>60543.420281786835</v>
      </c>
      <c r="U200" s="1">
        <f t="shared" si="28"/>
        <v>20985.734985985004</v>
      </c>
      <c r="V200" s="1">
        <f t="shared" si="28"/>
        <v>29270.56165930795</v>
      </c>
      <c r="W200" s="24">
        <f>T200/MAX(T$2:T200)-1</f>
        <v>-3.1510529272039678E-2</v>
      </c>
      <c r="X200" s="24">
        <f>U200/MAX(U$2:U200)-1</f>
        <v>-7.8885089874065395E-2</v>
      </c>
      <c r="Y200" s="24">
        <f>V200/MAX(V$2:V200)-1</f>
        <v>-1.3428114595806839E-2</v>
      </c>
    </row>
    <row r="201" spans="16:25">
      <c r="P201" s="4">
        <f t="shared" si="29"/>
        <v>41486</v>
      </c>
      <c r="Q201" s="44">
        <v>-1.8E-3</v>
      </c>
      <c r="R201" s="8">
        <v>-7.2521098424476182E-3</v>
      </c>
      <c r="S201" s="8">
        <v>5.0886461380873271E-2</v>
      </c>
      <c r="T201" s="1">
        <f t="shared" si="28"/>
        <v>60434.442125279616</v>
      </c>
      <c r="U201" s="1">
        <f t="shared" si="28"/>
        <v>20833.544130742146</v>
      </c>
      <c r="V201" s="1">
        <f t="shared" si="28"/>
        <v>30760.036964780793</v>
      </c>
      <c r="W201" s="24">
        <f>T201/MAX(T$2:T201)-1</f>
        <v>-3.3253810319350041E-2</v>
      </c>
      <c r="X201" s="24">
        <f>U201/MAX(U$2:U201)-1</f>
        <v>-8.5565116379814898E-2</v>
      </c>
      <c r="Y201" s="24">
        <f>V201/MAX(V$2:V201)-1</f>
        <v>0</v>
      </c>
    </row>
    <row r="202" spans="16:25">
      <c r="P202" s="4">
        <f t="shared" si="29"/>
        <v>41517</v>
      </c>
      <c r="Q202" s="44">
        <v>4.1399999999999999E-2</v>
      </c>
      <c r="R202" s="8">
        <v>-8.9428275252679823E-3</v>
      </c>
      <c r="S202" s="8">
        <v>-2.8961318147223247E-2</v>
      </c>
      <c r="T202" s="1">
        <f t="shared" si="28"/>
        <v>62936.428029266201</v>
      </c>
      <c r="U202" s="1">
        <f t="shared" si="28"/>
        <v>20647.233338840859</v>
      </c>
      <c r="V202" s="1">
        <f t="shared" si="28"/>
        <v>29869.185748023428</v>
      </c>
      <c r="W202" s="24">
        <f>T202/MAX(T$2:T202)-1</f>
        <v>0</v>
      </c>
      <c r="X202" s="24">
        <f>U202/MAX(U$2:U202)-1</f>
        <v>-9.3742749827118721E-2</v>
      </c>
      <c r="Y202" s="24">
        <f>V202/MAX(V$2:V202)-1</f>
        <v>-2.8961318147223247E-2</v>
      </c>
    </row>
    <row r="203" spans="16:25">
      <c r="P203" s="4">
        <f t="shared" si="29"/>
        <v>41547</v>
      </c>
      <c r="Q203" s="44">
        <v>-4.7000000000000002E-3</v>
      </c>
      <c r="R203" s="8">
        <v>-5.9412061721410003E-3</v>
      </c>
      <c r="S203" s="8">
        <v>3.135828612287539E-2</v>
      </c>
      <c r="T203" s="1">
        <f t="shared" si="28"/>
        <v>62640.626817528646</v>
      </c>
      <c r="U203" s="1">
        <f t="shared" si="28"/>
        <v>20524.5638686905</v>
      </c>
      <c r="V203" s="1">
        <f t="shared" si="28"/>
        <v>30805.832220967259</v>
      </c>
      <c r="W203" s="24">
        <f>T203/MAX(T$2:T203)-1</f>
        <v>-4.7000000000000375E-3</v>
      </c>
      <c r="X203" s="24">
        <f>U203/MAX(U$2:U203)-1</f>
        <v>-9.912701099539345E-2</v>
      </c>
      <c r="Y203" s="24">
        <f>V203/MAX(V$2:V203)-1</f>
        <v>0</v>
      </c>
    </row>
    <row r="204" spans="16:25">
      <c r="P204" s="4">
        <f t="shared" si="29"/>
        <v>41578</v>
      </c>
      <c r="Q204" s="44">
        <v>-2.8E-3</v>
      </c>
      <c r="R204" s="8">
        <v>6.7510984382317396E-3</v>
      </c>
      <c r="S204" s="8">
        <v>4.5967241965482186E-2</v>
      </c>
      <c r="T204" s="1">
        <f t="shared" si="28"/>
        <v>62465.233062439562</v>
      </c>
      <c r="U204" s="1">
        <f t="shared" si="28"/>
        <v>20663.127219769805</v>
      </c>
      <c r="V204" s="1">
        <f t="shared" si="28"/>
        <v>32221.891364616509</v>
      </c>
      <c r="W204" s="24">
        <f>T204/MAX(T$2:T204)-1</f>
        <v>-7.4868400000001056E-3</v>
      </c>
      <c r="X204" s="24">
        <f>U204/MAX(U$2:U204)-1</f>
        <v>-9.3045128766279239E-2</v>
      </c>
      <c r="Y204" s="24">
        <f>V204/MAX(V$2:V204)-1</f>
        <v>0</v>
      </c>
    </row>
    <row r="205" spans="16:25">
      <c r="P205" s="4">
        <f t="shared" si="29"/>
        <v>41608</v>
      </c>
      <c r="Q205" s="44">
        <v>-4.4999999999999997E-3</v>
      </c>
      <c r="R205" s="8">
        <v>5.2750050595327114E-3</v>
      </c>
      <c r="S205" s="8">
        <v>3.0473950715243836E-2</v>
      </c>
      <c r="T205" s="1">
        <f t="shared" si="28"/>
        <v>62184.139513658585</v>
      </c>
      <c r="U205" s="1">
        <f t="shared" si="28"/>
        <v>20772.12532039986</v>
      </c>
      <c r="V205" s="1">
        <f t="shared" si="28"/>
        <v>33203.819694013771</v>
      </c>
      <c r="W205" s="24">
        <f>T205/MAX(T$2:T205)-1</f>
        <v>-1.1953149220000125E-2</v>
      </c>
      <c r="X205" s="24">
        <f>U205/MAX(U$2:U205)-1</f>
        <v>-8.8260937231753545E-2</v>
      </c>
      <c r="Y205" s="24">
        <f>V205/MAX(V$2:V205)-1</f>
        <v>0</v>
      </c>
    </row>
    <row r="206" spans="16:25">
      <c r="P206" s="4">
        <f t="shared" si="29"/>
        <v>41639</v>
      </c>
      <c r="Q206" s="44">
        <v>7.3000000000000001E-3</v>
      </c>
      <c r="R206" s="8">
        <v>6.1750837745406795E-3</v>
      </c>
      <c r="S206" s="8">
        <v>2.5317590886038577E-2</v>
      </c>
      <c r="T206" s="1">
        <f t="shared" si="28"/>
        <v>62638.083732108294</v>
      </c>
      <c r="U206" s="1">
        <f t="shared" si="28"/>
        <v>20900.394934428587</v>
      </c>
      <c r="V206" s="1">
        <f t="shared" si="28"/>
        <v>34044.460416880604</v>
      </c>
      <c r="W206" s="24">
        <f>T206/MAX(T$2:T206)-1</f>
        <v>-4.740407209306019E-3</v>
      </c>
      <c r="X206" s="24">
        <f>U206/MAX(U$2:U206)-1</f>
        <v>-8.26308721386384E-2</v>
      </c>
      <c r="Y206" s="24">
        <f>V206/MAX(V$2:V206)-1</f>
        <v>0</v>
      </c>
    </row>
    <row r="207" spans="16:25">
      <c r="P207" s="4">
        <f t="shared" si="29"/>
        <v>41670</v>
      </c>
      <c r="Q207" s="44">
        <v>-1.4E-3</v>
      </c>
      <c r="R207" s="8">
        <v>-1.0232957721451164E-2</v>
      </c>
      <c r="S207" s="8">
        <v>-3.4576048305128282E-2</v>
      </c>
      <c r="T207" s="1">
        <f t="shared" si="28"/>
        <v>62550.390414883346</v>
      </c>
      <c r="U207" s="1">
        <f t="shared" si="28"/>
        <v>20686.522076702946</v>
      </c>
      <c r="V207" s="1">
        <f t="shared" si="28"/>
        <v>32867.337508984514</v>
      </c>
      <c r="W207" s="24">
        <f>T207/MAX(T$2:T207)-1</f>
        <v>-6.1337706392129432E-3</v>
      </c>
      <c r="X207" s="24">
        <f>U207/MAX(U$2:U207)-1</f>
        <v>-9.201827163900822E-2</v>
      </c>
      <c r="Y207" s="24">
        <f>V207/MAX(V$2:V207)-1</f>
        <v>-3.4576048305128282E-2</v>
      </c>
    </row>
    <row r="208" spans="16:25">
      <c r="P208" s="4">
        <f t="shared" si="29"/>
        <v>41698</v>
      </c>
      <c r="Q208" s="44">
        <v>2E-3</v>
      </c>
      <c r="R208" s="8">
        <v>1.0673082767989728E-2</v>
      </c>
      <c r="S208" s="8">
        <v>4.5745794217341818E-2</v>
      </c>
      <c r="T208" s="1">
        <f t="shared" si="28"/>
        <v>62675.491195713112</v>
      </c>
      <c r="U208" s="1">
        <f t="shared" si="28"/>
        <v>20907.311039009444</v>
      </c>
      <c r="V208" s="1">
        <f t="shared" si="28"/>
        <v>34370.879967142442</v>
      </c>
      <c r="W208" s="24">
        <f>T208/MAX(T$2:T208)-1</f>
        <v>-4.1460381804914181E-3</v>
      </c>
      <c r="X208" s="24">
        <f>U208/MAX(U$2:U208)-1</f>
        <v>-8.2327307500388969E-2</v>
      </c>
      <c r="Y208" s="24">
        <f>V208/MAX(V$2:V208)-1</f>
        <v>0</v>
      </c>
    </row>
    <row r="209" spans="16:25">
      <c r="P209" s="4">
        <f t="shared" si="29"/>
        <v>41729</v>
      </c>
      <c r="Q209" s="44">
        <v>1.15E-2</v>
      </c>
      <c r="R209" s="8">
        <v>-9.0812197438375764E-3</v>
      </c>
      <c r="S209" s="8">
        <v>8.4035872831886849E-3</v>
      </c>
      <c r="T209" s="1">
        <f t="shared" si="28"/>
        <v>63396.259344463819</v>
      </c>
      <c r="U209" s="1">
        <f t="shared" si="28"/>
        <v>20717.447153211437</v>
      </c>
      <c r="V209" s="1">
        <f t="shared" si="28"/>
        <v>34659.718656946323</v>
      </c>
      <c r="W209" s="24">
        <f>T209/MAX(T$2:T209)-1</f>
        <v>0</v>
      </c>
      <c r="X209" s="24">
        <f>U209/MAX(U$2:U209)-1</f>
        <v>-9.0660894873897169E-2</v>
      </c>
      <c r="Y209" s="24">
        <f>V209/MAX(V$2:V209)-1</f>
        <v>0</v>
      </c>
    </row>
    <row r="210" spans="16:25">
      <c r="P210" s="4">
        <f t="shared" si="29"/>
        <v>41759</v>
      </c>
      <c r="Q210" s="44">
        <v>9.2999999999999992E-3</v>
      </c>
      <c r="R210" s="8">
        <v>7.5588137108839604E-4</v>
      </c>
      <c r="S210" s="8">
        <v>7.3914756584929631E-3</v>
      </c>
      <c r="T210" s="1">
        <f t="shared" si="28"/>
        <v>63985.844556367338</v>
      </c>
      <c r="U210" s="1">
        <f t="shared" si="28"/>
        <v>20733.107085571057</v>
      </c>
      <c r="V210" s="1">
        <f t="shared" si="28"/>
        <v>34915.905123729353</v>
      </c>
      <c r="W210" s="24">
        <f>T210/MAX(T$2:T210)-1</f>
        <v>0</v>
      </c>
      <c r="X210" s="24">
        <f>U210/MAX(U$2:U210)-1</f>
        <v>-8.9973542384330196E-2</v>
      </c>
      <c r="Y210" s="24">
        <f>V210/MAX(V$2:V210)-1</f>
        <v>0</v>
      </c>
    </row>
    <row r="211" spans="16:25">
      <c r="P211" s="4">
        <f t="shared" si="29"/>
        <v>41790</v>
      </c>
      <c r="Q211" s="44">
        <v>4.4000000000000003E-3</v>
      </c>
      <c r="R211" s="8">
        <v>8.1303421817258137E-3</v>
      </c>
      <c r="S211" s="8">
        <v>2.3476235568129056E-2</v>
      </c>
      <c r="T211" s="1">
        <f t="shared" ref="T211:V226" si="30">T210*(1+Q211)</f>
        <v>64267.382272415351</v>
      </c>
      <c r="U211" s="1">
        <f t="shared" si="30"/>
        <v>20901.674340667112</v>
      </c>
      <c r="V211" s="1">
        <f t="shared" si="30"/>
        <v>35735.599137488469</v>
      </c>
      <c r="W211" s="24">
        <f>T211/MAX(T$2:T211)-1</f>
        <v>0</v>
      </c>
      <c r="X211" s="24">
        <f>U211/MAX(U$2:U211)-1</f>
        <v>-8.2574715889491057E-2</v>
      </c>
      <c r="Y211" s="24">
        <f>V211/MAX(V$2:V211)-1</f>
        <v>0</v>
      </c>
    </row>
    <row r="212" spans="16:25">
      <c r="P212" s="4">
        <f t="shared" si="29"/>
        <v>41820</v>
      </c>
      <c r="Q212" s="44">
        <v>-5.7999999999999996E-3</v>
      </c>
      <c r="R212" s="8">
        <v>6.1448553101337566E-3</v>
      </c>
      <c r="S212" s="8">
        <v>2.0656324616626698E-2</v>
      </c>
      <c r="T212" s="1">
        <f t="shared" si="30"/>
        <v>63894.631455235343</v>
      </c>
      <c r="U212" s="1">
        <f t="shared" si="30"/>
        <v>21030.112105230048</v>
      </c>
      <c r="V212" s="1">
        <f t="shared" si="30"/>
        <v>36473.765273642079</v>
      </c>
      <c r="W212" s="24">
        <f>T212/MAX(T$2:T212)-1</f>
        <v>-5.8000000000000274E-3</v>
      </c>
      <c r="X212" s="24">
        <f>U212/MAX(U$2:U212)-1</f>
        <v>-7.6937270260773571E-2</v>
      </c>
      <c r="Y212" s="24">
        <f>V212/MAX(V$2:V212)-1</f>
        <v>0</v>
      </c>
    </row>
    <row r="213" spans="16:25">
      <c r="P213" s="4">
        <f t="shared" si="29"/>
        <v>41851</v>
      </c>
      <c r="Q213" s="44">
        <v>3.7000000000000002E-3</v>
      </c>
      <c r="R213" s="8">
        <v>-4.5088813142157846E-4</v>
      </c>
      <c r="S213" s="8">
        <v>-1.3791530834586063E-2</v>
      </c>
      <c r="T213" s="1">
        <f t="shared" si="30"/>
        <v>64131.041591619716</v>
      </c>
      <c r="U213" s="1">
        <f t="shared" si="30"/>
        <v>21020.629877279334</v>
      </c>
      <c r="V213" s="1">
        <f t="shared" si="30"/>
        <v>35970.736215217192</v>
      </c>
      <c r="W213" s="24">
        <f>T213/MAX(T$2:T213)-1</f>
        <v>-2.1214599999999084E-3</v>
      </c>
      <c r="X213" s="24">
        <f>U213/MAX(U$2:U213)-1</f>
        <v>-7.7353468290170535E-2</v>
      </c>
      <c r="Y213" s="24">
        <f>V213/MAX(V$2:V213)-1</f>
        <v>-1.3791530834585952E-2</v>
      </c>
    </row>
    <row r="214" spans="16:25">
      <c r="P214" s="4">
        <f t="shared" si="29"/>
        <v>41882</v>
      </c>
      <c r="Q214" s="44">
        <v>-9.1999999999999998E-3</v>
      </c>
      <c r="R214" s="8">
        <v>1.5754814889011426E-2</v>
      </c>
      <c r="S214" s="8">
        <v>4.0006394172168891E-2</v>
      </c>
      <c r="T214" s="1">
        <f t="shared" si="30"/>
        <v>63541.036008976815</v>
      </c>
      <c r="U214" s="1">
        <f t="shared" si="30"/>
        <v>21351.806009846292</v>
      </c>
      <c r="V214" s="1">
        <f t="shared" si="30"/>
        <v>37409.795666906284</v>
      </c>
      <c r="W214" s="24">
        <f>T214/MAX(T$2:T214)-1</f>
        <v>-1.130194256799999E-2</v>
      </c>
      <c r="X214" s="24">
        <f>U214/MAX(U$2:U214)-1</f>
        <v>-6.2817342975093893E-2</v>
      </c>
      <c r="Y214" s="24">
        <f>V214/MAX(V$2:V214)-1</f>
        <v>0</v>
      </c>
    </row>
    <row r="215" spans="16:25">
      <c r="P215" s="4">
        <f t="shared" si="29"/>
        <v>41912</v>
      </c>
      <c r="Q215" s="44">
        <v>8.6999999999999994E-3</v>
      </c>
      <c r="R215" s="8">
        <v>2.2662877878698584E-2</v>
      </c>
      <c r="S215" s="8">
        <v>-1.4022847167708741E-2</v>
      </c>
      <c r="T215" s="1">
        <f t="shared" si="30"/>
        <v>64093.843022254907</v>
      </c>
      <c r="U215" s="1">
        <f t="shared" si="30"/>
        <v>21835.699381937102</v>
      </c>
      <c r="V215" s="1">
        <f t="shared" si="30"/>
        <v>36885.203819694041</v>
      </c>
      <c r="W215" s="24">
        <f>T215/MAX(T$2:T215)-1</f>
        <v>-2.7002694683416761E-3</v>
      </c>
      <c r="X215" s="24">
        <f>U215/MAX(U$2:U215)-1</f>
        <v>-4.1578086868904074E-2</v>
      </c>
      <c r="Y215" s="24">
        <f>V215/MAX(V$2:V215)-1</f>
        <v>-1.4022847167708852E-2</v>
      </c>
    </row>
    <row r="216" spans="16:25">
      <c r="P216" s="4">
        <f t="shared" si="29"/>
        <v>41943</v>
      </c>
      <c r="Q216" s="44">
        <v>-5.8999999999999999E-3</v>
      </c>
      <c r="R216" s="8">
        <v>-6.4538701960501488E-3</v>
      </c>
      <c r="S216" s="8">
        <v>2.4424803396200012E-2</v>
      </c>
      <c r="T216" s="1">
        <f t="shared" si="30"/>
        <v>63715.689348423599</v>
      </c>
      <c r="U216" s="1">
        <f t="shared" si="30"/>
        <v>21694.774612486108</v>
      </c>
      <c r="V216" s="1">
        <f t="shared" si="30"/>
        <v>37786.117671218832</v>
      </c>
      <c r="W216" s="24">
        <f>T216/MAX(T$2:T216)-1</f>
        <v>-8.5843378784784541E-3</v>
      </c>
      <c r="X216" s="24">
        <f>U216/MAX(U$2:U216)-1</f>
        <v>-4.7763617489302246E-2</v>
      </c>
      <c r="Y216" s="24">
        <f>V216/MAX(V$2:V216)-1</f>
        <v>0</v>
      </c>
    </row>
    <row r="217" spans="16:25">
      <c r="P217" s="4">
        <f t="shared" si="29"/>
        <v>41973</v>
      </c>
      <c r="Q217" s="44">
        <v>-7.1000000000000004E-3</v>
      </c>
      <c r="R217" s="8">
        <v>2.8676049104638057E-2</v>
      </c>
      <c r="S217" s="8">
        <v>2.6894094820909986E-2</v>
      </c>
      <c r="T217" s="1">
        <f t="shared" si="30"/>
        <v>63263.307954049793</v>
      </c>
      <c r="U217" s="1">
        <f t="shared" si="30"/>
        <v>22316.895034587815</v>
      </c>
      <c r="V217" s="1">
        <f t="shared" si="30"/>
        <v>38802.341102782651</v>
      </c>
      <c r="W217" s="24">
        <f>T217/MAX(T$2:T217)-1</f>
        <v>-1.5623389079541306E-2</v>
      </c>
      <c r="X217" s="24">
        <f>U217/MAX(U$2:U217)-1</f>
        <v>-2.0457240225202566E-2</v>
      </c>
      <c r="Y217" s="24">
        <f>V217/MAX(V$2:V217)-1</f>
        <v>0</v>
      </c>
    </row>
    <row r="218" spans="16:25">
      <c r="P218" s="4">
        <f t="shared" si="29"/>
        <v>42004</v>
      </c>
      <c r="Q218" s="44">
        <v>1.5E-3</v>
      </c>
      <c r="R218" s="8">
        <v>7.8278713496959806E-3</v>
      </c>
      <c r="S218" s="8">
        <v>-2.5192116349471716E-3</v>
      </c>
      <c r="T218" s="1">
        <f t="shared" si="30"/>
        <v>63358.202915980874</v>
      </c>
      <c r="U218" s="1">
        <f t="shared" si="30"/>
        <v>22491.588817843236</v>
      </c>
      <c r="V218" s="1">
        <f t="shared" si="30"/>
        <v>38704.589793613333</v>
      </c>
      <c r="W218" s="24">
        <f>T218/MAX(T$2:T218)-1</f>
        <v>-1.4146824163160487E-2</v>
      </c>
      <c r="X218" s="24">
        <f>U218/MAX(U$2:U218)-1</f>
        <v>-1.2789505520159339E-2</v>
      </c>
      <c r="Y218" s="24">
        <f>V218/MAX(V$2:V218)-1</f>
        <v>-2.5192116349471716E-3</v>
      </c>
    </row>
    <row r="219" spans="16:25">
      <c r="P219" s="4">
        <f t="shared" si="29"/>
        <v>42035</v>
      </c>
      <c r="Q219" s="44">
        <v>1.61E-2</v>
      </c>
      <c r="R219" s="8">
        <v>3.0646046789658987E-2</v>
      </c>
      <c r="S219" s="8">
        <v>-3.0020374379218118E-2</v>
      </c>
      <c r="T219" s="1">
        <f t="shared" si="30"/>
        <v>64378.269982928163</v>
      </c>
      <c r="U219" s="1">
        <f t="shared" si="30"/>
        <v>23180.867101128631</v>
      </c>
      <c r="V219" s="1">
        <f t="shared" si="30"/>
        <v>37542.663517814995</v>
      </c>
      <c r="W219" s="24">
        <f>T219/MAX(T$2:T219)-1</f>
        <v>0</v>
      </c>
      <c r="X219" s="24">
        <f>U219/MAX(U$2:U219)-1</f>
        <v>0</v>
      </c>
      <c r="Y219" s="24">
        <f>V219/MAX(V$2:V219)-1</f>
        <v>-3.2463958337743737E-2</v>
      </c>
    </row>
    <row r="220" spans="16:25">
      <c r="P220" s="4">
        <f t="shared" si="29"/>
        <v>42063</v>
      </c>
      <c r="Q220" s="44">
        <v>-2E-3</v>
      </c>
      <c r="R220" s="8">
        <v>-1.5728239238281816E-3</v>
      </c>
      <c r="S220" s="8">
        <v>5.747371645497612E-2</v>
      </c>
      <c r="T220" s="1">
        <f t="shared" si="30"/>
        <v>64249.513442962307</v>
      </c>
      <c r="U220" s="1">
        <f t="shared" si="30"/>
        <v>23144.407678776894</v>
      </c>
      <c r="V220" s="1">
        <f t="shared" si="30"/>
        <v>39700.37991580247</v>
      </c>
      <c r="W220" s="24">
        <f>T220/MAX(T$2:T220)-1</f>
        <v>-2.0000000000000018E-3</v>
      </c>
      <c r="X220" s="24">
        <f>U220/MAX(U$2:U220)-1</f>
        <v>-1.5728239238281816E-3</v>
      </c>
      <c r="Y220" s="24">
        <f>V220/MAX(V$2:V220)-1</f>
        <v>0</v>
      </c>
    </row>
    <row r="221" spans="16:25">
      <c r="P221" s="4">
        <f t="shared" si="29"/>
        <v>42094</v>
      </c>
      <c r="Q221" s="44">
        <v>1.49E-2</v>
      </c>
      <c r="R221" s="8">
        <v>5.9929059307719523E-3</v>
      </c>
      <c r="S221" s="8">
        <v>-1.581566410271007E-2</v>
      </c>
      <c r="T221" s="1">
        <f t="shared" si="30"/>
        <v>65206.831193262442</v>
      </c>
      <c r="U221" s="1">
        <f t="shared" si="30"/>
        <v>23283.109936819241</v>
      </c>
      <c r="V221" s="1">
        <f t="shared" si="30"/>
        <v>39072.492042304162</v>
      </c>
      <c r="W221" s="24">
        <f>T221/MAX(T$2:T221)-1</f>
        <v>0</v>
      </c>
      <c r="X221" s="24">
        <f>U221/MAX(U$2:U221)-1</f>
        <v>0</v>
      </c>
      <c r="Y221" s="24">
        <f>V221/MAX(V$2:V221)-1</f>
        <v>-1.581566410271007E-2</v>
      </c>
    </row>
    <row r="222" spans="16:25">
      <c r="P222" s="4">
        <f t="shared" si="29"/>
        <v>42124</v>
      </c>
      <c r="Q222" s="44">
        <v>-1.6000000000000001E-3</v>
      </c>
      <c r="R222" s="8">
        <v>-1.5240924227128638E-2</v>
      </c>
      <c r="S222" s="8">
        <v>9.5945885574479917E-3</v>
      </c>
      <c r="T222" s="1">
        <f t="shared" si="30"/>
        <v>65102.50026335322</v>
      </c>
      <c r="U222" s="1">
        <f t="shared" si="30"/>
        <v>22928.253822500272</v>
      </c>
      <c r="V222" s="1">
        <f t="shared" si="30"/>
        <v>39447.376527364235</v>
      </c>
      <c r="W222" s="24">
        <f>T222/MAX(T$2:T222)-1</f>
        <v>-1.6000000000000458E-3</v>
      </c>
      <c r="X222" s="24">
        <f>U222/MAX(U$2:U222)-1</f>
        <v>-1.5240924227128638E-2</v>
      </c>
      <c r="Y222" s="24">
        <f>V222/MAX(V$2:V222)-1</f>
        <v>-6.3728203350902346E-3</v>
      </c>
    </row>
    <row r="223" spans="16:25">
      <c r="P223" s="4">
        <f t="shared" si="29"/>
        <v>42155</v>
      </c>
      <c r="Q223" s="44">
        <v>-6.6E-3</v>
      </c>
      <c r="R223" s="8">
        <v>-2.3350085151443434E-3</v>
      </c>
      <c r="S223" s="8">
        <v>1.2858622825877575E-2</v>
      </c>
      <c r="T223" s="1">
        <f t="shared" si="30"/>
        <v>64672.823761615087</v>
      </c>
      <c r="U223" s="1">
        <f t="shared" si="30"/>
        <v>22874.716154587342</v>
      </c>
      <c r="V223" s="1">
        <f t="shared" si="30"/>
        <v>39954.615463599985</v>
      </c>
      <c r="W223" s="24">
        <f>T223/MAX(T$2:T223)-1</f>
        <v>-8.1894400000001033E-3</v>
      </c>
      <c r="X223" s="24">
        <f>U223/MAX(U$2:U223)-1</f>
        <v>-1.7540345054424034E-2</v>
      </c>
      <c r="Y223" s="24">
        <f>V223/MAX(V$2:V223)-1</f>
        <v>0</v>
      </c>
    </row>
    <row r="224" spans="16:25">
      <c r="P224" s="4">
        <f t="shared" si="29"/>
        <v>42185</v>
      </c>
      <c r="Q224" s="44">
        <v>1.7399999999999999E-2</v>
      </c>
      <c r="R224" s="8">
        <v>-2.1394095090406906E-2</v>
      </c>
      <c r="S224" s="8">
        <v>-1.9359166114135018E-2</v>
      </c>
      <c r="T224" s="1">
        <f t="shared" si="30"/>
        <v>65798.130895067196</v>
      </c>
      <c r="U224" s="1">
        <f t="shared" si="30"/>
        <v>22385.332302010032</v>
      </c>
      <c r="V224" s="1">
        <f t="shared" si="30"/>
        <v>39181.127425813764</v>
      </c>
      <c r="W224" s="24">
        <f>T224/MAX(T$2:T224)-1</f>
        <v>0</v>
      </c>
      <c r="X224" s="24">
        <f>U224/MAX(U$2:U224)-1</f>
        <v>-3.8559180334818088E-2</v>
      </c>
      <c r="Y224" s="24">
        <f>V224/MAX(V$2:V224)-1</f>
        <v>-1.9359166114135018E-2</v>
      </c>
    </row>
    <row r="225" spans="16:25">
      <c r="P225" s="4">
        <f t="shared" si="29"/>
        <v>42216</v>
      </c>
      <c r="Q225" s="44">
        <v>2.12E-2</v>
      </c>
      <c r="R225" s="8">
        <v>9.0969213711027397E-3</v>
      </c>
      <c r="S225" s="8">
        <v>2.0952081449742588E-2</v>
      </c>
      <c r="T225" s="1">
        <f t="shared" si="30"/>
        <v>67193.051270042633</v>
      </c>
      <c r="U225" s="1">
        <f t="shared" si="30"/>
        <v>22588.969909827425</v>
      </c>
      <c r="V225" s="1">
        <f t="shared" si="30"/>
        <v>40002.053598932158</v>
      </c>
      <c r="W225" s="24">
        <f>T225/MAX(T$2:T225)-1</f>
        <v>0</v>
      </c>
      <c r="X225" s="24">
        <f>U225/MAX(U$2:U225)-1</f>
        <v>-2.9813028795355301E-2</v>
      </c>
      <c r="Y225" s="24">
        <f>V225/MAX(V$2:V225)-1</f>
        <v>0</v>
      </c>
    </row>
    <row r="226" spans="16:25">
      <c r="P226" s="4">
        <f t="shared" si="29"/>
        <v>42247</v>
      </c>
      <c r="Q226" s="44">
        <v>-2.1100000000000001E-2</v>
      </c>
      <c r="R226" s="8">
        <v>-1.7447906299791316E-2</v>
      </c>
      <c r="S226" s="8">
        <v>-6.0334206068073382E-2</v>
      </c>
      <c r="T226" s="1">
        <f t="shared" si="30"/>
        <v>65775.277888244731</v>
      </c>
      <c r="U226" s="1">
        <f t="shared" si="30"/>
        <v>22194.839679431952</v>
      </c>
      <c r="V226" s="1">
        <f t="shared" si="30"/>
        <v>37588.561453948067</v>
      </c>
      <c r="W226" s="24">
        <f>T226/MAX(T$2:T226)-1</f>
        <v>-2.1100000000000008E-2</v>
      </c>
      <c r="X226" s="24">
        <f>U226/MAX(U$2:U226)-1</f>
        <v>-4.674076016221218E-2</v>
      </c>
      <c r="Y226" s="24">
        <f>V226/MAX(V$2:V226)-1</f>
        <v>-6.0334206068073382E-2</v>
      </c>
    </row>
    <row r="227" spans="16:25">
      <c r="P227" s="4">
        <f t="shared" si="29"/>
        <v>42277</v>
      </c>
      <c r="Q227" s="44">
        <v>-2.8999999999999998E-3</v>
      </c>
      <c r="R227" s="8">
        <v>5.788147605010785E-3</v>
      </c>
      <c r="S227" s="8">
        <v>-2.4743563477429453E-2</v>
      </c>
      <c r="T227" s="1">
        <f t="shared" ref="T227:V242" si="31">T226*(1+Q227)</f>
        <v>65584.529582368821</v>
      </c>
      <c r="U227" s="1">
        <f t="shared" si="31"/>
        <v>22323.306687566055</v>
      </c>
      <c r="V227" s="1">
        <f t="shared" si="31"/>
        <v>36658.486497587044</v>
      </c>
      <c r="W227" s="24">
        <f>T227/MAX(T$2:T227)-1</f>
        <v>-2.3938810000000088E-2</v>
      </c>
      <c r="X227" s="24">
        <f>U227/MAX(U$2:U227)-1</f>
        <v>-4.1223154976190668E-2</v>
      </c>
      <c r="Y227" s="24">
        <f>V227/MAX(V$2:V227)-1</f>
        <v>-8.3584886287797255E-2</v>
      </c>
    </row>
    <row r="228" spans="16:25">
      <c r="P228" s="4">
        <f t="shared" si="29"/>
        <v>42308</v>
      </c>
      <c r="Q228" s="44">
        <v>-7.0000000000000001E-3</v>
      </c>
      <c r="R228" s="8">
        <v>-1.0339188932057097E-2</v>
      </c>
      <c r="S228" s="8">
        <v>8.4354526535150853E-2</v>
      </c>
      <c r="T228" s="1">
        <f t="shared" si="31"/>
        <v>65125.437875292242</v>
      </c>
      <c r="U228" s="1">
        <f t="shared" si="31"/>
        <v>22092.501802135055</v>
      </c>
      <c r="V228" s="1">
        <f t="shared" si="31"/>
        <v>39750.795769586221</v>
      </c>
      <c r="W228" s="24">
        <f>T228/MAX(T$2:T228)-1</f>
        <v>-3.077123832999995E-2</v>
      </c>
      <c r="X228" s="24">
        <f>U228/MAX(U$2:U228)-1</f>
        <v>-5.1136129920573592E-2</v>
      </c>
      <c r="Y228" s="24">
        <f>V228/MAX(V$2:V228)-1</f>
        <v>-6.281123260947874E-3</v>
      </c>
    </row>
    <row r="229" spans="16:25">
      <c r="P229" s="4">
        <f t="shared" si="29"/>
        <v>42338</v>
      </c>
      <c r="Q229" s="44">
        <v>4.4000000000000003E-3</v>
      </c>
      <c r="R229" s="8">
        <v>1.5558955226597115E-2</v>
      </c>
      <c r="S229" s="8">
        <v>2.9731384304618746E-3</v>
      </c>
      <c r="T229" s="1">
        <f t="shared" si="31"/>
        <v>65411.989801943528</v>
      </c>
      <c r="U229" s="1">
        <f t="shared" si="31"/>
        <v>22436.238048517989</v>
      </c>
      <c r="V229" s="1">
        <f t="shared" si="31"/>
        <v>39868.980388130221</v>
      </c>
      <c r="W229" s="24">
        <f>T229/MAX(T$2:T229)-1</f>
        <v>-2.6506631778651979E-2</v>
      </c>
      <c r="X229" s="24">
        <f>U229/MAX(U$2:U229)-1</f>
        <v>-3.6372799449872151E-2</v>
      </c>
      <c r="Y229" s="24">
        <f>V229/MAX(V$2:V229)-1</f>
        <v>-3.3266594794395532E-3</v>
      </c>
    </row>
    <row r="230" spans="16:25">
      <c r="P230" s="4">
        <f t="shared" si="29"/>
        <v>42369</v>
      </c>
      <c r="Q230" s="44">
        <v>3.7000000000000002E-3</v>
      </c>
      <c r="R230" s="8">
        <v>-1.2529986529278725E-2</v>
      </c>
      <c r="S230" s="8">
        <v>-1.5771960729775159E-2</v>
      </c>
      <c r="T230" s="1">
        <f t="shared" si="31"/>
        <v>65654.014164210719</v>
      </c>
      <c r="U230" s="1">
        <f t="shared" si="31"/>
        <v>22155.112288002369</v>
      </c>
      <c r="V230" s="1">
        <f t="shared" si="31"/>
        <v>39240.168395112458</v>
      </c>
      <c r="W230" s="24">
        <f>T230/MAX(T$2:T230)-1</f>
        <v>-2.2904706316232981E-2</v>
      </c>
      <c r="X230" s="24">
        <f>U230/MAX(U$2:U230)-1</f>
        <v>-4.8447035292011775E-2</v>
      </c>
      <c r="Y230" s="24">
        <f>V230/MAX(V$2:V230)-1</f>
        <v>-1.9046152266543603E-2</v>
      </c>
    </row>
    <row r="231" spans="16:25">
      <c r="P231" s="4">
        <f t="shared" si="29"/>
        <v>42400</v>
      </c>
      <c r="Q231" s="44">
        <v>-5.0000000000000001E-3</v>
      </c>
      <c r="R231" s="8">
        <v>1.0575084352854924E-2</v>
      </c>
      <c r="S231" s="8">
        <v>-4.9623194473518928E-2</v>
      </c>
      <c r="T231" s="1">
        <f t="shared" si="31"/>
        <v>65325.744093389665</v>
      </c>
      <c r="U231" s="1">
        <f t="shared" si="31"/>
        <v>22389.404469294965</v>
      </c>
      <c r="V231" s="1">
        <f t="shared" si="31"/>
        <v>37292.94588766816</v>
      </c>
      <c r="W231" s="24">
        <f>T231/MAX(T$2:T231)-1</f>
        <v>-2.779018278465184E-2</v>
      </c>
      <c r="X231" s="24">
        <f>U231/MAX(U$2:U231)-1</f>
        <v>-3.8384282424015703E-2</v>
      </c>
      <c r="Y231" s="24">
        <f>V231/MAX(V$2:V231)-1</f>
        <v>-6.7724215822167588E-2</v>
      </c>
    </row>
    <row r="232" spans="16:25">
      <c r="P232" s="4">
        <f t="shared" si="29"/>
        <v>42429</v>
      </c>
      <c r="Q232" s="44">
        <v>-1.8E-3</v>
      </c>
      <c r="R232" s="8">
        <v>1.7325872693693123E-2</v>
      </c>
      <c r="S232" s="8">
        <v>-1.3491338010330756E-3</v>
      </c>
      <c r="T232" s="1">
        <f t="shared" si="31"/>
        <v>65208.157754021559</v>
      </c>
      <c r="U232" s="1">
        <f t="shared" si="31"/>
        <v>22777.320440817573</v>
      </c>
      <c r="V232" s="1">
        <f t="shared" si="31"/>
        <v>37242.632713831008</v>
      </c>
      <c r="W232" s="24">
        <f>T232/MAX(T$2:T232)-1</f>
        <v>-2.9540160455639564E-2</v>
      </c>
      <c r="X232" s="24">
        <f>U232/MAX(U$2:U232)-1</f>
        <v>-2.1723450921039777E-2</v>
      </c>
      <c r="Y232" s="24">
        <f>V232/MAX(V$2:V232)-1</f>
        <v>-6.8981980594486569E-2</v>
      </c>
    </row>
    <row r="233" spans="16:25">
      <c r="P233" s="4">
        <f t="shared" si="29"/>
        <v>42460</v>
      </c>
      <c r="Q233" s="44">
        <v>-5.7999999999999996E-3</v>
      </c>
      <c r="R233" s="8">
        <v>-1.8903031649169399E-2</v>
      </c>
      <c r="S233" s="8">
        <v>6.7837311762143582E-2</v>
      </c>
      <c r="T233" s="1">
        <f t="shared" si="31"/>
        <v>64829.950439048233</v>
      </c>
      <c r="U233" s="1">
        <f t="shared" si="31"/>
        <v>22346.760031641526</v>
      </c>
      <c r="V233" s="1">
        <f t="shared" si="31"/>
        <v>39769.072800082169</v>
      </c>
      <c r="W233" s="24">
        <f>T233/MAX(T$2:T233)-1</f>
        <v>-3.5168827524996837E-2</v>
      </c>
      <c r="X233" s="24">
        <f>U233/MAX(U$2:U233)-1</f>
        <v>-4.0215843489919578E-2</v>
      </c>
      <c r="Y233" s="24">
        <f>V233/MAX(V$2:V233)-1</f>
        <v>-5.8242209559012936E-3</v>
      </c>
    </row>
    <row r="234" spans="16:25">
      <c r="P234" s="4">
        <f t="shared" si="29"/>
        <v>42490</v>
      </c>
      <c r="Q234" s="44">
        <v>3.2000000000000002E-3</v>
      </c>
      <c r="R234" s="8">
        <v>-2.1157225305310501E-3</v>
      </c>
      <c r="S234" s="8">
        <v>3.8780205054853578E-3</v>
      </c>
      <c r="T234" s="1">
        <f t="shared" si="31"/>
        <v>65037.406280453193</v>
      </c>
      <c r="U234" s="1">
        <f t="shared" si="31"/>
        <v>22299.480487958212</v>
      </c>
      <c r="V234" s="1">
        <f t="shared" si="31"/>
        <v>39923.298079885026</v>
      </c>
      <c r="W234" s="24">
        <f>T234/MAX(T$2:T234)-1</f>
        <v>-3.2081367773076797E-2</v>
      </c>
      <c r="X234" s="24">
        <f>U234/MAX(U$2:U234)-1</f>
        <v>-4.2246480454294688E-2</v>
      </c>
      <c r="Y234" s="24">
        <f>V234/MAX(V$2:V234)-1</f>
        <v>-1.9687868987114943E-3</v>
      </c>
    </row>
    <row r="235" spans="16:25">
      <c r="P235" s="4">
        <f t="shared" si="29"/>
        <v>42521</v>
      </c>
      <c r="Q235" s="44">
        <v>1.06E-2</v>
      </c>
      <c r="R235" s="8">
        <v>-9.3591443367784244E-3</v>
      </c>
      <c r="S235" s="8">
        <v>1.7957218508640294E-2</v>
      </c>
      <c r="T235" s="1">
        <f t="shared" si="31"/>
        <v>65726.802787025998</v>
      </c>
      <c r="U235" s="1">
        <f t="shared" si="31"/>
        <v>22090.776431436236</v>
      </c>
      <c r="V235" s="1">
        <f t="shared" si="31"/>
        <v>40640.209467091103</v>
      </c>
      <c r="W235" s="24">
        <f>T235/MAX(T$2:T235)-1</f>
        <v>-2.182143027147132E-2</v>
      </c>
      <c r="X235" s="24">
        <f>U235/MAX(U$2:U235)-1</f>
        <v>-5.1210233882780565E-2</v>
      </c>
      <c r="Y235" s="24">
        <f>V235/MAX(V$2:V235)-1</f>
        <v>0</v>
      </c>
    </row>
    <row r="236" spans="16:25">
      <c r="P236" s="4">
        <f t="shared" si="29"/>
        <v>42551</v>
      </c>
      <c r="Q236" s="44">
        <v>2.06E-2</v>
      </c>
      <c r="R236" s="8">
        <v>2.0309932569395617E-2</v>
      </c>
      <c r="S236" s="8">
        <v>2.5922510390481435E-3</v>
      </c>
      <c r="T236" s="1">
        <f t="shared" si="31"/>
        <v>67080.774924438723</v>
      </c>
      <c r="U236" s="1">
        <f t="shared" si="31"/>
        <v>22539.4386111643</v>
      </c>
      <c r="V236" s="1">
        <f t="shared" si="31"/>
        <v>40745.559092309304</v>
      </c>
      <c r="W236" s="24">
        <f>T236/MAX(T$2:T236)-1</f>
        <v>-1.6709517350638192E-3</v>
      </c>
      <c r="X236" s="24">
        <f>U236/MAX(U$2:U236)-1</f>
        <v>-3.1940377710407142E-2</v>
      </c>
      <c r="Y236" s="24">
        <f>V236/MAX(V$2:V236)-1</f>
        <v>0</v>
      </c>
    </row>
    <row r="237" spans="16:25">
      <c r="P237" s="4">
        <f t="shared" si="29"/>
        <v>42582</v>
      </c>
      <c r="Q237" s="44">
        <v>-5.4000000000000003E-3</v>
      </c>
      <c r="R237" s="8">
        <v>3.6039641984382254E-3</v>
      </c>
      <c r="S237" s="8">
        <v>3.6868008497534133E-2</v>
      </c>
      <c r="T237" s="1">
        <f t="shared" si="31"/>
        <v>66718.538739846757</v>
      </c>
      <c r="U237" s="1">
        <f t="shared" si="31"/>
        <v>22620.669940971831</v>
      </c>
      <c r="V237" s="1">
        <f t="shared" si="31"/>
        <v>42247.766711161341</v>
      </c>
      <c r="W237" s="24">
        <f>T237/MAX(T$2:T237)-1</f>
        <v>-7.0619285956944333E-3</v>
      </c>
      <c r="X237" s="24">
        <f>U237/MAX(U$2:U237)-1</f>
        <v>-2.8451525489721852E-2</v>
      </c>
      <c r="Y237" s="24">
        <f>V237/MAX(V$2:V237)-1</f>
        <v>0</v>
      </c>
    </row>
    <row r="238" spans="16:25">
      <c r="P238" s="4">
        <f t="shared" si="29"/>
        <v>42613</v>
      </c>
      <c r="Q238" s="44">
        <v>1.01E-2</v>
      </c>
      <c r="R238" s="8">
        <v>-1.6734726197074834E-2</v>
      </c>
      <c r="S238" s="8">
        <v>1.4047845308431395E-3</v>
      </c>
      <c r="T238" s="1">
        <f t="shared" si="31"/>
        <v>67392.395981119203</v>
      </c>
      <c r="U238" s="1">
        <f t="shared" si="31"/>
        <v>22242.119223115267</v>
      </c>
      <c r="V238" s="1">
        <f t="shared" si="31"/>
        <v>42307.115720299851</v>
      </c>
      <c r="W238" s="24">
        <f>T238/MAX(T$2:T238)-1</f>
        <v>0</v>
      </c>
      <c r="X238" s="24">
        <f>U238/MAX(U$2:U238)-1</f>
        <v>-4.4710123197837071E-2</v>
      </c>
      <c r="Y238" s="24">
        <f>V238/MAX(V$2:V238)-1</f>
        <v>0</v>
      </c>
    </row>
    <row r="239" spans="16:25">
      <c r="P239" s="4">
        <f t="shared" si="29"/>
        <v>42643</v>
      </c>
      <c r="Q239" s="44">
        <v>1.52E-2</v>
      </c>
      <c r="R239" s="8">
        <v>-4.6050291783326092E-3</v>
      </c>
      <c r="S239" s="8">
        <v>1.8688004970535133E-4</v>
      </c>
      <c r="T239" s="1">
        <f t="shared" si="31"/>
        <v>68416.760400032217</v>
      </c>
      <c r="U239" s="1">
        <f t="shared" si="31"/>
        <v>22139.693615104869</v>
      </c>
      <c r="V239" s="1">
        <f t="shared" si="31"/>
        <v>42315.02207618855</v>
      </c>
      <c r="W239" s="24">
        <f>T239/MAX(T$2:T239)-1</f>
        <v>0</v>
      </c>
      <c r="X239" s="24">
        <f>U239/MAX(U$2:U239)-1</f>
        <v>-4.9109260954276812E-2</v>
      </c>
      <c r="Y239" s="24">
        <f>V239/MAX(V$2:V239)-1</f>
        <v>0</v>
      </c>
    </row>
    <row r="240" spans="16:25">
      <c r="P240" s="4">
        <f t="shared" si="29"/>
        <v>42674</v>
      </c>
      <c r="Q240" s="44">
        <v>4.1000000000000003E-3</v>
      </c>
      <c r="R240" s="8">
        <v>-1.2961989435712695E-2</v>
      </c>
      <c r="S240" s="8">
        <v>-1.8240452699062937E-2</v>
      </c>
      <c r="T240" s="1">
        <f t="shared" si="31"/>
        <v>68697.269117672346</v>
      </c>
      <c r="U240" s="1">
        <f t="shared" si="31"/>
        <v>21852.719140355963</v>
      </c>
      <c r="V240" s="1">
        <f t="shared" si="31"/>
        <v>41543.176917548029</v>
      </c>
      <c r="W240" s="24">
        <f>T240/MAX(T$2:T240)-1</f>
        <v>0</v>
      </c>
      <c r="X240" s="24">
        <f>U240/MAX(U$2:U240)-1</f>
        <v>-6.1434696668304589E-2</v>
      </c>
      <c r="Y240" s="24">
        <f>V240/MAX(V$2:V240)-1</f>
        <v>-1.8240452699062937E-2</v>
      </c>
    </row>
    <row r="241" spans="16:25">
      <c r="P241" s="4">
        <f t="shared" si="29"/>
        <v>42704</v>
      </c>
      <c r="Q241" s="44">
        <v>-6.1000000000000004E-3</v>
      </c>
      <c r="R241" s="8">
        <v>-1.9340509049157184E-3</v>
      </c>
      <c r="S241" s="8">
        <v>3.7035114647209877E-2</v>
      </c>
      <c r="T241" s="1">
        <f t="shared" si="31"/>
        <v>68278.215776054538</v>
      </c>
      <c r="U241" s="1">
        <f t="shared" si="31"/>
        <v>21810.454869127687</v>
      </c>
      <c r="V241" s="1">
        <f t="shared" si="31"/>
        <v>43081.733237498745</v>
      </c>
      <c r="W241" s="24">
        <f>T241/MAX(T$2:T241)-1</f>
        <v>-6.1000000000001053E-3</v>
      </c>
      <c r="X241" s="24">
        <f>U241/MAX(U$2:U241)-1</f>
        <v>-6.3249929742535849E-2</v>
      </c>
      <c r="Y241" s="24">
        <f>V241/MAX(V$2:V241)-1</f>
        <v>0</v>
      </c>
    </row>
    <row r="242" spans="16:25">
      <c r="P242" s="4">
        <f t="shared" si="29"/>
        <v>42735</v>
      </c>
      <c r="Q242" s="44">
        <v>5.7000000000000002E-3</v>
      </c>
      <c r="R242" s="8">
        <v>3.3510073804621232E-3</v>
      </c>
      <c r="S242" s="8">
        <v>1.9765332850302686E-2</v>
      </c>
      <c r="T242" s="1">
        <f t="shared" si="31"/>
        <v>68667.401605978055</v>
      </c>
      <c r="U242" s="1">
        <f t="shared" si="31"/>
        <v>21883.541864365368</v>
      </c>
      <c r="V242" s="1">
        <f t="shared" si="31"/>
        <v>43933.258034705854</v>
      </c>
      <c r="W242" s="24">
        <f>T242/MAX(T$2:T242)-1</f>
        <v>-4.3477000000002874E-4</v>
      </c>
      <c r="X242" s="24">
        <f>U242/MAX(U$2:U242)-1</f>
        <v>-6.0110873343454663E-2</v>
      </c>
      <c r="Y242" s="24">
        <f>V242/MAX(V$2:V242)-1</f>
        <v>0</v>
      </c>
    </row>
    <row r="243" spans="16:25">
      <c r="P243" s="4">
        <f t="shared" si="29"/>
        <v>42766</v>
      </c>
      <c r="Q243" s="44">
        <v>5.8999999999999999E-3</v>
      </c>
      <c r="R243" s="8">
        <v>-9.7832510768290915E-3</v>
      </c>
      <c r="S243" s="8">
        <v>1.8966218395479073E-2</v>
      </c>
      <c r="T243" s="1">
        <f t="shared" ref="T243:V258" si="32">T242*(1+Q243)</f>
        <v>69072.539275453324</v>
      </c>
      <c r="U243" s="1">
        <f t="shared" si="32"/>
        <v>21669.449679855981</v>
      </c>
      <c r="V243" s="1">
        <f t="shared" si="32"/>
        <v>44766.505801417021</v>
      </c>
      <c r="W243" s="24">
        <f>T243/MAX(T$2:T243)-1</f>
        <v>0</v>
      </c>
      <c r="X243" s="24">
        <f>U243/MAX(U$2:U243)-1</f>
        <v>-6.930604465391732E-2</v>
      </c>
      <c r="Y243" s="24">
        <f>V243/MAX(V$2:V243)-1</f>
        <v>0</v>
      </c>
    </row>
    <row r="244" spans="16:25">
      <c r="P244" s="4">
        <f t="shared" si="29"/>
        <v>42794</v>
      </c>
      <c r="Q244" s="44">
        <v>-2.0000000000000001E-4</v>
      </c>
      <c r="R244" s="8">
        <v>6.593128530918424E-3</v>
      </c>
      <c r="S244" s="8">
        <v>3.970815241948622E-2</v>
      </c>
      <c r="T244" s="1">
        <f t="shared" si="32"/>
        <v>69058.724767598236</v>
      </c>
      <c r="U244" s="1">
        <f t="shared" si="32"/>
        <v>21812.319146789541</v>
      </c>
      <c r="V244" s="1">
        <f t="shared" si="32"/>
        <v>46544.101037067499</v>
      </c>
      <c r="W244" s="24">
        <f>T244/MAX(T$2:T244)-1</f>
        <v>-1.9999999999997797E-4</v>
      </c>
      <c r="X244" s="24">
        <f>U244/MAX(U$2:U244)-1</f>
        <v>-6.316985978337164E-2</v>
      </c>
      <c r="Y244" s="24">
        <f>V244/MAX(V$2:V244)-1</f>
        <v>0</v>
      </c>
    </row>
    <row r="245" spans="16:25">
      <c r="P245" s="4">
        <f t="shared" si="29"/>
        <v>42825</v>
      </c>
      <c r="Q245" s="44">
        <v>1.8599999999999998E-2</v>
      </c>
      <c r="R245" s="8">
        <v>-4.9290489777735758E-3</v>
      </c>
      <c r="S245" s="8">
        <v>1.1648095161407301E-3</v>
      </c>
      <c r="T245" s="1">
        <f t="shared" si="32"/>
        <v>70343.217048275561</v>
      </c>
      <c r="U245" s="1">
        <f t="shared" si="32"/>
        <v>21704.805157396186</v>
      </c>
      <c r="V245" s="1">
        <f t="shared" si="32"/>
        <v>46598.316048875691</v>
      </c>
      <c r="W245" s="24">
        <f>T245/MAX(T$2:T245)-1</f>
        <v>0</v>
      </c>
      <c r="X245" s="24">
        <f>U245/MAX(U$2:U245)-1</f>
        <v>-6.778754142835397E-2</v>
      </c>
      <c r="Y245" s="24">
        <f>V245/MAX(V$2:V245)-1</f>
        <v>0</v>
      </c>
    </row>
    <row r="246" spans="16:25">
      <c r="P246" s="4">
        <f t="shared" si="29"/>
        <v>42855</v>
      </c>
      <c r="Q246" s="44">
        <v>1.8E-3</v>
      </c>
      <c r="R246" s="8">
        <v>1.066076176110986E-3</v>
      </c>
      <c r="S246" s="8">
        <v>1.0270569233243876E-2</v>
      </c>
      <c r="T246" s="1">
        <f t="shared" si="32"/>
        <v>70469.834838962459</v>
      </c>
      <c r="U246" s="1">
        <f t="shared" si="32"/>
        <v>21727.944133081615</v>
      </c>
      <c r="V246" s="1">
        <f t="shared" si="32"/>
        <v>47076.90728000825</v>
      </c>
      <c r="W246" s="24">
        <f>T246/MAX(T$2:T246)-1</f>
        <v>0</v>
      </c>
      <c r="X246" s="24">
        <f>U246/MAX(U$2:U246)-1</f>
        <v>-6.6793731935196998E-2</v>
      </c>
      <c r="Y246" s="24">
        <f>V246/MAX(V$2:V246)-1</f>
        <v>0</v>
      </c>
    </row>
    <row r="247" spans="16:25">
      <c r="P247" s="4">
        <f t="shared" si="29"/>
        <v>42886</v>
      </c>
      <c r="Q247" s="44">
        <v>1.04E-2</v>
      </c>
      <c r="R247" s="8">
        <v>7.3586909269063305E-4</v>
      </c>
      <c r="S247" s="8">
        <v>1.40725262932897E-2</v>
      </c>
      <c r="T247" s="1">
        <f t="shared" si="32"/>
        <v>71202.721121287672</v>
      </c>
      <c r="U247" s="1">
        <f t="shared" si="32"/>
        <v>21743.933055616857</v>
      </c>
      <c r="V247" s="1">
        <f t="shared" si="32"/>
        <v>47739.398295512925</v>
      </c>
      <c r="W247" s="24">
        <f>T247/MAX(T$2:T247)-1</f>
        <v>0</v>
      </c>
      <c r="X247" s="24">
        <f>U247/MAX(U$2:U247)-1</f>
        <v>-6.6107014285422983E-2</v>
      </c>
      <c r="Y247" s="24">
        <f>V247/MAX(V$2:V247)-1</f>
        <v>0</v>
      </c>
    </row>
    <row r="248" spans="16:25">
      <c r="P248" s="4">
        <f t="shared" si="29"/>
        <v>42916</v>
      </c>
      <c r="Q248" s="44">
        <v>9.5999999999999992E-3</v>
      </c>
      <c r="R248" s="8">
        <v>-1.0237769498379956E-2</v>
      </c>
      <c r="S248" s="8">
        <v>6.2417461403123653E-3</v>
      </c>
      <c r="T248" s="1">
        <f t="shared" si="32"/>
        <v>71886.26724405204</v>
      </c>
      <c r="U248" s="1">
        <f t="shared" si="32"/>
        <v>21521.323681005248</v>
      </c>
      <c r="V248" s="1">
        <f t="shared" si="32"/>
        <v>48037.375500564776</v>
      </c>
      <c r="W248" s="24">
        <f>T248/MAX(T$2:T248)-1</f>
        <v>0</v>
      </c>
      <c r="X248" s="24">
        <f>U248/MAX(U$2:U248)-1</f>
        <v>-7.5667995409322675E-2</v>
      </c>
      <c r="Y248" s="24">
        <f>V248/MAX(V$2:V248)-1</f>
        <v>0</v>
      </c>
    </row>
    <row r="249" spans="16:25">
      <c r="P249" s="4">
        <f t="shared" si="29"/>
        <v>42947</v>
      </c>
      <c r="Q249" s="44">
        <v>6.9999999999999999E-4</v>
      </c>
      <c r="R249" s="8">
        <v>5.8269531146495357E-3</v>
      </c>
      <c r="S249" s="8">
        <v>2.0562761309518951E-2</v>
      </c>
      <c r="T249" s="1">
        <f t="shared" si="32"/>
        <v>71936.587631122864</v>
      </c>
      <c r="U249" s="1">
        <f t="shared" si="32"/>
        <v>21646.72742505966</v>
      </c>
      <c r="V249" s="1">
        <f t="shared" si="32"/>
        <v>49025.156586918623</v>
      </c>
      <c r="W249" s="24">
        <f>T249/MAX(T$2:T249)-1</f>
        <v>0</v>
      </c>
      <c r="X249" s="24">
        <f>U249/MAX(U$2:U249)-1</f>
        <v>-7.0281956156202807E-2</v>
      </c>
      <c r="Y249" s="24">
        <f>V249/MAX(V$2:V249)-1</f>
        <v>0</v>
      </c>
    </row>
    <row r="250" spans="16:25">
      <c r="P250" s="4">
        <f t="shared" si="29"/>
        <v>42978</v>
      </c>
      <c r="Q250" s="44">
        <v>-4.7000000000000002E-3</v>
      </c>
      <c r="R250" s="8">
        <v>5.1950648572538505E-3</v>
      </c>
      <c r="S250" s="8">
        <v>3.0620622633290573E-3</v>
      </c>
      <c r="T250" s="1">
        <f t="shared" si="32"/>
        <v>71598.485669256581</v>
      </c>
      <c r="U250" s="1">
        <f t="shared" si="32"/>
        <v>21759.18357798014</v>
      </c>
      <c r="V250" s="1">
        <f t="shared" si="32"/>
        <v>49175.274668857222</v>
      </c>
      <c r="W250" s="24">
        <f>T250/MAX(T$2:T250)-1</f>
        <v>-4.7000000000000375E-3</v>
      </c>
      <c r="X250" s="24">
        <f>U250/MAX(U$2:U250)-1</f>
        <v>-6.5452010619475143E-2</v>
      </c>
      <c r="Y250" s="24">
        <f>V250/MAX(V$2:V250)-1</f>
        <v>0</v>
      </c>
    </row>
    <row r="251" spans="16:25">
      <c r="P251" s="4">
        <f t="shared" si="29"/>
        <v>43008</v>
      </c>
      <c r="Q251" s="44">
        <v>2.0999999999999999E-3</v>
      </c>
      <c r="R251" s="8">
        <v>-1.1417986747837561E-2</v>
      </c>
      <c r="S251" s="8">
        <v>2.0627748382813005E-2</v>
      </c>
      <c r="T251" s="1">
        <f t="shared" si="32"/>
        <v>71748.842489162023</v>
      </c>
      <c r="U251" s="1">
        <f t="shared" si="32"/>
        <v>21510.737508242997</v>
      </c>
      <c r="V251" s="1">
        <f t="shared" si="32"/>
        <v>50189.649861382124</v>
      </c>
      <c r="W251" s="24">
        <f>T251/MAX(T$2:T251)-1</f>
        <v>-2.6098700000000141E-3</v>
      </c>
      <c r="X251" s="24">
        <f>U251/MAX(U$2:U251)-1</f>
        <v>-7.6122667177440317E-2</v>
      </c>
      <c r="Y251" s="24">
        <f>V251/MAX(V$2:V251)-1</f>
        <v>0</v>
      </c>
    </row>
    <row r="252" spans="16:25">
      <c r="P252" s="4">
        <f t="shared" si="29"/>
        <v>43039</v>
      </c>
      <c r="Q252" s="44">
        <v>1.9E-3</v>
      </c>
      <c r="R252" s="8">
        <v>1.9242860823183161E-2</v>
      </c>
      <c r="S252" s="8">
        <v>2.3334840434781512E-2</v>
      </c>
      <c r="T252" s="1">
        <f t="shared" si="32"/>
        <v>71885.165289891433</v>
      </c>
      <c r="U252" s="1">
        <f t="shared" si="32"/>
        <v>21924.665636318143</v>
      </c>
      <c r="V252" s="1">
        <f t="shared" si="32"/>
        <v>51360.817332375031</v>
      </c>
      <c r="W252" s="24">
        <f>T252/MAX(T$2:T252)-1</f>
        <v>-7.1482875299999638E-4</v>
      </c>
      <c r="X252" s="24">
        <f>U252/MAX(U$2:U252)-1</f>
        <v>-5.8344624244242138E-2</v>
      </c>
      <c r="Y252" s="24">
        <f>V252/MAX(V$2:V252)-1</f>
        <v>0</v>
      </c>
    </row>
    <row r="253" spans="16:25">
      <c r="P253" s="4">
        <f t="shared" si="29"/>
        <v>43069</v>
      </c>
      <c r="Q253" s="44">
        <v>-7.3000000000000001E-3</v>
      </c>
      <c r="R253" s="8">
        <v>-2.5009136671261256E-4</v>
      </c>
      <c r="S253" s="8">
        <v>3.0669548163445581E-2</v>
      </c>
      <c r="T253" s="1">
        <f t="shared" si="32"/>
        <v>71360.403583275227</v>
      </c>
      <c r="U253" s="1">
        <f t="shared" si="32"/>
        <v>21919.18246672444</v>
      </c>
      <c r="V253" s="1">
        <f t="shared" si="32"/>
        <v>52936.030393264235</v>
      </c>
      <c r="W253" s="24">
        <f>T253/MAX(T$2:T253)-1</f>
        <v>-8.0096105031031151E-3</v>
      </c>
      <c r="X253" s="24">
        <f>U253/MAX(U$2:U253)-1</f>
        <v>-5.8580124124137045E-2</v>
      </c>
      <c r="Y253" s="24">
        <f>V253/MAX(V$2:V253)-1</f>
        <v>0</v>
      </c>
    </row>
    <row r="254" spans="16:25">
      <c r="P254" s="4">
        <f t="shared" si="29"/>
        <v>43100</v>
      </c>
      <c r="Q254" s="44">
        <v>-1.4E-3</v>
      </c>
      <c r="R254" s="8">
        <v>5.3269445131904902E-3</v>
      </c>
      <c r="S254" s="8">
        <v>1.1118352652732089E-2</v>
      </c>
      <c r="T254" s="1">
        <f t="shared" si="32"/>
        <v>71260.499018258648</v>
      </c>
      <c r="U254" s="1">
        <f t="shared" si="32"/>
        <v>22035.944735499179</v>
      </c>
      <c r="V254" s="1">
        <f t="shared" si="32"/>
        <v>53524.591847212294</v>
      </c>
      <c r="W254" s="24">
        <f>T254/MAX(T$2:T254)-1</f>
        <v>-9.3983970483986212E-3</v>
      </c>
      <c r="X254" s="24">
        <f>U254/MAX(U$2:U254)-1</f>
        <v>-5.3565232681731745E-2</v>
      </c>
      <c r="Y254" s="24">
        <f>V254/MAX(V$2:V254)-1</f>
        <v>0</v>
      </c>
    </row>
    <row r="255" spans="16:25">
      <c r="P255" s="4">
        <f t="shared" si="29"/>
        <v>43131</v>
      </c>
      <c r="Q255" s="44">
        <v>-3.3999999999999998E-3</v>
      </c>
      <c r="R255" s="8">
        <v>2.5496288309210913E-2</v>
      </c>
      <c r="S255" s="8">
        <v>5.7253738902232287E-2</v>
      </c>
      <c r="T255" s="1">
        <f t="shared" si="32"/>
        <v>71018.213321596573</v>
      </c>
      <c r="U255" s="1">
        <f t="shared" si="32"/>
        <v>22597.779535641304</v>
      </c>
      <c r="V255" s="1">
        <f t="shared" si="32"/>
        <v>56589.074853681137</v>
      </c>
      <c r="W255" s="24">
        <f>T255/MAX(T$2:T255)-1</f>
        <v>-1.2766442498434061E-2</v>
      </c>
      <c r="X255" s="24">
        <f>U255/MAX(U$2:U255)-1</f>
        <v>-2.9434658988324203E-2</v>
      </c>
      <c r="Y255" s="24">
        <f>V255/MAX(V$2:V255)-1</f>
        <v>0</v>
      </c>
    </row>
    <row r="256" spans="16:25">
      <c r="P256" s="4">
        <f t="shared" si="29"/>
        <v>43159</v>
      </c>
      <c r="Q256" s="44">
        <v>1.44E-2</v>
      </c>
      <c r="R256" s="8">
        <v>-3.7084103586765949E-2</v>
      </c>
      <c r="S256" s="8">
        <v>-3.6855790289246793E-2</v>
      </c>
      <c r="T256" s="1">
        <f t="shared" si="32"/>
        <v>72040.875593427569</v>
      </c>
      <c r="U256" s="1">
        <f t="shared" si="32"/>
        <v>21759.761138510683</v>
      </c>
      <c r="V256" s="1">
        <f t="shared" si="32"/>
        <v>54503.439778211374</v>
      </c>
      <c r="W256" s="24">
        <f>T256/MAX(T$2:T256)-1</f>
        <v>0</v>
      </c>
      <c r="X256" s="24">
        <f>U256/MAX(U$2:U256)-1</f>
        <v>-6.5427204632125924E-2</v>
      </c>
      <c r="Y256" s="24">
        <f>V256/MAX(V$2:V256)-1</f>
        <v>-3.6855790289246793E-2</v>
      </c>
    </row>
    <row r="257" spans="16:25">
      <c r="P257" s="4">
        <f t="shared" si="29"/>
        <v>43190</v>
      </c>
      <c r="Q257" s="44">
        <v>1.0699999999999999E-2</v>
      </c>
      <c r="R257" s="8">
        <v>-5.3760514563484518E-3</v>
      </c>
      <c r="S257" s="8">
        <v>-2.5414037817746205E-2</v>
      </c>
      <c r="T257" s="1">
        <f t="shared" si="32"/>
        <v>72811.712962277234</v>
      </c>
      <c r="U257" s="1">
        <f t="shared" si="32"/>
        <v>21642.779542952198</v>
      </c>
      <c r="V257" s="1">
        <f t="shared" si="32"/>
        <v>53118.287298490657</v>
      </c>
      <c r="W257" s="24">
        <f>T257/MAX(T$2:T257)-1</f>
        <v>0</v>
      </c>
      <c r="X257" s="24">
        <f>U257/MAX(U$2:U257)-1</f>
        <v>-7.0451516069727105E-2</v>
      </c>
      <c r="Y257" s="24">
        <f>V257/MAX(V$2:V257)-1</f>
        <v>-6.1333173658779216E-2</v>
      </c>
    </row>
    <row r="258" spans="16:25">
      <c r="P258" s="4">
        <f t="shared" si="29"/>
        <v>43220</v>
      </c>
      <c r="Q258" s="44">
        <v>-5.4000000000000003E-3</v>
      </c>
      <c r="R258" s="8">
        <v>2.3031083856048795E-3</v>
      </c>
      <c r="S258" s="8">
        <v>3.8370908472336041E-3</v>
      </c>
      <c r="T258" s="1">
        <f t="shared" si="32"/>
        <v>72418.529712280942</v>
      </c>
      <c r="U258" s="1">
        <f t="shared" si="32"/>
        <v>21692.625210005368</v>
      </c>
      <c r="V258" s="1">
        <f t="shared" si="32"/>
        <v>53322.106992504421</v>
      </c>
      <c r="W258" s="24">
        <f>T258/MAX(T$2:T258)-1</f>
        <v>-5.3999999999999604E-3</v>
      </c>
      <c r="X258" s="24">
        <f>U258/MAX(U$2:U258)-1</f>
        <v>-6.8310665161561035E-2</v>
      </c>
      <c r="Y258" s="24">
        <f>V258/MAX(V$2:V258)-1</f>
        <v>-5.773142377082352E-2</v>
      </c>
    </row>
    <row r="259" spans="16:25">
      <c r="P259" s="4">
        <f t="shared" si="29"/>
        <v>43251</v>
      </c>
      <c r="Q259" s="44">
        <v>-2.9999999999999997E-4</v>
      </c>
      <c r="R259" s="8">
        <v>-4.7280821929350791E-3</v>
      </c>
      <c r="S259" s="8">
        <v>2.4082233142822096E-2</v>
      </c>
      <c r="T259" s="1">
        <f t="shared" ref="T259:V274" si="33">T258*(1+Q259)</f>
        <v>72396.804153367266</v>
      </c>
      <c r="U259" s="1">
        <f t="shared" si="33"/>
        <v>21590.060695031927</v>
      </c>
      <c r="V259" s="1">
        <f t="shared" si="33"/>
        <v>54606.222404764419</v>
      </c>
      <c r="W259" s="24">
        <f>T259/MAX(T$2:T259)-1</f>
        <v>-5.6983799999997808E-3</v>
      </c>
      <c r="X259" s="24">
        <f>U259/MAX(U$2:U259)-1</f>
        <v>-7.2715768914958123E-2</v>
      </c>
      <c r="Y259" s="24">
        <f>V259/MAX(V$2:V259)-1</f>
        <v>-3.5039492234917313E-2</v>
      </c>
    </row>
    <row r="260" spans="16:25">
      <c r="P260" s="4">
        <f t="shared" ref="P260:P293" si="34">EOMONTH(P259,1)</f>
        <v>43281</v>
      </c>
      <c r="Q260" s="44">
        <v>9.7999999999999997E-3</v>
      </c>
      <c r="R260" s="8">
        <v>-1.2759317552595295E-3</v>
      </c>
      <c r="S260" s="8">
        <v>6.154453658261394E-3</v>
      </c>
      <c r="T260" s="1">
        <f t="shared" si="33"/>
        <v>73106.292834070264</v>
      </c>
      <c r="U260" s="1">
        <f t="shared" si="33"/>
        <v>21562.513250993154</v>
      </c>
      <c r="V260" s="1">
        <f t="shared" si="33"/>
        <v>54942.293870007255</v>
      </c>
      <c r="W260" s="24">
        <f>T260/MAX(T$2:T260)-1</f>
        <v>0</v>
      </c>
      <c r="X260" s="24">
        <f>U260/MAX(U$2:U260)-1</f>
        <v>-7.3898920311550986E-2</v>
      </c>
      <c r="Y260" s="24">
        <f>V260/MAX(V$2:V260)-1</f>
        <v>-2.9100687507824796E-2</v>
      </c>
    </row>
    <row r="261" spans="16:25">
      <c r="P261" s="4">
        <f t="shared" si="34"/>
        <v>43312</v>
      </c>
      <c r="Q261" s="44">
        <v>2.7000000000000001E-3</v>
      </c>
      <c r="R261" s="8">
        <v>6.069096837018062E-4</v>
      </c>
      <c r="S261" s="8">
        <v>3.7214787238615266E-2</v>
      </c>
      <c r="T261" s="1">
        <f t="shared" si="33"/>
        <v>73303.679824722247</v>
      </c>
      <c r="U261" s="1">
        <f t="shared" si="33"/>
        <v>21575.599749090128</v>
      </c>
      <c r="V261" s="1">
        <f t="shared" si="33"/>
        <v>56986.959646781048</v>
      </c>
      <c r="W261" s="24">
        <f>T261/MAX(T$2:T261)-1</f>
        <v>0</v>
      </c>
      <c r="X261" s="24">
        <f>U261/MAX(U$2:U261)-1</f>
        <v>-7.3336860598201548E-2</v>
      </c>
      <c r="Y261" s="24">
        <f>V261/MAX(V$2:V261)-1</f>
        <v>0</v>
      </c>
    </row>
    <row r="262" spans="16:25">
      <c r="P262" s="4">
        <f t="shared" si="34"/>
        <v>43343</v>
      </c>
      <c r="Q262" s="44">
        <v>2.9999999999999997E-4</v>
      </c>
      <c r="R262" s="8">
        <v>7.4760483850744297E-3</v>
      </c>
      <c r="S262" s="8">
        <v>3.2584018623557753E-2</v>
      </c>
      <c r="T262" s="1">
        <f t="shared" si="33"/>
        <v>73325.670928669657</v>
      </c>
      <c r="U262" s="1">
        <f t="shared" si="33"/>
        <v>21736.899976751327</v>
      </c>
      <c r="V262" s="1">
        <f t="shared" si="33"/>
        <v>58843.823801211693</v>
      </c>
      <c r="W262" s="24">
        <f>T262/MAX(T$2:T262)-1</f>
        <v>0</v>
      </c>
      <c r="X262" s="24">
        <f>U262/MAX(U$2:U262)-1</f>
        <v>-6.6409082131368646E-2</v>
      </c>
      <c r="Y262" s="24">
        <f>V262/MAX(V$2:V262)-1</f>
        <v>0</v>
      </c>
    </row>
    <row r="263" spans="16:25">
      <c r="P263" s="4">
        <f t="shared" si="34"/>
        <v>43373</v>
      </c>
      <c r="Q263" s="44">
        <v>1.14E-2</v>
      </c>
      <c r="R263" s="8">
        <v>-3.0761251854469762E-3</v>
      </c>
      <c r="S263" s="8">
        <v>5.6920499755706011E-3</v>
      </c>
      <c r="T263" s="1">
        <f t="shared" si="33"/>
        <v>74161.58357725649</v>
      </c>
      <c r="U263" s="1">
        <f t="shared" si="33"/>
        <v>21670.034551279299</v>
      </c>
      <c r="V263" s="1">
        <f t="shared" si="33"/>
        <v>59178.765787041862</v>
      </c>
      <c r="W263" s="24">
        <f>T263/MAX(T$2:T263)-1</f>
        <v>0</v>
      </c>
      <c r="X263" s="24">
        <f>U263/MAX(U$2:U263)-1</f>
        <v>-6.9280924666728971E-2</v>
      </c>
      <c r="Y263" s="24">
        <f>V263/MAX(V$2:V263)-1</f>
        <v>0</v>
      </c>
    </row>
    <row r="264" spans="16:25">
      <c r="P264" s="4">
        <f t="shared" si="34"/>
        <v>43404</v>
      </c>
      <c r="Q264" s="44">
        <v>2.3800000000000002E-2</v>
      </c>
      <c r="R264" s="8">
        <v>-1.6154786906539154E-2</v>
      </c>
      <c r="S264" s="8">
        <v>-6.8350042162466096E-2</v>
      </c>
      <c r="T264" s="1">
        <f t="shared" si="33"/>
        <v>75926.629266395204</v>
      </c>
      <c r="U264" s="1">
        <f t="shared" si="33"/>
        <v>21319.959760846043</v>
      </c>
      <c r="V264" s="1">
        <f t="shared" si="33"/>
        <v>55133.894650374845</v>
      </c>
      <c r="W264" s="24">
        <f>T264/MAX(T$2:T264)-1</f>
        <v>0</v>
      </c>
      <c r="X264" s="24">
        <f>U264/MAX(U$2:U264)-1</f>
        <v>-8.431649299858901E-2</v>
      </c>
      <c r="Y264" s="24">
        <f>V264/MAX(V$2:V264)-1</f>
        <v>-6.8350042162466096E-2</v>
      </c>
    </row>
    <row r="265" spans="16:25">
      <c r="P265" s="4">
        <f t="shared" si="34"/>
        <v>43434</v>
      </c>
      <c r="Q265" s="44">
        <v>4.3E-3</v>
      </c>
      <c r="R265" s="8">
        <v>-1.2420311289624841E-3</v>
      </c>
      <c r="S265" s="8">
        <v>2.0378099223576251E-2</v>
      </c>
      <c r="T265" s="1">
        <f t="shared" si="33"/>
        <v>76253.1137722407</v>
      </c>
      <c r="U265" s="1">
        <f t="shared" si="33"/>
        <v>21293.479707154846</v>
      </c>
      <c r="V265" s="1">
        <f t="shared" si="33"/>
        <v>56257.418626142382</v>
      </c>
      <c r="W265" s="24">
        <f>T265/MAX(T$2:T265)-1</f>
        <v>0</v>
      </c>
      <c r="X265" s="24">
        <f>U265/MAX(U$2:U265)-1</f>
        <v>-8.545380041856232E-2</v>
      </c>
      <c r="Y265" s="24">
        <f>V265/MAX(V$2:V265)-1</f>
        <v>-4.9364786880012224E-2</v>
      </c>
    </row>
    <row r="266" spans="16:25">
      <c r="P266" s="4">
        <f t="shared" si="34"/>
        <v>43465</v>
      </c>
      <c r="Q266" s="44">
        <v>-2.9899999999999999E-2</v>
      </c>
      <c r="R266" s="8">
        <v>2.0480201499089024E-3</v>
      </c>
      <c r="S266" s="8">
        <v>-9.028985692409619E-2</v>
      </c>
      <c r="T266" s="1">
        <f t="shared" si="33"/>
        <v>73973.1456704507</v>
      </c>
      <c r="U266" s="1">
        <f t="shared" si="33"/>
        <v>21337.089182656775</v>
      </c>
      <c r="V266" s="1">
        <f t="shared" si="33"/>
        <v>51177.944347469005</v>
      </c>
      <c r="W266" s="24">
        <f>T266/MAX(T$2:T266)-1</f>
        <v>-2.9900000000000038E-2</v>
      </c>
      <c r="X266" s="24">
        <f>U266/MAX(U$2:U266)-1</f>
        <v>-8.3580791373796925E-2</v>
      </c>
      <c r="Y266" s="24">
        <f>V266/MAX(V$2:V266)-1</f>
        <v>-0.13519750425962351</v>
      </c>
    </row>
    <row r="267" spans="16:25">
      <c r="P267" s="4">
        <f t="shared" si="34"/>
        <v>43496</v>
      </c>
      <c r="Q267" s="44">
        <v>-1.5E-3</v>
      </c>
      <c r="R267" s="8">
        <v>-5.8059971204721394E-3</v>
      </c>
      <c r="S267" s="8">
        <v>8.0134905762586639E-2</v>
      </c>
      <c r="T267" s="1">
        <f t="shared" si="33"/>
        <v>73862.185951945023</v>
      </c>
      <c r="U267" s="1">
        <f t="shared" si="33"/>
        <v>21213.206104303012</v>
      </c>
      <c r="V267" s="1">
        <f t="shared" si="33"/>
        <v>55279.084094876336</v>
      </c>
      <c r="W267" s="24">
        <f>T267/MAX(T$2:T267)-1</f>
        <v>-3.1355150000000109E-2</v>
      </c>
      <c r="X267" s="24">
        <f>U267/MAX(U$2:U267)-1</f>
        <v>-8.8901518660225998E-2</v>
      </c>
      <c r="Y267" s="24">
        <f>V267/MAX(V$2:V267)-1</f>
        <v>-6.5896637760218812E-2</v>
      </c>
    </row>
    <row r="268" spans="16:25">
      <c r="P268" s="4">
        <f t="shared" si="34"/>
        <v>43524</v>
      </c>
      <c r="Q268" s="44">
        <v>-2.7000000000000001E-3</v>
      </c>
      <c r="R268" s="8">
        <v>2.6768091552595852E-3</v>
      </c>
      <c r="S268" s="8">
        <v>3.2108447274422636E-2</v>
      </c>
      <c r="T268" s="1">
        <f t="shared" si="33"/>
        <v>73662.75804987477</v>
      </c>
      <c r="U268" s="1">
        <f t="shared" si="33"/>
        <v>21269.989808615417</v>
      </c>
      <c r="V268" s="1">
        <f t="shared" si="33"/>
        <v>57054.009651915047</v>
      </c>
      <c r="W268" s="24">
        <f>T268/MAX(T$2:T268)-1</f>
        <v>-3.3970491095000055E-2</v>
      </c>
      <c r="X268" s="24">
        <f>U268/MAX(U$2:U268)-1</f>
        <v>-8.6462681904032612E-2</v>
      </c>
      <c r="Y268" s="24">
        <f>V268/MAX(V$2:V268)-1</f>
        <v>-3.5904029204881893E-2</v>
      </c>
    </row>
    <row r="269" spans="16:25">
      <c r="P269" s="4">
        <f t="shared" si="34"/>
        <v>43555</v>
      </c>
      <c r="Q269" s="44">
        <v>1.0800000000000001E-2</v>
      </c>
      <c r="R269" s="8">
        <v>1.6682042348890924E-2</v>
      </c>
      <c r="S269" s="8">
        <v>1.9431331650016537E-2</v>
      </c>
      <c r="T269" s="1">
        <f t="shared" si="33"/>
        <v>74458.315836813417</v>
      </c>
      <c r="U269" s="1">
        <f t="shared" si="33"/>
        <v>21624.816679363219</v>
      </c>
      <c r="V269" s="1">
        <f t="shared" si="33"/>
        <v>58162.645035424655</v>
      </c>
      <c r="W269" s="24">
        <f>T269/MAX(T$2:T269)-1</f>
        <v>-2.3537372398826029E-2</v>
      </c>
      <c r="X269" s="24">
        <f>U269/MAX(U$2:U269)-1</f>
        <v>-7.122301367626338E-2</v>
      </c>
      <c r="Y269" s="24">
        <f>V269/MAX(V$2:V269)-1</f>
        <v>-1.7170360653917194E-2</v>
      </c>
    </row>
    <row r="270" spans="16:25">
      <c r="P270" s="4">
        <f t="shared" si="34"/>
        <v>43585</v>
      </c>
      <c r="Q270" s="44">
        <v>-6.4000000000000003E-3</v>
      </c>
      <c r="R270" s="8">
        <v>1.1166067703667126E-2</v>
      </c>
      <c r="S270" s="8">
        <v>4.0489296420135323E-2</v>
      </c>
      <c r="T270" s="1">
        <f t="shared" si="33"/>
        <v>73981.782615457822</v>
      </c>
      <c r="U270" s="1">
        <f t="shared" si="33"/>
        <v>21866.28084648438</v>
      </c>
      <c r="V270" s="1">
        <f t="shared" si="33"/>
        <v>60517.609610843079</v>
      </c>
      <c r="W270" s="24">
        <f>T270/MAX(T$2:T270)-1</f>
        <v>-2.9786733215473427E-2</v>
      </c>
      <c r="X270" s="24">
        <f>U270/MAX(U$2:U270)-1</f>
        <v>-6.0852226965364631E-2</v>
      </c>
      <c r="Y270" s="24">
        <f>V270/MAX(V$2:V270)-1</f>
        <v>0</v>
      </c>
    </row>
    <row r="271" spans="16:25">
      <c r="P271" s="4">
        <f t="shared" si="34"/>
        <v>43616</v>
      </c>
      <c r="Q271" s="44">
        <v>1.12E-2</v>
      </c>
      <c r="R271" s="8">
        <v>-2.9980761759433872E-3</v>
      </c>
      <c r="S271" s="8">
        <v>-6.3548027506824978E-2</v>
      </c>
      <c r="T271" s="1">
        <f t="shared" si="33"/>
        <v>74810.378580750956</v>
      </c>
      <c r="U271" s="1">
        <f t="shared" si="33"/>
        <v>21800.724070822049</v>
      </c>
      <c r="V271" s="1">
        <f t="shared" si="33"/>
        <v>56671.834890645929</v>
      </c>
      <c r="W271" s="24">
        <f>T271/MAX(T$2:T271)-1</f>
        <v>-1.8920344627486707E-2</v>
      </c>
      <c r="X271" s="24">
        <f>U271/MAX(U$2:U271)-1</f>
        <v>-6.3667863529390023E-2</v>
      </c>
      <c r="Y271" s="24">
        <f>V271/MAX(V$2:V271)-1</f>
        <v>-6.3548027506824978E-2</v>
      </c>
    </row>
    <row r="272" spans="16:25">
      <c r="P272" s="4">
        <f t="shared" si="34"/>
        <v>43646</v>
      </c>
      <c r="Q272" s="44">
        <v>-1.8E-3</v>
      </c>
      <c r="R272" s="8">
        <v>2.139505310449441E-2</v>
      </c>
      <c r="S272" s="8">
        <v>7.0476711594105623E-2</v>
      </c>
      <c r="T272" s="1">
        <f t="shared" si="33"/>
        <v>74675.719899305608</v>
      </c>
      <c r="U272" s="1">
        <f t="shared" si="33"/>
        <v>22267.151720033715</v>
      </c>
      <c r="V272" s="1">
        <f t="shared" si="33"/>
        <v>60665.879453742753</v>
      </c>
      <c r="W272" s="24">
        <f>T272/MAX(T$2:T272)-1</f>
        <v>-2.0686288007157105E-2</v>
      </c>
      <c r="X272" s="24">
        <f>U272/MAX(U$2:U272)-1</f>
        <v>-4.3634987746156706E-2</v>
      </c>
      <c r="Y272" s="24">
        <f>V272/MAX(V$2:V272)-1</f>
        <v>0</v>
      </c>
    </row>
    <row r="273" spans="16:25">
      <c r="P273" s="4">
        <f t="shared" si="34"/>
        <v>43677</v>
      </c>
      <c r="Q273" s="44">
        <v>2.5000000000000001E-3</v>
      </c>
      <c r="R273" s="8">
        <v>8.1989657719774289E-3</v>
      </c>
      <c r="S273" s="8">
        <v>1.4373122328946719E-2</v>
      </c>
      <c r="T273" s="1">
        <f t="shared" si="33"/>
        <v>74862.409199053873</v>
      </c>
      <c r="U273" s="1">
        <f t="shared" si="33"/>
        <v>22449.719334825699</v>
      </c>
      <c r="V273" s="1">
        <f t="shared" si="33"/>
        <v>61537.837560324529</v>
      </c>
      <c r="W273" s="24">
        <f>T273/MAX(T$2:T273)-1</f>
        <v>-1.823800372717499E-2</v>
      </c>
      <c r="X273" s="24">
        <f>U273/MAX(U$2:U273)-1</f>
        <v>-3.5793783745170615E-2</v>
      </c>
      <c r="Y273" s="24">
        <f>V273/MAX(V$2:V273)-1</f>
        <v>0</v>
      </c>
    </row>
    <row r="274" spans="16:25">
      <c r="P274" s="4">
        <f t="shared" si="34"/>
        <v>43708</v>
      </c>
      <c r="Q274" s="44">
        <v>1E-4</v>
      </c>
      <c r="R274" s="8">
        <v>2.3578168261405574E-2</v>
      </c>
      <c r="S274" s="8">
        <v>-1.5841366088397368E-2</v>
      </c>
      <c r="T274" s="1">
        <f t="shared" si="33"/>
        <v>74869.89543997377</v>
      </c>
      <c r="U274" s="1">
        <f t="shared" si="33"/>
        <v>22979.042594723549</v>
      </c>
      <c r="V274" s="1">
        <f t="shared" si="33"/>
        <v>60562.994147243102</v>
      </c>
      <c r="W274" s="24">
        <f>T274/MAX(T$2:T274)-1</f>
        <v>-1.8139827527547836E-2</v>
      </c>
      <c r="X274" s="24">
        <f>U274/MAX(U$2:U274)-1</f>
        <v>-1.3059567339621103E-2</v>
      </c>
      <c r="Y274" s="24">
        <f>V274/MAX(V$2:V274)-1</f>
        <v>-1.5841366088397368E-2</v>
      </c>
    </row>
    <row r="275" spans="16:25">
      <c r="P275" s="4">
        <f t="shared" si="34"/>
        <v>43738</v>
      </c>
      <c r="Q275" s="44">
        <v>1.4E-3</v>
      </c>
      <c r="R275" s="8">
        <v>-2.0195194335317357E-2</v>
      </c>
      <c r="S275" s="8">
        <v>1.8710697955149458E-2</v>
      </c>
      <c r="T275" s="1">
        <f t="shared" ref="T275:V290" si="35">T274*(1+Q275)</f>
        <v>74974.713293589739</v>
      </c>
      <c r="U275" s="1">
        <f t="shared" si="35"/>
        <v>22514.976363883572</v>
      </c>
      <c r="V275" s="1">
        <f t="shared" si="35"/>
        <v>61696.170037991651</v>
      </c>
      <c r="W275" s="24">
        <f>T275/MAX(T$2:T275)-1</f>
        <v>-1.6765223286086317E-2</v>
      </c>
      <c r="X275" s="24">
        <f>U275/MAX(U$2:U275)-1</f>
        <v>-3.2991021174579638E-2</v>
      </c>
      <c r="Y275" s="24">
        <f>V275/MAX(V$2:V275)-1</f>
        <v>0</v>
      </c>
    </row>
    <row r="276" spans="16:25">
      <c r="P276" s="4">
        <f t="shared" si="34"/>
        <v>43769</v>
      </c>
      <c r="Q276" s="44">
        <v>2.2000000000000001E-3</v>
      </c>
      <c r="R276" s="8">
        <v>-9.6468817215473734E-3</v>
      </c>
      <c r="S276" s="8">
        <v>2.1658991543773043E-2</v>
      </c>
      <c r="T276" s="1">
        <f t="shared" si="35"/>
        <v>75139.657662835642</v>
      </c>
      <c r="U276" s="1">
        <f t="shared" si="35"/>
        <v>22297.777049937751</v>
      </c>
      <c r="V276" s="1">
        <f t="shared" si="35"/>
        <v>63032.446863127698</v>
      </c>
      <c r="W276" s="24">
        <f>T276/MAX(T$2:T276)-1</f>
        <v>-1.460210677731566E-2</v>
      </c>
      <c r="X276" s="24">
        <f>U276/MAX(U$2:U276)-1</f>
        <v>-4.2319642416982828E-2</v>
      </c>
      <c r="Y276" s="24">
        <f>V276/MAX(V$2:V276)-1</f>
        <v>0</v>
      </c>
    </row>
    <row r="277" spans="16:25">
      <c r="P277" s="4">
        <f t="shared" si="34"/>
        <v>43799</v>
      </c>
      <c r="Q277" s="44">
        <v>-3.0000000000000001E-3</v>
      </c>
      <c r="R277" s="8">
        <v>3.5938423686505683E-3</v>
      </c>
      <c r="S277" s="8">
        <v>3.6299039052051674E-2</v>
      </c>
      <c r="T277" s="1">
        <f t="shared" si="35"/>
        <v>74914.23868984713</v>
      </c>
      <c r="U277" s="1">
        <f t="shared" si="35"/>
        <v>22377.911745826543</v>
      </c>
      <c r="V277" s="1">
        <f t="shared" si="35"/>
        <v>65320.464113358743</v>
      </c>
      <c r="W277" s="24">
        <f>T277/MAX(T$2:T277)-1</f>
        <v>-1.7558300456983811E-2</v>
      </c>
      <c r="X277" s="24">
        <f>U277/MAX(U$2:U277)-1</f>
        <v>-3.8877890172276497E-2</v>
      </c>
      <c r="Y277" s="24">
        <f>V277/MAX(V$2:V277)-1</f>
        <v>0</v>
      </c>
    </row>
    <row r="278" spans="16:25">
      <c r="P278" s="4">
        <f t="shared" si="34"/>
        <v>43830</v>
      </c>
      <c r="Q278" s="44">
        <v>2.0000000000000001E-4</v>
      </c>
      <c r="R278" s="8">
        <v>2.7831683491783554E-3</v>
      </c>
      <c r="S278" s="8">
        <v>3.0182848232194415E-2</v>
      </c>
      <c r="T278" s="1">
        <f t="shared" si="35"/>
        <v>74929.221537585094</v>
      </c>
      <c r="U278" s="1">
        <f t="shared" si="35"/>
        <v>22440.193241518235</v>
      </c>
      <c r="V278" s="1">
        <f t="shared" si="35"/>
        <v>67292.021768148756</v>
      </c>
      <c r="W278" s="24">
        <f>T278/MAX(T$2:T278)-1</f>
        <v>-1.7361812117075215E-2</v>
      </c>
      <c r="X278" s="24">
        <f>U278/MAX(U$2:U278)-1</f>
        <v>-3.620292553650839E-2</v>
      </c>
      <c r="Y278" s="24">
        <f>V278/MAX(V$2:V278)-1</f>
        <v>0</v>
      </c>
    </row>
    <row r="279" spans="16:25">
      <c r="P279" s="4">
        <f t="shared" si="34"/>
        <v>43861</v>
      </c>
      <c r="Q279" s="44">
        <v>-8.9999999999999998E-4</v>
      </c>
      <c r="R279" s="8">
        <v>4.4620822377134939E-3</v>
      </c>
      <c r="S279" s="8">
        <v>-3.9215267403869269E-4</v>
      </c>
      <c r="T279" s="1">
        <f t="shared" si="35"/>
        <v>74861.785238201264</v>
      </c>
      <c r="U279" s="1">
        <f t="shared" si="35"/>
        <v>22540.323229192072</v>
      </c>
      <c r="V279" s="1">
        <f t="shared" si="35"/>
        <v>67265.633021870904</v>
      </c>
      <c r="W279" s="24">
        <f>T279/MAX(T$2:T279)-1</f>
        <v>-1.8246186486169935E-2</v>
      </c>
      <c r="X279" s="24">
        <f>U279/MAX(U$2:U279)-1</f>
        <v>-3.19023837297846E-2</v>
      </c>
      <c r="Y279" s="24">
        <f>V279/MAX(V$2:V279)-1</f>
        <v>-3.9215267403869269E-4</v>
      </c>
    </row>
    <row r="280" spans="16:25">
      <c r="P280" s="4">
        <f t="shared" si="34"/>
        <v>43890</v>
      </c>
      <c r="Q280" s="44">
        <v>-5.1000000000000004E-3</v>
      </c>
      <c r="R280" s="8">
        <v>-9.3901784396624999E-3</v>
      </c>
      <c r="S280" s="8">
        <v>-8.2318729964890869E-2</v>
      </c>
      <c r="T280" s="1">
        <f t="shared" si="35"/>
        <v>74479.990133486441</v>
      </c>
      <c r="U280" s="1">
        <f t="shared" si="35"/>
        <v>22328.665571982288</v>
      </c>
      <c r="V280" s="1">
        <f t="shared" si="35"/>
        <v>61728.411541226065</v>
      </c>
      <c r="W280" s="24">
        <f>T280/MAX(T$2:T280)-1</f>
        <v>-2.3253130935090405E-2</v>
      </c>
      <c r="X280" s="24">
        <f>U280/MAX(U$2:U280)-1</f>
        <v>-4.0992993093573848E-2</v>
      </c>
      <c r="Y280" s="24">
        <f>V280/MAX(V$2:V280)-1</f>
        <v>-8.2678601128850393E-2</v>
      </c>
    </row>
    <row r="281" spans="16:25">
      <c r="P281" s="4">
        <f t="shared" si="34"/>
        <v>43921</v>
      </c>
      <c r="Q281" s="44">
        <v>1.2999999999999999E-3</v>
      </c>
      <c r="R281" s="8">
        <v>1.6757122407310199E-2</v>
      </c>
      <c r="S281" s="8">
        <v>-0.12351353104680352</v>
      </c>
      <c r="T281" s="1">
        <f t="shared" si="35"/>
        <v>74576.814120659983</v>
      </c>
      <c r="U281" s="1">
        <f t="shared" si="35"/>
        <v>22702.829754163889</v>
      </c>
      <c r="V281" s="1">
        <f t="shared" si="35"/>
        <v>54104.117465858973</v>
      </c>
      <c r="W281" s="24">
        <f>T281/MAX(T$2:T281)-1</f>
        <v>-2.1983360005305874E-2</v>
      </c>
      <c r="X281" s="24">
        <f>U281/MAX(U$2:U281)-1</f>
        <v>-2.4922795289374688E-2</v>
      </c>
      <c r="Y281" s="24">
        <f>V281/MAX(V$2:V281)-1</f>
        <v>-0.19598020620821943</v>
      </c>
    </row>
    <row r="282" spans="16:25">
      <c r="P282" s="4">
        <f t="shared" si="34"/>
        <v>43951</v>
      </c>
      <c r="Q282" s="44">
        <v>-2.5999999999999999E-3</v>
      </c>
      <c r="R282" s="8">
        <v>1.3038817290069726E-3</v>
      </c>
      <c r="S282" s="8">
        <v>0.12819403324982925</v>
      </c>
      <c r="T282" s="1">
        <f t="shared" si="35"/>
        <v>74382.91440394627</v>
      </c>
      <c r="U282" s="1">
        <f t="shared" si="35"/>
        <v>22732.4315590771</v>
      </c>
      <c r="V282" s="1">
        <f t="shared" si="35"/>
        <v>61039.942499229968</v>
      </c>
      <c r="W282" s="24">
        <f>T282/MAX(T$2:T282)-1</f>
        <v>-2.4526203269292113E-2</v>
      </c>
      <c r="X282" s="24">
        <f>U282/MAX(U$2:U282)-1</f>
        <v>-2.3651409937781254E-2</v>
      </c>
      <c r="Y282" s="24">
        <f>V282/MAX(V$2:V282)-1</f>
        <v>-9.290966602935502E-2</v>
      </c>
    </row>
    <row r="283" spans="16:25">
      <c r="P283" s="4">
        <f t="shared" si="34"/>
        <v>43982</v>
      </c>
      <c r="Q283" s="44">
        <v>5.1000000000000004E-3</v>
      </c>
      <c r="R283" s="8">
        <v>-8.2395529415391078E-4</v>
      </c>
      <c r="S283" s="8">
        <v>4.7627458500709929E-2</v>
      </c>
      <c r="T283" s="1">
        <f t="shared" si="35"/>
        <v>74762.267267406409</v>
      </c>
      <c r="U283" s="1">
        <f t="shared" si="35"/>
        <v>22713.701051745007</v>
      </c>
      <c r="V283" s="1">
        <f t="shared" si="35"/>
        <v>63947.119827497765</v>
      </c>
      <c r="W283" s="24">
        <f>T283/MAX(T$2:T283)-1</f>
        <v>-1.9551286905965304E-2</v>
      </c>
      <c r="X283" s="24">
        <f>U283/MAX(U$2:U283)-1</f>
        <v>-2.4455877527502778E-2</v>
      </c>
      <c r="Y283" s="24">
        <f>V283/MAX(V$2:V283)-1</f>
        <v>-4.9707258791772957E-2</v>
      </c>
    </row>
    <row r="284" spans="16:25">
      <c r="P284" s="4">
        <f t="shared" si="34"/>
        <v>44012</v>
      </c>
      <c r="Q284" s="44">
        <v>8.6E-3</v>
      </c>
      <c r="R284" s="8">
        <v>-5.4351219732009515E-3</v>
      </c>
      <c r="S284" s="8">
        <v>1.9888211104706066E-2</v>
      </c>
      <c r="T284" s="1">
        <f t="shared" si="35"/>
        <v>75405.222765906103</v>
      </c>
      <c r="U284" s="1">
        <f t="shared" si="35"/>
        <v>22590.249316065951</v>
      </c>
      <c r="V284" s="1">
        <f t="shared" si="35"/>
        <v>65218.913646164976</v>
      </c>
      <c r="W284" s="24">
        <f>T284/MAX(T$2:T284)-1</f>
        <v>-1.1119427973356633E-2</v>
      </c>
      <c r="X284" s="24">
        <f>U284/MAX(U$2:U284)-1</f>
        <v>-2.9758078823379996E-2</v>
      </c>
      <c r="Y284" s="24">
        <f>V284/MAX(V$2:V284)-1</f>
        <v>-3.0807636143353911E-2</v>
      </c>
    </row>
    <row r="285" spans="16:25">
      <c r="P285" s="4">
        <f t="shared" si="34"/>
        <v>44043</v>
      </c>
      <c r="Q285" s="44">
        <v>-6.9999999999999999E-4</v>
      </c>
      <c r="R285" s="8">
        <v>1.8478004779374668E-2</v>
      </c>
      <c r="S285" s="8">
        <v>5.6385171143966906E-2</v>
      </c>
      <c r="T285" s="1">
        <f t="shared" si="35"/>
        <v>75352.439109969971</v>
      </c>
      <c r="U285" s="1">
        <f t="shared" si="35"/>
        <v>23007.672050895482</v>
      </c>
      <c r="V285" s="1">
        <f t="shared" si="35"/>
        <v>68896.293253927593</v>
      </c>
      <c r="W285" s="24">
        <f>T285/MAX(T$2:T285)-1</f>
        <v>-1.1811644373775243E-2</v>
      </c>
      <c r="X285" s="24">
        <f>U285/MAX(U$2:U285)-1</f>
        <v>-1.1829943966728873E-2</v>
      </c>
      <c r="Y285" s="24">
        <f>V285/MAX(V$2:V285)-1</f>
        <v>0</v>
      </c>
    </row>
    <row r="286" spans="16:25">
      <c r="P286" s="4">
        <f t="shared" si="34"/>
        <v>44074</v>
      </c>
      <c r="Q286" s="44">
        <v>-2.5000000000000001E-3</v>
      </c>
      <c r="R286" s="8">
        <v>1.7991509481924961E-3</v>
      </c>
      <c r="S286" s="8">
        <v>7.1879829682211405E-2</v>
      </c>
      <c r="T286" s="1">
        <f t="shared" si="35"/>
        <v>75164.058012195048</v>
      </c>
      <c r="U286" s="1">
        <f t="shared" si="35"/>
        <v>23049.066325881551</v>
      </c>
      <c r="V286" s="1">
        <f t="shared" si="35"/>
        <v>73848.547078755597</v>
      </c>
      <c r="W286" s="24">
        <f>T286/MAX(T$2:T286)-1</f>
        <v>-1.4282115262840733E-2</v>
      </c>
      <c r="X286" s="24">
        <f>U286/MAX(U$2:U286)-1</f>
        <v>-1.0052076873441229E-2</v>
      </c>
      <c r="Y286" s="24">
        <f>V286/MAX(V$2:V286)-1</f>
        <v>0</v>
      </c>
    </row>
    <row r="287" spans="16:25">
      <c r="P287" s="4">
        <f t="shared" si="34"/>
        <v>44104</v>
      </c>
      <c r="Q287" s="44">
        <v>5.9999999999999995E-4</v>
      </c>
      <c r="R287" s="8">
        <v>-1.0622951360452104E-2</v>
      </c>
      <c r="S287" s="8">
        <v>-3.7997194147475488E-2</v>
      </c>
      <c r="T287" s="1">
        <f t="shared" si="35"/>
        <v>75209.156447002359</v>
      </c>
      <c r="U287" s="1">
        <f t="shared" si="35"/>
        <v>22804.217215397875</v>
      </c>
      <c r="V287" s="1">
        <f t="shared" si="35"/>
        <v>71042.509497895138</v>
      </c>
      <c r="W287" s="24">
        <f>T287/MAX(T$2:T287)-1</f>
        <v>-1.3690684531998509E-2</v>
      </c>
      <c r="X287" s="24">
        <f>U287/MAX(U$2:U287)-1</f>
        <v>-2.0568245510195315E-2</v>
      </c>
      <c r="Y287" s="24">
        <f>V287/MAX(V$2:V287)-1</f>
        <v>-3.7997194147475488E-2</v>
      </c>
    </row>
    <row r="288" spans="16:25">
      <c r="P288" s="4">
        <f t="shared" si="34"/>
        <v>44135</v>
      </c>
      <c r="Q288" s="44">
        <v>4.0000000000000002E-4</v>
      </c>
      <c r="R288" s="8">
        <v>-5.0320417567134568E-3</v>
      </c>
      <c r="S288" s="8">
        <v>-2.6592646444557833E-2</v>
      </c>
      <c r="T288" s="1">
        <f t="shared" si="35"/>
        <v>75239.240109581151</v>
      </c>
      <c r="U288" s="1">
        <f t="shared" si="35"/>
        <v>22689.46544214083</v>
      </c>
      <c r="V288" s="1">
        <f t="shared" si="35"/>
        <v>69153.301160283474</v>
      </c>
      <c r="W288" s="24">
        <f>T288/MAX(T$2:T288)-1</f>
        <v>-1.3296160805811419E-2</v>
      </c>
      <c r="X288" s="24">
        <f>U288/MAX(U$2:U288)-1</f>
        <v>-2.5496786996639043E-2</v>
      </c>
      <c r="Y288" s="24">
        <f>V288/MAX(V$2:V288)-1</f>
        <v>-6.3579394642184206E-2</v>
      </c>
    </row>
    <row r="289" spans="16:25">
      <c r="P289" s="4">
        <f t="shared" si="34"/>
        <v>44165</v>
      </c>
      <c r="Q289" s="44">
        <v>-2.5000000000000001E-3</v>
      </c>
      <c r="R289" s="8">
        <v>1.5127041435275768E-2</v>
      </c>
      <c r="S289" s="8">
        <v>0.10946362497104611</v>
      </c>
      <c r="T289" s="1">
        <f t="shared" si="35"/>
        <v>75051.142009307208</v>
      </c>
      <c r="U289" s="1">
        <f t="shared" si="35"/>
        <v>23032.689926028354</v>
      </c>
      <c r="V289" s="1">
        <f t="shared" si="35"/>
        <v>76723.072184002551</v>
      </c>
      <c r="W289" s="24">
        <f>T289/MAX(T$2:T289)-1</f>
        <v>-1.5762920403796787E-2</v>
      </c>
      <c r="X289" s="24">
        <f>U289/MAX(U$2:U289)-1</f>
        <v>-1.0755436514727768E-2</v>
      </c>
      <c r="Y289" s="24">
        <f>V289/MAX(V$2:V289)-1</f>
        <v>0</v>
      </c>
    </row>
    <row r="290" spans="16:25">
      <c r="P290" s="4">
        <f t="shared" si="34"/>
        <v>44196</v>
      </c>
      <c r="Q290" s="44">
        <v>7.1000000000000004E-3</v>
      </c>
      <c r="R290" s="8">
        <v>2.7064919367381757E-2</v>
      </c>
      <c r="S290" s="8">
        <v>3.8448567061827754E-2</v>
      </c>
      <c r="T290" s="1">
        <f t="shared" si="35"/>
        <v>75584.005117573295</v>
      </c>
      <c r="U290" s="1">
        <f t="shared" si="35"/>
        <v>23656.067821690216</v>
      </c>
      <c r="V290" s="1">
        <f t="shared" si="35"/>
        <v>79672.964370058631</v>
      </c>
      <c r="W290" s="24">
        <f>T290/MAX(T$2:T290)-1</f>
        <v>-8.7748371386636714E-3</v>
      </c>
      <c r="X290" s="24">
        <f>U290/MAX(U$2:U290)-1</f>
        <v>0</v>
      </c>
      <c r="Y290" s="24">
        <f>V290/MAX(V$2:V290)-1</f>
        <v>0</v>
      </c>
    </row>
    <row r="291" spans="16:25">
      <c r="P291" s="4">
        <f t="shared" si="34"/>
        <v>44227</v>
      </c>
      <c r="Q291" s="44">
        <v>-5.5999999999999999E-3</v>
      </c>
      <c r="R291" s="8">
        <v>-1.7600361464140679E-3</v>
      </c>
      <c r="S291" s="8">
        <v>-1.009620651214338E-2</v>
      </c>
      <c r="T291" s="1">
        <f t="shared" ref="T291:V293" si="36">T290*(1+Q291)</f>
        <v>75160.734688914876</v>
      </c>
      <c r="U291" s="1">
        <f t="shared" si="36"/>
        <v>23614.43228724202</v>
      </c>
      <c r="V291" s="1">
        <f t="shared" si="36"/>
        <v>78868.569668343873</v>
      </c>
      <c r="W291" s="24">
        <f>T291/MAX(T$2:T291)-1</f>
        <v>-1.4325698050687286E-2</v>
      </c>
      <c r="X291" s="24">
        <f>U291/MAX(U$2:U291)-1</f>
        <v>-1.7600361464140679E-3</v>
      </c>
      <c r="Y291" s="24">
        <f>V291/MAX(V$2:V291)-1</f>
        <v>-1.0096206512143491E-2</v>
      </c>
    </row>
    <row r="292" spans="16:25">
      <c r="P292" s="4">
        <f t="shared" si="34"/>
        <v>44255</v>
      </c>
      <c r="Q292" s="44">
        <v>1.7100000000000001E-2</v>
      </c>
      <c r="R292" s="8">
        <v>2.1441879559162436E-2</v>
      </c>
      <c r="S292" s="8">
        <v>2.7574498666190994E-2</v>
      </c>
      <c r="T292" s="1">
        <f t="shared" si="36"/>
        <v>76445.983252095306</v>
      </c>
      <c r="U292" s="1">
        <f t="shared" si="36"/>
        <v>24120.770100203059</v>
      </c>
      <c r="V292" s="1">
        <f t="shared" si="36"/>
        <v>81043.33093746801</v>
      </c>
      <c r="W292" s="24">
        <f>T292/MAX(T$2:T292)-1</f>
        <v>0</v>
      </c>
      <c r="X292" s="24">
        <f>U292/MAX(U$2:U292)-1</f>
        <v>0</v>
      </c>
      <c r="Y292" s="24">
        <f>V292/MAX(V$2:V292)-1</f>
        <v>0</v>
      </c>
    </row>
    <row r="293" spans="16:25">
      <c r="P293" s="4">
        <f t="shared" si="34"/>
        <v>44286</v>
      </c>
      <c r="Q293" s="44">
        <v>4.1999999999999997E-3</v>
      </c>
      <c r="R293" s="41">
        <v>2.7000000000000001E-3</v>
      </c>
      <c r="S293" s="8">
        <v>4.3795555701961586E-2</v>
      </c>
      <c r="T293" s="1">
        <f t="shared" si="36"/>
        <v>76767.056381754111</v>
      </c>
      <c r="U293" s="1">
        <f t="shared" si="36"/>
        <v>24185.896179473606</v>
      </c>
      <c r="V293" s="1">
        <f t="shared" si="36"/>
        <v>84592.668651812404</v>
      </c>
      <c r="W293" s="24">
        <f>T293/MAX(T$2:T293)-1</f>
        <v>0</v>
      </c>
      <c r="X293" s="24">
        <f>U293/MAX(U$2:U293)-1</f>
        <v>0</v>
      </c>
      <c r="Y293" s="24">
        <f>V293/MAX(V$2:V293)-1</f>
        <v>0</v>
      </c>
    </row>
    <row r="294" spans="16:25">
      <c r="R294" s="42" t="s">
        <v>67</v>
      </c>
    </row>
  </sheetData>
  <sortState xmlns:xlrd2="http://schemas.microsoft.com/office/spreadsheetml/2017/richdata2" ref="A57:B80">
    <sortCondition descending="1" ref="A57:A80"/>
  </sortState>
  <mergeCells count="1">
    <mergeCell ref="A11:C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58B3-A806-4E3E-897C-DE9C13507533}">
  <dimension ref="A1:J27"/>
  <sheetViews>
    <sheetView workbookViewId="0"/>
  </sheetViews>
  <sheetFormatPr defaultRowHeight="15"/>
  <cols>
    <col min="1" max="1" width="9.7109375" bestFit="1" customWidth="1"/>
    <col min="8" max="8" width="10.7109375" customWidth="1"/>
  </cols>
  <sheetData>
    <row r="1" spans="1:10">
      <c r="A1" t="s">
        <v>15</v>
      </c>
      <c r="B1" t="s">
        <v>61</v>
      </c>
      <c r="C1" t="s">
        <v>61</v>
      </c>
      <c r="D1" t="s">
        <v>62</v>
      </c>
      <c r="E1" t="s">
        <v>62</v>
      </c>
      <c r="F1" t="s">
        <v>61</v>
      </c>
      <c r="G1" t="s">
        <v>62</v>
      </c>
      <c r="I1" t="s">
        <v>61</v>
      </c>
      <c r="J1" t="s">
        <v>62</v>
      </c>
    </row>
    <row r="2" spans="1:10">
      <c r="A2" s="52">
        <v>43880</v>
      </c>
      <c r="B2">
        <v>6886.47</v>
      </c>
      <c r="C2" s="119"/>
      <c r="D2">
        <v>7.06</v>
      </c>
      <c r="E2" s="119"/>
      <c r="F2">
        <v>100</v>
      </c>
      <c r="G2">
        <v>100</v>
      </c>
      <c r="H2" s="52">
        <v>43880</v>
      </c>
      <c r="I2" s="108">
        <f>F2/F$2-1</f>
        <v>0</v>
      </c>
      <c r="J2" s="108">
        <f>G2/G$2-1</f>
        <v>0</v>
      </c>
    </row>
    <row r="3" spans="1:10">
      <c r="A3" s="52">
        <v>43881</v>
      </c>
      <c r="B3">
        <v>6860.52</v>
      </c>
      <c r="C3" s="119">
        <f t="shared" ref="C3:C25" si="0">(B3-B2)/B2</f>
        <v>-3.7682586288765967E-3</v>
      </c>
      <c r="D3">
        <v>7.12</v>
      </c>
      <c r="E3" s="119">
        <f t="shared" ref="E3:E25" si="1">(D3-D2)/D2</f>
        <v>8.4985835694051694E-3</v>
      </c>
      <c r="F3">
        <f t="shared" ref="F3:F25" si="2">F2*(1+C3)</f>
        <v>99.623174137112329</v>
      </c>
      <c r="G3">
        <f t="shared" ref="G3:G25" si="3">G2*(1+E3)</f>
        <v>100.84985835694052</v>
      </c>
      <c r="H3" s="52">
        <v>43881</v>
      </c>
      <c r="I3" s="108">
        <f t="shared" ref="I3:I25" si="4">F3/F$2-1</f>
        <v>-3.7682586288767528E-3</v>
      </c>
      <c r="J3" s="108">
        <f t="shared" ref="J3:J25" si="5">G3/G$2-1</f>
        <v>8.4985835694051381E-3</v>
      </c>
    </row>
    <row r="4" spans="1:10">
      <c r="A4" s="52">
        <v>43882</v>
      </c>
      <c r="B4">
        <v>6788.6</v>
      </c>
      <c r="C4" s="119">
        <f t="shared" si="0"/>
        <v>-1.0483170371925169E-2</v>
      </c>
      <c r="D4">
        <v>7.29</v>
      </c>
      <c r="E4" s="119">
        <f t="shared" si="1"/>
        <v>2.3876404494382011E-2</v>
      </c>
      <c r="F4">
        <f t="shared" si="2"/>
        <v>98.578807429641017</v>
      </c>
      <c r="G4">
        <f t="shared" si="3"/>
        <v>103.25779036827196</v>
      </c>
      <c r="H4" s="52">
        <v>43882</v>
      </c>
      <c r="I4" s="108">
        <f t="shared" si="4"/>
        <v>-1.4211925703589867E-2</v>
      </c>
      <c r="J4" s="108">
        <f t="shared" si="5"/>
        <v>3.2577903682719622E-2</v>
      </c>
    </row>
    <row r="5" spans="1:10">
      <c r="A5" s="52">
        <v>43885</v>
      </c>
      <c r="B5">
        <v>6561.94</v>
      </c>
      <c r="C5" s="119">
        <f t="shared" si="0"/>
        <v>-3.3388327490204275E-2</v>
      </c>
      <c r="D5">
        <v>7.37</v>
      </c>
      <c r="E5" s="119">
        <f t="shared" si="1"/>
        <v>1.0973936899862835E-2</v>
      </c>
      <c r="F5">
        <f t="shared" si="2"/>
        <v>95.287425923586383</v>
      </c>
      <c r="G5">
        <f t="shared" si="3"/>
        <v>104.39093484419264</v>
      </c>
      <c r="H5" s="52">
        <v>43885</v>
      </c>
      <c r="I5" s="108">
        <f t="shared" si="4"/>
        <v>-4.7125740764136115E-2</v>
      </c>
      <c r="J5" s="108">
        <f t="shared" si="5"/>
        <v>4.3909348441926399E-2</v>
      </c>
    </row>
    <row r="6" spans="1:10">
      <c r="A6" s="52">
        <v>43886</v>
      </c>
      <c r="B6">
        <v>6363.37</v>
      </c>
      <c r="C6" s="119">
        <f t="shared" si="0"/>
        <v>-3.0260867975019541E-2</v>
      </c>
      <c r="D6">
        <v>7.4</v>
      </c>
      <c r="E6" s="119">
        <f t="shared" si="1"/>
        <v>4.070556309362313E-3</v>
      </c>
      <c r="F6">
        <f t="shared" si="2"/>
        <v>92.403945708033277</v>
      </c>
      <c r="G6">
        <f t="shared" si="3"/>
        <v>104.81586402266291</v>
      </c>
      <c r="H6" s="52">
        <v>43886</v>
      </c>
      <c r="I6" s="108">
        <f t="shared" si="4"/>
        <v>-7.5960542919667251E-2</v>
      </c>
      <c r="J6" s="108">
        <f t="shared" si="5"/>
        <v>4.8158640226628968E-2</v>
      </c>
    </row>
    <row r="7" spans="1:10">
      <c r="A7" s="52">
        <v>43887</v>
      </c>
      <c r="B7">
        <v>6339.38</v>
      </c>
      <c r="C7" s="119">
        <f t="shared" si="0"/>
        <v>-3.7700149449112312E-3</v>
      </c>
      <c r="D7">
        <v>7.4</v>
      </c>
      <c r="E7" s="119">
        <f t="shared" si="1"/>
        <v>0</v>
      </c>
      <c r="F7">
        <f t="shared" si="2"/>
        <v>92.055581451745226</v>
      </c>
      <c r="G7">
        <f t="shared" si="3"/>
        <v>104.81586402266291</v>
      </c>
      <c r="H7" s="52">
        <v>43887</v>
      </c>
      <c r="I7" s="108">
        <f t="shared" si="4"/>
        <v>-7.9444185482547724E-2</v>
      </c>
      <c r="J7" s="108">
        <f t="shared" si="5"/>
        <v>4.8158640226628968E-2</v>
      </c>
    </row>
    <row r="8" spans="1:10">
      <c r="A8" s="52">
        <v>43888</v>
      </c>
      <c r="B8">
        <v>6060.67</v>
      </c>
      <c r="C8" s="119">
        <f t="shared" si="0"/>
        <v>-4.3964867226763509E-2</v>
      </c>
      <c r="D8">
        <v>7.49</v>
      </c>
      <c r="E8" s="119">
        <f t="shared" si="1"/>
        <v>1.2162162162162142E-2</v>
      </c>
      <c r="F8">
        <f t="shared" si="2"/>
        <v>88.008370035736732</v>
      </c>
      <c r="G8">
        <f t="shared" si="3"/>
        <v>106.09065155807367</v>
      </c>
      <c r="H8" s="52">
        <v>43888</v>
      </c>
      <c r="I8" s="108">
        <f t="shared" si="4"/>
        <v>-0.11991629964263273</v>
      </c>
      <c r="J8" s="108">
        <f t="shared" si="5"/>
        <v>6.0906515580736675E-2</v>
      </c>
    </row>
    <row r="9" spans="1:10">
      <c r="A9" s="52">
        <v>43889</v>
      </c>
      <c r="B9">
        <v>6011.73</v>
      </c>
      <c r="C9" s="119">
        <f t="shared" si="0"/>
        <v>-8.0750148085938535E-3</v>
      </c>
      <c r="D9">
        <v>7.51</v>
      </c>
      <c r="E9" s="119">
        <f t="shared" si="1"/>
        <v>2.670226969292333E-3</v>
      </c>
      <c r="F9">
        <f t="shared" si="2"/>
        <v>87.297701144417957</v>
      </c>
      <c r="G9">
        <f t="shared" si="3"/>
        <v>106.37393767705385</v>
      </c>
      <c r="H9" s="52">
        <v>43889</v>
      </c>
      <c r="I9" s="108">
        <f t="shared" si="4"/>
        <v>-0.12702298855582039</v>
      </c>
      <c r="J9" s="108">
        <f t="shared" si="5"/>
        <v>6.3739376770538536E-2</v>
      </c>
    </row>
    <row r="10" spans="1:10">
      <c r="A10" s="52">
        <v>43892</v>
      </c>
      <c r="B10">
        <v>6288.64</v>
      </c>
      <c r="C10" s="119">
        <f t="shared" si="0"/>
        <v>4.6061616206982146E-2</v>
      </c>
      <c r="D10">
        <v>7.47</v>
      </c>
      <c r="E10" s="119">
        <f t="shared" si="1"/>
        <v>-5.3262316910785666E-3</v>
      </c>
      <c r="F10">
        <f t="shared" si="2"/>
        <v>91.318774350283974</v>
      </c>
      <c r="G10">
        <f t="shared" si="3"/>
        <v>105.8073654390935</v>
      </c>
      <c r="H10" s="52">
        <v>43892</v>
      </c>
      <c r="I10" s="108">
        <f t="shared" si="4"/>
        <v>-8.6812256497160289E-2</v>
      </c>
      <c r="J10" s="108">
        <f t="shared" si="5"/>
        <v>5.8073654390935037E-2</v>
      </c>
    </row>
    <row r="11" spans="1:10">
      <c r="A11" s="52">
        <v>43893</v>
      </c>
      <c r="B11">
        <v>6112.07</v>
      </c>
      <c r="C11" s="119">
        <f t="shared" si="0"/>
        <v>-2.8077612965601562E-2</v>
      </c>
      <c r="D11">
        <v>7.49</v>
      </c>
      <c r="E11" s="119">
        <f t="shared" si="1"/>
        <v>2.6773761713521369E-3</v>
      </c>
      <c r="F11">
        <f t="shared" si="2"/>
        <v>88.754761147583608</v>
      </c>
      <c r="G11">
        <f t="shared" si="3"/>
        <v>106.09065155807367</v>
      </c>
      <c r="H11" s="52">
        <v>43893</v>
      </c>
      <c r="I11" s="108">
        <f t="shared" si="4"/>
        <v>-0.11245238852416395</v>
      </c>
      <c r="J11" s="108">
        <f t="shared" si="5"/>
        <v>6.0906515580736675E-2</v>
      </c>
    </row>
    <row r="12" spans="1:10">
      <c r="A12" s="52">
        <v>43894</v>
      </c>
      <c r="B12">
        <v>6370.35</v>
      </c>
      <c r="C12" s="119">
        <f t="shared" si="0"/>
        <v>4.2257369434577918E-2</v>
      </c>
      <c r="D12">
        <v>7.47</v>
      </c>
      <c r="E12" s="119">
        <f t="shared" si="1"/>
        <v>-2.6702269692924514E-3</v>
      </c>
      <c r="F12">
        <f t="shared" si="2"/>
        <v>92.505303878474763</v>
      </c>
      <c r="G12">
        <f t="shared" si="3"/>
        <v>105.8073654390935</v>
      </c>
      <c r="H12" s="52">
        <v>43894</v>
      </c>
      <c r="I12" s="108">
        <f t="shared" si="4"/>
        <v>-7.494696121525235E-2</v>
      </c>
      <c r="J12" s="108">
        <f t="shared" si="5"/>
        <v>5.8073654390935037E-2</v>
      </c>
    </row>
    <row r="13" spans="1:10">
      <c r="A13" s="52">
        <v>43895</v>
      </c>
      <c r="B13">
        <v>6155.58</v>
      </c>
      <c r="C13" s="119">
        <f t="shared" si="0"/>
        <v>-3.3714003155242714E-2</v>
      </c>
      <c r="D13">
        <v>7.49</v>
      </c>
      <c r="E13" s="119">
        <f t="shared" si="1"/>
        <v>2.6773761713521369E-3</v>
      </c>
      <c r="F13">
        <f t="shared" si="2"/>
        <v>89.386579771639177</v>
      </c>
      <c r="G13">
        <f t="shared" si="3"/>
        <v>106.09065155807367</v>
      </c>
      <c r="H13" s="52">
        <v>43895</v>
      </c>
      <c r="I13" s="108">
        <f t="shared" si="4"/>
        <v>-0.10613420228360826</v>
      </c>
      <c r="J13" s="108">
        <f t="shared" si="5"/>
        <v>6.0906515580736675E-2</v>
      </c>
    </row>
    <row r="14" spans="1:10">
      <c r="A14" s="52">
        <v>43896</v>
      </c>
      <c r="B14">
        <v>6050.8</v>
      </c>
      <c r="C14" s="119">
        <f t="shared" si="0"/>
        <v>-1.7021954064442301E-2</v>
      </c>
      <c r="D14">
        <v>7.51</v>
      </c>
      <c r="E14" s="119">
        <f t="shared" si="1"/>
        <v>2.670226969292333E-3</v>
      </c>
      <c r="F14">
        <f t="shared" si="2"/>
        <v>87.865045516788726</v>
      </c>
      <c r="G14">
        <f t="shared" si="3"/>
        <v>106.37393767705385</v>
      </c>
      <c r="H14" s="52">
        <v>43896</v>
      </c>
      <c r="I14" s="108">
        <f t="shared" si="4"/>
        <v>-0.12134954483211269</v>
      </c>
      <c r="J14" s="108">
        <f t="shared" si="5"/>
        <v>6.3739376770538536E-2</v>
      </c>
    </row>
    <row r="15" spans="1:10">
      <c r="A15" s="52">
        <v>43899</v>
      </c>
      <c r="B15">
        <v>5591.74</v>
      </c>
      <c r="C15" s="119">
        <f t="shared" si="0"/>
        <v>-7.5867653863951945E-2</v>
      </c>
      <c r="D15">
        <v>7.59</v>
      </c>
      <c r="E15" s="119">
        <f t="shared" si="1"/>
        <v>1.0652463382157133E-2</v>
      </c>
      <c r="F15">
        <f t="shared" si="2"/>
        <v>81.198930656780618</v>
      </c>
      <c r="G15">
        <f t="shared" si="3"/>
        <v>107.50708215297453</v>
      </c>
      <c r="H15" s="52">
        <v>43899</v>
      </c>
      <c r="I15" s="108">
        <f t="shared" si="4"/>
        <v>-0.18801069343219379</v>
      </c>
      <c r="J15" s="108">
        <f t="shared" si="5"/>
        <v>7.5070821529745313E-2</v>
      </c>
    </row>
    <row r="16" spans="1:10">
      <c r="A16" s="52">
        <v>43900</v>
      </c>
      <c r="B16">
        <v>5868.11</v>
      </c>
      <c r="C16" s="119">
        <f t="shared" si="0"/>
        <v>4.9424687127799204E-2</v>
      </c>
      <c r="D16">
        <v>7.53</v>
      </c>
      <c r="E16" s="119">
        <f t="shared" si="1"/>
        <v>-7.9051383399208978E-3</v>
      </c>
      <c r="F16">
        <f t="shared" si="2"/>
        <v>85.212162399603869</v>
      </c>
      <c r="G16">
        <f t="shared" si="3"/>
        <v>106.65722379603403</v>
      </c>
      <c r="H16" s="52">
        <v>43900</v>
      </c>
      <c r="I16" s="108">
        <f t="shared" si="4"/>
        <v>-0.14787837600396125</v>
      </c>
      <c r="J16" s="108">
        <f t="shared" si="5"/>
        <v>6.6572237960340397E-2</v>
      </c>
    </row>
    <row r="17" spans="1:10">
      <c r="A17" s="52">
        <v>43901</v>
      </c>
      <c r="B17">
        <v>5581.76</v>
      </c>
      <c r="C17" s="119">
        <f t="shared" si="0"/>
        <v>-4.879765375904669E-2</v>
      </c>
      <c r="D17">
        <v>7.58</v>
      </c>
      <c r="E17" s="119">
        <f t="shared" si="1"/>
        <v>6.6401062416998431E-3</v>
      </c>
      <c r="F17">
        <f t="shared" si="2"/>
        <v>81.054008802768351</v>
      </c>
      <c r="G17">
        <f t="shared" si="3"/>
        <v>107.36543909348445</v>
      </c>
      <c r="H17" s="52">
        <v>43901</v>
      </c>
      <c r="I17" s="108">
        <f t="shared" si="4"/>
        <v>-0.18945991197231649</v>
      </c>
      <c r="J17" s="108">
        <f t="shared" si="5"/>
        <v>7.3654390934844605E-2</v>
      </c>
    </row>
    <row r="18" spans="1:10">
      <c r="A18" s="52">
        <v>43902</v>
      </c>
      <c r="B18">
        <v>5051.97</v>
      </c>
      <c r="C18" s="119">
        <f t="shared" si="0"/>
        <v>-9.4914507252192845E-2</v>
      </c>
      <c r="D18">
        <v>7.68</v>
      </c>
      <c r="E18" s="119">
        <f t="shared" si="1"/>
        <v>1.319261213720312E-2</v>
      </c>
      <c r="F18">
        <f t="shared" si="2"/>
        <v>73.360807496438696</v>
      </c>
      <c r="G18">
        <f t="shared" si="3"/>
        <v>108.78186968838529</v>
      </c>
      <c r="H18" s="52">
        <v>43902</v>
      </c>
      <c r="I18" s="108">
        <f t="shared" si="4"/>
        <v>-0.26639192503561304</v>
      </c>
      <c r="J18" s="108">
        <f t="shared" si="5"/>
        <v>8.7818696883852798E-2</v>
      </c>
    </row>
    <row r="19" spans="1:10">
      <c r="A19" s="52">
        <v>43903</v>
      </c>
      <c r="B19">
        <v>5522.85</v>
      </c>
      <c r="C19" s="119">
        <f t="shared" si="0"/>
        <v>9.3207204318315445E-2</v>
      </c>
      <c r="D19">
        <v>7.68</v>
      </c>
      <c r="E19" s="119">
        <f t="shared" si="1"/>
        <v>0</v>
      </c>
      <c r="F19">
        <f t="shared" si="2"/>
        <v>80.198563269715862</v>
      </c>
      <c r="G19">
        <f t="shared" si="3"/>
        <v>108.78186968838529</v>
      </c>
      <c r="H19" s="52">
        <v>43903</v>
      </c>
      <c r="I19" s="108">
        <f t="shared" si="4"/>
        <v>-0.19801436730284139</v>
      </c>
      <c r="J19" s="108">
        <f t="shared" si="5"/>
        <v>8.7818696883852798E-2</v>
      </c>
    </row>
    <row r="20" spans="1:10">
      <c r="A20" s="52">
        <v>43906</v>
      </c>
      <c r="B20">
        <v>4861.22</v>
      </c>
      <c r="C20" s="119">
        <f t="shared" si="0"/>
        <v>-0.11979865468010177</v>
      </c>
      <c r="D20">
        <v>7.68</v>
      </c>
      <c r="E20" s="119">
        <f t="shared" si="1"/>
        <v>0</v>
      </c>
      <c r="F20">
        <f t="shared" si="2"/>
        <v>70.590883282726878</v>
      </c>
      <c r="G20">
        <f t="shared" si="3"/>
        <v>108.78186968838529</v>
      </c>
      <c r="H20" s="52">
        <v>43906</v>
      </c>
      <c r="I20" s="108">
        <f t="shared" si="4"/>
        <v>-0.2940911671727312</v>
      </c>
      <c r="J20" s="108">
        <f t="shared" si="5"/>
        <v>8.7818696883852798E-2</v>
      </c>
    </row>
    <row r="21" spans="1:10">
      <c r="A21" s="52">
        <v>43907</v>
      </c>
      <c r="B21">
        <v>5152.83</v>
      </c>
      <c r="C21" s="119">
        <f t="shared" si="0"/>
        <v>5.9986999148361864E-2</v>
      </c>
      <c r="D21">
        <v>7.68</v>
      </c>
      <c r="E21" s="119">
        <f t="shared" si="1"/>
        <v>0</v>
      </c>
      <c r="F21">
        <f t="shared" si="2"/>
        <v>74.825418538089934</v>
      </c>
      <c r="G21">
        <f t="shared" si="3"/>
        <v>108.78186968838529</v>
      </c>
      <c r="H21" s="52">
        <v>43907</v>
      </c>
      <c r="I21" s="108">
        <f t="shared" si="4"/>
        <v>-0.25174581461910062</v>
      </c>
      <c r="J21" s="108">
        <f t="shared" si="5"/>
        <v>8.7818696883852798E-2</v>
      </c>
    </row>
    <row r="22" spans="1:10">
      <c r="A22" s="52">
        <v>43908</v>
      </c>
      <c r="B22">
        <v>4885.76</v>
      </c>
      <c r="C22" s="119">
        <f t="shared" si="0"/>
        <v>-5.1829771213100319E-2</v>
      </c>
      <c r="D22">
        <v>7.68</v>
      </c>
      <c r="E22" s="119">
        <f t="shared" si="1"/>
        <v>0</v>
      </c>
      <c r="F22">
        <f t="shared" si="2"/>
        <v>70.947234214336262</v>
      </c>
      <c r="G22">
        <f t="shared" si="3"/>
        <v>108.78186968838529</v>
      </c>
      <c r="H22" s="52">
        <v>43908</v>
      </c>
      <c r="I22" s="108">
        <f t="shared" si="4"/>
        <v>-0.29052765785663737</v>
      </c>
      <c r="J22" s="108">
        <f t="shared" si="5"/>
        <v>8.7818696883852798E-2</v>
      </c>
    </row>
    <row r="23" spans="1:10">
      <c r="A23" s="52">
        <v>43909</v>
      </c>
      <c r="B23">
        <v>4909.13</v>
      </c>
      <c r="C23" s="119">
        <f t="shared" si="0"/>
        <v>4.7832885774167968E-3</v>
      </c>
      <c r="D23">
        <v>7.67</v>
      </c>
      <c r="E23" s="119">
        <f t="shared" si="1"/>
        <v>-1.3020833333333057E-3</v>
      </c>
      <c r="F23">
        <f t="shared" si="2"/>
        <v>71.286595309353018</v>
      </c>
      <c r="G23">
        <f t="shared" si="3"/>
        <v>108.64022662889521</v>
      </c>
      <c r="H23" s="52">
        <v>43909</v>
      </c>
      <c r="I23" s="108">
        <f t="shared" si="4"/>
        <v>-0.28713404690646982</v>
      </c>
      <c r="J23" s="108">
        <f t="shared" si="5"/>
        <v>8.640226628895209E-2</v>
      </c>
    </row>
    <row r="24" spans="1:10">
      <c r="A24" s="52">
        <v>43910</v>
      </c>
      <c r="B24">
        <v>4697.09</v>
      </c>
      <c r="C24" s="119">
        <f t="shared" si="0"/>
        <v>-4.3192989389158561E-2</v>
      </c>
      <c r="D24">
        <v>7.67</v>
      </c>
      <c r="E24" s="119">
        <f t="shared" si="1"/>
        <v>0</v>
      </c>
      <c r="F24">
        <f t="shared" si="2"/>
        <v>68.207514154566894</v>
      </c>
      <c r="G24">
        <f t="shared" si="3"/>
        <v>108.64022662889521</v>
      </c>
      <c r="H24" s="52">
        <v>43910</v>
      </c>
      <c r="I24" s="108">
        <f t="shared" si="4"/>
        <v>-0.31792485845433105</v>
      </c>
      <c r="J24" s="108">
        <f t="shared" si="5"/>
        <v>8.640226628895209E-2</v>
      </c>
    </row>
    <row r="25" spans="1:10">
      <c r="A25" s="52">
        <v>43913</v>
      </c>
      <c r="B25">
        <v>4559.5</v>
      </c>
      <c r="C25" s="119">
        <f t="shared" si="0"/>
        <v>-2.9292604570063621E-2</v>
      </c>
      <c r="D25">
        <v>7.67</v>
      </c>
      <c r="E25" s="119">
        <f t="shared" si="1"/>
        <v>0</v>
      </c>
      <c r="F25">
        <f t="shared" si="2"/>
        <v>66.209538413730144</v>
      </c>
      <c r="G25">
        <f t="shared" si="3"/>
        <v>108.64022662889521</v>
      </c>
      <c r="H25" s="52">
        <v>43913</v>
      </c>
      <c r="I25" s="108">
        <f t="shared" si="4"/>
        <v>-0.3379046158626986</v>
      </c>
      <c r="J25" s="108">
        <f t="shared" si="5"/>
        <v>8.640226628895209E-2</v>
      </c>
    </row>
    <row r="27" spans="1:10">
      <c r="F27" s="121">
        <f>F25/F2-1</f>
        <v>-0.3379046158626986</v>
      </c>
      <c r="G27" s="121">
        <f>G25/G2-1</f>
        <v>8.640226628895209E-2</v>
      </c>
      <c r="H27" s="1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2493-764F-4B50-8985-44B9BAF754A7}">
  <dimension ref="A1:J45"/>
  <sheetViews>
    <sheetView workbookViewId="0">
      <selection activeCell="C13" sqref="C13"/>
    </sheetView>
  </sheetViews>
  <sheetFormatPr defaultRowHeight="15"/>
  <cols>
    <col min="1" max="1" width="9.7109375" bestFit="1" customWidth="1"/>
    <col min="8" max="8" width="10.7109375" customWidth="1"/>
  </cols>
  <sheetData>
    <row r="1" spans="1:10">
      <c r="A1" t="s">
        <v>15</v>
      </c>
      <c r="B1" t="s">
        <v>61</v>
      </c>
      <c r="C1" t="s">
        <v>61</v>
      </c>
      <c r="D1" t="s">
        <v>62</v>
      </c>
      <c r="E1" t="s">
        <v>62</v>
      </c>
      <c r="F1" t="s">
        <v>61</v>
      </c>
      <c r="G1" t="s">
        <v>62</v>
      </c>
      <c r="I1" t="s">
        <v>61</v>
      </c>
      <c r="J1" t="s">
        <v>62</v>
      </c>
    </row>
    <row r="2" spans="1:10">
      <c r="A2" s="52">
        <v>43861</v>
      </c>
      <c r="B2">
        <v>6551</v>
      </c>
      <c r="D2">
        <v>7.46</v>
      </c>
      <c r="F2">
        <v>100</v>
      </c>
      <c r="G2">
        <v>100</v>
      </c>
      <c r="H2" s="52">
        <v>43861</v>
      </c>
      <c r="I2" s="108">
        <v>0</v>
      </c>
      <c r="J2" s="108">
        <v>0</v>
      </c>
    </row>
    <row r="3" spans="1:10">
      <c r="A3" s="52">
        <v>43864</v>
      </c>
      <c r="B3">
        <v>6598.63</v>
      </c>
      <c r="C3" s="119">
        <f t="shared" ref="C3:C43" si="0">(B3-B2)/B2</f>
        <v>7.2706457029461319E-3</v>
      </c>
      <c r="D3">
        <v>7.43</v>
      </c>
      <c r="E3" s="119">
        <f t="shared" ref="E3:E43" si="1">(D3-D2)/D2</f>
        <v>-4.0214477211796577E-3</v>
      </c>
      <c r="F3">
        <f t="shared" ref="F3:F43" si="2">F2*(1+C3)</f>
        <v>100.72706457029462</v>
      </c>
      <c r="G3">
        <f t="shared" ref="G3:G43" si="3">G2*(1+E3)</f>
        <v>99.597855227882036</v>
      </c>
      <c r="H3" s="52">
        <v>43864</v>
      </c>
      <c r="I3" s="108">
        <f t="shared" ref="I3:I43" si="4">F3/$F$2-1</f>
        <v>7.2706457029461102E-3</v>
      </c>
      <c r="J3" s="108">
        <f t="shared" ref="J3:J43" si="5">G3/$G$2-1</f>
        <v>-4.0214477211796273E-3</v>
      </c>
    </row>
    <row r="4" spans="1:10">
      <c r="A4" s="52">
        <v>43865</v>
      </c>
      <c r="B4">
        <v>6697.49</v>
      </c>
      <c r="C4" s="119">
        <f t="shared" si="0"/>
        <v>1.4981897757564777E-2</v>
      </c>
      <c r="D4">
        <v>7.38</v>
      </c>
      <c r="E4" s="119">
        <f t="shared" si="1"/>
        <v>-6.7294751009421032E-3</v>
      </c>
      <c r="F4">
        <f t="shared" si="2"/>
        <v>102.2361471531064</v>
      </c>
      <c r="G4">
        <f t="shared" si="3"/>
        <v>98.927613941018762</v>
      </c>
      <c r="H4" s="52">
        <v>43865</v>
      </c>
      <c r="I4" s="108">
        <f t="shared" si="4"/>
        <v>2.2361471531064048E-2</v>
      </c>
      <c r="J4" s="108">
        <f t="shared" si="5"/>
        <v>-1.072386058981234E-2</v>
      </c>
    </row>
    <row r="5" spans="1:10">
      <c r="A5" s="52">
        <v>43866</v>
      </c>
      <c r="B5">
        <v>6772.98</v>
      </c>
      <c r="C5" s="119">
        <f t="shared" si="0"/>
        <v>1.1271386743391894E-2</v>
      </c>
      <c r="D5">
        <v>7.26</v>
      </c>
      <c r="E5" s="119">
        <f t="shared" si="1"/>
        <v>-1.6260162601626032E-2</v>
      </c>
      <c r="F5">
        <f t="shared" si="2"/>
        <v>103.38849030682337</v>
      </c>
      <c r="G5">
        <f t="shared" si="3"/>
        <v>97.31903485254692</v>
      </c>
      <c r="H5" s="52">
        <v>43866</v>
      </c>
      <c r="I5" s="108">
        <f t="shared" si="4"/>
        <v>3.3884903068233774E-2</v>
      </c>
      <c r="J5" s="108">
        <f t="shared" si="5"/>
        <v>-2.6809651474530849E-2</v>
      </c>
    </row>
    <row r="6" spans="1:10">
      <c r="A6" s="52">
        <v>43867</v>
      </c>
      <c r="B6">
        <v>6796.64</v>
      </c>
      <c r="C6" s="119">
        <f t="shared" si="0"/>
        <v>3.493292465059806E-3</v>
      </c>
      <c r="D6">
        <v>7.21</v>
      </c>
      <c r="E6" s="119">
        <f t="shared" si="1"/>
        <v>-6.887052341597772E-3</v>
      </c>
      <c r="F6">
        <f t="shared" si="2"/>
        <v>103.74965654098612</v>
      </c>
      <c r="G6">
        <f t="shared" si="3"/>
        <v>96.648793565683647</v>
      </c>
      <c r="H6" s="52">
        <v>43867</v>
      </c>
      <c r="I6" s="108">
        <f t="shared" si="4"/>
        <v>3.7496565409861127E-2</v>
      </c>
      <c r="J6" s="108">
        <f t="shared" si="5"/>
        <v>-3.3512064343163561E-2</v>
      </c>
    </row>
    <row r="7" spans="1:10">
      <c r="A7" s="52">
        <v>43868</v>
      </c>
      <c r="B7">
        <v>6761.26</v>
      </c>
      <c r="C7" s="119">
        <f t="shared" si="0"/>
        <v>-5.2055133124602904E-3</v>
      </c>
      <c r="D7">
        <v>7.28</v>
      </c>
      <c r="E7" s="119">
        <f t="shared" si="1"/>
        <v>9.708737864077709E-3</v>
      </c>
      <c r="F7">
        <f t="shared" si="2"/>
        <v>103.20958632269884</v>
      </c>
      <c r="G7">
        <f t="shared" si="3"/>
        <v>97.58713136729223</v>
      </c>
      <c r="H7" s="52">
        <v>43868</v>
      </c>
      <c r="I7" s="108">
        <f t="shared" si="4"/>
        <v>3.2095863226988319E-2</v>
      </c>
      <c r="J7" s="108">
        <f t="shared" si="5"/>
        <v>-2.4128686327077653E-2</v>
      </c>
    </row>
    <row r="8" spans="1:10">
      <c r="A8" s="52">
        <v>43871</v>
      </c>
      <c r="B8">
        <v>6811.83</v>
      </c>
      <c r="C8" s="119">
        <f t="shared" si="0"/>
        <v>7.4793751460526152E-3</v>
      </c>
      <c r="D8">
        <v>7.22</v>
      </c>
      <c r="E8" s="119">
        <f t="shared" si="1"/>
        <v>-8.2417582417583096E-3</v>
      </c>
      <c r="F8">
        <f t="shared" si="2"/>
        <v>103.98152953747521</v>
      </c>
      <c r="G8">
        <f t="shared" si="3"/>
        <v>96.782841823056302</v>
      </c>
      <c r="H8" s="52">
        <v>43871</v>
      </c>
      <c r="I8" s="108">
        <f t="shared" si="4"/>
        <v>3.9815295374752147E-2</v>
      </c>
      <c r="J8" s="108">
        <f t="shared" si="5"/>
        <v>-3.2171581769437019E-2</v>
      </c>
    </row>
    <row r="9" spans="1:10">
      <c r="A9" s="52">
        <v>43872</v>
      </c>
      <c r="B9">
        <v>6823.59</v>
      </c>
      <c r="C9" s="119">
        <f t="shared" si="0"/>
        <v>1.7264083219928005E-3</v>
      </c>
      <c r="D9">
        <v>7.21</v>
      </c>
      <c r="E9" s="119">
        <f t="shared" si="1"/>
        <v>-1.3850415512465079E-3</v>
      </c>
      <c r="F9">
        <f t="shared" si="2"/>
        <v>104.16104411540225</v>
      </c>
      <c r="G9">
        <f t="shared" si="3"/>
        <v>96.648793565683647</v>
      </c>
      <c r="H9" s="52">
        <v>43872</v>
      </c>
      <c r="I9" s="108">
        <f t="shared" si="4"/>
        <v>4.161044115402257E-2</v>
      </c>
      <c r="J9" s="108">
        <f t="shared" si="5"/>
        <v>-3.3512064343163561E-2</v>
      </c>
    </row>
    <row r="10" spans="1:10">
      <c r="A10" s="52">
        <v>43873</v>
      </c>
      <c r="B10">
        <v>6867.92</v>
      </c>
      <c r="C10" s="119">
        <f t="shared" si="0"/>
        <v>6.4965802458822886E-3</v>
      </c>
      <c r="D10">
        <v>7.15</v>
      </c>
      <c r="E10" s="119">
        <f t="shared" si="1"/>
        <v>-8.3217753120665202E-3</v>
      </c>
      <c r="F10">
        <f t="shared" si="2"/>
        <v>104.83773469699284</v>
      </c>
      <c r="G10">
        <f t="shared" si="3"/>
        <v>95.844504021447719</v>
      </c>
      <c r="H10" s="52">
        <v>43873</v>
      </c>
      <c r="I10" s="108">
        <f t="shared" si="4"/>
        <v>4.8377346969928459E-2</v>
      </c>
      <c r="J10" s="108">
        <f t="shared" si="5"/>
        <v>-4.1554959785522816E-2</v>
      </c>
    </row>
    <row r="11" spans="1:10">
      <c r="A11" s="52">
        <v>43874</v>
      </c>
      <c r="B11">
        <v>6858.92</v>
      </c>
      <c r="C11" s="119">
        <f t="shared" si="0"/>
        <v>-1.3104404244662139E-3</v>
      </c>
      <c r="D11">
        <v>7.15</v>
      </c>
      <c r="E11" s="119">
        <f t="shared" si="1"/>
        <v>0</v>
      </c>
      <c r="F11">
        <f t="shared" si="2"/>
        <v>104.70035109143643</v>
      </c>
      <c r="G11">
        <f t="shared" si="3"/>
        <v>95.844504021447719</v>
      </c>
      <c r="H11" s="52">
        <v>43874</v>
      </c>
      <c r="I11" s="108">
        <f t="shared" si="4"/>
        <v>4.7003510914364277E-2</v>
      </c>
      <c r="J11" s="108">
        <f t="shared" si="5"/>
        <v>-4.1554959785522816E-2</v>
      </c>
    </row>
    <row r="12" spans="1:10">
      <c r="A12" s="52">
        <v>43875</v>
      </c>
      <c r="B12">
        <v>6872.68</v>
      </c>
      <c r="C12" s="119">
        <f t="shared" si="0"/>
        <v>2.0061467403031698E-3</v>
      </c>
      <c r="D12">
        <v>7.13</v>
      </c>
      <c r="E12" s="119">
        <f t="shared" si="1"/>
        <v>-2.7972027972028618E-3</v>
      </c>
      <c r="F12">
        <f t="shared" si="2"/>
        <v>104.91039535948711</v>
      </c>
      <c r="G12">
        <f t="shared" si="3"/>
        <v>95.576407506702409</v>
      </c>
      <c r="H12" s="52">
        <v>43875</v>
      </c>
      <c r="I12" s="108">
        <f t="shared" si="4"/>
        <v>4.9103953594871186E-2</v>
      </c>
      <c r="J12" s="108">
        <f t="shared" si="5"/>
        <v>-4.4235924932975901E-2</v>
      </c>
    </row>
    <row r="13" spans="1:10">
      <c r="A13" s="52">
        <v>43879</v>
      </c>
      <c r="B13">
        <v>6853.04</v>
      </c>
      <c r="C13" s="119">
        <f t="shared" si="0"/>
        <v>-2.8576916137518882E-3</v>
      </c>
      <c r="D13">
        <v>7.15</v>
      </c>
      <c r="E13" s="119">
        <f t="shared" si="1"/>
        <v>2.8050490883591113E-3</v>
      </c>
      <c r="F13">
        <f t="shared" si="2"/>
        <v>104.61059380247291</v>
      </c>
      <c r="G13">
        <f t="shared" si="3"/>
        <v>95.844504021447719</v>
      </c>
      <c r="H13" s="52">
        <v>43879</v>
      </c>
      <c r="I13" s="108">
        <f t="shared" si="4"/>
        <v>4.6105938024729065E-2</v>
      </c>
      <c r="J13" s="108">
        <f t="shared" si="5"/>
        <v>-4.1554959785522816E-2</v>
      </c>
    </row>
    <row r="14" spans="1:10">
      <c r="A14" s="52">
        <v>43880</v>
      </c>
      <c r="B14">
        <v>6886.47</v>
      </c>
      <c r="C14" s="119">
        <f t="shared" si="0"/>
        <v>4.8781270793691982E-3</v>
      </c>
      <c r="D14">
        <v>7.06</v>
      </c>
      <c r="E14" s="119">
        <f t="shared" si="1"/>
        <v>-1.2587412587412691E-2</v>
      </c>
      <c r="F14">
        <f t="shared" si="2"/>
        <v>105.12089757288965</v>
      </c>
      <c r="G14">
        <f t="shared" si="3"/>
        <v>94.638069705093827</v>
      </c>
      <c r="H14" s="52">
        <v>43880</v>
      </c>
      <c r="I14" s="108">
        <f t="shared" si="4"/>
        <v>5.1208975728896489E-2</v>
      </c>
      <c r="J14" s="108">
        <f t="shared" si="5"/>
        <v>-5.3619302949061698E-2</v>
      </c>
    </row>
    <row r="15" spans="1:10">
      <c r="A15" s="52">
        <v>43881</v>
      </c>
      <c r="B15">
        <v>6860.52</v>
      </c>
      <c r="C15" s="119">
        <f t="shared" si="0"/>
        <v>-3.7682586288765967E-3</v>
      </c>
      <c r="D15">
        <v>7.12</v>
      </c>
      <c r="E15" s="119">
        <f t="shared" si="1"/>
        <v>8.4985835694051694E-3</v>
      </c>
      <c r="F15">
        <f t="shared" si="2"/>
        <v>104.72477484353534</v>
      </c>
      <c r="G15">
        <f t="shared" si="3"/>
        <v>95.442359249329755</v>
      </c>
      <c r="H15" s="52">
        <v>43881</v>
      </c>
      <c r="I15" s="108">
        <f t="shared" si="4"/>
        <v>4.7247748435353509E-2</v>
      </c>
      <c r="J15" s="108">
        <f t="shared" si="5"/>
        <v>-4.5576407506702443E-2</v>
      </c>
    </row>
    <row r="16" spans="1:10">
      <c r="A16" s="52">
        <v>43882</v>
      </c>
      <c r="B16">
        <v>6788.6</v>
      </c>
      <c r="C16" s="119">
        <f t="shared" si="0"/>
        <v>-1.0483170371925169E-2</v>
      </c>
      <c r="D16">
        <v>7.29</v>
      </c>
      <c r="E16" s="119">
        <f t="shared" si="1"/>
        <v>2.3876404494382011E-2</v>
      </c>
      <c r="F16">
        <f t="shared" si="2"/>
        <v>103.62692718668906</v>
      </c>
      <c r="G16">
        <f t="shared" si="3"/>
        <v>97.72117962466487</v>
      </c>
      <c r="H16" s="52">
        <v>43882</v>
      </c>
      <c r="I16" s="108">
        <f t="shared" si="4"/>
        <v>3.6269271866890662E-2</v>
      </c>
      <c r="J16" s="108">
        <f t="shared" si="5"/>
        <v>-2.2788203753351333E-2</v>
      </c>
    </row>
    <row r="17" spans="1:10">
      <c r="A17" s="52">
        <v>43885</v>
      </c>
      <c r="B17">
        <v>6561.94</v>
      </c>
      <c r="C17" s="119">
        <f t="shared" si="0"/>
        <v>-3.3388327490204275E-2</v>
      </c>
      <c r="D17">
        <v>7.37</v>
      </c>
      <c r="E17" s="119">
        <f t="shared" si="1"/>
        <v>1.0973936899862835E-2</v>
      </c>
      <c r="F17">
        <f t="shared" si="2"/>
        <v>100.16699740497633</v>
      </c>
      <c r="G17">
        <f t="shared" si="3"/>
        <v>98.793565683646108</v>
      </c>
      <c r="H17" s="52">
        <v>43885</v>
      </c>
      <c r="I17" s="108">
        <f t="shared" si="4"/>
        <v>1.6699740497632121E-3</v>
      </c>
      <c r="J17" s="108">
        <f t="shared" si="5"/>
        <v>-1.2064343163538882E-2</v>
      </c>
    </row>
    <row r="18" spans="1:10">
      <c r="A18" s="52">
        <v>43886</v>
      </c>
      <c r="B18">
        <v>6363.37</v>
      </c>
      <c r="C18" s="119">
        <f t="shared" si="0"/>
        <v>-3.0260867975019541E-2</v>
      </c>
      <c r="D18">
        <v>7.4</v>
      </c>
      <c r="E18" s="119">
        <f t="shared" si="1"/>
        <v>4.070556309362313E-3</v>
      </c>
      <c r="F18">
        <f t="shared" si="2"/>
        <v>97.135857121050208</v>
      </c>
      <c r="G18">
        <f t="shared" si="3"/>
        <v>99.195710455764086</v>
      </c>
      <c r="H18" s="52">
        <v>43886</v>
      </c>
      <c r="I18" s="108">
        <f t="shared" si="4"/>
        <v>-2.8641428789497936E-2</v>
      </c>
      <c r="J18" s="108">
        <f t="shared" si="5"/>
        <v>-8.0428954423591437E-3</v>
      </c>
    </row>
    <row r="19" spans="1:10">
      <c r="A19" s="52">
        <v>43887</v>
      </c>
      <c r="B19">
        <v>6339.38</v>
      </c>
      <c r="C19" s="119">
        <f t="shared" si="0"/>
        <v>-3.7700149449112312E-3</v>
      </c>
      <c r="D19">
        <v>7.4</v>
      </c>
      <c r="E19" s="119">
        <f t="shared" si="1"/>
        <v>0</v>
      </c>
      <c r="F19">
        <f t="shared" si="2"/>
        <v>96.769653488017084</v>
      </c>
      <c r="G19">
        <f t="shared" si="3"/>
        <v>99.195710455764086</v>
      </c>
      <c r="H19" s="52">
        <v>43887</v>
      </c>
      <c r="I19" s="108">
        <f t="shared" si="4"/>
        <v>-3.2303465119829178E-2</v>
      </c>
      <c r="J19" s="108">
        <f t="shared" si="5"/>
        <v>-8.0428954423591437E-3</v>
      </c>
    </row>
    <row r="20" spans="1:10">
      <c r="A20" s="52">
        <v>43888</v>
      </c>
      <c r="B20">
        <v>6060.67</v>
      </c>
      <c r="C20" s="119">
        <f t="shared" si="0"/>
        <v>-4.3964867226763509E-2</v>
      </c>
      <c r="D20">
        <v>7.49</v>
      </c>
      <c r="E20" s="119">
        <f t="shared" si="1"/>
        <v>1.2162162162162142E-2</v>
      </c>
      <c r="F20">
        <f t="shared" si="2"/>
        <v>92.515188520836503</v>
      </c>
      <c r="G20">
        <f t="shared" si="3"/>
        <v>100.40214477211798</v>
      </c>
      <c r="H20" s="52">
        <v>43888</v>
      </c>
      <c r="I20" s="108">
        <f t="shared" si="4"/>
        <v>-7.4848114791635001E-2</v>
      </c>
      <c r="J20" s="108">
        <f t="shared" si="5"/>
        <v>4.0214477211797384E-3</v>
      </c>
    </row>
    <row r="21" spans="1:10">
      <c r="A21" s="52">
        <v>43889</v>
      </c>
      <c r="B21">
        <v>6011.73</v>
      </c>
      <c r="C21" s="119">
        <f t="shared" si="0"/>
        <v>-8.0750148085938535E-3</v>
      </c>
      <c r="D21">
        <v>7.51</v>
      </c>
      <c r="E21" s="119">
        <f t="shared" si="1"/>
        <v>2.670226969292333E-3</v>
      </c>
      <c r="F21">
        <f t="shared" si="2"/>
        <v>91.768127003510898</v>
      </c>
      <c r="G21">
        <f t="shared" si="3"/>
        <v>100.67024128686329</v>
      </c>
      <c r="H21" s="52">
        <v>43889</v>
      </c>
      <c r="I21" s="108">
        <f t="shared" si="4"/>
        <v>-8.231872996489098E-2</v>
      </c>
      <c r="J21" s="108">
        <f t="shared" si="5"/>
        <v>6.7024128686328233E-3</v>
      </c>
    </row>
    <row r="22" spans="1:10">
      <c r="A22" s="52">
        <v>43892</v>
      </c>
      <c r="B22">
        <v>6288.64</v>
      </c>
      <c r="C22" s="119">
        <f t="shared" si="0"/>
        <v>4.6061616206982146E-2</v>
      </c>
      <c r="D22">
        <v>7.47</v>
      </c>
      <c r="E22" s="119">
        <f t="shared" si="1"/>
        <v>-5.3262316910785666E-3</v>
      </c>
      <c r="F22">
        <f t="shared" si="2"/>
        <v>95.995115249580223</v>
      </c>
      <c r="G22">
        <f t="shared" si="3"/>
        <v>100.13404825737267</v>
      </c>
      <c r="H22" s="52">
        <v>43892</v>
      </c>
      <c r="I22" s="108">
        <f t="shared" si="4"/>
        <v>-4.0048847504197793E-2</v>
      </c>
      <c r="J22" s="108">
        <f t="shared" si="5"/>
        <v>1.3404825737266535E-3</v>
      </c>
    </row>
    <row r="23" spans="1:10">
      <c r="A23" s="52">
        <v>43893</v>
      </c>
      <c r="B23">
        <v>6112.07</v>
      </c>
      <c r="C23" s="119">
        <f t="shared" si="0"/>
        <v>-2.8077612965601562E-2</v>
      </c>
      <c r="D23">
        <v>7.49</v>
      </c>
      <c r="E23" s="119">
        <f t="shared" si="1"/>
        <v>2.6773761713521369E-3</v>
      </c>
      <c r="F23">
        <f t="shared" si="2"/>
        <v>93.299801557014192</v>
      </c>
      <c r="G23">
        <f t="shared" si="3"/>
        <v>100.40214477211798</v>
      </c>
      <c r="H23" s="52">
        <v>43893</v>
      </c>
      <c r="I23" s="108">
        <f t="shared" si="4"/>
        <v>-6.7001984429858052E-2</v>
      </c>
      <c r="J23" s="108">
        <f t="shared" si="5"/>
        <v>4.0214477211797384E-3</v>
      </c>
    </row>
    <row r="24" spans="1:10">
      <c r="A24" s="52">
        <v>43894</v>
      </c>
      <c r="B24">
        <v>6370.35</v>
      </c>
      <c r="C24" s="119">
        <f t="shared" si="0"/>
        <v>4.2257369434577918E-2</v>
      </c>
      <c r="D24">
        <v>7.47</v>
      </c>
      <c r="E24" s="119">
        <f t="shared" si="1"/>
        <v>-2.6702269692924514E-3</v>
      </c>
      <c r="F24">
        <f t="shared" si="2"/>
        <v>97.242405739581741</v>
      </c>
      <c r="G24">
        <f t="shared" si="3"/>
        <v>100.13404825737267</v>
      </c>
      <c r="H24" s="52">
        <v>43894</v>
      </c>
      <c r="I24" s="108">
        <f t="shared" si="4"/>
        <v>-2.7575942604182613E-2</v>
      </c>
      <c r="J24" s="108">
        <f t="shared" si="5"/>
        <v>1.3404825737266535E-3</v>
      </c>
    </row>
    <row r="25" spans="1:10">
      <c r="A25" s="52">
        <v>43895</v>
      </c>
      <c r="B25">
        <v>6155.58</v>
      </c>
      <c r="C25" s="119">
        <f t="shared" si="0"/>
        <v>-3.3714003155242714E-2</v>
      </c>
      <c r="D25">
        <v>7.49</v>
      </c>
      <c r="E25" s="119">
        <f t="shared" si="1"/>
        <v>2.6773761713521369E-3</v>
      </c>
      <c r="F25">
        <f t="shared" si="2"/>
        <v>93.963974965654089</v>
      </c>
      <c r="G25">
        <f t="shared" si="3"/>
        <v>100.40214477211798</v>
      </c>
      <c r="H25" s="52">
        <v>43895</v>
      </c>
      <c r="I25" s="108">
        <f t="shared" si="4"/>
        <v>-6.0360250343459154E-2</v>
      </c>
      <c r="J25" s="108">
        <f t="shared" si="5"/>
        <v>4.0214477211797384E-3</v>
      </c>
    </row>
    <row r="26" spans="1:10">
      <c r="A26" s="52">
        <v>43896</v>
      </c>
      <c r="B26">
        <v>6050.8</v>
      </c>
      <c r="C26" s="119">
        <f t="shared" si="0"/>
        <v>-1.7021954064442301E-2</v>
      </c>
      <c r="D26">
        <v>7.51</v>
      </c>
      <c r="E26" s="119">
        <f t="shared" si="1"/>
        <v>2.670226969292333E-3</v>
      </c>
      <c r="F26">
        <f t="shared" si="2"/>
        <v>92.364524500076314</v>
      </c>
      <c r="G26">
        <f t="shared" si="3"/>
        <v>100.67024128686329</v>
      </c>
      <c r="H26" s="52">
        <v>43896</v>
      </c>
      <c r="I26" s="108">
        <f t="shared" si="4"/>
        <v>-7.6354754999236829E-2</v>
      </c>
      <c r="J26" s="108">
        <f t="shared" si="5"/>
        <v>6.7024128686328233E-3</v>
      </c>
    </row>
    <row r="27" spans="1:10">
      <c r="A27" s="52">
        <v>43899</v>
      </c>
      <c r="B27">
        <v>5591.74</v>
      </c>
      <c r="C27" s="119">
        <f t="shared" si="0"/>
        <v>-7.5867653863951945E-2</v>
      </c>
      <c r="D27">
        <v>7.59</v>
      </c>
      <c r="E27" s="119">
        <f t="shared" si="1"/>
        <v>1.0652463382157133E-2</v>
      </c>
      <c r="F27">
        <f t="shared" si="2"/>
        <v>85.357044725996005</v>
      </c>
      <c r="G27">
        <f t="shared" si="3"/>
        <v>101.74262734584453</v>
      </c>
      <c r="H27" s="52">
        <v>43899</v>
      </c>
      <c r="I27" s="108">
        <f t="shared" si="4"/>
        <v>-0.14642955274003999</v>
      </c>
      <c r="J27" s="108">
        <f t="shared" si="5"/>
        <v>1.7426273458445163E-2</v>
      </c>
    </row>
    <row r="28" spans="1:10">
      <c r="A28" s="52">
        <v>43900</v>
      </c>
      <c r="B28">
        <v>5868.11</v>
      </c>
      <c r="C28" s="119">
        <f t="shared" si="0"/>
        <v>4.9424687127799204E-2</v>
      </c>
      <c r="D28">
        <v>7.53</v>
      </c>
      <c r="E28" s="119">
        <f t="shared" si="1"/>
        <v>-7.9051383399208978E-3</v>
      </c>
      <c r="F28">
        <f t="shared" si="2"/>
        <v>89.575789955731921</v>
      </c>
      <c r="G28">
        <f t="shared" si="3"/>
        <v>100.93833780160861</v>
      </c>
      <c r="H28" s="52">
        <v>43900</v>
      </c>
      <c r="I28" s="108">
        <f t="shared" si="4"/>
        <v>-0.10424210044268079</v>
      </c>
      <c r="J28" s="108">
        <f t="shared" si="5"/>
        <v>9.3833780160861302E-3</v>
      </c>
    </row>
    <row r="29" spans="1:10">
      <c r="A29" s="52">
        <v>43901</v>
      </c>
      <c r="B29">
        <v>5581.76</v>
      </c>
      <c r="C29" s="119">
        <f t="shared" si="0"/>
        <v>-4.879765375904669E-2</v>
      </c>
      <c r="D29">
        <v>7.58</v>
      </c>
      <c r="E29" s="119">
        <f t="shared" si="1"/>
        <v>6.6401062416998431E-3</v>
      </c>
      <c r="F29">
        <f t="shared" si="2"/>
        <v>85.204701572279021</v>
      </c>
      <c r="G29">
        <f t="shared" si="3"/>
        <v>101.60857908847188</v>
      </c>
      <c r="H29" s="52">
        <v>43901</v>
      </c>
      <c r="I29" s="108">
        <f t="shared" si="4"/>
        <v>-0.14795298427720982</v>
      </c>
      <c r="J29" s="108">
        <f t="shared" si="5"/>
        <v>1.6085790884718953E-2</v>
      </c>
    </row>
    <row r="30" spans="1:10">
      <c r="A30" s="52">
        <v>43902</v>
      </c>
      <c r="B30">
        <v>5051.97</v>
      </c>
      <c r="C30" s="119">
        <f t="shared" si="0"/>
        <v>-9.4914507252192845E-2</v>
      </c>
      <c r="D30">
        <v>7.68</v>
      </c>
      <c r="E30" s="119">
        <f t="shared" si="1"/>
        <v>1.319261213720312E-2</v>
      </c>
      <c r="F30">
        <f t="shared" si="2"/>
        <v>77.117539306976013</v>
      </c>
      <c r="G30">
        <f t="shared" si="3"/>
        <v>102.94906166219842</v>
      </c>
      <c r="H30" s="52">
        <v>43902</v>
      </c>
      <c r="I30" s="108">
        <f t="shared" si="4"/>
        <v>-0.22882460693023987</v>
      </c>
      <c r="J30" s="108">
        <f t="shared" si="5"/>
        <v>2.9490616621984156E-2</v>
      </c>
    </row>
    <row r="31" spans="1:10">
      <c r="A31" s="52">
        <v>43903</v>
      </c>
      <c r="B31">
        <v>5522.85</v>
      </c>
      <c r="C31" s="119">
        <f t="shared" si="0"/>
        <v>9.3207204318315445E-2</v>
      </c>
      <c r="D31">
        <v>7.68</v>
      </c>
      <c r="E31" s="119">
        <f t="shared" si="1"/>
        <v>0</v>
      </c>
      <c r="F31">
        <f t="shared" si="2"/>
        <v>84.30544954968704</v>
      </c>
      <c r="G31">
        <f t="shared" si="3"/>
        <v>102.94906166219842</v>
      </c>
      <c r="H31" s="52">
        <v>43903</v>
      </c>
      <c r="I31" s="108">
        <f t="shared" si="4"/>
        <v>-0.15694550450312961</v>
      </c>
      <c r="J31" s="108">
        <f t="shared" si="5"/>
        <v>2.9490616621984156E-2</v>
      </c>
    </row>
    <row r="32" spans="1:10">
      <c r="A32" s="52">
        <v>43906</v>
      </c>
      <c r="B32">
        <v>4861.22</v>
      </c>
      <c r="C32" s="119">
        <f t="shared" si="0"/>
        <v>-0.11979865468010177</v>
      </c>
      <c r="D32">
        <v>7.68</v>
      </c>
      <c r="E32" s="119">
        <f t="shared" si="1"/>
        <v>0</v>
      </c>
      <c r="F32">
        <f t="shared" si="2"/>
        <v>74.205770111433338</v>
      </c>
      <c r="G32">
        <f t="shared" si="3"/>
        <v>102.94906166219842</v>
      </c>
      <c r="H32" s="52">
        <v>43906</v>
      </c>
      <c r="I32" s="108">
        <f t="shared" si="4"/>
        <v>-0.25794229888566667</v>
      </c>
      <c r="J32" s="108">
        <f t="shared" si="5"/>
        <v>2.9490616621984156E-2</v>
      </c>
    </row>
    <row r="33" spans="1:10">
      <c r="A33" s="52">
        <v>43907</v>
      </c>
      <c r="B33">
        <v>5152.83</v>
      </c>
      <c r="C33" s="119">
        <f t="shared" si="0"/>
        <v>5.9986999148361864E-2</v>
      </c>
      <c r="D33">
        <v>7.68</v>
      </c>
      <c r="E33" s="119">
        <f t="shared" si="1"/>
        <v>0</v>
      </c>
      <c r="F33">
        <f t="shared" si="2"/>
        <v>78.657151579911428</v>
      </c>
      <c r="G33">
        <f t="shared" si="3"/>
        <v>102.94906166219842</v>
      </c>
      <c r="H33" s="52">
        <v>43907</v>
      </c>
      <c r="I33" s="108">
        <f t="shared" si="4"/>
        <v>-0.21342848420088567</v>
      </c>
      <c r="J33" s="108">
        <f t="shared" si="5"/>
        <v>2.9490616621984156E-2</v>
      </c>
    </row>
    <row r="34" spans="1:10">
      <c r="A34" s="52">
        <v>43908</v>
      </c>
      <c r="B34">
        <v>4885.76</v>
      </c>
      <c r="C34" s="119">
        <f t="shared" si="0"/>
        <v>-5.1829771213100319E-2</v>
      </c>
      <c r="D34">
        <v>7.68</v>
      </c>
      <c r="E34" s="119">
        <f t="shared" si="1"/>
        <v>0</v>
      </c>
      <c r="F34">
        <f t="shared" si="2"/>
        <v>74.580369409250466</v>
      </c>
      <c r="G34">
        <f t="shared" si="3"/>
        <v>102.94906166219842</v>
      </c>
      <c r="H34" s="52">
        <v>43908</v>
      </c>
      <c r="I34" s="108">
        <f t="shared" si="4"/>
        <v>-0.25419630590749531</v>
      </c>
      <c r="J34" s="108">
        <f t="shared" si="5"/>
        <v>2.9490616621984156E-2</v>
      </c>
    </row>
    <row r="35" spans="1:10">
      <c r="A35" s="52">
        <v>43909</v>
      </c>
      <c r="B35">
        <v>4909.13</v>
      </c>
      <c r="C35" s="119">
        <f t="shared" si="0"/>
        <v>4.7832885774167968E-3</v>
      </c>
      <c r="D35">
        <v>7.67</v>
      </c>
      <c r="E35" s="119">
        <f t="shared" si="1"/>
        <v>-1.3020833333333057E-3</v>
      </c>
      <c r="F35">
        <f t="shared" si="2"/>
        <v>74.937108838345267</v>
      </c>
      <c r="G35">
        <f t="shared" si="3"/>
        <v>102.81501340482578</v>
      </c>
      <c r="H35" s="52">
        <v>43909</v>
      </c>
      <c r="I35" s="108">
        <f t="shared" si="4"/>
        <v>-0.25062891161654732</v>
      </c>
      <c r="J35" s="108">
        <f t="shared" si="5"/>
        <v>2.8150134048257724E-2</v>
      </c>
    </row>
    <row r="36" spans="1:10">
      <c r="A36" s="52">
        <v>43910</v>
      </c>
      <c r="B36">
        <v>4697.09</v>
      </c>
      <c r="C36" s="119">
        <f t="shared" si="0"/>
        <v>-4.3192989389158561E-2</v>
      </c>
      <c r="D36">
        <v>7.67</v>
      </c>
      <c r="E36" s="119">
        <f t="shared" si="1"/>
        <v>0</v>
      </c>
      <c r="F36">
        <f t="shared" si="2"/>
        <v>71.700351091436403</v>
      </c>
      <c r="G36">
        <f t="shared" si="3"/>
        <v>102.81501340482578</v>
      </c>
      <c r="H36" s="52">
        <v>43910</v>
      </c>
      <c r="I36" s="108">
        <f t="shared" si="4"/>
        <v>-0.28299648908563602</v>
      </c>
      <c r="J36" s="108">
        <f t="shared" si="5"/>
        <v>2.8150134048257724E-2</v>
      </c>
    </row>
    <row r="37" spans="1:10">
      <c r="A37" s="52">
        <v>43913</v>
      </c>
      <c r="B37">
        <v>4559.5</v>
      </c>
      <c r="C37" s="119">
        <f t="shared" si="0"/>
        <v>-2.9292604570063621E-2</v>
      </c>
      <c r="D37">
        <v>7.67</v>
      </c>
      <c r="E37" s="119">
        <f t="shared" si="1"/>
        <v>0</v>
      </c>
      <c r="F37">
        <f t="shared" si="2"/>
        <v>69.600061059380224</v>
      </c>
      <c r="G37">
        <f t="shared" si="3"/>
        <v>102.81501340482578</v>
      </c>
      <c r="H37" s="52">
        <v>43913</v>
      </c>
      <c r="I37" s="108">
        <f t="shared" si="4"/>
        <v>-0.30399938940619775</v>
      </c>
      <c r="J37" s="108">
        <f t="shared" si="5"/>
        <v>2.8150134048257724E-2</v>
      </c>
    </row>
    <row r="38" spans="1:10">
      <c r="A38" s="52">
        <v>43914</v>
      </c>
      <c r="B38">
        <v>4987.8</v>
      </c>
      <c r="C38" s="119">
        <f t="shared" si="0"/>
        <v>9.3935738567825458E-2</v>
      </c>
      <c r="D38">
        <v>7.67</v>
      </c>
      <c r="E38" s="119">
        <f t="shared" si="1"/>
        <v>0</v>
      </c>
      <c r="F38">
        <f t="shared" si="2"/>
        <v>76.137994199358857</v>
      </c>
      <c r="G38">
        <f t="shared" si="3"/>
        <v>102.81501340482578</v>
      </c>
      <c r="H38" s="52">
        <v>43914</v>
      </c>
      <c r="I38" s="108">
        <f t="shared" si="4"/>
        <v>-0.2386200580064114</v>
      </c>
      <c r="J38" s="108">
        <f t="shared" si="5"/>
        <v>2.8150134048257724E-2</v>
      </c>
    </row>
    <row r="39" spans="1:10">
      <c r="A39" s="52">
        <v>43915</v>
      </c>
      <c r="B39">
        <v>5045.3500000000004</v>
      </c>
      <c r="C39" s="119">
        <f t="shared" si="0"/>
        <v>1.1538153093548293E-2</v>
      </c>
      <c r="D39">
        <v>7.68</v>
      </c>
      <c r="E39" s="119">
        <f t="shared" si="1"/>
        <v>1.3037809647978862E-3</v>
      </c>
      <c r="F39">
        <f t="shared" si="2"/>
        <v>77.016486032666748</v>
      </c>
      <c r="G39">
        <f t="shared" si="3"/>
        <v>102.94906166219845</v>
      </c>
      <c r="H39" s="52">
        <v>43915</v>
      </c>
      <c r="I39" s="108">
        <f t="shared" si="4"/>
        <v>-0.22983513967333247</v>
      </c>
      <c r="J39" s="108">
        <f t="shared" si="5"/>
        <v>2.9490616621984378E-2</v>
      </c>
    </row>
    <row r="40" spans="1:10">
      <c r="A40" s="52">
        <v>43916</v>
      </c>
      <c r="B40">
        <v>5360.49</v>
      </c>
      <c r="C40" s="119">
        <f t="shared" si="0"/>
        <v>6.2461474426947466E-2</v>
      </c>
      <c r="D40">
        <v>7.67</v>
      </c>
      <c r="E40" s="119">
        <f t="shared" si="1"/>
        <v>-1.3020833333333057E-3</v>
      </c>
      <c r="F40">
        <f t="shared" si="2"/>
        <v>81.827049305449506</v>
      </c>
      <c r="G40">
        <f t="shared" si="3"/>
        <v>102.81501340482581</v>
      </c>
      <c r="H40" s="52">
        <v>43916</v>
      </c>
      <c r="I40" s="108">
        <f t="shared" si="4"/>
        <v>-0.18172950694550494</v>
      </c>
      <c r="J40" s="108">
        <f t="shared" si="5"/>
        <v>2.8150134048257947E-2</v>
      </c>
    </row>
    <row r="41" spans="1:10">
      <c r="A41" s="52">
        <v>43917</v>
      </c>
      <c r="B41">
        <v>5179.92</v>
      </c>
      <c r="C41" s="119">
        <f t="shared" si="0"/>
        <v>-3.3685353391201121E-2</v>
      </c>
      <c r="D41">
        <v>7.68</v>
      </c>
      <c r="E41" s="119">
        <f t="shared" si="1"/>
        <v>1.3037809647978862E-3</v>
      </c>
      <c r="F41">
        <f t="shared" si="2"/>
        <v>79.070676232636202</v>
      </c>
      <c r="G41">
        <f t="shared" si="3"/>
        <v>102.94906166219847</v>
      </c>
      <c r="H41" s="52">
        <v>43917</v>
      </c>
      <c r="I41" s="108">
        <f t="shared" si="4"/>
        <v>-0.20929323767363794</v>
      </c>
      <c r="J41" s="108">
        <f t="shared" si="5"/>
        <v>2.9490616621984822E-2</v>
      </c>
    </row>
    <row r="42" spans="1:10">
      <c r="A42" s="52">
        <v>43920</v>
      </c>
      <c r="B42">
        <v>5354.39</v>
      </c>
      <c r="C42" s="119">
        <f t="shared" si="0"/>
        <v>3.3681987366600302E-2</v>
      </c>
      <c r="D42">
        <v>7.68</v>
      </c>
      <c r="E42" s="119">
        <f t="shared" si="1"/>
        <v>0</v>
      </c>
      <c r="F42">
        <f t="shared" si="2"/>
        <v>81.733933750572405</v>
      </c>
      <c r="G42">
        <f t="shared" si="3"/>
        <v>102.94906166219847</v>
      </c>
      <c r="H42" s="52">
        <v>43920</v>
      </c>
      <c r="I42" s="108">
        <f t="shared" si="4"/>
        <v>-0.18266066249427593</v>
      </c>
      <c r="J42" s="108">
        <f t="shared" si="5"/>
        <v>2.9490616621984822E-2</v>
      </c>
    </row>
    <row r="43" spans="1:10">
      <c r="A43" s="52">
        <v>43921</v>
      </c>
      <c r="B43">
        <v>5269.2</v>
      </c>
      <c r="C43" s="119">
        <f t="shared" si="0"/>
        <v>-1.5910309110841851E-2</v>
      </c>
      <c r="D43" s="120">
        <v>7.68</v>
      </c>
      <c r="E43" s="119">
        <f t="shared" si="1"/>
        <v>0</v>
      </c>
      <c r="F43">
        <f t="shared" si="2"/>
        <v>80.433521599755721</v>
      </c>
      <c r="G43">
        <f t="shared" si="3"/>
        <v>102.94906166219847</v>
      </c>
      <c r="H43" s="52">
        <v>43921</v>
      </c>
      <c r="I43" s="108">
        <f t="shared" si="4"/>
        <v>-0.1956647840024428</v>
      </c>
      <c r="J43" s="108">
        <f t="shared" si="5"/>
        <v>2.9490616621984822E-2</v>
      </c>
    </row>
    <row r="45" spans="1:10">
      <c r="F45" s="121">
        <f>F43/F2-1</f>
        <v>-0.1956647840024428</v>
      </c>
      <c r="G45" s="121">
        <f>G43/G2-1</f>
        <v>2.9490616621984822E-2</v>
      </c>
      <c r="H45" s="1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E9AC-A175-4FD4-9906-9D6502788BB8}">
  <sheetPr>
    <tabColor rgb="FFFF0000"/>
  </sheetPr>
  <dimension ref="A1:C25"/>
  <sheetViews>
    <sheetView workbookViewId="0"/>
  </sheetViews>
  <sheetFormatPr defaultRowHeight="15"/>
  <cols>
    <col min="1" max="1" width="9.7109375" style="52" bestFit="1" customWidth="1"/>
    <col min="2" max="2" width="10.28515625" style="117" bestFit="1" customWidth="1"/>
    <col min="3" max="3" width="14.140625" style="117" bestFit="1" customWidth="1"/>
  </cols>
  <sheetData>
    <row r="1" spans="1:3">
      <c r="A1" s="52" t="s">
        <v>15</v>
      </c>
      <c r="B1" s="117" t="s">
        <v>64</v>
      </c>
      <c r="C1" s="117" t="s">
        <v>63</v>
      </c>
    </row>
    <row r="2" spans="1:3">
      <c r="A2" s="52">
        <f>'2020 Bear Market'!H2</f>
        <v>43880</v>
      </c>
      <c r="B2" s="117">
        <f>'2020 Bear Market'!J2*100</f>
        <v>0</v>
      </c>
      <c r="C2" s="117">
        <f>'2020 Bear Market'!I2*100</f>
        <v>0</v>
      </c>
    </row>
    <row r="3" spans="1:3">
      <c r="A3" s="52">
        <f>'2020 Bear Market'!H3</f>
        <v>43881</v>
      </c>
      <c r="B3" s="117">
        <f>'2020 Bear Market'!J3*100</f>
        <v>0.84985835694051381</v>
      </c>
      <c r="C3" s="117">
        <f>'2020 Bear Market'!I3*100</f>
        <v>-0.37682586288767528</v>
      </c>
    </row>
    <row r="4" spans="1:3">
      <c r="A4" s="52">
        <f>'2020 Bear Market'!H4</f>
        <v>43882</v>
      </c>
      <c r="B4" s="117">
        <f>'2020 Bear Market'!J4*100</f>
        <v>3.2577903682719622</v>
      </c>
      <c r="C4" s="117">
        <f>'2020 Bear Market'!I4*100</f>
        <v>-1.4211925703589867</v>
      </c>
    </row>
    <row r="5" spans="1:3">
      <c r="A5" s="52">
        <f>'2020 Bear Market'!H5</f>
        <v>43885</v>
      </c>
      <c r="B5" s="117">
        <f>'2020 Bear Market'!J5*100</f>
        <v>4.3909348441926399</v>
      </c>
      <c r="C5" s="117">
        <f>'2020 Bear Market'!I5*100</f>
        <v>-4.7125740764136115</v>
      </c>
    </row>
    <row r="6" spans="1:3">
      <c r="A6" s="52">
        <f>'2020 Bear Market'!H6</f>
        <v>43886</v>
      </c>
      <c r="B6" s="117">
        <f>'2020 Bear Market'!J6*100</f>
        <v>4.8158640226628968</v>
      </c>
      <c r="C6" s="117">
        <f>'2020 Bear Market'!I6*100</f>
        <v>-7.5960542919667251</v>
      </c>
    </row>
    <row r="7" spans="1:3">
      <c r="A7" s="52">
        <f>'2020 Bear Market'!H7</f>
        <v>43887</v>
      </c>
      <c r="B7" s="117">
        <f>'2020 Bear Market'!J7*100</f>
        <v>4.8158640226628968</v>
      </c>
      <c r="C7" s="117">
        <f>'2020 Bear Market'!I7*100</f>
        <v>-7.944418548254772</v>
      </c>
    </row>
    <row r="8" spans="1:3">
      <c r="A8" s="52">
        <f>'2020 Bear Market'!H8</f>
        <v>43888</v>
      </c>
      <c r="B8" s="117">
        <f>'2020 Bear Market'!J8*100</f>
        <v>6.0906515580736675</v>
      </c>
      <c r="C8" s="117">
        <f>'2020 Bear Market'!I8*100</f>
        <v>-11.991629964263273</v>
      </c>
    </row>
    <row r="9" spans="1:3">
      <c r="A9" s="52">
        <f>'2020 Bear Market'!H9</f>
        <v>43889</v>
      </c>
      <c r="B9" s="117">
        <f>'2020 Bear Market'!J9*100</f>
        <v>6.3739376770538536</v>
      </c>
      <c r="C9" s="117">
        <f>'2020 Bear Market'!I9*100</f>
        <v>-12.70229885558204</v>
      </c>
    </row>
    <row r="10" spans="1:3">
      <c r="A10" s="52">
        <f>'2020 Bear Market'!H10</f>
        <v>43892</v>
      </c>
      <c r="B10" s="117">
        <f>'2020 Bear Market'!J10*100</f>
        <v>5.8073654390935037</v>
      </c>
      <c r="C10" s="117">
        <f>'2020 Bear Market'!I10*100</f>
        <v>-8.6812256497160298</v>
      </c>
    </row>
    <row r="11" spans="1:3">
      <c r="A11" s="52">
        <f>'2020 Bear Market'!H11</f>
        <v>43893</v>
      </c>
      <c r="B11" s="117">
        <f>'2020 Bear Market'!J11*100</f>
        <v>6.0906515580736675</v>
      </c>
      <c r="C11" s="117">
        <f>'2020 Bear Market'!I11*100</f>
        <v>-11.245238852416396</v>
      </c>
    </row>
    <row r="12" spans="1:3">
      <c r="A12" s="52">
        <f>'2020 Bear Market'!H12</f>
        <v>43894</v>
      </c>
      <c r="B12" s="117">
        <f>'2020 Bear Market'!J12*100</f>
        <v>5.8073654390935037</v>
      </c>
      <c r="C12" s="117">
        <f>'2020 Bear Market'!I12*100</f>
        <v>-7.4946961215252355</v>
      </c>
    </row>
    <row r="13" spans="1:3">
      <c r="A13" s="52">
        <f>'2020 Bear Market'!H13</f>
        <v>43895</v>
      </c>
      <c r="B13" s="117">
        <f>'2020 Bear Market'!J13*100</f>
        <v>6.0906515580736675</v>
      </c>
      <c r="C13" s="117">
        <f>'2020 Bear Market'!I13*100</f>
        <v>-10.613420228360827</v>
      </c>
    </row>
    <row r="14" spans="1:3">
      <c r="A14" s="52">
        <f>'2020 Bear Market'!H14</f>
        <v>43896</v>
      </c>
      <c r="B14" s="117">
        <f>'2020 Bear Market'!J14*100</f>
        <v>6.3739376770538536</v>
      </c>
      <c r="C14" s="117">
        <f>'2020 Bear Market'!I14*100</f>
        <v>-12.134954483211269</v>
      </c>
    </row>
    <row r="15" spans="1:3">
      <c r="A15" s="52">
        <f>'2020 Bear Market'!H15</f>
        <v>43899</v>
      </c>
      <c r="B15" s="117">
        <f>'2020 Bear Market'!J15*100</f>
        <v>7.5070821529745313</v>
      </c>
      <c r="C15" s="117">
        <f>'2020 Bear Market'!I15*100</f>
        <v>-18.801069343219378</v>
      </c>
    </row>
    <row r="16" spans="1:3">
      <c r="A16" s="52">
        <f>'2020 Bear Market'!H16</f>
        <v>43900</v>
      </c>
      <c r="B16" s="117">
        <f>'2020 Bear Market'!J16*100</f>
        <v>6.6572237960340397</v>
      </c>
      <c r="C16" s="117">
        <f>'2020 Bear Market'!I16*100</f>
        <v>-14.787837600396125</v>
      </c>
    </row>
    <row r="17" spans="1:3">
      <c r="A17" s="52">
        <f>'2020 Bear Market'!H17</f>
        <v>43901</v>
      </c>
      <c r="B17" s="117">
        <f>'2020 Bear Market'!J17*100</f>
        <v>7.3654390934844605</v>
      </c>
      <c r="C17" s="117">
        <f>'2020 Bear Market'!I17*100</f>
        <v>-18.945991197231649</v>
      </c>
    </row>
    <row r="18" spans="1:3">
      <c r="A18" s="52">
        <f>'2020 Bear Market'!H18</f>
        <v>43902</v>
      </c>
      <c r="B18" s="117">
        <f>'2020 Bear Market'!J18*100</f>
        <v>8.7818696883852798</v>
      </c>
      <c r="C18" s="117">
        <f>'2020 Bear Market'!I18*100</f>
        <v>-26.639192503561304</v>
      </c>
    </row>
    <row r="19" spans="1:3">
      <c r="A19" s="52">
        <f>'2020 Bear Market'!H19</f>
        <v>43903</v>
      </c>
      <c r="B19" s="117">
        <f>'2020 Bear Market'!J19*100</f>
        <v>8.7818696883852798</v>
      </c>
      <c r="C19" s="117">
        <f>'2020 Bear Market'!I19*100</f>
        <v>-19.801436730284138</v>
      </c>
    </row>
    <row r="20" spans="1:3">
      <c r="A20" s="52">
        <f>'2020 Bear Market'!H20</f>
        <v>43906</v>
      </c>
      <c r="B20" s="117">
        <f>'2020 Bear Market'!J20*100</f>
        <v>8.7818696883852798</v>
      </c>
      <c r="C20" s="117">
        <f>'2020 Bear Market'!I20*100</f>
        <v>-29.409116717273122</v>
      </c>
    </row>
    <row r="21" spans="1:3">
      <c r="A21" s="52">
        <f>'2020 Bear Market'!H21</f>
        <v>43907</v>
      </c>
      <c r="B21" s="117">
        <f>'2020 Bear Market'!J21*100</f>
        <v>8.7818696883852798</v>
      </c>
      <c r="C21" s="117">
        <f>'2020 Bear Market'!I21*100</f>
        <v>-25.174581461910062</v>
      </c>
    </row>
    <row r="22" spans="1:3">
      <c r="A22" s="52">
        <f>'2020 Bear Market'!H22</f>
        <v>43908</v>
      </c>
      <c r="B22" s="117">
        <f>'2020 Bear Market'!J22*100</f>
        <v>8.7818696883852798</v>
      </c>
      <c r="C22" s="117">
        <f>'2020 Bear Market'!I22*100</f>
        <v>-29.052765785663738</v>
      </c>
    </row>
    <row r="23" spans="1:3">
      <c r="A23" s="52">
        <f>'2020 Bear Market'!H23</f>
        <v>43909</v>
      </c>
      <c r="B23" s="117">
        <f>'2020 Bear Market'!J23*100</f>
        <v>8.6402266288952099</v>
      </c>
      <c r="C23" s="117">
        <f>'2020 Bear Market'!I23*100</f>
        <v>-28.713404690646982</v>
      </c>
    </row>
    <row r="24" spans="1:3">
      <c r="A24" s="52">
        <f>'2020 Bear Market'!H24</f>
        <v>43910</v>
      </c>
      <c r="B24" s="117">
        <f>'2020 Bear Market'!J24*100</f>
        <v>8.6402266288952099</v>
      </c>
      <c r="C24" s="117">
        <f>'2020 Bear Market'!I24*100</f>
        <v>-31.792485845433106</v>
      </c>
    </row>
    <row r="25" spans="1:3">
      <c r="A25" s="52">
        <f>'2020 Bear Market'!H25</f>
        <v>43913</v>
      </c>
      <c r="B25" s="117">
        <f>'2020 Bear Market'!J25*100</f>
        <v>8.6402266288952099</v>
      </c>
      <c r="C25" s="117">
        <f>'2020 Bear Market'!I25*100</f>
        <v>-33.790461586269856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CWX</vt:lpstr>
      <vt:lpstr>Institutional</vt:lpstr>
      <vt:lpstr>2020 Bear Market</vt:lpstr>
      <vt:lpstr>Feb-Mar 2020</vt:lpstr>
      <vt:lpstr>CWX_BRO_BearMarketGraph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Jakob Bradshaw</cp:lastModifiedBy>
  <dcterms:created xsi:type="dcterms:W3CDTF">2016-01-27T18:50:44Z</dcterms:created>
  <dcterms:modified xsi:type="dcterms:W3CDTF">2021-04-26T13:20:36Z</dcterms:modified>
</cp:coreProperties>
</file>