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HRS\"/>
    </mc:Choice>
  </mc:AlternateContent>
  <xr:revisionPtr revIDLastSave="0" documentId="13_ncr:1_{46947088-6E52-4833-BEE5-AF4F8B2B3BBE}" xr6:coauthVersionLast="46" xr6:coauthVersionMax="46" xr10:uidLastSave="{00000000-0000-0000-0000-000000000000}"/>
  <bookViews>
    <workbookView xWindow="-28920" yWindow="-120" windowWidth="29040" windowHeight="15840" tabRatio="791" xr2:uid="{00000000-000D-0000-FFFF-FFFF00000000}"/>
  </bookViews>
  <sheets>
    <sheet name="Institutional" sheetId="7" r:id="rId1"/>
    <sheet name="HRS_I_EXPORT_10k" sheetId="8" r:id="rId2"/>
    <sheet name="HRS_I_EXPORT_PerformanceTable" sheetId="9" r:id="rId3"/>
    <sheet name="HRS_I_EXPORT_AnnualReturns" sheetId="10" r:id="rId4"/>
    <sheet name="HRS_I_EXPORT_RiskStatistics" sheetId="11" r:id="rId5"/>
    <sheet name="HRS_I_EXPORT_RiskRewardProfile" sheetId="12" r:id="rId6"/>
  </sheets>
  <externalReferences>
    <externalReference r:id="rId7"/>
    <externalReference r:id="rId8"/>
    <externalReference r:id="rId9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0" l="1"/>
  <c r="B8" i="10"/>
  <c r="C8" i="10"/>
  <c r="D8" i="10"/>
  <c r="A9" i="10"/>
  <c r="B9" i="10"/>
  <c r="C9" i="10"/>
  <c r="D9" i="10"/>
  <c r="A10" i="10"/>
  <c r="B10" i="10"/>
  <c r="C10" i="10"/>
  <c r="D10" i="10"/>
  <c r="A11" i="10"/>
  <c r="B11" i="10"/>
  <c r="C11" i="10"/>
  <c r="D11" i="10"/>
  <c r="A107" i="8"/>
  <c r="B107" i="8"/>
  <c r="C107" i="8"/>
  <c r="D107" i="8"/>
  <c r="A108" i="8"/>
  <c r="B108" i="8"/>
  <c r="C108" i="8"/>
  <c r="D108" i="8"/>
  <c r="A109" i="8"/>
  <c r="B109" i="8"/>
  <c r="C109" i="8"/>
  <c r="D109" i="8"/>
  <c r="K45" i="7"/>
  <c r="N35" i="7"/>
  <c r="M35" i="7"/>
  <c r="L35" i="7"/>
  <c r="D28" i="7"/>
  <c r="C28" i="7"/>
  <c r="B28" i="7"/>
  <c r="N20" i="7"/>
  <c r="M20" i="7"/>
  <c r="L20" i="7"/>
  <c r="K19" i="7"/>
  <c r="K18" i="7"/>
  <c r="K17" i="7"/>
  <c r="K15" i="7"/>
  <c r="K14" i="7"/>
  <c r="K13" i="7"/>
  <c r="D9" i="7"/>
  <c r="C9" i="7"/>
  <c r="B9" i="7"/>
  <c r="V7" i="7"/>
  <c r="Y7" i="7" s="1"/>
  <c r="U7" i="7"/>
  <c r="X7" i="7" s="1"/>
  <c r="T7" i="7"/>
  <c r="T8" i="7" s="1"/>
  <c r="V6" i="7"/>
  <c r="Y6" i="7" s="1"/>
  <c r="U6" i="7"/>
  <c r="X6" i="7" s="1"/>
  <c r="T6" i="7"/>
  <c r="W6" i="7" s="1"/>
  <c r="P6" i="7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V5" i="7"/>
  <c r="Y5" i="7" s="1"/>
  <c r="U5" i="7"/>
  <c r="X5" i="7" s="1"/>
  <c r="T5" i="7"/>
  <c r="W5" i="7" s="1"/>
  <c r="P5" i="7"/>
  <c r="Y4" i="7"/>
  <c r="V4" i="7"/>
  <c r="U4" i="7"/>
  <c r="X4" i="7" s="1"/>
  <c r="T4" i="7"/>
  <c r="W4" i="7" s="1"/>
  <c r="P4" i="7"/>
  <c r="Y3" i="7"/>
  <c r="X3" i="7"/>
  <c r="V3" i="7"/>
  <c r="U3" i="7"/>
  <c r="T3" i="7"/>
  <c r="W3" i="7" s="1"/>
  <c r="P3" i="7"/>
  <c r="W8" i="7" l="1"/>
  <c r="T9" i="7"/>
  <c r="P105" i="7"/>
  <c r="A104" i="8"/>
  <c r="U8" i="7"/>
  <c r="V8" i="7"/>
  <c r="W7" i="7"/>
  <c r="A101" i="8"/>
  <c r="A102" i="8"/>
  <c r="A103" i="8"/>
  <c r="X8" i="7" l="1"/>
  <c r="U9" i="7"/>
  <c r="Y8" i="7"/>
  <c r="V9" i="7"/>
  <c r="W9" i="7"/>
  <c r="T10" i="7"/>
  <c r="P106" i="7"/>
  <c r="A105" i="8"/>
  <c r="F2" i="12"/>
  <c r="D2" i="12"/>
  <c r="B2" i="12"/>
  <c r="W10" i="7" l="1"/>
  <c r="T11" i="7"/>
  <c r="L36" i="7"/>
  <c r="L48" i="7" s="1"/>
  <c r="B32" i="7" s="1"/>
  <c r="P107" i="7"/>
  <c r="P108" i="7" s="1"/>
  <c r="P109" i="7" s="1"/>
  <c r="A106" i="8"/>
  <c r="V10" i="7"/>
  <c r="Y9" i="7"/>
  <c r="X9" i="7"/>
  <c r="U10" i="7"/>
  <c r="C3" i="11"/>
  <c r="D3" i="11"/>
  <c r="B3" i="11"/>
  <c r="A7" i="10"/>
  <c r="A2" i="10"/>
  <c r="A3" i="10"/>
  <c r="A4" i="10"/>
  <c r="A5" i="10"/>
  <c r="A6" i="10"/>
  <c r="A3" i="9"/>
  <c r="A4" i="9"/>
  <c r="A2" i="9"/>
  <c r="D3" i="8"/>
  <c r="D4" i="8"/>
  <c r="D5" i="8"/>
  <c r="D6" i="8"/>
  <c r="D7" i="8"/>
  <c r="D2" i="8"/>
  <c r="C3" i="8"/>
  <c r="C4" i="8"/>
  <c r="C5" i="8"/>
  <c r="C6" i="8"/>
  <c r="C7" i="8"/>
  <c r="C8" i="8"/>
  <c r="C2" i="8"/>
  <c r="B3" i="8"/>
  <c r="B4" i="8"/>
  <c r="B5" i="8"/>
  <c r="B6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8" i="8"/>
  <c r="A21" i="8"/>
  <c r="A22" i="8"/>
  <c r="A24" i="8"/>
  <c r="A26" i="8"/>
  <c r="A29" i="8"/>
  <c r="A30" i="8"/>
  <c r="A32" i="8"/>
  <c r="A34" i="8"/>
  <c r="A38" i="8"/>
  <c r="A2" i="8"/>
  <c r="X10" i="7" l="1"/>
  <c r="U11" i="7"/>
  <c r="M36" i="7"/>
  <c r="M48" i="7" s="1"/>
  <c r="C32" i="7" s="1"/>
  <c r="V11" i="7"/>
  <c r="Y10" i="7"/>
  <c r="N36" i="7"/>
  <c r="N48" i="7" s="1"/>
  <c r="D32" i="7" s="1"/>
  <c r="W11" i="7"/>
  <c r="T12" i="7"/>
  <c r="A44" i="8"/>
  <c r="A40" i="8"/>
  <c r="A39" i="8"/>
  <c r="A31" i="8"/>
  <c r="A23" i="8"/>
  <c r="A37" i="8"/>
  <c r="A28" i="8"/>
  <c r="A36" i="8"/>
  <c r="A20" i="8"/>
  <c r="A43" i="8"/>
  <c r="A35" i="8"/>
  <c r="A27" i="8"/>
  <c r="A19" i="8"/>
  <c r="A42" i="8"/>
  <c r="A41" i="8"/>
  <c r="A33" i="8"/>
  <c r="A25" i="8"/>
  <c r="A17" i="8"/>
  <c r="D8" i="8"/>
  <c r="X11" i="7" l="1"/>
  <c r="U12" i="7"/>
  <c r="Y11" i="7"/>
  <c r="V12" i="7"/>
  <c r="T13" i="7"/>
  <c r="W12" i="7"/>
  <c r="D9" i="8"/>
  <c r="B7" i="8"/>
  <c r="C9" i="8"/>
  <c r="A45" i="8"/>
  <c r="T14" i="7" l="1"/>
  <c r="W13" i="7"/>
  <c r="V13" i="7"/>
  <c r="Y12" i="7"/>
  <c r="U13" i="7"/>
  <c r="X12" i="7"/>
  <c r="D10" i="8"/>
  <c r="B8" i="8"/>
  <c r="A46" i="8"/>
  <c r="C10" i="8"/>
  <c r="U14" i="7" l="1"/>
  <c r="X13" i="7"/>
  <c r="V14" i="7"/>
  <c r="Y13" i="7"/>
  <c r="T15" i="7"/>
  <c r="W14" i="7"/>
  <c r="A47" i="8"/>
  <c r="B9" i="8"/>
  <c r="C11" i="8"/>
  <c r="D11" i="8"/>
  <c r="T16" i="7" l="1"/>
  <c r="W15" i="7"/>
  <c r="V15" i="7"/>
  <c r="Y14" i="7"/>
  <c r="X14" i="7"/>
  <c r="U15" i="7"/>
  <c r="A48" i="8"/>
  <c r="D12" i="8"/>
  <c r="C12" i="8"/>
  <c r="B10" i="8"/>
  <c r="U16" i="7" l="1"/>
  <c r="X15" i="7"/>
  <c r="V16" i="7"/>
  <c r="Y15" i="7"/>
  <c r="T17" i="7"/>
  <c r="W16" i="7"/>
  <c r="D13" i="8"/>
  <c r="B11" i="8"/>
  <c r="C13" i="8"/>
  <c r="A49" i="8"/>
  <c r="T18" i="7" l="1"/>
  <c r="W17" i="7"/>
  <c r="V17" i="7"/>
  <c r="Y16" i="7"/>
  <c r="U17" i="7"/>
  <c r="X16" i="7"/>
  <c r="A50" i="8"/>
  <c r="B12" i="8"/>
  <c r="D14" i="8"/>
  <c r="C14" i="8"/>
  <c r="U18" i="7" l="1"/>
  <c r="X17" i="7"/>
  <c r="V18" i="7"/>
  <c r="Y17" i="7"/>
  <c r="T19" i="7"/>
  <c r="W18" i="7"/>
  <c r="D15" i="8"/>
  <c r="B13" i="8"/>
  <c r="C15" i="8"/>
  <c r="A51" i="8"/>
  <c r="T20" i="7" l="1"/>
  <c r="W19" i="7"/>
  <c r="Y18" i="7"/>
  <c r="V19" i="7"/>
  <c r="U19" i="7"/>
  <c r="X18" i="7"/>
  <c r="A52" i="8"/>
  <c r="D16" i="8"/>
  <c r="C16" i="8"/>
  <c r="B14" i="8"/>
  <c r="X19" i="7" l="1"/>
  <c r="U20" i="7"/>
  <c r="Y19" i="7"/>
  <c r="V20" i="7"/>
  <c r="W20" i="7"/>
  <c r="T21" i="7"/>
  <c r="C17" i="8"/>
  <c r="D17" i="8"/>
  <c r="B15" i="8"/>
  <c r="A53" i="8"/>
  <c r="Y20" i="7" l="1"/>
  <c r="V21" i="7"/>
  <c r="X20" i="7"/>
  <c r="U21" i="7"/>
  <c r="W21" i="7"/>
  <c r="T22" i="7"/>
  <c r="D18" i="8"/>
  <c r="B16" i="8"/>
  <c r="A54" i="8"/>
  <c r="C18" i="8"/>
  <c r="W22" i="7" l="1"/>
  <c r="T23" i="7"/>
  <c r="L37" i="7"/>
  <c r="L49" i="7" s="1"/>
  <c r="B33" i="7" s="1"/>
  <c r="X21" i="7"/>
  <c r="U22" i="7"/>
  <c r="V22" i="7"/>
  <c r="Y21" i="7"/>
  <c r="B17" i="8"/>
  <c r="A55" i="8"/>
  <c r="C19" i="8"/>
  <c r="D19" i="8"/>
  <c r="X22" i="7" l="1"/>
  <c r="U23" i="7"/>
  <c r="M37" i="7"/>
  <c r="M49" i="7" s="1"/>
  <c r="C33" i="7" s="1"/>
  <c r="W23" i="7"/>
  <c r="T24" i="7"/>
  <c r="V23" i="7"/>
  <c r="Y22" i="7"/>
  <c r="N37" i="7"/>
  <c r="N49" i="7" s="1"/>
  <c r="D33" i="7" s="1"/>
  <c r="A56" i="8"/>
  <c r="C20" i="8"/>
  <c r="D20" i="8"/>
  <c r="B18" i="8"/>
  <c r="X23" i="7" l="1"/>
  <c r="U24" i="7"/>
  <c r="Y23" i="7"/>
  <c r="V24" i="7"/>
  <c r="W24" i="7"/>
  <c r="T25" i="7"/>
  <c r="D21" i="8"/>
  <c r="C21" i="8"/>
  <c r="B19" i="8"/>
  <c r="A57" i="8"/>
  <c r="Y24" i="7" l="1"/>
  <c r="V25" i="7"/>
  <c r="X24" i="7"/>
  <c r="U25" i="7"/>
  <c r="W25" i="7"/>
  <c r="T26" i="7"/>
  <c r="C22" i="8"/>
  <c r="A58" i="8"/>
  <c r="D22" i="8"/>
  <c r="B20" i="8"/>
  <c r="W26" i="7" l="1"/>
  <c r="T27" i="7"/>
  <c r="V26" i="7"/>
  <c r="Y25" i="7"/>
  <c r="X25" i="7"/>
  <c r="U26" i="7"/>
  <c r="C2" i="10"/>
  <c r="D23" i="8"/>
  <c r="A59" i="8"/>
  <c r="B21" i="8"/>
  <c r="C23" i="8"/>
  <c r="D2" i="10"/>
  <c r="T28" i="7" l="1"/>
  <c r="W27" i="7"/>
  <c r="U27" i="7"/>
  <c r="X26" i="7"/>
  <c r="Y26" i="7"/>
  <c r="V27" i="7"/>
  <c r="A60" i="8"/>
  <c r="C24" i="8"/>
  <c r="D24" i="8"/>
  <c r="B22" i="8"/>
  <c r="Y27" i="7" l="1"/>
  <c r="V28" i="7"/>
  <c r="X27" i="7"/>
  <c r="U28" i="7"/>
  <c r="T29" i="7"/>
  <c r="W28" i="7"/>
  <c r="C25" i="8"/>
  <c r="D25" i="8"/>
  <c r="B2" i="10"/>
  <c r="B23" i="8"/>
  <c r="A61" i="8"/>
  <c r="U29" i="7" l="1"/>
  <c r="X28" i="7"/>
  <c r="V29" i="7"/>
  <c r="Y28" i="7"/>
  <c r="T30" i="7"/>
  <c r="W29" i="7"/>
  <c r="A62" i="8"/>
  <c r="D26" i="8"/>
  <c r="C26" i="8"/>
  <c r="B24" i="8"/>
  <c r="W30" i="7" l="1"/>
  <c r="T31" i="7"/>
  <c r="Y29" i="7"/>
  <c r="V30" i="7"/>
  <c r="X29" i="7"/>
  <c r="U30" i="7"/>
  <c r="D27" i="8"/>
  <c r="C27" i="8"/>
  <c r="B25" i="8"/>
  <c r="A63" i="8"/>
  <c r="Y30" i="7" l="1"/>
  <c r="V31" i="7"/>
  <c r="X30" i="7"/>
  <c r="U31" i="7"/>
  <c r="T32" i="7"/>
  <c r="W31" i="7"/>
  <c r="B26" i="8"/>
  <c r="C28" i="8"/>
  <c r="A64" i="8"/>
  <c r="D28" i="8"/>
  <c r="U32" i="7" l="1"/>
  <c r="X31" i="7"/>
  <c r="Y31" i="7"/>
  <c r="V32" i="7"/>
  <c r="W32" i="7"/>
  <c r="T33" i="7"/>
  <c r="A65" i="8"/>
  <c r="C29" i="8"/>
  <c r="B27" i="8"/>
  <c r="D29" i="8"/>
  <c r="W33" i="7" l="1"/>
  <c r="T34" i="7"/>
  <c r="Y32" i="7"/>
  <c r="V33" i="7"/>
  <c r="X32" i="7"/>
  <c r="U33" i="7"/>
  <c r="B28" i="8"/>
  <c r="C30" i="8"/>
  <c r="D30" i="8"/>
  <c r="A66" i="8"/>
  <c r="Y33" i="7" l="1"/>
  <c r="V34" i="7"/>
  <c r="X33" i="7"/>
  <c r="U34" i="7"/>
  <c r="T35" i="7"/>
  <c r="W34" i="7"/>
  <c r="L38" i="7"/>
  <c r="L50" i="7" s="1"/>
  <c r="B34" i="7" s="1"/>
  <c r="D31" i="8"/>
  <c r="C31" i="8"/>
  <c r="A67" i="8"/>
  <c r="B29" i="8"/>
  <c r="X34" i="7" l="1"/>
  <c r="U35" i="7"/>
  <c r="M38" i="7"/>
  <c r="M50" i="7" s="1"/>
  <c r="C34" i="7" s="1"/>
  <c r="Y34" i="7"/>
  <c r="V35" i="7"/>
  <c r="N38" i="7"/>
  <c r="N50" i="7" s="1"/>
  <c r="D34" i="7" s="1"/>
  <c r="T36" i="7"/>
  <c r="W35" i="7"/>
  <c r="A68" i="8"/>
  <c r="C32" i="8"/>
  <c r="B30" i="8"/>
  <c r="D32" i="8"/>
  <c r="W36" i="7" l="1"/>
  <c r="T37" i="7"/>
  <c r="V36" i="7"/>
  <c r="Y35" i="7"/>
  <c r="X35" i="7"/>
  <c r="U36" i="7"/>
  <c r="C33" i="8"/>
  <c r="B31" i="8"/>
  <c r="D33" i="8"/>
  <c r="A69" i="8"/>
  <c r="V37" i="7" l="1"/>
  <c r="Y36" i="7"/>
  <c r="X36" i="7"/>
  <c r="U37" i="7"/>
  <c r="T38" i="7"/>
  <c r="W37" i="7"/>
  <c r="B32" i="8"/>
  <c r="D34" i="8"/>
  <c r="A70" i="8"/>
  <c r="C34" i="8"/>
  <c r="T39" i="7" l="1"/>
  <c r="W38" i="7"/>
  <c r="U38" i="7"/>
  <c r="X37" i="7"/>
  <c r="Y37" i="7"/>
  <c r="V38" i="7"/>
  <c r="C3" i="10"/>
  <c r="D3" i="10"/>
  <c r="D35" i="8"/>
  <c r="A71" i="8"/>
  <c r="C35" i="8"/>
  <c r="B33" i="8"/>
  <c r="U39" i="7" l="1"/>
  <c r="X38" i="7"/>
  <c r="Y38" i="7"/>
  <c r="V39" i="7"/>
  <c r="W39" i="7"/>
  <c r="T40" i="7"/>
  <c r="D36" i="8"/>
  <c r="B34" i="8"/>
  <c r="C36" i="8"/>
  <c r="A72" i="8"/>
  <c r="W40" i="7" l="1"/>
  <c r="T41" i="7"/>
  <c r="Y39" i="7"/>
  <c r="V40" i="7"/>
  <c r="X39" i="7"/>
  <c r="U40" i="7"/>
  <c r="B35" i="8"/>
  <c r="B3" i="10"/>
  <c r="A73" i="8"/>
  <c r="C37" i="8"/>
  <c r="D37" i="8"/>
  <c r="U41" i="7" l="1"/>
  <c r="X40" i="7"/>
  <c r="V41" i="7"/>
  <c r="Y40" i="7"/>
  <c r="T42" i="7"/>
  <c r="W41" i="7"/>
  <c r="C38" i="8"/>
  <c r="D38" i="8"/>
  <c r="A74" i="8"/>
  <c r="B36" i="8"/>
  <c r="V42" i="7" l="1"/>
  <c r="Y41" i="7"/>
  <c r="T43" i="7"/>
  <c r="W42" i="7"/>
  <c r="X41" i="7"/>
  <c r="U42" i="7"/>
  <c r="D39" i="8"/>
  <c r="B37" i="8"/>
  <c r="C39" i="8"/>
  <c r="A75" i="8"/>
  <c r="X42" i="7" l="1"/>
  <c r="U43" i="7"/>
  <c r="W43" i="7"/>
  <c r="T44" i="7"/>
  <c r="Y42" i="7"/>
  <c r="V43" i="7"/>
  <c r="B38" i="8"/>
  <c r="A76" i="8"/>
  <c r="D40" i="8"/>
  <c r="C40" i="8"/>
  <c r="Y43" i="7" l="1"/>
  <c r="V44" i="7"/>
  <c r="T45" i="7"/>
  <c r="W44" i="7"/>
  <c r="X43" i="7"/>
  <c r="U44" i="7"/>
  <c r="A77" i="8"/>
  <c r="D41" i="8"/>
  <c r="C41" i="8"/>
  <c r="B39" i="8"/>
  <c r="U45" i="7" l="1"/>
  <c r="X44" i="7"/>
  <c r="W45" i="7"/>
  <c r="T46" i="7"/>
  <c r="V45" i="7"/>
  <c r="Y44" i="7"/>
  <c r="C42" i="8"/>
  <c r="D42" i="8"/>
  <c r="B40" i="8"/>
  <c r="A78" i="8"/>
  <c r="V46" i="7" l="1"/>
  <c r="Y45" i="7"/>
  <c r="W46" i="7"/>
  <c r="T47" i="7"/>
  <c r="L39" i="7"/>
  <c r="L51" i="7" s="1"/>
  <c r="B35" i="7" s="1"/>
  <c r="U46" i="7"/>
  <c r="X45" i="7"/>
  <c r="B41" i="8"/>
  <c r="D43" i="8"/>
  <c r="A79" i="8"/>
  <c r="C43" i="8"/>
  <c r="X46" i="7" l="1"/>
  <c r="U47" i="7"/>
  <c r="M39" i="7"/>
  <c r="M51" i="7" s="1"/>
  <c r="C35" i="7" s="1"/>
  <c r="W47" i="7"/>
  <c r="T48" i="7"/>
  <c r="V47" i="7"/>
  <c r="Y46" i="7"/>
  <c r="N39" i="7"/>
  <c r="N51" i="7" s="1"/>
  <c r="D35" i="7" s="1"/>
  <c r="A80" i="8"/>
  <c r="D44" i="8"/>
  <c r="C44" i="8"/>
  <c r="B42" i="8"/>
  <c r="Y47" i="7" l="1"/>
  <c r="V48" i="7"/>
  <c r="W48" i="7"/>
  <c r="T49" i="7"/>
  <c r="X47" i="7"/>
  <c r="U48" i="7"/>
  <c r="C45" i="8"/>
  <c r="D45" i="8"/>
  <c r="B43" i="8"/>
  <c r="A81" i="8"/>
  <c r="U49" i="7" l="1"/>
  <c r="X48" i="7"/>
  <c r="Y48" i="7"/>
  <c r="V49" i="7"/>
  <c r="W49" i="7"/>
  <c r="T50" i="7"/>
  <c r="L19" i="7"/>
  <c r="B44" i="8"/>
  <c r="D46" i="8"/>
  <c r="A82" i="8"/>
  <c r="C46" i="8"/>
  <c r="W50" i="7" l="1"/>
  <c r="T51" i="7"/>
  <c r="Y49" i="7"/>
  <c r="V50" i="7"/>
  <c r="N19" i="7"/>
  <c r="X49" i="7"/>
  <c r="U50" i="7"/>
  <c r="M19" i="7"/>
  <c r="C4" i="10"/>
  <c r="D47" i="8"/>
  <c r="D4" i="10"/>
  <c r="C47" i="8"/>
  <c r="A83" i="8"/>
  <c r="B45" i="8"/>
  <c r="X50" i="7" l="1"/>
  <c r="U51" i="7"/>
  <c r="Y50" i="7"/>
  <c r="V51" i="7"/>
  <c r="W51" i="7"/>
  <c r="T52" i="7"/>
  <c r="D48" i="8"/>
  <c r="B46" i="8"/>
  <c r="A84" i="8"/>
  <c r="C48" i="8"/>
  <c r="Y51" i="7" l="1"/>
  <c r="V52" i="7"/>
  <c r="W52" i="7"/>
  <c r="T53" i="7"/>
  <c r="X51" i="7"/>
  <c r="U52" i="7"/>
  <c r="A85" i="8"/>
  <c r="B47" i="8"/>
  <c r="C49" i="8"/>
  <c r="D49" i="8"/>
  <c r="W53" i="7" l="1"/>
  <c r="T54" i="7"/>
  <c r="U53" i="7"/>
  <c r="X52" i="7"/>
  <c r="Y52" i="7"/>
  <c r="V53" i="7"/>
  <c r="B48" i="8"/>
  <c r="C50" i="8"/>
  <c r="D50" i="8"/>
  <c r="A86" i="8"/>
  <c r="X53" i="7" l="1"/>
  <c r="U54" i="7"/>
  <c r="Y53" i="7"/>
  <c r="V54" i="7"/>
  <c r="W54" i="7"/>
  <c r="T55" i="7"/>
  <c r="D51" i="8"/>
  <c r="C51" i="8"/>
  <c r="A87" i="8"/>
  <c r="B49" i="8"/>
  <c r="X54" i="7" l="1"/>
  <c r="U55" i="7"/>
  <c r="Y54" i="7"/>
  <c r="V55" i="7"/>
  <c r="W55" i="7"/>
  <c r="T56" i="7"/>
  <c r="A88" i="8"/>
  <c r="C52" i="8"/>
  <c r="B50" i="8"/>
  <c r="D52" i="8"/>
  <c r="W56" i="7" l="1"/>
  <c r="T57" i="7"/>
  <c r="Y55" i="7"/>
  <c r="V56" i="7"/>
  <c r="X55" i="7"/>
  <c r="U56" i="7"/>
  <c r="B51" i="8"/>
  <c r="C53" i="8"/>
  <c r="D53" i="8"/>
  <c r="A89" i="8"/>
  <c r="Y56" i="7" l="1"/>
  <c r="V57" i="7"/>
  <c r="U57" i="7"/>
  <c r="X56" i="7"/>
  <c r="T58" i="7"/>
  <c r="W57" i="7"/>
  <c r="C54" i="8"/>
  <c r="D54" i="8"/>
  <c r="A90" i="8"/>
  <c r="B52" i="8"/>
  <c r="T59" i="7" l="1"/>
  <c r="W58" i="7"/>
  <c r="L40" i="7"/>
  <c r="L52" i="7" s="1"/>
  <c r="B36" i="7" s="1"/>
  <c r="U58" i="7"/>
  <c r="X57" i="7"/>
  <c r="V58" i="7"/>
  <c r="Y57" i="7"/>
  <c r="D55" i="8"/>
  <c r="C55" i="8"/>
  <c r="A91" i="8"/>
  <c r="B53" i="8"/>
  <c r="W59" i="7" l="1"/>
  <c r="T60" i="7"/>
  <c r="V59" i="7"/>
  <c r="Y58" i="7"/>
  <c r="N40" i="7"/>
  <c r="N52" i="7" s="1"/>
  <c r="D36" i="7" s="1"/>
  <c r="U59" i="7"/>
  <c r="X58" i="7"/>
  <c r="M40" i="7"/>
  <c r="M52" i="7" s="1"/>
  <c r="C36" i="7" s="1"/>
  <c r="A92" i="8"/>
  <c r="C56" i="8"/>
  <c r="B54" i="8"/>
  <c r="D56" i="8"/>
  <c r="U60" i="7" l="1"/>
  <c r="X59" i="7"/>
  <c r="W60" i="7"/>
  <c r="T61" i="7"/>
  <c r="V60" i="7"/>
  <c r="Y59" i="7"/>
  <c r="B55" i="8"/>
  <c r="C57" i="8"/>
  <c r="D57" i="8"/>
  <c r="A93" i="8"/>
  <c r="V61" i="7" l="1"/>
  <c r="Y60" i="7"/>
  <c r="W61" i="7"/>
  <c r="T62" i="7"/>
  <c r="X60" i="7"/>
  <c r="U61" i="7"/>
  <c r="C58" i="8"/>
  <c r="D58" i="8"/>
  <c r="A94" i="8"/>
  <c r="B56" i="8"/>
  <c r="Y61" i="7" l="1"/>
  <c r="V62" i="7"/>
  <c r="X61" i="7"/>
  <c r="U62" i="7"/>
  <c r="W62" i="7"/>
  <c r="T63" i="7"/>
  <c r="D59" i="8"/>
  <c r="A95" i="8"/>
  <c r="B57" i="8"/>
  <c r="C59" i="8"/>
  <c r="X62" i="7" l="1"/>
  <c r="U63" i="7"/>
  <c r="T64" i="7"/>
  <c r="W63" i="7"/>
  <c r="Y62" i="7"/>
  <c r="V63" i="7"/>
  <c r="B58" i="8"/>
  <c r="A96" i="8"/>
  <c r="C60" i="8"/>
  <c r="D60" i="8"/>
  <c r="Y63" i="7" l="1"/>
  <c r="V64" i="7"/>
  <c r="T65" i="7"/>
  <c r="W64" i="7"/>
  <c r="X63" i="7"/>
  <c r="U64" i="7"/>
  <c r="C61" i="8"/>
  <c r="D61" i="8"/>
  <c r="A97" i="8"/>
  <c r="B59" i="8"/>
  <c r="U65" i="7" l="1"/>
  <c r="X64" i="7"/>
  <c r="T66" i="7"/>
  <c r="W65" i="7"/>
  <c r="Y64" i="7"/>
  <c r="V65" i="7"/>
  <c r="A98" i="8"/>
  <c r="D62" i="8"/>
  <c r="B60" i="8"/>
  <c r="C62" i="8"/>
  <c r="V66" i="7" l="1"/>
  <c r="Y65" i="7"/>
  <c r="T67" i="7"/>
  <c r="W66" i="7"/>
  <c r="U66" i="7"/>
  <c r="X65" i="7"/>
  <c r="D63" i="8"/>
  <c r="B61" i="8"/>
  <c r="C63" i="8"/>
  <c r="A99" i="8"/>
  <c r="U67" i="7" l="1"/>
  <c r="X66" i="7"/>
  <c r="W67" i="7"/>
  <c r="T68" i="7"/>
  <c r="V67" i="7"/>
  <c r="Y66" i="7"/>
  <c r="C64" i="8"/>
  <c r="B62" i="8"/>
  <c r="A100" i="8"/>
  <c r="D64" i="8"/>
  <c r="V68" i="7" l="1"/>
  <c r="Y67" i="7"/>
  <c r="W68" i="7"/>
  <c r="T69" i="7"/>
  <c r="U68" i="7"/>
  <c r="X67" i="7"/>
  <c r="B63" i="8"/>
  <c r="D65" i="8"/>
  <c r="C65" i="8"/>
  <c r="X68" i="7" l="1"/>
  <c r="U69" i="7"/>
  <c r="W69" i="7"/>
  <c r="T70" i="7"/>
  <c r="V69" i="7"/>
  <c r="Y68" i="7"/>
  <c r="C66" i="8"/>
  <c r="D66" i="8"/>
  <c r="B64" i="8"/>
  <c r="W70" i="7" l="1"/>
  <c r="T71" i="7"/>
  <c r="L41" i="7"/>
  <c r="L53" i="7" s="1"/>
  <c r="B37" i="7" s="1"/>
  <c r="Y69" i="7"/>
  <c r="V70" i="7"/>
  <c r="X69" i="7"/>
  <c r="U70" i="7"/>
  <c r="D67" i="8"/>
  <c r="C67" i="8"/>
  <c r="B65" i="8"/>
  <c r="X70" i="7" l="1"/>
  <c r="U71" i="7"/>
  <c r="M41" i="7"/>
  <c r="M53" i="7" s="1"/>
  <c r="C37" i="7" s="1"/>
  <c r="Y70" i="7"/>
  <c r="V71" i="7"/>
  <c r="N41" i="7"/>
  <c r="N53" i="7" s="1"/>
  <c r="D37" i="7" s="1"/>
  <c r="T72" i="7"/>
  <c r="W71" i="7"/>
  <c r="D68" i="8"/>
  <c r="B66" i="8"/>
  <c r="C68" i="8"/>
  <c r="T73" i="7" l="1"/>
  <c r="W72" i="7"/>
  <c r="Y71" i="7"/>
  <c r="V72" i="7"/>
  <c r="X71" i="7"/>
  <c r="U72" i="7"/>
  <c r="C69" i="8"/>
  <c r="D69" i="8"/>
  <c r="B67" i="8"/>
  <c r="T74" i="7" l="1"/>
  <c r="W73" i="7"/>
  <c r="L18" i="7"/>
  <c r="U73" i="7"/>
  <c r="X72" i="7"/>
  <c r="Y72" i="7"/>
  <c r="V73" i="7"/>
  <c r="C70" i="8"/>
  <c r="B68" i="8"/>
  <c r="D70" i="8"/>
  <c r="T75" i="7" l="1"/>
  <c r="W74" i="7"/>
  <c r="V74" i="7"/>
  <c r="Y73" i="7"/>
  <c r="N18" i="7"/>
  <c r="U74" i="7"/>
  <c r="X73" i="7"/>
  <c r="M18" i="7"/>
  <c r="D71" i="8"/>
  <c r="B69" i="8"/>
  <c r="C71" i="8"/>
  <c r="U75" i="7" l="1"/>
  <c r="X74" i="7"/>
  <c r="V75" i="7"/>
  <c r="Y74" i="7"/>
  <c r="W75" i="7"/>
  <c r="T76" i="7"/>
  <c r="C72" i="8"/>
  <c r="B70" i="8"/>
  <c r="D72" i="8"/>
  <c r="U76" i="7" l="1"/>
  <c r="X75" i="7"/>
  <c r="W76" i="7"/>
  <c r="T77" i="7"/>
  <c r="V76" i="7"/>
  <c r="Y75" i="7"/>
  <c r="B71" i="8"/>
  <c r="D73" i="8"/>
  <c r="C73" i="8"/>
  <c r="V77" i="7" l="1"/>
  <c r="Y76" i="7"/>
  <c r="X76" i="7"/>
  <c r="U77" i="7"/>
  <c r="W77" i="7"/>
  <c r="T78" i="7"/>
  <c r="D74" i="8"/>
  <c r="C74" i="8"/>
  <c r="B72" i="8"/>
  <c r="W78" i="7" l="1"/>
  <c r="T79" i="7"/>
  <c r="Y77" i="7"/>
  <c r="V78" i="7"/>
  <c r="X77" i="7"/>
  <c r="U78" i="7"/>
  <c r="B73" i="8"/>
  <c r="C75" i="8"/>
  <c r="D75" i="8"/>
  <c r="T80" i="7" l="1"/>
  <c r="W79" i="7"/>
  <c r="X78" i="7"/>
  <c r="U79" i="7"/>
  <c r="Y78" i="7"/>
  <c r="V79" i="7"/>
  <c r="D76" i="8"/>
  <c r="C76" i="8"/>
  <c r="B74" i="8"/>
  <c r="T81" i="7" l="1"/>
  <c r="W80" i="7"/>
  <c r="X79" i="7"/>
  <c r="U80" i="7"/>
  <c r="Y79" i="7"/>
  <c r="V80" i="7"/>
  <c r="C77" i="8"/>
  <c r="B75" i="8"/>
  <c r="D77" i="8"/>
  <c r="T82" i="7" l="1"/>
  <c r="W81" i="7"/>
  <c r="Y80" i="7"/>
  <c r="V81" i="7"/>
  <c r="U81" i="7"/>
  <c r="X80" i="7"/>
  <c r="D78" i="8"/>
  <c r="B76" i="8"/>
  <c r="C78" i="8"/>
  <c r="U82" i="7" l="1"/>
  <c r="X81" i="7"/>
  <c r="V82" i="7"/>
  <c r="Y81" i="7"/>
  <c r="T83" i="7"/>
  <c r="W82" i="7"/>
  <c r="L42" i="7"/>
  <c r="L54" i="7" s="1"/>
  <c r="B38" i="7" s="1"/>
  <c r="C79" i="8"/>
  <c r="B77" i="8"/>
  <c r="D79" i="8"/>
  <c r="V83" i="7" l="1"/>
  <c r="Y82" i="7"/>
  <c r="N42" i="7"/>
  <c r="N54" i="7" s="1"/>
  <c r="D38" i="7" s="1"/>
  <c r="W83" i="7"/>
  <c r="T84" i="7"/>
  <c r="U83" i="7"/>
  <c r="X82" i="7"/>
  <c r="M42" i="7"/>
  <c r="M54" i="7" s="1"/>
  <c r="C38" i="7" s="1"/>
  <c r="D80" i="8"/>
  <c r="B78" i="8"/>
  <c r="C80" i="8"/>
  <c r="U84" i="7" l="1"/>
  <c r="X83" i="7"/>
  <c r="W84" i="7"/>
  <c r="T85" i="7"/>
  <c r="V84" i="7"/>
  <c r="Y83" i="7"/>
  <c r="C81" i="8"/>
  <c r="B79" i="8"/>
  <c r="D81" i="8"/>
  <c r="X84" i="7" l="1"/>
  <c r="U85" i="7"/>
  <c r="V85" i="7"/>
  <c r="Y84" i="7"/>
  <c r="W85" i="7"/>
  <c r="T86" i="7"/>
  <c r="D82" i="8"/>
  <c r="B80" i="8"/>
  <c r="C82" i="8"/>
  <c r="Y85" i="7" l="1"/>
  <c r="V86" i="7"/>
  <c r="X85" i="7"/>
  <c r="U86" i="7"/>
  <c r="W86" i="7"/>
  <c r="T87" i="7"/>
  <c r="C83" i="8"/>
  <c r="B81" i="8"/>
  <c r="D83" i="8"/>
  <c r="T88" i="7" l="1"/>
  <c r="W87" i="7"/>
  <c r="X86" i="7"/>
  <c r="U87" i="7"/>
  <c r="Y86" i="7"/>
  <c r="V87" i="7"/>
  <c r="D84" i="8"/>
  <c r="B82" i="8"/>
  <c r="C84" i="8"/>
  <c r="Y87" i="7" l="1"/>
  <c r="V88" i="7"/>
  <c r="X87" i="7"/>
  <c r="U88" i="7"/>
  <c r="T89" i="7"/>
  <c r="W88" i="7"/>
  <c r="B83" i="8"/>
  <c r="D85" i="8"/>
  <c r="C85" i="8"/>
  <c r="T90" i="7" l="1"/>
  <c r="W89" i="7"/>
  <c r="U89" i="7"/>
  <c r="X88" i="7"/>
  <c r="Y88" i="7"/>
  <c r="V89" i="7"/>
  <c r="C86" i="8"/>
  <c r="D86" i="8"/>
  <c r="B84" i="8"/>
  <c r="U90" i="7" l="1"/>
  <c r="X89" i="7"/>
  <c r="V90" i="7"/>
  <c r="Y89" i="7"/>
  <c r="T91" i="7"/>
  <c r="W90" i="7"/>
  <c r="B85" i="8"/>
  <c r="D87" i="8"/>
  <c r="C87" i="8"/>
  <c r="V91" i="7" l="1"/>
  <c r="Y90" i="7"/>
  <c r="W91" i="7"/>
  <c r="T92" i="7"/>
  <c r="U91" i="7"/>
  <c r="X90" i="7"/>
  <c r="C88" i="8"/>
  <c r="D88" i="8"/>
  <c r="B86" i="8"/>
  <c r="U92" i="7" l="1"/>
  <c r="X91" i="7"/>
  <c r="W92" i="7"/>
  <c r="T93" i="7"/>
  <c r="V92" i="7"/>
  <c r="Y91" i="7"/>
  <c r="B87" i="8"/>
  <c r="D89" i="8"/>
  <c r="C89" i="8"/>
  <c r="V93" i="7" l="1"/>
  <c r="Y92" i="7"/>
  <c r="W93" i="7"/>
  <c r="T94" i="7"/>
  <c r="X92" i="7"/>
  <c r="U93" i="7"/>
  <c r="C90" i="8"/>
  <c r="D90" i="8"/>
  <c r="B88" i="8"/>
  <c r="X93" i="7" l="1"/>
  <c r="U94" i="7"/>
  <c r="W94" i="7"/>
  <c r="T95" i="7"/>
  <c r="L43" i="7"/>
  <c r="L55" i="7" s="1"/>
  <c r="B39" i="7" s="1"/>
  <c r="Y93" i="7"/>
  <c r="V94" i="7"/>
  <c r="D91" i="8"/>
  <c r="B89" i="8"/>
  <c r="C91" i="8"/>
  <c r="Y94" i="7" l="1"/>
  <c r="V95" i="7"/>
  <c r="N43" i="7"/>
  <c r="N55" i="7" s="1"/>
  <c r="D39" i="7" s="1"/>
  <c r="T96" i="7"/>
  <c r="W95" i="7"/>
  <c r="X94" i="7"/>
  <c r="U95" i="7"/>
  <c r="M43" i="7"/>
  <c r="M55" i="7" s="1"/>
  <c r="C39" i="7" s="1"/>
  <c r="C92" i="8"/>
  <c r="B90" i="8"/>
  <c r="D92" i="8"/>
  <c r="X95" i="7" l="1"/>
  <c r="U96" i="7"/>
  <c r="T97" i="7"/>
  <c r="W96" i="7"/>
  <c r="Y95" i="7"/>
  <c r="V96" i="7"/>
  <c r="B91" i="8"/>
  <c r="C93" i="8"/>
  <c r="D93" i="8"/>
  <c r="Y96" i="7" l="1"/>
  <c r="V97" i="7"/>
  <c r="T98" i="7"/>
  <c r="W97" i="7"/>
  <c r="L17" i="7"/>
  <c r="U97" i="7"/>
  <c r="X96" i="7"/>
  <c r="D94" i="8"/>
  <c r="C94" i="8"/>
  <c r="B92" i="8"/>
  <c r="U98" i="7" l="1"/>
  <c r="X97" i="7"/>
  <c r="M17" i="7"/>
  <c r="T99" i="7"/>
  <c r="W98" i="7"/>
  <c r="V98" i="7"/>
  <c r="Y97" i="7"/>
  <c r="N17" i="7"/>
  <c r="B93" i="8"/>
  <c r="C95" i="8"/>
  <c r="D95" i="8"/>
  <c r="U99" i="7" l="1"/>
  <c r="X98" i="7"/>
  <c r="V99" i="7"/>
  <c r="Y98" i="7"/>
  <c r="W99" i="7"/>
  <c r="T100" i="7"/>
  <c r="D96" i="8"/>
  <c r="C96" i="8"/>
  <c r="B94" i="8"/>
  <c r="W100" i="7" l="1"/>
  <c r="T101" i="7"/>
  <c r="V100" i="7"/>
  <c r="Y99" i="7"/>
  <c r="U100" i="7"/>
  <c r="X99" i="7"/>
  <c r="B95" i="8"/>
  <c r="C97" i="8"/>
  <c r="D97" i="8"/>
  <c r="X100" i="7" l="1"/>
  <c r="U101" i="7"/>
  <c r="V101" i="7"/>
  <c r="Y100" i="7"/>
  <c r="W101" i="7"/>
  <c r="T102" i="7"/>
  <c r="B101" i="8"/>
  <c r="D98" i="8"/>
  <c r="C98" i="8"/>
  <c r="B96" i="8"/>
  <c r="Y101" i="7" l="1"/>
  <c r="V102" i="7"/>
  <c r="D101" i="8"/>
  <c r="X101" i="7"/>
  <c r="U102" i="7"/>
  <c r="C101" i="8"/>
  <c r="W102" i="7"/>
  <c r="T103" i="7"/>
  <c r="B102" i="8"/>
  <c r="B97" i="8"/>
  <c r="C99" i="8"/>
  <c r="D99" i="8"/>
  <c r="T104" i="7" l="1"/>
  <c r="W103" i="7"/>
  <c r="L15" i="7"/>
  <c r="B103" i="8"/>
  <c r="X102" i="7"/>
  <c r="U103" i="7"/>
  <c r="C102" i="8"/>
  <c r="Y102" i="7"/>
  <c r="V103" i="7"/>
  <c r="D102" i="8"/>
  <c r="D100" i="8"/>
  <c r="C100" i="8"/>
  <c r="B98" i="8"/>
  <c r="X103" i="7" l="1"/>
  <c r="U104" i="7"/>
  <c r="M15" i="7"/>
  <c r="C103" i="8"/>
  <c r="Y103" i="7"/>
  <c r="V104" i="7"/>
  <c r="D103" i="8"/>
  <c r="N15" i="7"/>
  <c r="T105" i="7"/>
  <c r="W104" i="7"/>
  <c r="B104" i="8"/>
  <c r="B99" i="8"/>
  <c r="U105" i="7" l="1"/>
  <c r="X104" i="7"/>
  <c r="C104" i="8"/>
  <c r="Y104" i="7"/>
  <c r="D104" i="8"/>
  <c r="V105" i="7"/>
  <c r="T106" i="7"/>
  <c r="W105" i="7"/>
  <c r="B105" i="8"/>
  <c r="B100" i="8"/>
  <c r="T107" i="7" l="1"/>
  <c r="W106" i="7"/>
  <c r="B106" i="8"/>
  <c r="L44" i="7"/>
  <c r="L56" i="7" s="1"/>
  <c r="B40" i="7" s="1"/>
  <c r="L14" i="7"/>
  <c r="L16" i="7"/>
  <c r="V106" i="7"/>
  <c r="Y105" i="7"/>
  <c r="D105" i="8"/>
  <c r="U106" i="7"/>
  <c r="X105" i="7"/>
  <c r="C105" i="8"/>
  <c r="V107" i="7" l="1"/>
  <c r="Y106" i="7"/>
  <c r="D106" i="8"/>
  <c r="N14" i="7"/>
  <c r="N44" i="7"/>
  <c r="N56" i="7" s="1"/>
  <c r="D40" i="7" s="1"/>
  <c r="N16" i="7"/>
  <c r="U107" i="7"/>
  <c r="X106" i="7"/>
  <c r="C106" i="8"/>
  <c r="M44" i="7"/>
  <c r="M56" i="7" s="1"/>
  <c r="C40" i="7" s="1"/>
  <c r="M16" i="7"/>
  <c r="M14" i="7"/>
  <c r="W107" i="7"/>
  <c r="T108" i="7"/>
  <c r="D6" i="10"/>
  <c r="B4" i="10"/>
  <c r="D5" i="10"/>
  <c r="B7" i="10"/>
  <c r="C5" i="10"/>
  <c r="C7" i="10"/>
  <c r="U108" i="7" l="1"/>
  <c r="X107" i="7"/>
  <c r="W108" i="7"/>
  <c r="T109" i="7"/>
  <c r="L13" i="7"/>
  <c r="V108" i="7"/>
  <c r="Y107" i="7"/>
  <c r="B5" i="10"/>
  <c r="B6" i="10"/>
  <c r="C6" i="10"/>
  <c r="D7" i="10"/>
  <c r="V109" i="7" l="1"/>
  <c r="Y108" i="7"/>
  <c r="N13" i="7"/>
  <c r="W109" i="7"/>
  <c r="B29" i="7" s="1"/>
  <c r="B4" i="11" s="1"/>
  <c r="G13" i="7"/>
  <c r="L21" i="7"/>
  <c r="L45" i="7"/>
  <c r="L57" i="7" s="1"/>
  <c r="B41" i="7" s="1"/>
  <c r="X108" i="7"/>
  <c r="U109" i="7"/>
  <c r="M13" i="7"/>
  <c r="L32" i="7" l="1"/>
  <c r="I2" i="7" s="1"/>
  <c r="B8" i="7" s="1"/>
  <c r="B27" i="7" s="1"/>
  <c r="L25" i="7"/>
  <c r="B2" i="7" s="1"/>
  <c r="B2" i="9" s="1"/>
  <c r="L31" i="7"/>
  <c r="H2" i="7" s="1"/>
  <c r="H2" i="9" s="1"/>
  <c r="L30" i="7"/>
  <c r="G2" i="7" s="1"/>
  <c r="G2" i="9" s="1"/>
  <c r="L29" i="7"/>
  <c r="F2" i="7" s="1"/>
  <c r="F2" i="9" s="1"/>
  <c r="L27" i="7"/>
  <c r="D2" i="7" s="1"/>
  <c r="D2" i="9" s="1"/>
  <c r="L26" i="7"/>
  <c r="C2" i="7" s="1"/>
  <c r="C2" i="9" s="1"/>
  <c r="L28" i="7"/>
  <c r="E2" i="7" s="1"/>
  <c r="E2" i="9" s="1"/>
  <c r="X109" i="7"/>
  <c r="C29" i="7" s="1"/>
  <c r="C4" i="11" s="1"/>
  <c r="M45" i="7"/>
  <c r="M57" i="7" s="1"/>
  <c r="C41" i="7" s="1"/>
  <c r="M21" i="7"/>
  <c r="G14" i="7"/>
  <c r="Y109" i="7"/>
  <c r="D29" i="7" s="1"/>
  <c r="D4" i="11" s="1"/>
  <c r="N21" i="7"/>
  <c r="G15" i="7"/>
  <c r="N45" i="7"/>
  <c r="N57" i="7" s="1"/>
  <c r="D41" i="7" s="1"/>
  <c r="N31" i="7" l="1"/>
  <c r="H4" i="7" s="1"/>
  <c r="H4" i="9" s="1"/>
  <c r="N25" i="7"/>
  <c r="B4" i="7" s="1"/>
  <c r="B4" i="9" s="1"/>
  <c r="N29" i="7"/>
  <c r="F4" i="7" s="1"/>
  <c r="F4" i="9" s="1"/>
  <c r="N28" i="7"/>
  <c r="E4" i="7" s="1"/>
  <c r="E4" i="9" s="1"/>
  <c r="N30" i="7"/>
  <c r="G4" i="7" s="1"/>
  <c r="G4" i="9" s="1"/>
  <c r="N26" i="7"/>
  <c r="C4" i="7" s="1"/>
  <c r="C4" i="9" s="1"/>
  <c r="N32" i="7"/>
  <c r="I4" i="7" s="1"/>
  <c r="N27" i="7"/>
  <c r="D4" i="7" s="1"/>
  <c r="D4" i="9" s="1"/>
  <c r="I2" i="9"/>
  <c r="M31" i="7"/>
  <c r="H3" i="7" s="1"/>
  <c r="H3" i="9" s="1"/>
  <c r="M30" i="7"/>
  <c r="G3" i="7" s="1"/>
  <c r="G3" i="9" s="1"/>
  <c r="M29" i="7"/>
  <c r="F3" i="7" s="1"/>
  <c r="F3" i="9" s="1"/>
  <c r="M27" i="7"/>
  <c r="D3" i="7" s="1"/>
  <c r="D3" i="9" s="1"/>
  <c r="M28" i="7"/>
  <c r="E3" i="7" s="1"/>
  <c r="E3" i="9" s="1"/>
  <c r="M26" i="7"/>
  <c r="C3" i="7" s="1"/>
  <c r="C3" i="9" s="1"/>
  <c r="M32" i="7"/>
  <c r="I3" i="7" s="1"/>
  <c r="M25" i="7"/>
  <c r="B3" i="7" s="1"/>
  <c r="B3" i="9" s="1"/>
  <c r="B2" i="11"/>
  <c r="A2" i="12"/>
  <c r="D8" i="7" l="1"/>
  <c r="I4" i="9"/>
  <c r="C8" i="7"/>
  <c r="I3" i="9"/>
  <c r="D27" i="7" l="1"/>
  <c r="D2" i="11" s="1"/>
  <c r="E2" i="12"/>
  <c r="C27" i="7"/>
  <c r="C2" i="11" s="1"/>
  <c r="C2" i="12"/>
</calcChain>
</file>

<file path=xl/sharedStrings.xml><?xml version="1.0" encoding="utf-8"?>
<sst xmlns="http://schemas.openxmlformats.org/spreadsheetml/2006/main" count="102" uniqueCount="41">
  <si>
    <t>Standard Deviation</t>
  </si>
  <si>
    <t>5 Years</t>
  </si>
  <si>
    <t>3 Years</t>
  </si>
  <si>
    <t>1 Year</t>
  </si>
  <si>
    <t>Current</t>
  </si>
  <si>
    <t>YTD</t>
  </si>
  <si>
    <t>3M</t>
  </si>
  <si>
    <t>6M</t>
  </si>
  <si>
    <t>1 YR</t>
  </si>
  <si>
    <t>3 YRS</t>
  </si>
  <si>
    <t>5 YRS</t>
  </si>
  <si>
    <t>Since Inception</t>
  </si>
  <si>
    <t>*Inception date: 12/31/2001</t>
  </si>
  <si>
    <t>S&amp;P 500 TR</t>
  </si>
  <si>
    <t>Annualized Return</t>
  </si>
  <si>
    <t>Date</t>
  </si>
  <si>
    <t>1M</t>
  </si>
  <si>
    <t>Tactical Program Composite (Net)</t>
  </si>
  <si>
    <t>S&amp;P 500 TR Index</t>
  </si>
  <si>
    <t xml:space="preserve">   Sharpe Ratio (rf=0.0)</t>
  </si>
  <si>
    <t xml:space="preserve">   % Positive Months</t>
  </si>
  <si>
    <t>Barclay CTA Index</t>
  </si>
  <si>
    <t xml:space="preserve">   Max Drawdown</t>
  </si>
  <si>
    <t>Tactical Return Composite (Net)</t>
  </si>
  <si>
    <t>Barclay CTA</t>
  </si>
  <si>
    <t>Label</t>
  </si>
  <si>
    <t>1 MO</t>
  </si>
  <si>
    <t>3 MOS</t>
  </si>
  <si>
    <t>6 MOS</t>
  </si>
  <si>
    <t>ID</t>
  </si>
  <si>
    <t>Year</t>
  </si>
  <si>
    <t>Sharpe Ratio</t>
  </si>
  <si>
    <t>% of Positive Months</t>
  </si>
  <si>
    <t>Maximum Drawdown</t>
  </si>
  <si>
    <t>AR Tactical Return Composite (Net)</t>
  </si>
  <si>
    <t>SD Tactical Return Composite (Net)</t>
  </si>
  <si>
    <t>AR Barclay CTA Index</t>
  </si>
  <si>
    <t>SD Barclay CTA Index</t>
  </si>
  <si>
    <t>AR S&amp;P 500 TR Index</t>
  </si>
  <si>
    <t>SD S&amp;P 500 TR Index</t>
  </si>
  <si>
    <t>BarclayHedge Est. RoR as of 04/07/21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</si>
</sst>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ade Gothic LT Std"/>
      <family val="3"/>
    </font>
    <font>
      <sz val="8"/>
      <color rgb="FF000000"/>
      <name val="Trade Gothic LT Std"/>
      <family val="3"/>
    </font>
    <font>
      <sz val="8"/>
      <color theme="1"/>
      <name val="Trade Gothic LT Std"/>
      <family val="3"/>
    </font>
    <font>
      <b/>
      <sz val="8"/>
      <color theme="1"/>
      <name val="Trade Gothic LT Std"/>
      <family val="3"/>
    </font>
    <font>
      <b/>
      <i/>
      <sz val="8"/>
      <color theme="1"/>
      <name val="Trade Gothic LT Std"/>
      <family val="3"/>
    </font>
    <font>
      <b/>
      <sz val="8"/>
      <color rgb="FF000000"/>
      <name val="Trade Gothic LT Std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/>
      <top style="medium">
        <color rgb="FFFFFFFF"/>
      </top>
      <bottom style="thin">
        <color rgb="FF595959"/>
      </bottom>
      <diagonal/>
    </border>
    <border>
      <left/>
      <right/>
      <top style="medium">
        <color rgb="FFFFFFFF"/>
      </top>
      <bottom style="thin">
        <color rgb="FF595959"/>
      </bottom>
      <diagonal/>
    </border>
    <border>
      <left/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E4E4E4"/>
      </top>
      <bottom style="thin">
        <color rgb="FF76717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E4E4E4"/>
      </bottom>
      <diagonal/>
    </border>
    <border>
      <left/>
      <right/>
      <top style="thin">
        <color rgb="FFE4E4E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4" fillId="0" borderId="5" xfId="0" applyFont="1" applyBorder="1" applyAlignment="1">
      <alignment wrapText="1" readingOrder="1"/>
    </xf>
    <xf numFmtId="2" fontId="4" fillId="0" borderId="6" xfId="0" applyNumberFormat="1" applyFont="1" applyBorder="1" applyAlignment="1">
      <alignment wrapText="1" readingOrder="1"/>
    </xf>
    <xf numFmtId="2" fontId="4" fillId="0" borderId="7" xfId="0" applyNumberFormat="1" applyFont="1" applyBorder="1" applyAlignment="1">
      <alignment wrapText="1" readingOrder="1"/>
    </xf>
    <xf numFmtId="2" fontId="4" fillId="0" borderId="8" xfId="0" applyNumberFormat="1" applyFont="1" applyBorder="1" applyAlignment="1">
      <alignment wrapText="1" readingOrder="1"/>
    </xf>
    <xf numFmtId="10" fontId="5" fillId="0" borderId="0" xfId="0" applyNumberFormat="1" applyFont="1"/>
    <xf numFmtId="0" fontId="4" fillId="0" borderId="1" xfId="0" applyFont="1" applyBorder="1" applyAlignment="1">
      <alignment wrapText="1" readingOrder="1"/>
    </xf>
    <xf numFmtId="2" fontId="4" fillId="0" borderId="2" xfId="0" applyNumberFormat="1" applyFont="1" applyBorder="1" applyAlignment="1">
      <alignment wrapText="1" readingOrder="1"/>
    </xf>
    <xf numFmtId="2" fontId="4" fillId="0" borderId="3" xfId="0" applyNumberFormat="1" applyFont="1" applyBorder="1" applyAlignment="1">
      <alignment wrapText="1" readingOrder="1"/>
    </xf>
    <xf numFmtId="2" fontId="4" fillId="0" borderId="4" xfId="0" applyNumberFormat="1" applyFont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8" fillId="0" borderId="0" xfId="0" applyFont="1" applyAlignment="1">
      <alignment wrapText="1" readingOrder="1"/>
    </xf>
    <xf numFmtId="0" fontId="5" fillId="0" borderId="9" xfId="0" applyFont="1" applyBorder="1" applyAlignment="1">
      <alignment wrapText="1"/>
    </xf>
    <xf numFmtId="0" fontId="8" fillId="0" borderId="9" xfId="0" applyFont="1" applyBorder="1" applyAlignment="1">
      <alignment wrapText="1" readingOrder="1"/>
    </xf>
    <xf numFmtId="0" fontId="4" fillId="0" borderId="10" xfId="0" applyFont="1" applyBorder="1" applyAlignment="1">
      <alignment wrapText="1" readingOrder="1"/>
    </xf>
    <xf numFmtId="2" fontId="4" fillId="0" borderId="11" xfId="0" applyNumberFormat="1" applyFont="1" applyBorder="1" applyAlignment="1">
      <alignment wrapText="1" readingOrder="1"/>
    </xf>
    <xf numFmtId="10" fontId="4" fillId="0" borderId="10" xfId="0" applyNumberFormat="1" applyFont="1" applyBorder="1" applyAlignment="1">
      <alignment wrapText="1" readingOrder="1"/>
    </xf>
    <xf numFmtId="0" fontId="4" fillId="0" borderId="11" xfId="0" applyFont="1" applyBorder="1" applyAlignment="1">
      <alignment wrapText="1" readingOrder="1"/>
    </xf>
    <xf numFmtId="0" fontId="4" fillId="0" borderId="13" xfId="0" applyFont="1" applyBorder="1" applyAlignment="1">
      <alignment wrapText="1" readingOrder="1"/>
    </xf>
    <xf numFmtId="10" fontId="4" fillId="2" borderId="13" xfId="0" applyNumberFormat="1" applyFont="1" applyFill="1" applyBorder="1" applyAlignment="1">
      <alignment wrapText="1" readingOrder="1"/>
    </xf>
    <xf numFmtId="0" fontId="3" fillId="0" borderId="12" xfId="0" applyFont="1" applyBorder="1" applyAlignment="1">
      <alignment wrapText="1" readingOrder="1"/>
    </xf>
    <xf numFmtId="14" fontId="5" fillId="2" borderId="0" xfId="0" applyNumberFormat="1" applyFont="1" applyFill="1"/>
    <xf numFmtId="10" fontId="5" fillId="0" borderId="0" xfId="1" applyNumberFormat="1" applyFont="1"/>
    <xf numFmtId="0" fontId="4" fillId="0" borderId="15" xfId="0" applyFont="1" applyBorder="1" applyAlignment="1">
      <alignment wrapText="1" readingOrder="1"/>
    </xf>
    <xf numFmtId="2" fontId="4" fillId="0" borderId="16" xfId="0" applyNumberFormat="1" applyFont="1" applyBorder="1" applyAlignment="1">
      <alignment wrapText="1" readingOrder="1"/>
    </xf>
    <xf numFmtId="2" fontId="4" fillId="0" borderId="17" xfId="0" applyNumberFormat="1" applyFont="1" applyBorder="1" applyAlignment="1">
      <alignment wrapText="1" readingOrder="1"/>
    </xf>
    <xf numFmtId="2" fontId="4" fillId="0" borderId="18" xfId="0" applyNumberFormat="1" applyFont="1" applyBorder="1" applyAlignment="1">
      <alignment wrapText="1" readingOrder="1"/>
    </xf>
    <xf numFmtId="0" fontId="3" fillId="0" borderId="14" xfId="0" applyFont="1" applyBorder="1" applyAlignment="1">
      <alignment wrapText="1" readingOrder="1"/>
    </xf>
    <xf numFmtId="14" fontId="4" fillId="0" borderId="19" xfId="0" applyNumberFormat="1" applyFont="1" applyBorder="1" applyAlignment="1">
      <alignment wrapText="1" readingOrder="1"/>
    </xf>
    <xf numFmtId="0" fontId="4" fillId="0" borderId="20" xfId="0" applyFont="1" applyBorder="1" applyAlignment="1">
      <alignment wrapText="1" readingOrder="1"/>
    </xf>
    <xf numFmtId="0" fontId="4" fillId="0" borderId="21" xfId="0" applyFont="1" applyBorder="1" applyAlignment="1">
      <alignment wrapText="1" readingOrder="1"/>
    </xf>
    <xf numFmtId="166" fontId="5" fillId="0" borderId="0" xfId="0" applyNumberFormat="1" applyFont="1"/>
    <xf numFmtId="0" fontId="8" fillId="0" borderId="22" xfId="0" applyFont="1" applyBorder="1" applyAlignment="1">
      <alignment wrapText="1" readingOrder="1"/>
    </xf>
    <xf numFmtId="2" fontId="4" fillId="0" borderId="23" xfId="0" applyNumberFormat="1" applyFont="1" applyBorder="1" applyAlignment="1">
      <alignment wrapText="1" readingOrder="1"/>
    </xf>
    <xf numFmtId="10" fontId="4" fillId="0" borderId="23" xfId="0" applyNumberFormat="1" applyFont="1" applyBorder="1" applyAlignment="1">
      <alignment wrapText="1" readingOrder="1"/>
    </xf>
    <xf numFmtId="10" fontId="3" fillId="2" borderId="11" xfId="0" applyNumberFormat="1" applyFont="1" applyFill="1" applyBorder="1" applyAlignment="1">
      <alignment wrapText="1" readingOrder="1"/>
    </xf>
    <xf numFmtId="0" fontId="4" fillId="0" borderId="24" xfId="0" applyFont="1" applyBorder="1" applyAlignment="1">
      <alignment wrapText="1" readingOrder="1"/>
    </xf>
    <xf numFmtId="10" fontId="3" fillId="0" borderId="24" xfId="1" applyNumberFormat="1" applyFont="1" applyBorder="1" applyAlignment="1">
      <alignment wrapText="1" readingOrder="1"/>
    </xf>
    <xf numFmtId="10" fontId="4" fillId="0" borderId="11" xfId="1" applyNumberFormat="1" applyFont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5" fillId="0" borderId="22" xfId="0" applyFont="1" applyBorder="1" applyAlignment="1">
      <alignment horizontal="center"/>
    </xf>
    <xf numFmtId="10" fontId="4" fillId="0" borderId="24" xfId="1" applyNumberFormat="1" applyFont="1" applyBorder="1" applyAlignment="1">
      <alignment horizontal="center" wrapText="1" readingOrder="1"/>
    </xf>
    <xf numFmtId="10" fontId="5" fillId="2" borderId="0" xfId="0" applyNumberFormat="1" applyFont="1" applyFill="1"/>
    <xf numFmtId="0" fontId="5" fillId="2" borderId="0" xfId="0" applyFont="1" applyFill="1"/>
    <xf numFmtId="0" fontId="5" fillId="0" borderId="0" xfId="0" applyFont="1" applyAlignment="1">
      <alignment horizontal="right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4" fillId="0" borderId="12" xfId="0" applyFont="1" applyBorder="1" applyAlignment="1">
      <alignment wrapText="1" readingOrder="1"/>
    </xf>
  </cellXfs>
  <cellStyles count="9">
    <cellStyle name="Comma 2" xfId="2" xr:uid="{00000000-0005-0000-0000-000001000000}"/>
    <cellStyle name="Comma 3" xfId="5" xr:uid="{00000000-0005-0000-0000-000002000000}"/>
    <cellStyle name="Comma 4" xfId="4" xr:uid="{00000000-0005-0000-0000-000003000000}"/>
    <cellStyle name="Currency 2" xfId="3" xr:uid="{00000000-0005-0000-0000-000005000000}"/>
    <cellStyle name="Currency 3" xfId="6" xr:uid="{00000000-0005-0000-0000-000006000000}"/>
    <cellStyle name="Normal" xfId="0" builtinId="0"/>
    <cellStyle name="Normal 2" xfId="7" xr:uid="{00000000-0005-0000-0000-000008000000}"/>
    <cellStyle name="Percent" xfId="1" builtinId="5"/>
    <cellStyle name="Percent 2" xfId="8" xr:uid="{00000000-0005-0000-0000-00000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[1]Institutional!$T$1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[1]Institutional!$P$2:$P$103</c:f>
              <c:numCache>
                <c:formatCode>General</c:formatCode>
                <c:ptCount val="102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</c:numCache>
            </c:numRef>
          </c:cat>
          <c:val>
            <c:numRef>
              <c:f>[1]Institutional!$T$2:$T$103</c:f>
              <c:numCache>
                <c:formatCode>General</c:formatCode>
                <c:ptCount val="102"/>
                <c:pt idx="0">
                  <c:v>10000</c:v>
                </c:pt>
                <c:pt idx="1">
                  <c:v>9988</c:v>
                </c:pt>
                <c:pt idx="2">
                  <c:v>10061.9112</c:v>
                </c:pt>
                <c:pt idx="3">
                  <c:v>10083.04121352</c:v>
                </c:pt>
                <c:pt idx="4">
                  <c:v>10092.115950612168</c:v>
                </c:pt>
                <c:pt idx="5">
                  <c:v>10078.996199876372</c:v>
                </c:pt>
                <c:pt idx="6">
                  <c:v>10118.30428505589</c:v>
                </c:pt>
                <c:pt idx="7">
                  <c:v>10123.363437198417</c:v>
                </c:pt>
                <c:pt idx="8">
                  <c:v>10161.832218259771</c:v>
                </c:pt>
                <c:pt idx="9">
                  <c:v>10143.540920266903</c:v>
                </c:pt>
                <c:pt idx="10">
                  <c:v>10201.359103512425</c:v>
                </c:pt>
                <c:pt idx="11">
                  <c:v>10292.151199533684</c:v>
                </c:pt>
                <c:pt idx="12">
                  <c:v>10366.254688170327</c:v>
                </c:pt>
                <c:pt idx="13">
                  <c:v>10404.609830516558</c:v>
                </c:pt>
                <c:pt idx="14">
                  <c:v>10451.430574753882</c:v>
                </c:pt>
                <c:pt idx="15">
                  <c:v>10519.364873489782</c:v>
                </c:pt>
                <c:pt idx="16">
                  <c:v>10638.233696560217</c:v>
                </c:pt>
                <c:pt idx="17">
                  <c:v>10652.063400365747</c:v>
                </c:pt>
                <c:pt idx="18">
                  <c:v>10828.887652811818</c:v>
                </c:pt>
                <c:pt idx="19">
                  <c:v>10962.082970941403</c:v>
                </c:pt>
                <c:pt idx="20">
                  <c:v>11241.616086700409</c:v>
                </c:pt>
                <c:pt idx="21">
                  <c:v>11412.488651218257</c:v>
                </c:pt>
                <c:pt idx="22">
                  <c:v>11697.800867498712</c:v>
                </c:pt>
                <c:pt idx="23">
                  <c:v>11958.661826843934</c:v>
                </c:pt>
                <c:pt idx="24">
                  <c:v>12152.392148438807</c:v>
                </c:pt>
                <c:pt idx="25">
                  <c:v>12315.234203227887</c:v>
                </c:pt>
                <c:pt idx="26">
                  <c:v>12497.499669435658</c:v>
                </c:pt>
                <c:pt idx="27">
                  <c:v>12726.203913386331</c:v>
                </c:pt>
                <c:pt idx="28">
                  <c:v>12839.467128215469</c:v>
                </c:pt>
                <c:pt idx="29">
                  <c:v>12987.121000189947</c:v>
                </c:pt>
                <c:pt idx="30">
                  <c:v>12452.051614982121</c:v>
                </c:pt>
                <c:pt idx="31">
                  <c:v>12643.813209852848</c:v>
                </c:pt>
                <c:pt idx="32">
                  <c:v>12885.310042161036</c:v>
                </c:pt>
                <c:pt idx="33">
                  <c:v>13103.071781873556</c:v>
                </c:pt>
                <c:pt idx="34">
                  <c:v>13371.684753401963</c:v>
                </c:pt>
                <c:pt idx="35">
                  <c:v>13267.385612325428</c:v>
                </c:pt>
                <c:pt idx="36">
                  <c:v>13328.415586142124</c:v>
                </c:pt>
                <c:pt idx="37">
                  <c:v>13427.045861479577</c:v>
                </c:pt>
                <c:pt idx="38">
                  <c:v>13534.462228371414</c:v>
                </c:pt>
                <c:pt idx="39">
                  <c:v>13603.48798573611</c:v>
                </c:pt>
                <c:pt idx="40">
                  <c:v>13595.325892944667</c:v>
                </c:pt>
                <c:pt idx="41">
                  <c:v>13429.462917050743</c:v>
                </c:pt>
                <c:pt idx="42">
                  <c:v>13512.725587136458</c:v>
                </c:pt>
                <c:pt idx="43">
                  <c:v>13664.068113712387</c:v>
                </c:pt>
                <c:pt idx="44">
                  <c:v>13862.197101361215</c:v>
                </c:pt>
                <c:pt idx="45">
                  <c:v>13855.266002810535</c:v>
                </c:pt>
                <c:pt idx="46">
                  <c:v>13966.108130833019</c:v>
                </c:pt>
                <c:pt idx="47">
                  <c:v>14089.009882384349</c:v>
                </c:pt>
                <c:pt idx="48">
                  <c:v>14134.094714007981</c:v>
                </c:pt>
                <c:pt idx="49">
                  <c:v>14163.776312907397</c:v>
                </c:pt>
                <c:pt idx="50">
                  <c:v>14243.093460259679</c:v>
                </c:pt>
                <c:pt idx="51">
                  <c:v>14362.735445325859</c:v>
                </c:pt>
                <c:pt idx="52">
                  <c:v>14427.367754829826</c:v>
                </c:pt>
                <c:pt idx="53">
                  <c:v>14502.390067154942</c:v>
                </c:pt>
                <c:pt idx="54">
                  <c:v>14512.541740201948</c:v>
                </c:pt>
                <c:pt idx="55">
                  <c:v>14564.786890466676</c:v>
                </c:pt>
                <c:pt idx="56">
                  <c:v>14698.782929858971</c:v>
                </c:pt>
                <c:pt idx="57">
                  <c:v>14813.433436711872</c:v>
                </c:pt>
                <c:pt idx="58">
                  <c:v>14921.57150079987</c:v>
                </c:pt>
                <c:pt idx="59">
                  <c:v>15070.787215807868</c:v>
                </c:pt>
                <c:pt idx="60">
                  <c:v>15230.53756029543</c:v>
                </c:pt>
                <c:pt idx="61">
                  <c:v>15356.951022045881</c:v>
                </c:pt>
                <c:pt idx="62">
                  <c:v>15449.092728178157</c:v>
                </c:pt>
                <c:pt idx="63">
                  <c:v>15538.697466001591</c:v>
                </c:pt>
                <c:pt idx="64">
                  <c:v>15610.175474345198</c:v>
                </c:pt>
                <c:pt idx="65">
                  <c:v>15721.007720213051</c:v>
                </c:pt>
                <c:pt idx="66">
                  <c:v>15865.640991239012</c:v>
                </c:pt>
                <c:pt idx="67">
                  <c:v>15849.775350247774</c:v>
                </c:pt>
                <c:pt idx="68">
                  <c:v>15819.660777082303</c:v>
                </c:pt>
                <c:pt idx="69">
                  <c:v>15906.668911356257</c:v>
                </c:pt>
                <c:pt idx="70">
                  <c:v>16022.787594409159</c:v>
                </c:pt>
                <c:pt idx="71">
                  <c:v>15997.151134258103</c:v>
                </c:pt>
                <c:pt idx="72">
                  <c:v>16059.540023681709</c:v>
                </c:pt>
                <c:pt idx="73">
                  <c:v>16120.5662757717</c:v>
                </c:pt>
                <c:pt idx="74">
                  <c:v>16176.988257736903</c:v>
                </c:pt>
                <c:pt idx="75">
                  <c:v>16364.641321526651</c:v>
                </c:pt>
                <c:pt idx="76">
                  <c:v>16459.556241191505</c:v>
                </c:pt>
                <c:pt idx="77">
                  <c:v>16624.151803603421</c:v>
                </c:pt>
                <c:pt idx="78">
                  <c:v>16625.81421878378</c:v>
                </c:pt>
                <c:pt idx="79">
                  <c:v>16665.716172908862</c:v>
                </c:pt>
                <c:pt idx="80">
                  <c:v>16655.716743205117</c:v>
                </c:pt>
                <c:pt idx="81">
                  <c:v>16727.3363252009</c:v>
                </c:pt>
                <c:pt idx="82">
                  <c:v>16792.572936869183</c:v>
                </c:pt>
                <c:pt idx="83">
                  <c:v>16878.215058847218</c:v>
                </c:pt>
                <c:pt idx="84">
                  <c:v>16972.733063176762</c:v>
                </c:pt>
                <c:pt idx="85">
                  <c:v>16969.338516564127</c:v>
                </c:pt>
                <c:pt idx="86">
                  <c:v>17093.214687735046</c:v>
                </c:pt>
                <c:pt idx="87">
                  <c:v>17221.413797893059</c:v>
                </c:pt>
                <c:pt idx="88">
                  <c:v>17192.137394436642</c:v>
                </c:pt>
                <c:pt idx="89">
                  <c:v>17266.063585232718</c:v>
                </c:pt>
                <c:pt idx="90">
                  <c:v>17274.696617025333</c:v>
                </c:pt>
                <c:pt idx="91">
                  <c:v>17352.432751801945</c:v>
                </c:pt>
                <c:pt idx="92">
                  <c:v>17420.107239533972</c:v>
                </c:pt>
                <c:pt idx="93">
                  <c:v>17400.945121570487</c:v>
                </c:pt>
                <c:pt idx="94">
                  <c:v>17418.346066692055</c:v>
                </c:pt>
                <c:pt idx="95">
                  <c:v>17420.087901298724</c:v>
                </c:pt>
                <c:pt idx="96">
                  <c:v>17501.962314434826</c:v>
                </c:pt>
                <c:pt idx="97">
                  <c:v>17582.471341081226</c:v>
                </c:pt>
                <c:pt idx="98">
                  <c:v>17540.273409862632</c:v>
                </c:pt>
                <c:pt idx="99">
                  <c:v>17606.926448820112</c:v>
                </c:pt>
                <c:pt idx="100">
                  <c:v>17668.550691390981</c:v>
                </c:pt>
                <c:pt idx="101">
                  <c:v>17486.564619269655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A3C-456A-B0CC-24B30B36F605}"/>
            </c:ext>
          </c:extLst>
        </c:ser>
        <c:ser>
          <c:idx val="2"/>
          <c:order val="1"/>
          <c:tx>
            <c:strRef>
              <c:f>[1]Institutional!$U$1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[1]Institutional!$P$2:$P$103</c:f>
              <c:numCache>
                <c:formatCode>General</c:formatCode>
                <c:ptCount val="102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</c:numCache>
            </c:numRef>
          </c:cat>
          <c:val>
            <c:numRef>
              <c:f>[1]Institutional!$U$2:$U$103</c:f>
              <c:numCache>
                <c:formatCode>General</c:formatCode>
                <c:ptCount val="102"/>
                <c:pt idx="0">
                  <c:v>10000</c:v>
                </c:pt>
                <c:pt idx="1">
                  <c:v>10264.320312118196</c:v>
                </c:pt>
                <c:pt idx="2">
                  <c:v>10038.061277392108</c:v>
                </c:pt>
                <c:pt idx="3">
                  <c:v>10248.449200309902</c:v>
                </c:pt>
                <c:pt idx="4">
                  <c:v>10202.78386956434</c:v>
                </c:pt>
                <c:pt idx="5">
                  <c:v>10115.479084410461</c:v>
                </c:pt>
                <c:pt idx="6">
                  <c:v>9904.3495526936986</c:v>
                </c:pt>
                <c:pt idx="7">
                  <c:v>9862.0675984964146</c:v>
                </c:pt>
                <c:pt idx="8">
                  <c:v>9910.6070905319793</c:v>
                </c:pt>
                <c:pt idx="9">
                  <c:v>10049.643361353845</c:v>
                </c:pt>
                <c:pt idx="10">
                  <c:v>9963.5381369761726</c:v>
                </c:pt>
                <c:pt idx="11">
                  <c:v>10009.001832149666</c:v>
                </c:pt>
                <c:pt idx="12">
                  <c:v>10090.32590118285</c:v>
                </c:pt>
                <c:pt idx="13">
                  <c:v>9930.5963525833813</c:v>
                </c:pt>
                <c:pt idx="14">
                  <c:v>9809.997775173606</c:v>
                </c:pt>
                <c:pt idx="15">
                  <c:v>9738.8545937538802</c:v>
                </c:pt>
                <c:pt idx="16">
                  <c:v>9651.7616968282746</c:v>
                </c:pt>
                <c:pt idx="17">
                  <c:v>9594.4185906630446</c:v>
                </c:pt>
                <c:pt idx="18">
                  <c:v>9659.1914550262118</c:v>
                </c:pt>
                <c:pt idx="19">
                  <c:v>9710.1437388224695</c:v>
                </c:pt>
                <c:pt idx="20">
                  <c:v>9770.104689872529</c:v>
                </c:pt>
                <c:pt idx="21">
                  <c:v>9670.1276216469123</c:v>
                </c:pt>
                <c:pt idx="22">
                  <c:v>9773.3376941297738</c:v>
                </c:pt>
                <c:pt idx="23">
                  <c:v>9684.5838668986507</c:v>
                </c:pt>
                <c:pt idx="24">
                  <c:v>9691.9042634303823</c:v>
                </c:pt>
                <c:pt idx="25">
                  <c:v>9770.7027614845993</c:v>
                </c:pt>
                <c:pt idx="26">
                  <c:v>9830.7423162322466</c:v>
                </c:pt>
                <c:pt idx="27">
                  <c:v>9826.3097511987944</c:v>
                </c:pt>
                <c:pt idx="28">
                  <c:v>9981.1214423710189</c:v>
                </c:pt>
                <c:pt idx="29">
                  <c:v>10207.322378711933</c:v>
                </c:pt>
                <c:pt idx="30">
                  <c:v>10141.445645030488</c:v>
                </c:pt>
                <c:pt idx="31">
                  <c:v>10432.262238339399</c:v>
                </c:pt>
                <c:pt idx="32">
                  <c:v>10513.924645027411</c:v>
                </c:pt>
                <c:pt idx="33">
                  <c:v>10836.134871641871</c:v>
                </c:pt>
                <c:pt idx="34">
                  <c:v>10819.091539473924</c:v>
                </c:pt>
                <c:pt idx="35">
                  <c:v>10883.929337326403</c:v>
                </c:pt>
                <c:pt idx="36">
                  <c:v>10718.048195002788</c:v>
                </c:pt>
                <c:pt idx="37">
                  <c:v>10693.02146120173</c:v>
                </c:pt>
                <c:pt idx="38">
                  <c:v>10464.253943257017</c:v>
                </c:pt>
                <c:pt idx="39">
                  <c:v>10559.446438586079</c:v>
                </c:pt>
                <c:pt idx="40">
                  <c:v>10375.206206547964</c:v>
                </c:pt>
                <c:pt idx="41">
                  <c:v>10435.259431503888</c:v>
                </c:pt>
                <c:pt idx="42">
                  <c:v>10327.367312686538</c:v>
                </c:pt>
                <c:pt idx="43">
                  <c:v>10488.05035831325</c:v>
                </c:pt>
                <c:pt idx="44">
                  <c:v>10356.635228605188</c:v>
                </c:pt>
                <c:pt idx="45">
                  <c:v>10466.157519759437</c:v>
                </c:pt>
                <c:pt idx="46">
                  <c:v>10647.492832538928</c:v>
                </c:pt>
                <c:pt idx="47">
                  <c:v>10446.222938541141</c:v>
                </c:pt>
                <c:pt idx="48">
                  <c:v>10424.121629311119</c:v>
                </c:pt>
                <c:pt idx="49">
                  <c:v>10326.560770398262</c:v>
                </c:pt>
                <c:pt idx="50">
                  <c:v>10536.292523318818</c:v>
                </c:pt>
                <c:pt idx="51">
                  <c:v>10574.264944357132</c:v>
                </c:pt>
                <c:pt idx="52">
                  <c:v>10397.307515777988</c:v>
                </c:pt>
                <c:pt idx="53">
                  <c:v>10349.427611291732</c:v>
                </c:pt>
                <c:pt idx="54">
                  <c:v>10215.278439928496</c:v>
                </c:pt>
                <c:pt idx="55">
                  <c:v>10195.521571417787</c:v>
                </c:pt>
                <c:pt idx="56">
                  <c:v>10229.686839451268</c:v>
                </c:pt>
                <c:pt idx="57">
                  <c:v>10129.607244663581</c:v>
                </c:pt>
                <c:pt idx="58">
                  <c:v>10196.39304719537</c:v>
                </c:pt>
                <c:pt idx="59">
                  <c:v>10146.134526469114</c:v>
                </c:pt>
                <c:pt idx="60">
                  <c:v>10156.951078767399</c:v>
                </c:pt>
                <c:pt idx="61">
                  <c:v>10164.425265142234</c:v>
                </c:pt>
                <c:pt idx="62">
                  <c:v>10060.364222194197</c:v>
                </c:pt>
                <c:pt idx="63">
                  <c:v>10118.985492833221</c:v>
                </c:pt>
                <c:pt idx="64">
                  <c:v>10171.5542787581</c:v>
                </c:pt>
                <c:pt idx="65">
                  <c:v>10055.415606798329</c:v>
                </c:pt>
                <c:pt idx="66">
                  <c:v>10248.910569839214</c:v>
                </c:pt>
                <c:pt idx="67">
                  <c:v>10246.347405787488</c:v>
                </c:pt>
                <c:pt idx="68">
                  <c:v>10300.929129880991</c:v>
                </c:pt>
                <c:pt idx="69">
                  <c:v>10563.564588829186</c:v>
                </c:pt>
                <c:pt idx="70">
                  <c:v>10171.824265371552</c:v>
                </c:pt>
                <c:pt idx="71">
                  <c:v>10117.14001471598</c:v>
                </c:pt>
                <c:pt idx="72">
                  <c:v>10140.440884722211</c:v>
                </c:pt>
                <c:pt idx="73">
                  <c:v>10092.496046746644</c:v>
                </c:pt>
                <c:pt idx="74">
                  <c:v>10079.618710550769</c:v>
                </c:pt>
                <c:pt idx="75">
                  <c:v>10085.736128754224</c:v>
                </c:pt>
                <c:pt idx="76">
                  <c:v>10161.137580051884</c:v>
                </c:pt>
                <c:pt idx="77">
                  <c:v>10129.880648829094</c:v>
                </c:pt>
                <c:pt idx="78">
                  <c:v>9966.2345855585845</c:v>
                </c:pt>
                <c:pt idx="79">
                  <c:v>9953.8562119647777</c:v>
                </c:pt>
                <c:pt idx="80">
                  <c:v>9974.2419100561783</c:v>
                </c:pt>
                <c:pt idx="81">
                  <c:v>9916.3314902474995</c:v>
                </c:pt>
                <c:pt idx="82">
                  <c:v>9942.875617167183</c:v>
                </c:pt>
                <c:pt idx="83">
                  <c:v>10108.743089282521</c:v>
                </c:pt>
                <c:pt idx="84">
                  <c:v>10221.617999016427</c:v>
                </c:pt>
                <c:pt idx="85">
                  <c:v>10190.972809613982</c:v>
                </c:pt>
                <c:pt idx="86">
                  <c:v>10409.009214062133</c:v>
                </c:pt>
                <c:pt idx="87">
                  <c:v>10494.352324328425</c:v>
                </c:pt>
                <c:pt idx="88">
                  <c:v>10741.789929225914</c:v>
                </c:pt>
                <c:pt idx="89">
                  <c:v>10524.857394096041</c:v>
                </c:pt>
                <c:pt idx="90">
                  <c:v>10423.325339679044</c:v>
                </c:pt>
                <c:pt idx="91">
                  <c:v>10460.785127907011</c:v>
                </c:pt>
                <c:pt idx="92">
                  <c:v>10489.899253982558</c:v>
                </c:pt>
                <c:pt idx="93">
                  <c:v>10536.514664203294</c:v>
                </c:pt>
                <c:pt idx="94">
                  <c:v>10437.58678446285</c:v>
                </c:pt>
                <c:pt idx="95">
                  <c:v>10612.449253623714</c:v>
                </c:pt>
                <c:pt idx="96">
                  <c:v>10628.37846381718</c:v>
                </c:pt>
                <c:pt idx="97">
                  <c:v>10618.676033493377</c:v>
                </c:pt>
                <c:pt idx="98">
                  <c:v>10564.094309399874</c:v>
                </c:pt>
                <c:pt idx="99">
                  <c:v>10757.353461347997</c:v>
                </c:pt>
                <c:pt idx="100">
                  <c:v>10781.020009425607</c:v>
                </c:pt>
                <c:pt idx="101">
                  <c:v>10731.427317382249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A3C-456A-B0CC-24B30B36F605}"/>
            </c:ext>
          </c:extLst>
        </c:ser>
        <c:ser>
          <c:idx val="0"/>
          <c:order val="2"/>
          <c:tx>
            <c:strRef>
              <c:f>[1]Institutional!$V$1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[1]Institutional!$P$2:$P$103</c:f>
              <c:numCache>
                <c:formatCode>General</c:formatCode>
                <c:ptCount val="102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</c:numCache>
            </c:numRef>
          </c:cat>
          <c:val>
            <c:numRef>
              <c:f>[1]Institutional!$V$2:$V$103</c:f>
              <c:numCache>
                <c:formatCode>General</c:formatCode>
                <c:ptCount val="102"/>
                <c:pt idx="0">
                  <c:v>10000</c:v>
                </c:pt>
                <c:pt idx="1">
                  <c:v>9398.9865116625679</c:v>
                </c:pt>
                <c:pt idx="2">
                  <c:v>9786.2483543234703</c:v>
                </c:pt>
                <c:pt idx="3">
                  <c:v>9922.1667453279333</c:v>
                </c:pt>
                <c:pt idx="4">
                  <c:v>10145.647547838471</c:v>
                </c:pt>
                <c:pt idx="5">
                  <c:v>10407.837974348146</c:v>
                </c:pt>
                <c:pt idx="6">
                  <c:v>10215.656076375952</c:v>
                </c:pt>
                <c:pt idx="7">
                  <c:v>10274.900431394954</c:v>
                </c:pt>
                <c:pt idx="8">
                  <c:v>10368.548741005703</c:v>
                </c:pt>
                <c:pt idx="9">
                  <c:v>10905.598198242953</c:v>
                </c:pt>
                <c:pt idx="10">
                  <c:v>11053.646984789395</c:v>
                </c:pt>
                <c:pt idx="11">
                  <c:v>11468.191867252901</c:v>
                </c:pt>
                <c:pt idx="12">
                  <c:v>11689.147229053333</c:v>
                </c:pt>
                <c:pt idx="13">
                  <c:v>11962.557236422652</c:v>
                </c:pt>
                <c:pt idx="14">
                  <c:v>11801.922646993071</c:v>
                </c:pt>
                <c:pt idx="15">
                  <c:v>12402.480727989338</c:v>
                </c:pt>
                <c:pt idx="16">
                  <c:v>12043.288537811233</c:v>
                </c:pt>
                <c:pt idx="17">
                  <c:v>12420.945425640264</c:v>
                </c:pt>
                <c:pt idx="18">
                  <c:v>12991.90202946072</c:v>
                </c:pt>
                <c:pt idx="19">
                  <c:v>13387.816611603783</c:v>
                </c:pt>
                <c:pt idx="20">
                  <c:v>13726.763875433679</c:v>
                </c:pt>
                <c:pt idx="21">
                  <c:v>13252.146624603594</c:v>
                </c:pt>
                <c:pt idx="22">
                  <c:v>13858.37659703075</c:v>
                </c:pt>
                <c:pt idx="23">
                  <c:v>13974.836674367198</c:v>
                </c:pt>
                <c:pt idx="24">
                  <c:v>14078.131339477197</c:v>
                </c:pt>
                <c:pt idx="25">
                  <c:v>14408.632867161823</c:v>
                </c:pt>
                <c:pt idx="26">
                  <c:v>14706.262264947714</c:v>
                </c:pt>
                <c:pt idx="27">
                  <c:v>14503.440395459178</c:v>
                </c:pt>
                <c:pt idx="28">
                  <c:v>15083.670748772474</c:v>
                </c:pt>
                <c:pt idx="29">
                  <c:v>14872.154739134399</c:v>
                </c:pt>
                <c:pt idx="30">
                  <c:v>15235.404194715622</c:v>
                </c:pt>
                <c:pt idx="31">
                  <c:v>15645.146599763193</c:v>
                </c:pt>
                <c:pt idx="32">
                  <c:v>15605.733164418616</c:v>
                </c:pt>
                <c:pt idx="33">
                  <c:v>15137.243212360589</c:v>
                </c:pt>
                <c:pt idx="34">
                  <c:v>16007.236836657812</c:v>
                </c:pt>
                <c:pt idx="35">
                  <c:v>15754.071755636705</c:v>
                </c:pt>
                <c:pt idx="36">
                  <c:v>15905.225592236551</c:v>
                </c:pt>
                <c:pt idx="37">
                  <c:v>16109.744889087617</c:v>
                </c:pt>
                <c:pt idx="38">
                  <c:v>15797.873661723432</c:v>
                </c:pt>
                <c:pt idx="39">
                  <c:v>16128.871997416605</c:v>
                </c:pt>
                <c:pt idx="40">
                  <c:v>15155.749310678893</c:v>
                </c:pt>
                <c:pt idx="41">
                  <c:v>14780.742065562103</c:v>
                </c:pt>
                <c:pt idx="42">
                  <c:v>16027.564564340781</c:v>
                </c:pt>
                <c:pt idx="43">
                  <c:v>16075.216732493731</c:v>
                </c:pt>
                <c:pt idx="44">
                  <c:v>15821.679045466215</c:v>
                </c:pt>
                <c:pt idx="45">
                  <c:v>15036.556789295446</c:v>
                </c:pt>
                <c:pt idx="46">
                  <c:v>15016.270462279854</c:v>
                </c:pt>
                <c:pt idx="47">
                  <c:v>16034.933883134199</c:v>
                </c:pt>
                <c:pt idx="48">
                  <c:v>16097.117685537096</c:v>
                </c:pt>
                <c:pt idx="49">
                  <c:v>16386.177145175585</c:v>
                </c:pt>
                <c:pt idx="50">
                  <c:v>16428.654229906195</c:v>
                </c:pt>
                <c:pt idx="51">
                  <c:v>17034.345993657425</c:v>
                </c:pt>
                <c:pt idx="52">
                  <c:v>17058.275579402347</c:v>
                </c:pt>
                <c:pt idx="53">
                  <c:v>17061.463430790514</c:v>
                </c:pt>
                <c:pt idx="54">
                  <c:v>16750.254614104389</c:v>
                </c:pt>
                <c:pt idx="55">
                  <c:v>17370.602214107701</c:v>
                </c:pt>
                <c:pt idx="56">
                  <c:v>17713.937948679744</c:v>
                </c:pt>
                <c:pt idx="57">
                  <c:v>18049.904364458369</c:v>
                </c:pt>
                <c:pt idx="58">
                  <c:v>18766.632718119432</c:v>
                </c:pt>
                <c:pt idx="59">
                  <c:v>18788.492270495415</c:v>
                </c:pt>
                <c:pt idx="60">
                  <c:v>18981.460781147805</c:v>
                </c:pt>
                <c:pt idx="61">
                  <c:v>19248.577887075557</c:v>
                </c:pt>
                <c:pt idx="62">
                  <c:v>19368.722623808713</c:v>
                </c:pt>
                <c:pt idx="63">
                  <c:v>19766.997043992371</c:v>
                </c:pt>
                <c:pt idx="64">
                  <c:v>19827.524819700116</c:v>
                </c:pt>
                <c:pt idx="65">
                  <c:v>20236.522012734869</c:v>
                </c:pt>
                <c:pt idx="66">
                  <c:v>20708.738024856983</c:v>
                </c:pt>
                <c:pt idx="67">
                  <c:v>21343.86566311451</c:v>
                </c:pt>
                <c:pt idx="68">
                  <c:v>21581.174288529557</c:v>
                </c:pt>
                <c:pt idx="69">
                  <c:v>22816.777206448598</c:v>
                </c:pt>
                <c:pt idx="70">
                  <c:v>21975.846850651262</c:v>
                </c:pt>
                <c:pt idx="71">
                  <c:v>21417.351847711812</c:v>
                </c:pt>
                <c:pt idx="72">
                  <c:v>21499.53217245865</c:v>
                </c:pt>
                <c:pt idx="73">
                  <c:v>22017.288918697403</c:v>
                </c:pt>
                <c:pt idx="74">
                  <c:v>22152.793303028076</c:v>
                </c:pt>
                <c:pt idx="75">
                  <c:v>22977.204792541288</c:v>
                </c:pt>
                <c:pt idx="76">
                  <c:v>23725.894461418753</c:v>
                </c:pt>
                <c:pt idx="77">
                  <c:v>23860.943438408263</c:v>
                </c:pt>
                <c:pt idx="78">
                  <c:v>22230.046948356841</c:v>
                </c:pt>
                <c:pt idx="79">
                  <c:v>22683.053050815215</c:v>
                </c:pt>
                <c:pt idx="80">
                  <c:v>20635.003436255425</c:v>
                </c:pt>
                <c:pt idx="81">
                  <c:v>22288.587492030405</c:v>
                </c:pt>
                <c:pt idx="82">
                  <c:v>23004.239428339621</c:v>
                </c:pt>
                <c:pt idx="83">
                  <c:v>23451.242434028074</c:v>
                </c:pt>
                <c:pt idx="84">
                  <c:v>24400.766740359893</c:v>
                </c:pt>
                <c:pt idx="85">
                  <c:v>22850.146144355884</c:v>
                </c:pt>
                <c:pt idx="86">
                  <c:v>24460.549304054817</c:v>
                </c:pt>
                <c:pt idx="87">
                  <c:v>24812.123771435228</c:v>
                </c:pt>
                <c:pt idx="88">
                  <c:v>24419.065835341295</c:v>
                </c:pt>
                <c:pt idx="89">
                  <c:v>24875.963600533276</c:v>
                </c:pt>
                <c:pt idx="90">
                  <c:v>25414.751885800433</c:v>
                </c:pt>
                <c:pt idx="91">
                  <c:v>26337.282957001305</c:v>
                </c:pt>
                <c:pt idx="92">
                  <c:v>27132.217171340835</c:v>
                </c:pt>
                <c:pt idx="93">
                  <c:v>27121.577199824496</c:v>
                </c:pt>
                <c:pt idx="94">
                  <c:v>24888.963410090204</c:v>
                </c:pt>
                <c:pt idx="95">
                  <c:v>21814.83965521527</c:v>
                </c:pt>
                <c:pt idx="96">
                  <c:v>24611.37193531563</c:v>
                </c:pt>
                <c:pt idx="97">
                  <c:v>25783.549030810413</c:v>
                </c:pt>
                <c:pt idx="98">
                  <c:v>26296.33769696371</c:v>
                </c:pt>
                <c:pt idx="99">
                  <c:v>27779.061198466559</c:v>
                </c:pt>
                <c:pt idx="100">
                  <c:v>29775.815386144062</c:v>
                </c:pt>
                <c:pt idx="101">
                  <c:v>28644.417948017359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C-456A-B0CC-24B30B36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3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[2]Institutional!$T$1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[2]Institutional!$P$2:$P$106</c:f>
              <c:numCache>
                <c:formatCode>General</c:formatCode>
                <c:ptCount val="105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</c:numCache>
            </c:numRef>
          </c:cat>
          <c:val>
            <c:numRef>
              <c:f>[2]Institutional!$T$2:$T$106</c:f>
              <c:numCache>
                <c:formatCode>General</c:formatCode>
                <c:ptCount val="105"/>
                <c:pt idx="0">
                  <c:v>10000</c:v>
                </c:pt>
                <c:pt idx="1">
                  <c:v>9988</c:v>
                </c:pt>
                <c:pt idx="2">
                  <c:v>10061.9112</c:v>
                </c:pt>
                <c:pt idx="3">
                  <c:v>10083.04121352</c:v>
                </c:pt>
                <c:pt idx="4">
                  <c:v>10092.115950612168</c:v>
                </c:pt>
                <c:pt idx="5">
                  <c:v>10078.996199876372</c:v>
                </c:pt>
                <c:pt idx="6">
                  <c:v>10118.30428505589</c:v>
                </c:pt>
                <c:pt idx="7">
                  <c:v>10123.363437198417</c:v>
                </c:pt>
                <c:pt idx="8">
                  <c:v>10161.832218259771</c:v>
                </c:pt>
                <c:pt idx="9">
                  <c:v>10143.540920266903</c:v>
                </c:pt>
                <c:pt idx="10">
                  <c:v>10201.359103512425</c:v>
                </c:pt>
                <c:pt idx="11">
                  <c:v>10292.151199533684</c:v>
                </c:pt>
                <c:pt idx="12">
                  <c:v>10366.254688170327</c:v>
                </c:pt>
                <c:pt idx="13">
                  <c:v>10404.609830516558</c:v>
                </c:pt>
                <c:pt idx="14">
                  <c:v>10451.430574753882</c:v>
                </c:pt>
                <c:pt idx="15">
                  <c:v>10519.364873489782</c:v>
                </c:pt>
                <c:pt idx="16">
                  <c:v>10638.233696560217</c:v>
                </c:pt>
                <c:pt idx="17">
                  <c:v>10652.063400365747</c:v>
                </c:pt>
                <c:pt idx="18">
                  <c:v>10828.887652811818</c:v>
                </c:pt>
                <c:pt idx="19">
                  <c:v>10962.082970941403</c:v>
                </c:pt>
                <c:pt idx="20">
                  <c:v>11241.616086700409</c:v>
                </c:pt>
                <c:pt idx="21">
                  <c:v>11412.488651218257</c:v>
                </c:pt>
                <c:pt idx="22">
                  <c:v>11697.800867498712</c:v>
                </c:pt>
                <c:pt idx="23">
                  <c:v>11958.661826843934</c:v>
                </c:pt>
                <c:pt idx="24">
                  <c:v>12152.392148438807</c:v>
                </c:pt>
                <c:pt idx="25">
                  <c:v>12315.234203227887</c:v>
                </c:pt>
                <c:pt idx="26">
                  <c:v>12497.499669435658</c:v>
                </c:pt>
                <c:pt idx="27">
                  <c:v>12726.203913386331</c:v>
                </c:pt>
                <c:pt idx="28">
                  <c:v>12839.467128215469</c:v>
                </c:pt>
                <c:pt idx="29">
                  <c:v>12987.121000189947</c:v>
                </c:pt>
                <c:pt idx="30">
                  <c:v>12452.051614982121</c:v>
                </c:pt>
                <c:pt idx="31">
                  <c:v>12643.813209852848</c:v>
                </c:pt>
                <c:pt idx="32">
                  <c:v>12885.310042161036</c:v>
                </c:pt>
                <c:pt idx="33">
                  <c:v>13103.071781873556</c:v>
                </c:pt>
                <c:pt idx="34">
                  <c:v>13371.684753401963</c:v>
                </c:pt>
                <c:pt idx="35">
                  <c:v>13267.385612325428</c:v>
                </c:pt>
                <c:pt idx="36">
                  <c:v>13328.415586142124</c:v>
                </c:pt>
                <c:pt idx="37">
                  <c:v>13427.045861479577</c:v>
                </c:pt>
                <c:pt idx="38">
                  <c:v>13534.462228371414</c:v>
                </c:pt>
                <c:pt idx="39">
                  <c:v>13603.48798573611</c:v>
                </c:pt>
                <c:pt idx="40">
                  <c:v>13595.325892944667</c:v>
                </c:pt>
                <c:pt idx="41">
                  <c:v>13429.462917050743</c:v>
                </c:pt>
                <c:pt idx="42">
                  <c:v>13512.725587136458</c:v>
                </c:pt>
                <c:pt idx="43">
                  <c:v>13664.068113712387</c:v>
                </c:pt>
                <c:pt idx="44">
                  <c:v>13862.197101361215</c:v>
                </c:pt>
                <c:pt idx="45">
                  <c:v>13855.266002810535</c:v>
                </c:pt>
                <c:pt idx="46">
                  <c:v>13966.108130833019</c:v>
                </c:pt>
                <c:pt idx="47">
                  <c:v>14089.009882384349</c:v>
                </c:pt>
                <c:pt idx="48">
                  <c:v>14134.094714007981</c:v>
                </c:pt>
                <c:pt idx="49">
                  <c:v>14163.776312907397</c:v>
                </c:pt>
                <c:pt idx="50">
                  <c:v>14243.093460259679</c:v>
                </c:pt>
                <c:pt idx="51">
                  <c:v>14362.735445325859</c:v>
                </c:pt>
                <c:pt idx="52">
                  <c:v>14427.367754829826</c:v>
                </c:pt>
                <c:pt idx="53">
                  <c:v>14502.390067154942</c:v>
                </c:pt>
                <c:pt idx="54">
                  <c:v>14512.541740201948</c:v>
                </c:pt>
                <c:pt idx="55">
                  <c:v>14564.786890466676</c:v>
                </c:pt>
                <c:pt idx="56">
                  <c:v>14698.782929858971</c:v>
                </c:pt>
                <c:pt idx="57">
                  <c:v>14813.433436711872</c:v>
                </c:pt>
                <c:pt idx="58">
                  <c:v>14921.57150079987</c:v>
                </c:pt>
                <c:pt idx="59">
                  <c:v>15070.787215807868</c:v>
                </c:pt>
                <c:pt idx="60">
                  <c:v>15230.53756029543</c:v>
                </c:pt>
                <c:pt idx="61">
                  <c:v>15356.951022045881</c:v>
                </c:pt>
                <c:pt idx="62">
                  <c:v>15449.092728178157</c:v>
                </c:pt>
                <c:pt idx="63">
                  <c:v>15538.697466001591</c:v>
                </c:pt>
                <c:pt idx="64">
                  <c:v>15610.175474345198</c:v>
                </c:pt>
                <c:pt idx="65">
                  <c:v>15721.007720213051</c:v>
                </c:pt>
                <c:pt idx="66">
                  <c:v>15865.640991239012</c:v>
                </c:pt>
                <c:pt idx="67">
                  <c:v>15849.775350247774</c:v>
                </c:pt>
                <c:pt idx="68">
                  <c:v>15819.660777082303</c:v>
                </c:pt>
                <c:pt idx="69">
                  <c:v>15906.668911356257</c:v>
                </c:pt>
                <c:pt idx="70">
                  <c:v>16022.787594409159</c:v>
                </c:pt>
                <c:pt idx="71">
                  <c:v>15997.151134258103</c:v>
                </c:pt>
                <c:pt idx="72">
                  <c:v>16059.540023681709</c:v>
                </c:pt>
                <c:pt idx="73">
                  <c:v>16120.5662757717</c:v>
                </c:pt>
                <c:pt idx="74">
                  <c:v>16176.988257736903</c:v>
                </c:pt>
                <c:pt idx="75">
                  <c:v>16364.641321526651</c:v>
                </c:pt>
                <c:pt idx="76">
                  <c:v>16459.556241191505</c:v>
                </c:pt>
                <c:pt idx="77">
                  <c:v>16624.151803603421</c:v>
                </c:pt>
                <c:pt idx="78">
                  <c:v>16625.81421878378</c:v>
                </c:pt>
                <c:pt idx="79">
                  <c:v>16665.716172908862</c:v>
                </c:pt>
                <c:pt idx="80">
                  <c:v>16655.716743205117</c:v>
                </c:pt>
                <c:pt idx="81">
                  <c:v>16727.3363252009</c:v>
                </c:pt>
                <c:pt idx="82">
                  <c:v>16792.572936869183</c:v>
                </c:pt>
                <c:pt idx="83">
                  <c:v>16878.215058847218</c:v>
                </c:pt>
                <c:pt idx="84">
                  <c:v>16972.733063176762</c:v>
                </c:pt>
                <c:pt idx="85">
                  <c:v>16969.338516564127</c:v>
                </c:pt>
                <c:pt idx="86">
                  <c:v>17093.214687735046</c:v>
                </c:pt>
                <c:pt idx="87">
                  <c:v>17221.413797893059</c:v>
                </c:pt>
                <c:pt idx="88">
                  <c:v>17192.137394436642</c:v>
                </c:pt>
                <c:pt idx="89">
                  <c:v>17266.063585232718</c:v>
                </c:pt>
                <c:pt idx="90">
                  <c:v>17274.696617025333</c:v>
                </c:pt>
                <c:pt idx="91">
                  <c:v>17352.432751801945</c:v>
                </c:pt>
                <c:pt idx="92">
                  <c:v>17420.107239533972</c:v>
                </c:pt>
                <c:pt idx="93">
                  <c:v>17400.945121570487</c:v>
                </c:pt>
                <c:pt idx="94">
                  <c:v>17418.346066692055</c:v>
                </c:pt>
                <c:pt idx="95">
                  <c:v>17420.087901298724</c:v>
                </c:pt>
                <c:pt idx="96">
                  <c:v>17501.962314434826</c:v>
                </c:pt>
                <c:pt idx="97">
                  <c:v>17582.471341081226</c:v>
                </c:pt>
                <c:pt idx="98">
                  <c:v>17540.273409862632</c:v>
                </c:pt>
                <c:pt idx="99">
                  <c:v>17606.926448820112</c:v>
                </c:pt>
                <c:pt idx="100">
                  <c:v>17668.550691390981</c:v>
                </c:pt>
                <c:pt idx="101">
                  <c:v>17486.564619269655</c:v>
                </c:pt>
                <c:pt idx="102">
                  <c:v>17540.772969589394</c:v>
                </c:pt>
                <c:pt idx="103">
                  <c:v>17586.378979310324</c:v>
                </c:pt>
                <c:pt idx="104">
                  <c:v>17667.276322615151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867-48DF-989C-8B455FBBA755}"/>
            </c:ext>
          </c:extLst>
        </c:ser>
        <c:ser>
          <c:idx val="2"/>
          <c:order val="1"/>
          <c:tx>
            <c:strRef>
              <c:f>[2]Institutional!$U$1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[2]Institutional!$P$2:$P$106</c:f>
              <c:numCache>
                <c:formatCode>General</c:formatCode>
                <c:ptCount val="105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</c:numCache>
            </c:numRef>
          </c:cat>
          <c:val>
            <c:numRef>
              <c:f>[2]Institutional!$U$2:$U$106</c:f>
              <c:numCache>
                <c:formatCode>General</c:formatCode>
                <c:ptCount val="105"/>
                <c:pt idx="0">
                  <c:v>10000</c:v>
                </c:pt>
                <c:pt idx="1">
                  <c:v>10264.320312118196</c:v>
                </c:pt>
                <c:pt idx="2">
                  <c:v>10038.061277392108</c:v>
                </c:pt>
                <c:pt idx="3">
                  <c:v>10248.449200309902</c:v>
                </c:pt>
                <c:pt idx="4">
                  <c:v>10202.78386956434</c:v>
                </c:pt>
                <c:pt idx="5">
                  <c:v>10115.479084410461</c:v>
                </c:pt>
                <c:pt idx="6">
                  <c:v>9904.3495526936986</c:v>
                </c:pt>
                <c:pt idx="7">
                  <c:v>9862.0675984964146</c:v>
                </c:pt>
                <c:pt idx="8">
                  <c:v>9910.6070905319793</c:v>
                </c:pt>
                <c:pt idx="9">
                  <c:v>10049.643361353845</c:v>
                </c:pt>
                <c:pt idx="10">
                  <c:v>9963.5381369761726</c:v>
                </c:pt>
                <c:pt idx="11">
                  <c:v>10009.001832149666</c:v>
                </c:pt>
                <c:pt idx="12">
                  <c:v>10090.32590118285</c:v>
                </c:pt>
                <c:pt idx="13">
                  <c:v>9930.5963525833813</c:v>
                </c:pt>
                <c:pt idx="14">
                  <c:v>9809.997775173606</c:v>
                </c:pt>
                <c:pt idx="15">
                  <c:v>9738.8545937538802</c:v>
                </c:pt>
                <c:pt idx="16">
                  <c:v>9651.7616968282746</c:v>
                </c:pt>
                <c:pt idx="17">
                  <c:v>9594.4185906630446</c:v>
                </c:pt>
                <c:pt idx="18">
                  <c:v>9659.1914550262118</c:v>
                </c:pt>
                <c:pt idx="19">
                  <c:v>9710.1437388224695</c:v>
                </c:pt>
                <c:pt idx="20">
                  <c:v>9770.104689872529</c:v>
                </c:pt>
                <c:pt idx="21">
                  <c:v>9670.1276216469123</c:v>
                </c:pt>
                <c:pt idx="22">
                  <c:v>9773.3376941297738</c:v>
                </c:pt>
                <c:pt idx="23">
                  <c:v>9684.5838668986507</c:v>
                </c:pt>
                <c:pt idx="24">
                  <c:v>9691.9042634303823</c:v>
                </c:pt>
                <c:pt idx="25">
                  <c:v>9770.7027614845993</c:v>
                </c:pt>
                <c:pt idx="26">
                  <c:v>9830.7423162322466</c:v>
                </c:pt>
                <c:pt idx="27">
                  <c:v>9826.3097511987944</c:v>
                </c:pt>
                <c:pt idx="28">
                  <c:v>9981.1214423710189</c:v>
                </c:pt>
                <c:pt idx="29">
                  <c:v>10207.322378711933</c:v>
                </c:pt>
                <c:pt idx="30">
                  <c:v>10141.445645030488</c:v>
                </c:pt>
                <c:pt idx="31">
                  <c:v>10432.262238339399</c:v>
                </c:pt>
                <c:pt idx="32">
                  <c:v>10513.924645027411</c:v>
                </c:pt>
                <c:pt idx="33">
                  <c:v>10836.134871641871</c:v>
                </c:pt>
                <c:pt idx="34">
                  <c:v>10819.091539473924</c:v>
                </c:pt>
                <c:pt idx="35">
                  <c:v>10883.929337326403</c:v>
                </c:pt>
                <c:pt idx="36">
                  <c:v>10718.048195002788</c:v>
                </c:pt>
                <c:pt idx="37">
                  <c:v>10693.02146120173</c:v>
                </c:pt>
                <c:pt idx="38">
                  <c:v>10464.253943257017</c:v>
                </c:pt>
                <c:pt idx="39">
                  <c:v>10559.446438586079</c:v>
                </c:pt>
                <c:pt idx="40">
                  <c:v>10375.206206547964</c:v>
                </c:pt>
                <c:pt idx="41">
                  <c:v>10435.259431503888</c:v>
                </c:pt>
                <c:pt idx="42">
                  <c:v>10327.367312686538</c:v>
                </c:pt>
                <c:pt idx="43">
                  <c:v>10488.05035831325</c:v>
                </c:pt>
                <c:pt idx="44">
                  <c:v>10356.635228605188</c:v>
                </c:pt>
                <c:pt idx="45">
                  <c:v>10466.157519759437</c:v>
                </c:pt>
                <c:pt idx="46">
                  <c:v>10647.492832538928</c:v>
                </c:pt>
                <c:pt idx="47">
                  <c:v>10446.222938541141</c:v>
                </c:pt>
                <c:pt idx="48">
                  <c:v>10424.121629311119</c:v>
                </c:pt>
                <c:pt idx="49">
                  <c:v>10326.560770398262</c:v>
                </c:pt>
                <c:pt idx="50">
                  <c:v>10536.292523318818</c:v>
                </c:pt>
                <c:pt idx="51">
                  <c:v>10574.264944357132</c:v>
                </c:pt>
                <c:pt idx="52">
                  <c:v>10397.307515777988</c:v>
                </c:pt>
                <c:pt idx="53">
                  <c:v>10349.427611291732</c:v>
                </c:pt>
                <c:pt idx="54">
                  <c:v>10215.278439928496</c:v>
                </c:pt>
                <c:pt idx="55">
                  <c:v>10195.521571417787</c:v>
                </c:pt>
                <c:pt idx="56">
                  <c:v>10229.686839451268</c:v>
                </c:pt>
                <c:pt idx="57">
                  <c:v>10129.607244663581</c:v>
                </c:pt>
                <c:pt idx="58">
                  <c:v>10196.39304719537</c:v>
                </c:pt>
                <c:pt idx="59">
                  <c:v>10146.134526469114</c:v>
                </c:pt>
                <c:pt idx="60">
                  <c:v>10156.951078767399</c:v>
                </c:pt>
                <c:pt idx="61">
                  <c:v>10164.425265142234</c:v>
                </c:pt>
                <c:pt idx="62">
                  <c:v>10060.364222194197</c:v>
                </c:pt>
                <c:pt idx="63">
                  <c:v>10118.985492833221</c:v>
                </c:pt>
                <c:pt idx="64">
                  <c:v>10171.5542787581</c:v>
                </c:pt>
                <c:pt idx="65">
                  <c:v>10055.415606798329</c:v>
                </c:pt>
                <c:pt idx="66">
                  <c:v>10248.910569839214</c:v>
                </c:pt>
                <c:pt idx="67">
                  <c:v>10246.347405787488</c:v>
                </c:pt>
                <c:pt idx="68">
                  <c:v>10300.929129880991</c:v>
                </c:pt>
                <c:pt idx="69">
                  <c:v>10563.564588829186</c:v>
                </c:pt>
                <c:pt idx="70">
                  <c:v>10171.824265371552</c:v>
                </c:pt>
                <c:pt idx="71">
                  <c:v>10117.14001471598</c:v>
                </c:pt>
                <c:pt idx="72">
                  <c:v>10140.440884722211</c:v>
                </c:pt>
                <c:pt idx="73">
                  <c:v>10092.496046746644</c:v>
                </c:pt>
                <c:pt idx="74">
                  <c:v>10079.618710550769</c:v>
                </c:pt>
                <c:pt idx="75">
                  <c:v>10085.736128754224</c:v>
                </c:pt>
                <c:pt idx="76">
                  <c:v>10161.137580051884</c:v>
                </c:pt>
                <c:pt idx="77">
                  <c:v>10129.880648829094</c:v>
                </c:pt>
                <c:pt idx="78">
                  <c:v>9966.2345855585845</c:v>
                </c:pt>
                <c:pt idx="79">
                  <c:v>9953.8562119647777</c:v>
                </c:pt>
                <c:pt idx="80">
                  <c:v>9974.2419100561783</c:v>
                </c:pt>
                <c:pt idx="81">
                  <c:v>9916.3314902474995</c:v>
                </c:pt>
                <c:pt idx="82">
                  <c:v>9942.875617167183</c:v>
                </c:pt>
                <c:pt idx="83">
                  <c:v>10108.743089282521</c:v>
                </c:pt>
                <c:pt idx="84">
                  <c:v>10221.617999016427</c:v>
                </c:pt>
                <c:pt idx="85">
                  <c:v>10190.972809613982</c:v>
                </c:pt>
                <c:pt idx="86">
                  <c:v>10409.009214062133</c:v>
                </c:pt>
                <c:pt idx="87">
                  <c:v>10494.352324328425</c:v>
                </c:pt>
                <c:pt idx="88">
                  <c:v>10741.789929225914</c:v>
                </c:pt>
                <c:pt idx="89">
                  <c:v>10524.857394096041</c:v>
                </c:pt>
                <c:pt idx="90">
                  <c:v>10423.325339679044</c:v>
                </c:pt>
                <c:pt idx="91">
                  <c:v>10460.785127907011</c:v>
                </c:pt>
                <c:pt idx="92">
                  <c:v>10489.899253982558</c:v>
                </c:pt>
                <c:pt idx="93">
                  <c:v>10536.514664203294</c:v>
                </c:pt>
                <c:pt idx="94">
                  <c:v>10437.58678446285</c:v>
                </c:pt>
                <c:pt idx="95">
                  <c:v>10612.449253623714</c:v>
                </c:pt>
                <c:pt idx="96">
                  <c:v>10628.37846381718</c:v>
                </c:pt>
                <c:pt idx="97">
                  <c:v>10618.676033493377</c:v>
                </c:pt>
                <c:pt idx="98">
                  <c:v>10564.094309399874</c:v>
                </c:pt>
                <c:pt idx="99">
                  <c:v>10757.353461347997</c:v>
                </c:pt>
                <c:pt idx="100">
                  <c:v>10781.020009425607</c:v>
                </c:pt>
                <c:pt idx="101">
                  <c:v>10731.427317382249</c:v>
                </c:pt>
                <c:pt idx="102">
                  <c:v>10679.916466258814</c:v>
                </c:pt>
                <c:pt idx="103">
                  <c:v>10839.04722160607</c:v>
                </c:pt>
                <c:pt idx="104">
                  <c:v>11009.220262985285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867-48DF-989C-8B455FBBA755}"/>
            </c:ext>
          </c:extLst>
        </c:ser>
        <c:ser>
          <c:idx val="0"/>
          <c:order val="2"/>
          <c:tx>
            <c:strRef>
              <c:f>[2]Institutional!$V$1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[2]Institutional!$P$2:$P$106</c:f>
              <c:numCache>
                <c:formatCode>General</c:formatCode>
                <c:ptCount val="105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</c:numCache>
            </c:numRef>
          </c:cat>
          <c:val>
            <c:numRef>
              <c:f>[2]Institutional!$V$2:$V$106</c:f>
              <c:numCache>
                <c:formatCode>General</c:formatCode>
                <c:ptCount val="105"/>
                <c:pt idx="0">
                  <c:v>10000</c:v>
                </c:pt>
                <c:pt idx="1">
                  <c:v>9398.9865116625679</c:v>
                </c:pt>
                <c:pt idx="2">
                  <c:v>9786.2483543234703</c:v>
                </c:pt>
                <c:pt idx="3">
                  <c:v>9922.1667453279333</c:v>
                </c:pt>
                <c:pt idx="4">
                  <c:v>10145.647547838471</c:v>
                </c:pt>
                <c:pt idx="5">
                  <c:v>10407.837974348146</c:v>
                </c:pt>
                <c:pt idx="6">
                  <c:v>10215.656076375952</c:v>
                </c:pt>
                <c:pt idx="7">
                  <c:v>10274.900431394954</c:v>
                </c:pt>
                <c:pt idx="8">
                  <c:v>10368.548741005703</c:v>
                </c:pt>
                <c:pt idx="9">
                  <c:v>10905.598198242953</c:v>
                </c:pt>
                <c:pt idx="10">
                  <c:v>11053.646984789395</c:v>
                </c:pt>
                <c:pt idx="11">
                  <c:v>11468.191867252901</c:v>
                </c:pt>
                <c:pt idx="12">
                  <c:v>11689.147229053333</c:v>
                </c:pt>
                <c:pt idx="13">
                  <c:v>11962.557236422652</c:v>
                </c:pt>
                <c:pt idx="14">
                  <c:v>11801.922646993071</c:v>
                </c:pt>
                <c:pt idx="15">
                  <c:v>12402.480727989338</c:v>
                </c:pt>
                <c:pt idx="16">
                  <c:v>12043.288537811233</c:v>
                </c:pt>
                <c:pt idx="17">
                  <c:v>12420.945425640264</c:v>
                </c:pt>
                <c:pt idx="18">
                  <c:v>12991.90202946072</c:v>
                </c:pt>
                <c:pt idx="19">
                  <c:v>13387.816611603783</c:v>
                </c:pt>
                <c:pt idx="20">
                  <c:v>13726.763875433679</c:v>
                </c:pt>
                <c:pt idx="21">
                  <c:v>13252.146624603594</c:v>
                </c:pt>
                <c:pt idx="22">
                  <c:v>13858.37659703075</c:v>
                </c:pt>
                <c:pt idx="23">
                  <c:v>13974.836674367198</c:v>
                </c:pt>
                <c:pt idx="24">
                  <c:v>14078.131339477197</c:v>
                </c:pt>
                <c:pt idx="25">
                  <c:v>14408.632867161823</c:v>
                </c:pt>
                <c:pt idx="26">
                  <c:v>14706.262264947714</c:v>
                </c:pt>
                <c:pt idx="27">
                  <c:v>14503.440395459178</c:v>
                </c:pt>
                <c:pt idx="28">
                  <c:v>15083.670748772474</c:v>
                </c:pt>
                <c:pt idx="29">
                  <c:v>14872.154739134399</c:v>
                </c:pt>
                <c:pt idx="30">
                  <c:v>15235.404194715622</c:v>
                </c:pt>
                <c:pt idx="31">
                  <c:v>15645.146599763193</c:v>
                </c:pt>
                <c:pt idx="32">
                  <c:v>15605.733164418616</c:v>
                </c:pt>
                <c:pt idx="33">
                  <c:v>15137.243212360589</c:v>
                </c:pt>
                <c:pt idx="34">
                  <c:v>16007.236836657812</c:v>
                </c:pt>
                <c:pt idx="35">
                  <c:v>15754.071755636705</c:v>
                </c:pt>
                <c:pt idx="36">
                  <c:v>15905.225592236551</c:v>
                </c:pt>
                <c:pt idx="37">
                  <c:v>16109.744889087617</c:v>
                </c:pt>
                <c:pt idx="38">
                  <c:v>15797.873661723432</c:v>
                </c:pt>
                <c:pt idx="39">
                  <c:v>16128.871997416605</c:v>
                </c:pt>
                <c:pt idx="40">
                  <c:v>15155.749310678893</c:v>
                </c:pt>
                <c:pt idx="41">
                  <c:v>14780.742065562103</c:v>
                </c:pt>
                <c:pt idx="42">
                  <c:v>16027.564564340781</c:v>
                </c:pt>
                <c:pt idx="43">
                  <c:v>16075.216732493731</c:v>
                </c:pt>
                <c:pt idx="44">
                  <c:v>15821.679045466215</c:v>
                </c:pt>
                <c:pt idx="45">
                  <c:v>15036.556789295446</c:v>
                </c:pt>
                <c:pt idx="46">
                  <c:v>15016.270462279854</c:v>
                </c:pt>
                <c:pt idx="47">
                  <c:v>16034.933883134199</c:v>
                </c:pt>
                <c:pt idx="48">
                  <c:v>16097.117685537096</c:v>
                </c:pt>
                <c:pt idx="49">
                  <c:v>16386.177145175585</c:v>
                </c:pt>
                <c:pt idx="50">
                  <c:v>16428.654229906195</c:v>
                </c:pt>
                <c:pt idx="51">
                  <c:v>17034.345993657425</c:v>
                </c:pt>
                <c:pt idx="52">
                  <c:v>17058.275579402347</c:v>
                </c:pt>
                <c:pt idx="53">
                  <c:v>17061.463430790514</c:v>
                </c:pt>
                <c:pt idx="54">
                  <c:v>16750.254614104389</c:v>
                </c:pt>
                <c:pt idx="55">
                  <c:v>17370.602214107701</c:v>
                </c:pt>
                <c:pt idx="56">
                  <c:v>17713.937948679744</c:v>
                </c:pt>
                <c:pt idx="57">
                  <c:v>18049.904364458369</c:v>
                </c:pt>
                <c:pt idx="58">
                  <c:v>18766.632718119432</c:v>
                </c:pt>
                <c:pt idx="59">
                  <c:v>18788.492270495415</c:v>
                </c:pt>
                <c:pt idx="60">
                  <c:v>18981.460781147805</c:v>
                </c:pt>
                <c:pt idx="61">
                  <c:v>19248.577887075557</c:v>
                </c:pt>
                <c:pt idx="62">
                  <c:v>19368.722623808713</c:v>
                </c:pt>
                <c:pt idx="63">
                  <c:v>19766.997043992371</c:v>
                </c:pt>
                <c:pt idx="64">
                  <c:v>19827.524819700116</c:v>
                </c:pt>
                <c:pt idx="65">
                  <c:v>20236.522012734869</c:v>
                </c:pt>
                <c:pt idx="66">
                  <c:v>20708.738024856983</c:v>
                </c:pt>
                <c:pt idx="67">
                  <c:v>21343.86566311451</c:v>
                </c:pt>
                <c:pt idx="68">
                  <c:v>21581.174288529557</c:v>
                </c:pt>
                <c:pt idx="69">
                  <c:v>22816.777206448598</c:v>
                </c:pt>
                <c:pt idx="70">
                  <c:v>21975.846850651262</c:v>
                </c:pt>
                <c:pt idx="71">
                  <c:v>21417.351847711812</c:v>
                </c:pt>
                <c:pt idx="72">
                  <c:v>21499.53217245865</c:v>
                </c:pt>
                <c:pt idx="73">
                  <c:v>22017.288918697403</c:v>
                </c:pt>
                <c:pt idx="74">
                  <c:v>22152.793303028076</c:v>
                </c:pt>
                <c:pt idx="75">
                  <c:v>22977.204792541288</c:v>
                </c:pt>
                <c:pt idx="76">
                  <c:v>23725.894461418753</c:v>
                </c:pt>
                <c:pt idx="77">
                  <c:v>23860.943438408263</c:v>
                </c:pt>
                <c:pt idx="78">
                  <c:v>22230.046948356841</c:v>
                </c:pt>
                <c:pt idx="79">
                  <c:v>22683.053050815215</c:v>
                </c:pt>
                <c:pt idx="80">
                  <c:v>20635.003436255425</c:v>
                </c:pt>
                <c:pt idx="81">
                  <c:v>22288.587492030405</c:v>
                </c:pt>
                <c:pt idx="82">
                  <c:v>23004.239428339621</c:v>
                </c:pt>
                <c:pt idx="83">
                  <c:v>23451.242434028074</c:v>
                </c:pt>
                <c:pt idx="84">
                  <c:v>24400.766740359893</c:v>
                </c:pt>
                <c:pt idx="85">
                  <c:v>22850.146144355884</c:v>
                </c:pt>
                <c:pt idx="86">
                  <c:v>24460.549304054817</c:v>
                </c:pt>
                <c:pt idx="87">
                  <c:v>24812.123771435228</c:v>
                </c:pt>
                <c:pt idx="88">
                  <c:v>24419.065835341295</c:v>
                </c:pt>
                <c:pt idx="89">
                  <c:v>24875.963600533276</c:v>
                </c:pt>
                <c:pt idx="90">
                  <c:v>25414.751885800433</c:v>
                </c:pt>
                <c:pt idx="91">
                  <c:v>26337.282957001305</c:v>
                </c:pt>
                <c:pt idx="92">
                  <c:v>27132.217171340835</c:v>
                </c:pt>
                <c:pt idx="93">
                  <c:v>27121.577199824496</c:v>
                </c:pt>
                <c:pt idx="94">
                  <c:v>24888.963410090204</c:v>
                </c:pt>
                <c:pt idx="95">
                  <c:v>21814.83965521527</c:v>
                </c:pt>
                <c:pt idx="96">
                  <c:v>24611.37193531563</c:v>
                </c:pt>
                <c:pt idx="97">
                  <c:v>25783.549030810413</c:v>
                </c:pt>
                <c:pt idx="98">
                  <c:v>26296.33769696371</c:v>
                </c:pt>
                <c:pt idx="99">
                  <c:v>27779.061198466559</c:v>
                </c:pt>
                <c:pt idx="100">
                  <c:v>29775.815386144062</c:v>
                </c:pt>
                <c:pt idx="101">
                  <c:v>28644.417948017359</c:v>
                </c:pt>
                <c:pt idx="102">
                  <c:v>27882.687068915588</c:v>
                </c:pt>
                <c:pt idx="103">
                  <c:v>30934.8270694124</c:v>
                </c:pt>
                <c:pt idx="104">
                  <c:v>32124.226842536747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7-48DF-989C-8B455FBB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3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[3]Institutional!$T$1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[3]Institutional!$P$2:$P$109</c:f>
              <c:numCache>
                <c:formatCode>General</c:formatCode>
                <c:ptCount val="108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  <c:pt idx="105">
                  <c:v>44227</c:v>
                </c:pt>
                <c:pt idx="106">
                  <c:v>44255</c:v>
                </c:pt>
                <c:pt idx="107">
                  <c:v>44286</c:v>
                </c:pt>
              </c:numCache>
            </c:numRef>
          </c:cat>
          <c:val>
            <c:numRef>
              <c:f>[3]Institutional!$T$2:$T$109</c:f>
              <c:numCache>
                <c:formatCode>General</c:formatCode>
                <c:ptCount val="108"/>
                <c:pt idx="0">
                  <c:v>10000</c:v>
                </c:pt>
                <c:pt idx="1">
                  <c:v>9988</c:v>
                </c:pt>
                <c:pt idx="2">
                  <c:v>10061.9112</c:v>
                </c:pt>
                <c:pt idx="3">
                  <c:v>10083.04121352</c:v>
                </c:pt>
                <c:pt idx="4">
                  <c:v>10092.115950612168</c:v>
                </c:pt>
                <c:pt idx="5">
                  <c:v>10078.996199876372</c:v>
                </c:pt>
                <c:pt idx="6">
                  <c:v>10118.30428505589</c:v>
                </c:pt>
                <c:pt idx="7">
                  <c:v>10123.363437198417</c:v>
                </c:pt>
                <c:pt idx="8">
                  <c:v>10161.832218259771</c:v>
                </c:pt>
                <c:pt idx="9">
                  <c:v>10143.540920266903</c:v>
                </c:pt>
                <c:pt idx="10">
                  <c:v>10201.359103512425</c:v>
                </c:pt>
                <c:pt idx="11">
                  <c:v>10292.151199533684</c:v>
                </c:pt>
                <c:pt idx="12">
                  <c:v>10366.254688170327</c:v>
                </c:pt>
                <c:pt idx="13">
                  <c:v>10404.609830516558</c:v>
                </c:pt>
                <c:pt idx="14">
                  <c:v>10451.430574753882</c:v>
                </c:pt>
                <c:pt idx="15">
                  <c:v>10519.364873489782</c:v>
                </c:pt>
                <c:pt idx="16">
                  <c:v>10638.233696560217</c:v>
                </c:pt>
                <c:pt idx="17">
                  <c:v>10652.063400365747</c:v>
                </c:pt>
                <c:pt idx="18">
                  <c:v>10828.887652811818</c:v>
                </c:pt>
                <c:pt idx="19">
                  <c:v>10962.082970941403</c:v>
                </c:pt>
                <c:pt idx="20">
                  <c:v>11241.616086700409</c:v>
                </c:pt>
                <c:pt idx="21">
                  <c:v>11412.488651218257</c:v>
                </c:pt>
                <c:pt idx="22">
                  <c:v>11697.800867498712</c:v>
                </c:pt>
                <c:pt idx="23">
                  <c:v>11958.661826843934</c:v>
                </c:pt>
                <c:pt idx="24">
                  <c:v>12152.392148438807</c:v>
                </c:pt>
                <c:pt idx="25">
                  <c:v>12315.234203227887</c:v>
                </c:pt>
                <c:pt idx="26">
                  <c:v>12497.499669435658</c:v>
                </c:pt>
                <c:pt idx="27">
                  <c:v>12726.203913386331</c:v>
                </c:pt>
                <c:pt idx="28">
                  <c:v>12839.467128215469</c:v>
                </c:pt>
                <c:pt idx="29">
                  <c:v>12987.121000189947</c:v>
                </c:pt>
                <c:pt idx="30">
                  <c:v>12452.051614982121</c:v>
                </c:pt>
                <c:pt idx="31">
                  <c:v>12643.813209852848</c:v>
                </c:pt>
                <c:pt idx="32">
                  <c:v>12885.310042161036</c:v>
                </c:pt>
                <c:pt idx="33">
                  <c:v>13103.071781873556</c:v>
                </c:pt>
                <c:pt idx="34">
                  <c:v>13371.684753401963</c:v>
                </c:pt>
                <c:pt idx="35">
                  <c:v>13267.385612325428</c:v>
                </c:pt>
                <c:pt idx="36">
                  <c:v>13328.415586142124</c:v>
                </c:pt>
                <c:pt idx="37">
                  <c:v>13427.045861479577</c:v>
                </c:pt>
                <c:pt idx="38">
                  <c:v>13534.462228371414</c:v>
                </c:pt>
                <c:pt idx="39">
                  <c:v>13603.48798573611</c:v>
                </c:pt>
                <c:pt idx="40">
                  <c:v>13595.325892944667</c:v>
                </c:pt>
                <c:pt idx="41">
                  <c:v>13429.462917050743</c:v>
                </c:pt>
                <c:pt idx="42">
                  <c:v>13512.725587136458</c:v>
                </c:pt>
                <c:pt idx="43">
                  <c:v>13664.068113712387</c:v>
                </c:pt>
                <c:pt idx="44">
                  <c:v>13862.197101361215</c:v>
                </c:pt>
                <c:pt idx="45">
                  <c:v>13855.266002810535</c:v>
                </c:pt>
                <c:pt idx="46">
                  <c:v>13966.108130833019</c:v>
                </c:pt>
                <c:pt idx="47">
                  <c:v>14089.009882384349</c:v>
                </c:pt>
                <c:pt idx="48">
                  <c:v>14134.094714007981</c:v>
                </c:pt>
                <c:pt idx="49">
                  <c:v>14163.776312907397</c:v>
                </c:pt>
                <c:pt idx="50">
                  <c:v>14243.093460259679</c:v>
                </c:pt>
                <c:pt idx="51">
                  <c:v>14362.735445325859</c:v>
                </c:pt>
                <c:pt idx="52">
                  <c:v>14427.367754829826</c:v>
                </c:pt>
                <c:pt idx="53">
                  <c:v>14502.390067154942</c:v>
                </c:pt>
                <c:pt idx="54">
                  <c:v>14512.541740201948</c:v>
                </c:pt>
                <c:pt idx="55">
                  <c:v>14564.786890466676</c:v>
                </c:pt>
                <c:pt idx="56">
                  <c:v>14698.782929858971</c:v>
                </c:pt>
                <c:pt idx="57">
                  <c:v>14813.433436711872</c:v>
                </c:pt>
                <c:pt idx="58">
                  <c:v>14921.57150079987</c:v>
                </c:pt>
                <c:pt idx="59">
                  <c:v>15070.787215807868</c:v>
                </c:pt>
                <c:pt idx="60">
                  <c:v>15230.53756029543</c:v>
                </c:pt>
                <c:pt idx="61">
                  <c:v>15356.951022045881</c:v>
                </c:pt>
                <c:pt idx="62">
                  <c:v>15449.092728178157</c:v>
                </c:pt>
                <c:pt idx="63">
                  <c:v>15538.697466001591</c:v>
                </c:pt>
                <c:pt idx="64">
                  <c:v>15610.175474345198</c:v>
                </c:pt>
                <c:pt idx="65">
                  <c:v>15721.007720213051</c:v>
                </c:pt>
                <c:pt idx="66">
                  <c:v>15865.640991239012</c:v>
                </c:pt>
                <c:pt idx="67">
                  <c:v>15849.775350247774</c:v>
                </c:pt>
                <c:pt idx="68">
                  <c:v>15819.660777082303</c:v>
                </c:pt>
                <c:pt idx="69">
                  <c:v>15906.668911356257</c:v>
                </c:pt>
                <c:pt idx="70">
                  <c:v>16022.787594409159</c:v>
                </c:pt>
                <c:pt idx="71">
                  <c:v>15997.151134258103</c:v>
                </c:pt>
                <c:pt idx="72">
                  <c:v>16059.540023681709</c:v>
                </c:pt>
                <c:pt idx="73">
                  <c:v>16120.5662757717</c:v>
                </c:pt>
                <c:pt idx="74">
                  <c:v>16176.988257736903</c:v>
                </c:pt>
                <c:pt idx="75">
                  <c:v>16364.641321526651</c:v>
                </c:pt>
                <c:pt idx="76">
                  <c:v>16459.556241191505</c:v>
                </c:pt>
                <c:pt idx="77">
                  <c:v>16624.151803603421</c:v>
                </c:pt>
                <c:pt idx="78">
                  <c:v>16625.81421878378</c:v>
                </c:pt>
                <c:pt idx="79">
                  <c:v>16665.716172908862</c:v>
                </c:pt>
                <c:pt idx="80">
                  <c:v>16655.716743205117</c:v>
                </c:pt>
                <c:pt idx="81">
                  <c:v>16727.3363252009</c:v>
                </c:pt>
                <c:pt idx="82">
                  <c:v>16792.572936869183</c:v>
                </c:pt>
                <c:pt idx="83">
                  <c:v>16878.215058847218</c:v>
                </c:pt>
                <c:pt idx="84">
                  <c:v>16972.733063176762</c:v>
                </c:pt>
                <c:pt idx="85">
                  <c:v>16969.338516564127</c:v>
                </c:pt>
                <c:pt idx="86">
                  <c:v>17093.214687735046</c:v>
                </c:pt>
                <c:pt idx="87">
                  <c:v>17221.413797893059</c:v>
                </c:pt>
                <c:pt idx="88">
                  <c:v>17192.137394436642</c:v>
                </c:pt>
                <c:pt idx="89">
                  <c:v>17266.063585232718</c:v>
                </c:pt>
                <c:pt idx="90">
                  <c:v>17274.696617025333</c:v>
                </c:pt>
                <c:pt idx="91">
                  <c:v>17352.432751801945</c:v>
                </c:pt>
                <c:pt idx="92">
                  <c:v>17420.107239533972</c:v>
                </c:pt>
                <c:pt idx="93">
                  <c:v>17400.945121570487</c:v>
                </c:pt>
                <c:pt idx="94">
                  <c:v>17418.346066692055</c:v>
                </c:pt>
                <c:pt idx="95">
                  <c:v>17420.087901298724</c:v>
                </c:pt>
                <c:pt idx="96">
                  <c:v>17501.962314434826</c:v>
                </c:pt>
                <c:pt idx="97">
                  <c:v>17582.471341081226</c:v>
                </c:pt>
                <c:pt idx="98">
                  <c:v>17540.273409862632</c:v>
                </c:pt>
                <c:pt idx="99">
                  <c:v>17606.926448820112</c:v>
                </c:pt>
                <c:pt idx="100">
                  <c:v>17668.550691390981</c:v>
                </c:pt>
                <c:pt idx="101">
                  <c:v>17486.564619269655</c:v>
                </c:pt>
                <c:pt idx="102">
                  <c:v>17540.772969589394</c:v>
                </c:pt>
                <c:pt idx="103">
                  <c:v>17586.378979310324</c:v>
                </c:pt>
                <c:pt idx="104">
                  <c:v>17667.276322615151</c:v>
                </c:pt>
                <c:pt idx="105">
                  <c:v>17729.111789744304</c:v>
                </c:pt>
                <c:pt idx="106">
                  <c:v>17775.207480397639</c:v>
                </c:pt>
                <c:pt idx="107">
                  <c:v>17830.310623586873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655-4419-B5BF-0D4B8C6B256B}"/>
            </c:ext>
          </c:extLst>
        </c:ser>
        <c:ser>
          <c:idx val="2"/>
          <c:order val="1"/>
          <c:tx>
            <c:strRef>
              <c:f>[3]Institutional!$U$1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[3]Institutional!$P$2:$P$109</c:f>
              <c:numCache>
                <c:formatCode>General</c:formatCode>
                <c:ptCount val="108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  <c:pt idx="105">
                  <c:v>44227</c:v>
                </c:pt>
                <c:pt idx="106">
                  <c:v>44255</c:v>
                </c:pt>
                <c:pt idx="107">
                  <c:v>44286</c:v>
                </c:pt>
              </c:numCache>
            </c:numRef>
          </c:cat>
          <c:val>
            <c:numRef>
              <c:f>[3]Institutional!$U$2:$U$109</c:f>
              <c:numCache>
                <c:formatCode>General</c:formatCode>
                <c:ptCount val="108"/>
                <c:pt idx="0">
                  <c:v>10000</c:v>
                </c:pt>
                <c:pt idx="1">
                  <c:v>10264.320312118196</c:v>
                </c:pt>
                <c:pt idx="2">
                  <c:v>10038.061277392108</c:v>
                </c:pt>
                <c:pt idx="3">
                  <c:v>10248.449200309902</c:v>
                </c:pt>
                <c:pt idx="4">
                  <c:v>10202.78386956434</c:v>
                </c:pt>
                <c:pt idx="5">
                  <c:v>10115.479084410461</c:v>
                </c:pt>
                <c:pt idx="6">
                  <c:v>9904.3495526936986</c:v>
                </c:pt>
                <c:pt idx="7">
                  <c:v>9862.0675984964146</c:v>
                </c:pt>
                <c:pt idx="8">
                  <c:v>9910.6070905319793</c:v>
                </c:pt>
                <c:pt idx="9">
                  <c:v>10049.643361353845</c:v>
                </c:pt>
                <c:pt idx="10">
                  <c:v>9963.5381369761726</c:v>
                </c:pt>
                <c:pt idx="11">
                  <c:v>10009.001832149666</c:v>
                </c:pt>
                <c:pt idx="12">
                  <c:v>10090.32590118285</c:v>
                </c:pt>
                <c:pt idx="13">
                  <c:v>9930.5963525833813</c:v>
                </c:pt>
                <c:pt idx="14">
                  <c:v>9809.997775173606</c:v>
                </c:pt>
                <c:pt idx="15">
                  <c:v>9738.8545937538802</c:v>
                </c:pt>
                <c:pt idx="16">
                  <c:v>9651.7616968282746</c:v>
                </c:pt>
                <c:pt idx="17">
                  <c:v>9594.4185906630446</c:v>
                </c:pt>
                <c:pt idx="18">
                  <c:v>9659.1914550262118</c:v>
                </c:pt>
                <c:pt idx="19">
                  <c:v>9710.1437388224695</c:v>
                </c:pt>
                <c:pt idx="20">
                  <c:v>9770.104689872529</c:v>
                </c:pt>
                <c:pt idx="21">
                  <c:v>9670.1276216469123</c:v>
                </c:pt>
                <c:pt idx="22">
                  <c:v>9773.3376941297738</c:v>
                </c:pt>
                <c:pt idx="23">
                  <c:v>9684.5838668986507</c:v>
                </c:pt>
                <c:pt idx="24">
                  <c:v>9691.9042634303823</c:v>
                </c:pt>
                <c:pt idx="25">
                  <c:v>9770.7027614845993</c:v>
                </c:pt>
                <c:pt idx="26">
                  <c:v>9830.7423162322466</c:v>
                </c:pt>
                <c:pt idx="27">
                  <c:v>9826.3097511987944</c:v>
                </c:pt>
                <c:pt idx="28">
                  <c:v>9981.1214423710189</c:v>
                </c:pt>
                <c:pt idx="29">
                  <c:v>10207.322378711933</c:v>
                </c:pt>
                <c:pt idx="30">
                  <c:v>10141.445645030488</c:v>
                </c:pt>
                <c:pt idx="31">
                  <c:v>10432.262238339399</c:v>
                </c:pt>
                <c:pt idx="32">
                  <c:v>10513.924645027411</c:v>
                </c:pt>
                <c:pt idx="33">
                  <c:v>10836.134871641871</c:v>
                </c:pt>
                <c:pt idx="34">
                  <c:v>10819.091539473924</c:v>
                </c:pt>
                <c:pt idx="35">
                  <c:v>10883.929337326403</c:v>
                </c:pt>
                <c:pt idx="36">
                  <c:v>10718.048195002788</c:v>
                </c:pt>
                <c:pt idx="37">
                  <c:v>10693.02146120173</c:v>
                </c:pt>
                <c:pt idx="38">
                  <c:v>10464.253943257017</c:v>
                </c:pt>
                <c:pt idx="39">
                  <c:v>10559.446438586079</c:v>
                </c:pt>
                <c:pt idx="40">
                  <c:v>10375.206206547964</c:v>
                </c:pt>
                <c:pt idx="41">
                  <c:v>10435.259431503888</c:v>
                </c:pt>
                <c:pt idx="42">
                  <c:v>10327.367312686538</c:v>
                </c:pt>
                <c:pt idx="43">
                  <c:v>10488.05035831325</c:v>
                </c:pt>
                <c:pt idx="44">
                  <c:v>10356.635228605188</c:v>
                </c:pt>
                <c:pt idx="45">
                  <c:v>10466.157519759437</c:v>
                </c:pt>
                <c:pt idx="46">
                  <c:v>10647.492832538928</c:v>
                </c:pt>
                <c:pt idx="47">
                  <c:v>10446.222938541141</c:v>
                </c:pt>
                <c:pt idx="48">
                  <c:v>10424.121629311119</c:v>
                </c:pt>
                <c:pt idx="49">
                  <c:v>10326.560770398262</c:v>
                </c:pt>
                <c:pt idx="50">
                  <c:v>10536.292523318818</c:v>
                </c:pt>
                <c:pt idx="51">
                  <c:v>10574.264944357132</c:v>
                </c:pt>
                <c:pt idx="52">
                  <c:v>10397.307515777988</c:v>
                </c:pt>
                <c:pt idx="53">
                  <c:v>10349.427611291732</c:v>
                </c:pt>
                <c:pt idx="54">
                  <c:v>10215.278439928496</c:v>
                </c:pt>
                <c:pt idx="55">
                  <c:v>10195.521571417787</c:v>
                </c:pt>
                <c:pt idx="56">
                  <c:v>10229.686839451268</c:v>
                </c:pt>
                <c:pt idx="57">
                  <c:v>10129.607244663581</c:v>
                </c:pt>
                <c:pt idx="58">
                  <c:v>10196.39304719537</c:v>
                </c:pt>
                <c:pt idx="59">
                  <c:v>10146.134526469114</c:v>
                </c:pt>
                <c:pt idx="60">
                  <c:v>10156.951078767399</c:v>
                </c:pt>
                <c:pt idx="61">
                  <c:v>10164.425265142234</c:v>
                </c:pt>
                <c:pt idx="62">
                  <c:v>10060.364222194197</c:v>
                </c:pt>
                <c:pt idx="63">
                  <c:v>10118.985492833221</c:v>
                </c:pt>
                <c:pt idx="64">
                  <c:v>10171.5542787581</c:v>
                </c:pt>
                <c:pt idx="65">
                  <c:v>10055.415606798329</c:v>
                </c:pt>
                <c:pt idx="66">
                  <c:v>10248.910569839214</c:v>
                </c:pt>
                <c:pt idx="67">
                  <c:v>10246.347405787488</c:v>
                </c:pt>
                <c:pt idx="68">
                  <c:v>10300.929129880991</c:v>
                </c:pt>
                <c:pt idx="69">
                  <c:v>10563.564588829186</c:v>
                </c:pt>
                <c:pt idx="70">
                  <c:v>10171.824265371552</c:v>
                </c:pt>
                <c:pt idx="71">
                  <c:v>10117.14001471598</c:v>
                </c:pt>
                <c:pt idx="72">
                  <c:v>10140.440884722211</c:v>
                </c:pt>
                <c:pt idx="73">
                  <c:v>10092.496046746644</c:v>
                </c:pt>
                <c:pt idx="74">
                  <c:v>10079.618710550769</c:v>
                </c:pt>
                <c:pt idx="75">
                  <c:v>10085.736128754224</c:v>
                </c:pt>
                <c:pt idx="76">
                  <c:v>10161.137580051884</c:v>
                </c:pt>
                <c:pt idx="77">
                  <c:v>10129.880648829094</c:v>
                </c:pt>
                <c:pt idx="78">
                  <c:v>9966.2345855585845</c:v>
                </c:pt>
                <c:pt idx="79">
                  <c:v>9953.8562119647777</c:v>
                </c:pt>
                <c:pt idx="80">
                  <c:v>9974.2419100561783</c:v>
                </c:pt>
                <c:pt idx="81">
                  <c:v>9916.3314902474995</c:v>
                </c:pt>
                <c:pt idx="82">
                  <c:v>9942.875617167183</c:v>
                </c:pt>
                <c:pt idx="83">
                  <c:v>10108.743089282521</c:v>
                </c:pt>
                <c:pt idx="84">
                  <c:v>10221.617999016427</c:v>
                </c:pt>
                <c:pt idx="85">
                  <c:v>10190.972809613982</c:v>
                </c:pt>
                <c:pt idx="86">
                  <c:v>10409.009214062133</c:v>
                </c:pt>
                <c:pt idx="87">
                  <c:v>10494.352324328425</c:v>
                </c:pt>
                <c:pt idx="88">
                  <c:v>10741.789929225914</c:v>
                </c:pt>
                <c:pt idx="89">
                  <c:v>10524.857394096041</c:v>
                </c:pt>
                <c:pt idx="90">
                  <c:v>10423.325339679044</c:v>
                </c:pt>
                <c:pt idx="91">
                  <c:v>10460.785127907011</c:v>
                </c:pt>
                <c:pt idx="92">
                  <c:v>10489.899253982558</c:v>
                </c:pt>
                <c:pt idx="93">
                  <c:v>10536.706047119158</c:v>
                </c:pt>
                <c:pt idx="94">
                  <c:v>10437.764497170438</c:v>
                </c:pt>
                <c:pt idx="95">
                  <c:v>10612.671394508199</c:v>
                </c:pt>
                <c:pt idx="96">
                  <c:v>10626.509062835454</c:v>
                </c:pt>
                <c:pt idx="97">
                  <c:v>10617.753294434757</c:v>
                </c:pt>
                <c:pt idx="98">
                  <c:v>10560.044510198148</c:v>
                </c:pt>
                <c:pt idx="99">
                  <c:v>10755.173063127999</c:v>
                </c:pt>
                <c:pt idx="100">
                  <c:v>10774.5232429425</c:v>
                </c:pt>
                <c:pt idx="101">
                  <c:v>10660.06600660066</c:v>
                </c:pt>
                <c:pt idx="102">
                  <c:v>10606.424109326124</c:v>
                </c:pt>
                <c:pt idx="103">
                  <c:v>10766.867926308008</c:v>
                </c:pt>
                <c:pt idx="104">
                  <c:v>11058.272338572784</c:v>
                </c:pt>
                <c:pt idx="105">
                  <c:v>11038.809379540005</c:v>
                </c:pt>
                <c:pt idx="106">
                  <c:v>11275.502200732655</c:v>
                </c:pt>
                <c:pt idx="107">
                  <c:v>11305.946056674633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655-4419-B5BF-0D4B8C6B256B}"/>
            </c:ext>
          </c:extLst>
        </c:ser>
        <c:ser>
          <c:idx val="0"/>
          <c:order val="2"/>
          <c:tx>
            <c:strRef>
              <c:f>[3]Institutional!$V$1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[3]Institutional!$P$2:$P$109</c:f>
              <c:numCache>
                <c:formatCode>General</c:formatCode>
                <c:ptCount val="108"/>
                <c:pt idx="0">
                  <c:v>41030</c:v>
                </c:pt>
                <c:pt idx="1">
                  <c:v>41060</c:v>
                </c:pt>
                <c:pt idx="2">
                  <c:v>41090</c:v>
                </c:pt>
                <c:pt idx="3">
                  <c:v>41121</c:v>
                </c:pt>
                <c:pt idx="4">
                  <c:v>41152</c:v>
                </c:pt>
                <c:pt idx="5">
                  <c:v>41182</c:v>
                </c:pt>
                <c:pt idx="6">
                  <c:v>41213</c:v>
                </c:pt>
                <c:pt idx="7">
                  <c:v>41243</c:v>
                </c:pt>
                <c:pt idx="8">
                  <c:v>41274</c:v>
                </c:pt>
                <c:pt idx="9">
                  <c:v>41305</c:v>
                </c:pt>
                <c:pt idx="10">
                  <c:v>41333</c:v>
                </c:pt>
                <c:pt idx="11">
                  <c:v>41364</c:v>
                </c:pt>
                <c:pt idx="12">
                  <c:v>41394</c:v>
                </c:pt>
                <c:pt idx="13">
                  <c:v>41425</c:v>
                </c:pt>
                <c:pt idx="14">
                  <c:v>41455</c:v>
                </c:pt>
                <c:pt idx="15">
                  <c:v>41486</c:v>
                </c:pt>
                <c:pt idx="16">
                  <c:v>41517</c:v>
                </c:pt>
                <c:pt idx="17">
                  <c:v>41547</c:v>
                </c:pt>
                <c:pt idx="18">
                  <c:v>41578</c:v>
                </c:pt>
                <c:pt idx="19">
                  <c:v>41608</c:v>
                </c:pt>
                <c:pt idx="20">
                  <c:v>41639</c:v>
                </c:pt>
                <c:pt idx="21">
                  <c:v>41670</c:v>
                </c:pt>
                <c:pt idx="22">
                  <c:v>41698</c:v>
                </c:pt>
                <c:pt idx="23">
                  <c:v>41729</c:v>
                </c:pt>
                <c:pt idx="24">
                  <c:v>41759</c:v>
                </c:pt>
                <c:pt idx="25">
                  <c:v>41790</c:v>
                </c:pt>
                <c:pt idx="26">
                  <c:v>41820</c:v>
                </c:pt>
                <c:pt idx="27">
                  <c:v>41851</c:v>
                </c:pt>
                <c:pt idx="28">
                  <c:v>41882</c:v>
                </c:pt>
                <c:pt idx="29">
                  <c:v>41912</c:v>
                </c:pt>
                <c:pt idx="30">
                  <c:v>41943</c:v>
                </c:pt>
                <c:pt idx="31">
                  <c:v>41973</c:v>
                </c:pt>
                <c:pt idx="32">
                  <c:v>42004</c:v>
                </c:pt>
                <c:pt idx="33">
                  <c:v>42035</c:v>
                </c:pt>
                <c:pt idx="34">
                  <c:v>42063</c:v>
                </c:pt>
                <c:pt idx="35">
                  <c:v>42094</c:v>
                </c:pt>
                <c:pt idx="36">
                  <c:v>42124</c:v>
                </c:pt>
                <c:pt idx="37">
                  <c:v>42155</c:v>
                </c:pt>
                <c:pt idx="38">
                  <c:v>42185</c:v>
                </c:pt>
                <c:pt idx="39">
                  <c:v>42216</c:v>
                </c:pt>
                <c:pt idx="40">
                  <c:v>42247</c:v>
                </c:pt>
                <c:pt idx="41">
                  <c:v>42277</c:v>
                </c:pt>
                <c:pt idx="42">
                  <c:v>42308</c:v>
                </c:pt>
                <c:pt idx="43">
                  <c:v>42338</c:v>
                </c:pt>
                <c:pt idx="44">
                  <c:v>42369</c:v>
                </c:pt>
                <c:pt idx="45">
                  <c:v>42400</c:v>
                </c:pt>
                <c:pt idx="46">
                  <c:v>42429</c:v>
                </c:pt>
                <c:pt idx="47">
                  <c:v>42460</c:v>
                </c:pt>
                <c:pt idx="48">
                  <c:v>42490</c:v>
                </c:pt>
                <c:pt idx="49">
                  <c:v>42521</c:v>
                </c:pt>
                <c:pt idx="50">
                  <c:v>42551</c:v>
                </c:pt>
                <c:pt idx="51">
                  <c:v>42582</c:v>
                </c:pt>
                <c:pt idx="52">
                  <c:v>42613</c:v>
                </c:pt>
                <c:pt idx="53">
                  <c:v>42643</c:v>
                </c:pt>
                <c:pt idx="54">
                  <c:v>42674</c:v>
                </c:pt>
                <c:pt idx="55">
                  <c:v>42704</c:v>
                </c:pt>
                <c:pt idx="56">
                  <c:v>42735</c:v>
                </c:pt>
                <c:pt idx="57">
                  <c:v>42766</c:v>
                </c:pt>
                <c:pt idx="58">
                  <c:v>42794</c:v>
                </c:pt>
                <c:pt idx="59">
                  <c:v>42825</c:v>
                </c:pt>
                <c:pt idx="60">
                  <c:v>42855</c:v>
                </c:pt>
                <c:pt idx="61">
                  <c:v>42886</c:v>
                </c:pt>
                <c:pt idx="62">
                  <c:v>42916</c:v>
                </c:pt>
                <c:pt idx="63">
                  <c:v>42947</c:v>
                </c:pt>
                <c:pt idx="64">
                  <c:v>42978</c:v>
                </c:pt>
                <c:pt idx="65">
                  <c:v>43008</c:v>
                </c:pt>
                <c:pt idx="66">
                  <c:v>43039</c:v>
                </c:pt>
                <c:pt idx="67">
                  <c:v>43069</c:v>
                </c:pt>
                <c:pt idx="68">
                  <c:v>43100</c:v>
                </c:pt>
                <c:pt idx="69">
                  <c:v>43131</c:v>
                </c:pt>
                <c:pt idx="70">
                  <c:v>43159</c:v>
                </c:pt>
                <c:pt idx="71">
                  <c:v>43190</c:v>
                </c:pt>
                <c:pt idx="72">
                  <c:v>43220</c:v>
                </c:pt>
                <c:pt idx="73">
                  <c:v>43251</c:v>
                </c:pt>
                <c:pt idx="74">
                  <c:v>43281</c:v>
                </c:pt>
                <c:pt idx="75">
                  <c:v>43312</c:v>
                </c:pt>
                <c:pt idx="76">
                  <c:v>43343</c:v>
                </c:pt>
                <c:pt idx="77">
                  <c:v>43373</c:v>
                </c:pt>
                <c:pt idx="78">
                  <c:v>43404</c:v>
                </c:pt>
                <c:pt idx="79">
                  <c:v>43434</c:v>
                </c:pt>
                <c:pt idx="80">
                  <c:v>43465</c:v>
                </c:pt>
                <c:pt idx="81">
                  <c:v>43496</c:v>
                </c:pt>
                <c:pt idx="82">
                  <c:v>43524</c:v>
                </c:pt>
                <c:pt idx="83">
                  <c:v>43555</c:v>
                </c:pt>
                <c:pt idx="84">
                  <c:v>43585</c:v>
                </c:pt>
                <c:pt idx="85">
                  <c:v>43616</c:v>
                </c:pt>
                <c:pt idx="86">
                  <c:v>43646</c:v>
                </c:pt>
                <c:pt idx="87">
                  <c:v>43677</c:v>
                </c:pt>
                <c:pt idx="88">
                  <c:v>43708</c:v>
                </c:pt>
                <c:pt idx="89">
                  <c:v>43738</c:v>
                </c:pt>
                <c:pt idx="90">
                  <c:v>43769</c:v>
                </c:pt>
                <c:pt idx="91">
                  <c:v>43799</c:v>
                </c:pt>
                <c:pt idx="92">
                  <c:v>43830</c:v>
                </c:pt>
                <c:pt idx="93">
                  <c:v>43861</c:v>
                </c:pt>
                <c:pt idx="94">
                  <c:v>43890</c:v>
                </c:pt>
                <c:pt idx="95">
                  <c:v>43921</c:v>
                </c:pt>
                <c:pt idx="96">
                  <c:v>43951</c:v>
                </c:pt>
                <c:pt idx="97">
                  <c:v>43982</c:v>
                </c:pt>
                <c:pt idx="98">
                  <c:v>44012</c:v>
                </c:pt>
                <c:pt idx="99">
                  <c:v>44043</c:v>
                </c:pt>
                <c:pt idx="100">
                  <c:v>44074</c:v>
                </c:pt>
                <c:pt idx="101">
                  <c:v>44104</c:v>
                </c:pt>
                <c:pt idx="102">
                  <c:v>44135</c:v>
                </c:pt>
                <c:pt idx="103">
                  <c:v>44165</c:v>
                </c:pt>
                <c:pt idx="104">
                  <c:v>44196</c:v>
                </c:pt>
                <c:pt idx="105">
                  <c:v>44227</c:v>
                </c:pt>
                <c:pt idx="106">
                  <c:v>44255</c:v>
                </c:pt>
                <c:pt idx="107">
                  <c:v>44286</c:v>
                </c:pt>
              </c:numCache>
            </c:numRef>
          </c:cat>
          <c:val>
            <c:numRef>
              <c:f>[3]Institutional!$V$2:$V$109</c:f>
              <c:numCache>
                <c:formatCode>General</c:formatCode>
                <c:ptCount val="108"/>
                <c:pt idx="0">
                  <c:v>10000</c:v>
                </c:pt>
                <c:pt idx="1">
                  <c:v>9398.9865116625679</c:v>
                </c:pt>
                <c:pt idx="2">
                  <c:v>9786.2483543234703</c:v>
                </c:pt>
                <c:pt idx="3">
                  <c:v>9922.1667453279333</c:v>
                </c:pt>
                <c:pt idx="4">
                  <c:v>10145.647547838471</c:v>
                </c:pt>
                <c:pt idx="5">
                  <c:v>10407.837974348146</c:v>
                </c:pt>
                <c:pt idx="6">
                  <c:v>10215.656076375952</c:v>
                </c:pt>
                <c:pt idx="7">
                  <c:v>10274.900431394954</c:v>
                </c:pt>
                <c:pt idx="8">
                  <c:v>10368.548741005703</c:v>
                </c:pt>
                <c:pt idx="9">
                  <c:v>10905.598198242953</c:v>
                </c:pt>
                <c:pt idx="10">
                  <c:v>11053.646984789395</c:v>
                </c:pt>
                <c:pt idx="11">
                  <c:v>11468.191867252901</c:v>
                </c:pt>
                <c:pt idx="12">
                  <c:v>11689.147229053333</c:v>
                </c:pt>
                <c:pt idx="13">
                  <c:v>11962.557236422652</c:v>
                </c:pt>
                <c:pt idx="14">
                  <c:v>11801.922646993071</c:v>
                </c:pt>
                <c:pt idx="15">
                  <c:v>12402.480727989338</c:v>
                </c:pt>
                <c:pt idx="16">
                  <c:v>12043.288537811233</c:v>
                </c:pt>
                <c:pt idx="17">
                  <c:v>12420.945425640264</c:v>
                </c:pt>
                <c:pt idx="18">
                  <c:v>12991.90202946072</c:v>
                </c:pt>
                <c:pt idx="19">
                  <c:v>13387.816611603783</c:v>
                </c:pt>
                <c:pt idx="20">
                  <c:v>13726.763875433679</c:v>
                </c:pt>
                <c:pt idx="21">
                  <c:v>13252.146624603594</c:v>
                </c:pt>
                <c:pt idx="22">
                  <c:v>13858.37659703075</c:v>
                </c:pt>
                <c:pt idx="23">
                  <c:v>13974.836674367198</c:v>
                </c:pt>
                <c:pt idx="24">
                  <c:v>14078.131339477197</c:v>
                </c:pt>
                <c:pt idx="25">
                  <c:v>14408.632867161823</c:v>
                </c:pt>
                <c:pt idx="26">
                  <c:v>14706.262264947714</c:v>
                </c:pt>
                <c:pt idx="27">
                  <c:v>14503.440395459178</c:v>
                </c:pt>
                <c:pt idx="28">
                  <c:v>15083.670748772474</c:v>
                </c:pt>
                <c:pt idx="29">
                  <c:v>14872.154739134399</c:v>
                </c:pt>
                <c:pt idx="30">
                  <c:v>15235.404194715622</c:v>
                </c:pt>
                <c:pt idx="31">
                  <c:v>15645.146599763193</c:v>
                </c:pt>
                <c:pt idx="32">
                  <c:v>15605.733164418616</c:v>
                </c:pt>
                <c:pt idx="33">
                  <c:v>15137.243212360589</c:v>
                </c:pt>
                <c:pt idx="34">
                  <c:v>16007.236836657812</c:v>
                </c:pt>
                <c:pt idx="35">
                  <c:v>15754.071755636705</c:v>
                </c:pt>
                <c:pt idx="36">
                  <c:v>15905.225592236551</c:v>
                </c:pt>
                <c:pt idx="37">
                  <c:v>16109.744889087617</c:v>
                </c:pt>
                <c:pt idx="38">
                  <c:v>15797.873661723432</c:v>
                </c:pt>
                <c:pt idx="39">
                  <c:v>16128.871997416605</c:v>
                </c:pt>
                <c:pt idx="40">
                  <c:v>15155.749310678893</c:v>
                </c:pt>
                <c:pt idx="41">
                  <c:v>14780.742065562103</c:v>
                </c:pt>
                <c:pt idx="42">
                  <c:v>16027.564564340781</c:v>
                </c:pt>
                <c:pt idx="43">
                  <c:v>16075.216732493731</c:v>
                </c:pt>
                <c:pt idx="44">
                  <c:v>15821.679045466215</c:v>
                </c:pt>
                <c:pt idx="45">
                  <c:v>15036.556789295446</c:v>
                </c:pt>
                <c:pt idx="46">
                  <c:v>15016.270462279854</c:v>
                </c:pt>
                <c:pt idx="47">
                  <c:v>16034.933883134199</c:v>
                </c:pt>
                <c:pt idx="48">
                  <c:v>16097.117685537096</c:v>
                </c:pt>
                <c:pt idx="49">
                  <c:v>16386.177145175585</c:v>
                </c:pt>
                <c:pt idx="50">
                  <c:v>16428.654229906195</c:v>
                </c:pt>
                <c:pt idx="51">
                  <c:v>17034.345993657425</c:v>
                </c:pt>
                <c:pt idx="52">
                  <c:v>17058.275579402347</c:v>
                </c:pt>
                <c:pt idx="53">
                  <c:v>17061.463430790514</c:v>
                </c:pt>
                <c:pt idx="54">
                  <c:v>16750.254614104389</c:v>
                </c:pt>
                <c:pt idx="55">
                  <c:v>17370.602214107701</c:v>
                </c:pt>
                <c:pt idx="56">
                  <c:v>17713.937948679744</c:v>
                </c:pt>
                <c:pt idx="57">
                  <c:v>18049.904364458369</c:v>
                </c:pt>
                <c:pt idx="58">
                  <c:v>18766.632718119432</c:v>
                </c:pt>
                <c:pt idx="59">
                  <c:v>18788.492270495415</c:v>
                </c:pt>
                <c:pt idx="60">
                  <c:v>18981.460781147805</c:v>
                </c:pt>
                <c:pt idx="61">
                  <c:v>19248.577887075557</c:v>
                </c:pt>
                <c:pt idx="62">
                  <c:v>19368.722623808713</c:v>
                </c:pt>
                <c:pt idx="63">
                  <c:v>19766.997043992371</c:v>
                </c:pt>
                <c:pt idx="64">
                  <c:v>19827.524819700116</c:v>
                </c:pt>
                <c:pt idx="65">
                  <c:v>20236.522012734869</c:v>
                </c:pt>
                <c:pt idx="66">
                  <c:v>20708.738024856983</c:v>
                </c:pt>
                <c:pt idx="67">
                  <c:v>21343.86566311451</c:v>
                </c:pt>
                <c:pt idx="68">
                  <c:v>21581.174288529557</c:v>
                </c:pt>
                <c:pt idx="69">
                  <c:v>22816.777206448598</c:v>
                </c:pt>
                <c:pt idx="70">
                  <c:v>21975.846850651262</c:v>
                </c:pt>
                <c:pt idx="71">
                  <c:v>21417.351847711812</c:v>
                </c:pt>
                <c:pt idx="72">
                  <c:v>21499.53217245865</c:v>
                </c:pt>
                <c:pt idx="73">
                  <c:v>22017.288918697403</c:v>
                </c:pt>
                <c:pt idx="74">
                  <c:v>22152.793303028076</c:v>
                </c:pt>
                <c:pt idx="75">
                  <c:v>22977.204792541288</c:v>
                </c:pt>
                <c:pt idx="76">
                  <c:v>23725.894461418753</c:v>
                </c:pt>
                <c:pt idx="77">
                  <c:v>23860.943438408263</c:v>
                </c:pt>
                <c:pt idx="78">
                  <c:v>22230.046948356841</c:v>
                </c:pt>
                <c:pt idx="79">
                  <c:v>22683.053050815215</c:v>
                </c:pt>
                <c:pt idx="80">
                  <c:v>20635.003436255425</c:v>
                </c:pt>
                <c:pt idx="81">
                  <c:v>22288.587492030405</c:v>
                </c:pt>
                <c:pt idx="82">
                  <c:v>23004.239428339621</c:v>
                </c:pt>
                <c:pt idx="83">
                  <c:v>23451.242434028074</c:v>
                </c:pt>
                <c:pt idx="84">
                  <c:v>24400.766740359893</c:v>
                </c:pt>
                <c:pt idx="85">
                  <c:v>22850.146144355884</c:v>
                </c:pt>
                <c:pt idx="86">
                  <c:v>24460.549304054817</c:v>
                </c:pt>
                <c:pt idx="87">
                  <c:v>24812.123771435228</c:v>
                </c:pt>
                <c:pt idx="88">
                  <c:v>24419.065835341295</c:v>
                </c:pt>
                <c:pt idx="89">
                  <c:v>24875.963600533276</c:v>
                </c:pt>
                <c:pt idx="90">
                  <c:v>25414.751885800433</c:v>
                </c:pt>
                <c:pt idx="91">
                  <c:v>26337.282957001305</c:v>
                </c:pt>
                <c:pt idx="92">
                  <c:v>27132.217171340835</c:v>
                </c:pt>
                <c:pt idx="93">
                  <c:v>27121.577199824496</c:v>
                </c:pt>
                <c:pt idx="94">
                  <c:v>24888.963410090204</c:v>
                </c:pt>
                <c:pt idx="95">
                  <c:v>21814.83965521527</c:v>
                </c:pt>
                <c:pt idx="96">
                  <c:v>24611.37193531563</c:v>
                </c:pt>
                <c:pt idx="97">
                  <c:v>25783.549030810413</c:v>
                </c:pt>
                <c:pt idx="98">
                  <c:v>26296.33769696371</c:v>
                </c:pt>
                <c:pt idx="99">
                  <c:v>27779.061198466559</c:v>
                </c:pt>
                <c:pt idx="100">
                  <c:v>29775.815386144062</c:v>
                </c:pt>
                <c:pt idx="101">
                  <c:v>28644.417948017359</c:v>
                </c:pt>
                <c:pt idx="102">
                  <c:v>27882.687068915588</c:v>
                </c:pt>
                <c:pt idx="103">
                  <c:v>30934.8270694124</c:v>
                </c:pt>
                <c:pt idx="104">
                  <c:v>32124.226842536747</c:v>
                </c:pt>
                <c:pt idx="105">
                  <c:v>31799.894014291556</c:v>
                </c:pt>
                <c:pt idx="106">
                  <c:v>32676.760149373655</c:v>
                </c:pt>
                <c:pt idx="107">
                  <c:v>34107.857018655188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5-4419-B5BF-0D4B8C6B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3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34607D-0B23-4903-BE41-3A6E7778D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78D43-0076-4F44-8890-CCA0F630B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A9316C-C8A7-4B2B-8AE6-8A36FDA1E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0-Q3\Institutional\HRS\INSTITUTIONAL%20FACT%20SHEET%20BACKUP%20DATA%20-%20Rational%20Hedged%20Return%20Fund%20(09-30-202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0-Q4\Institutional\HRS\INSTITUTIONAL%20FACT%20SHEET%20BACKUP%20DATA%20-%20Rational%20Hedged%20Return%20Fund%20(12-31-202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1-Q1\Institutional\HRS\INSTITUTIONAL%20FACT%20SHEET%20BACKUP%20DATA%20-%20Rational%20Hedged%20Return%20Fund%20(03-31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"/>
    </sheetNames>
    <sheetDataSet>
      <sheetData sheetId="0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41030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41060</v>
          </cell>
          <cell r="T3">
            <v>9988</v>
          </cell>
          <cell r="U3">
            <v>10264.320312118196</v>
          </cell>
          <cell r="V3">
            <v>9398.9865116625679</v>
          </cell>
        </row>
        <row r="4">
          <cell r="P4">
            <v>41090</v>
          </cell>
          <cell r="T4">
            <v>10061.9112</v>
          </cell>
          <cell r="U4">
            <v>10038.061277392108</v>
          </cell>
          <cell r="V4">
            <v>9786.2483543234703</v>
          </cell>
        </row>
        <row r="5">
          <cell r="P5">
            <v>41121</v>
          </cell>
          <cell r="T5">
            <v>10083.04121352</v>
          </cell>
          <cell r="U5">
            <v>10248.449200309902</v>
          </cell>
          <cell r="V5">
            <v>9922.1667453279333</v>
          </cell>
        </row>
        <row r="6">
          <cell r="P6">
            <v>41152</v>
          </cell>
          <cell r="T6">
            <v>10092.115950612168</v>
          </cell>
          <cell r="U6">
            <v>10202.78386956434</v>
          </cell>
          <cell r="V6">
            <v>10145.647547838471</v>
          </cell>
        </row>
        <row r="7">
          <cell r="P7">
            <v>41182</v>
          </cell>
          <cell r="T7">
            <v>10078.996199876372</v>
          </cell>
          <cell r="U7">
            <v>10115.479084410461</v>
          </cell>
          <cell r="V7">
            <v>10407.837974348146</v>
          </cell>
        </row>
        <row r="8">
          <cell r="P8">
            <v>41213</v>
          </cell>
          <cell r="T8">
            <v>10118.30428505589</v>
          </cell>
          <cell r="U8">
            <v>9904.3495526936986</v>
          </cell>
          <cell r="V8">
            <v>10215.656076375952</v>
          </cell>
        </row>
        <row r="9">
          <cell r="P9">
            <v>41243</v>
          </cell>
          <cell r="T9">
            <v>10123.363437198417</v>
          </cell>
          <cell r="U9">
            <v>9862.0675984964146</v>
          </cell>
          <cell r="V9">
            <v>10274.900431394954</v>
          </cell>
        </row>
        <row r="10">
          <cell r="P10">
            <v>41274</v>
          </cell>
          <cell r="T10">
            <v>10161.832218259771</v>
          </cell>
          <cell r="U10">
            <v>9910.6070905319793</v>
          </cell>
          <cell r="V10">
            <v>10368.548741005703</v>
          </cell>
        </row>
        <row r="11">
          <cell r="P11">
            <v>41305</v>
          </cell>
          <cell r="T11">
            <v>10143.540920266903</v>
          </cell>
          <cell r="U11">
            <v>10049.643361353845</v>
          </cell>
          <cell r="V11">
            <v>10905.598198242953</v>
          </cell>
        </row>
        <row r="12">
          <cell r="P12">
            <v>41333</v>
          </cell>
          <cell r="T12">
            <v>10201.359103512425</v>
          </cell>
          <cell r="U12">
            <v>9963.5381369761726</v>
          </cell>
          <cell r="V12">
            <v>11053.646984789395</v>
          </cell>
        </row>
        <row r="13">
          <cell r="P13">
            <v>41364</v>
          </cell>
          <cell r="T13">
            <v>10292.151199533684</v>
          </cell>
          <cell r="U13">
            <v>10009.001832149666</v>
          </cell>
          <cell r="V13">
            <v>11468.191867252901</v>
          </cell>
        </row>
        <row r="14">
          <cell r="P14">
            <v>41394</v>
          </cell>
          <cell r="T14">
            <v>10366.254688170327</v>
          </cell>
          <cell r="U14">
            <v>10090.32590118285</v>
          </cell>
          <cell r="V14">
            <v>11689.147229053333</v>
          </cell>
        </row>
        <row r="15">
          <cell r="P15">
            <v>41425</v>
          </cell>
          <cell r="T15">
            <v>10404.609830516558</v>
          </cell>
          <cell r="U15">
            <v>9930.5963525833813</v>
          </cell>
          <cell r="V15">
            <v>11962.557236422652</v>
          </cell>
        </row>
        <row r="16">
          <cell r="P16">
            <v>41455</v>
          </cell>
          <cell r="T16">
            <v>10451.430574753882</v>
          </cell>
          <cell r="U16">
            <v>9809.997775173606</v>
          </cell>
          <cell r="V16">
            <v>11801.922646993071</v>
          </cell>
        </row>
        <row r="17">
          <cell r="P17">
            <v>41486</v>
          </cell>
          <cell r="T17">
            <v>10519.364873489782</v>
          </cell>
          <cell r="U17">
            <v>9738.8545937538802</v>
          </cell>
          <cell r="V17">
            <v>12402.480727989338</v>
          </cell>
        </row>
        <row r="18">
          <cell r="P18">
            <v>41517</v>
          </cell>
          <cell r="T18">
            <v>10638.233696560217</v>
          </cell>
          <cell r="U18">
            <v>9651.7616968282746</v>
          </cell>
          <cell r="V18">
            <v>12043.288537811233</v>
          </cell>
        </row>
        <row r="19">
          <cell r="P19">
            <v>41547</v>
          </cell>
          <cell r="T19">
            <v>10652.063400365747</v>
          </cell>
          <cell r="U19">
            <v>9594.4185906630446</v>
          </cell>
          <cell r="V19">
            <v>12420.945425640264</v>
          </cell>
        </row>
        <row r="20">
          <cell r="P20">
            <v>41578</v>
          </cell>
          <cell r="T20">
            <v>10828.887652811818</v>
          </cell>
          <cell r="U20">
            <v>9659.1914550262118</v>
          </cell>
          <cell r="V20">
            <v>12991.90202946072</v>
          </cell>
        </row>
        <row r="21">
          <cell r="P21">
            <v>41608</v>
          </cell>
          <cell r="T21">
            <v>10962.082970941403</v>
          </cell>
          <cell r="U21">
            <v>9710.1437388224695</v>
          </cell>
          <cell r="V21">
            <v>13387.816611603783</v>
          </cell>
        </row>
        <row r="22">
          <cell r="P22">
            <v>41639</v>
          </cell>
          <cell r="T22">
            <v>11241.616086700409</v>
          </cell>
          <cell r="U22">
            <v>9770.104689872529</v>
          </cell>
          <cell r="V22">
            <v>13726.763875433679</v>
          </cell>
        </row>
        <row r="23">
          <cell r="P23">
            <v>41670</v>
          </cell>
          <cell r="T23">
            <v>11412.488651218257</v>
          </cell>
          <cell r="U23">
            <v>9670.1276216469123</v>
          </cell>
          <cell r="V23">
            <v>13252.146624603594</v>
          </cell>
        </row>
        <row r="24">
          <cell r="P24">
            <v>41698</v>
          </cell>
          <cell r="T24">
            <v>11697.800867498712</v>
          </cell>
          <cell r="U24">
            <v>9773.3376941297738</v>
          </cell>
          <cell r="V24">
            <v>13858.37659703075</v>
          </cell>
        </row>
        <row r="25">
          <cell r="P25">
            <v>41729</v>
          </cell>
          <cell r="T25">
            <v>11958.661826843934</v>
          </cell>
          <cell r="U25">
            <v>9684.5838668986507</v>
          </cell>
          <cell r="V25">
            <v>13974.836674367198</v>
          </cell>
        </row>
        <row r="26">
          <cell r="P26">
            <v>41759</v>
          </cell>
          <cell r="T26">
            <v>12152.392148438807</v>
          </cell>
          <cell r="U26">
            <v>9691.9042634303823</v>
          </cell>
          <cell r="V26">
            <v>14078.131339477197</v>
          </cell>
        </row>
        <row r="27">
          <cell r="P27">
            <v>41790</v>
          </cell>
          <cell r="T27">
            <v>12315.234203227887</v>
          </cell>
          <cell r="U27">
            <v>9770.7027614845993</v>
          </cell>
          <cell r="V27">
            <v>14408.632867161823</v>
          </cell>
        </row>
        <row r="28">
          <cell r="P28">
            <v>41820</v>
          </cell>
          <cell r="T28">
            <v>12497.499669435658</v>
          </cell>
          <cell r="U28">
            <v>9830.7423162322466</v>
          </cell>
          <cell r="V28">
            <v>14706.262264947714</v>
          </cell>
        </row>
        <row r="29">
          <cell r="P29">
            <v>41851</v>
          </cell>
          <cell r="T29">
            <v>12726.203913386331</v>
          </cell>
          <cell r="U29">
            <v>9826.3097511987944</v>
          </cell>
          <cell r="V29">
            <v>14503.440395459178</v>
          </cell>
        </row>
        <row r="30">
          <cell r="P30">
            <v>41882</v>
          </cell>
          <cell r="T30">
            <v>12839.467128215469</v>
          </cell>
          <cell r="U30">
            <v>9981.1214423710189</v>
          </cell>
          <cell r="V30">
            <v>15083.670748772474</v>
          </cell>
        </row>
        <row r="31">
          <cell r="P31">
            <v>41912</v>
          </cell>
          <cell r="T31">
            <v>12987.121000189947</v>
          </cell>
          <cell r="U31">
            <v>10207.322378711933</v>
          </cell>
          <cell r="V31">
            <v>14872.154739134399</v>
          </cell>
        </row>
        <row r="32">
          <cell r="P32">
            <v>41943</v>
          </cell>
          <cell r="T32">
            <v>12452.051614982121</v>
          </cell>
          <cell r="U32">
            <v>10141.445645030488</v>
          </cell>
          <cell r="V32">
            <v>15235.404194715622</v>
          </cell>
        </row>
        <row r="33">
          <cell r="P33">
            <v>41973</v>
          </cell>
          <cell r="T33">
            <v>12643.813209852848</v>
          </cell>
          <cell r="U33">
            <v>10432.262238339399</v>
          </cell>
          <cell r="V33">
            <v>15645.146599763193</v>
          </cell>
        </row>
        <row r="34">
          <cell r="P34">
            <v>42004</v>
          </cell>
          <cell r="T34">
            <v>12885.310042161036</v>
          </cell>
          <cell r="U34">
            <v>10513.924645027411</v>
          </cell>
          <cell r="V34">
            <v>15605.733164418616</v>
          </cell>
        </row>
        <row r="35">
          <cell r="P35">
            <v>42035</v>
          </cell>
          <cell r="T35">
            <v>13103.071781873556</v>
          </cell>
          <cell r="U35">
            <v>10836.134871641871</v>
          </cell>
          <cell r="V35">
            <v>15137.243212360589</v>
          </cell>
        </row>
        <row r="36">
          <cell r="P36">
            <v>42063</v>
          </cell>
          <cell r="T36">
            <v>13371.684753401963</v>
          </cell>
          <cell r="U36">
            <v>10819.091539473924</v>
          </cell>
          <cell r="V36">
            <v>16007.236836657812</v>
          </cell>
        </row>
        <row r="37">
          <cell r="P37">
            <v>42094</v>
          </cell>
          <cell r="T37">
            <v>13267.385612325428</v>
          </cell>
          <cell r="U37">
            <v>10883.929337326403</v>
          </cell>
          <cell r="V37">
            <v>15754.071755636705</v>
          </cell>
        </row>
        <row r="38">
          <cell r="P38">
            <v>42124</v>
          </cell>
          <cell r="T38">
            <v>13328.415586142124</v>
          </cell>
          <cell r="U38">
            <v>10718.048195002788</v>
          </cell>
          <cell r="V38">
            <v>15905.225592236551</v>
          </cell>
        </row>
        <row r="39">
          <cell r="P39">
            <v>42155</v>
          </cell>
          <cell r="T39">
            <v>13427.045861479577</v>
          </cell>
          <cell r="U39">
            <v>10693.02146120173</v>
          </cell>
          <cell r="V39">
            <v>16109.744889087617</v>
          </cell>
        </row>
        <row r="40">
          <cell r="P40">
            <v>42185</v>
          </cell>
          <cell r="T40">
            <v>13534.462228371414</v>
          </cell>
          <cell r="U40">
            <v>10464.253943257017</v>
          </cell>
          <cell r="V40">
            <v>15797.873661723432</v>
          </cell>
        </row>
        <row r="41">
          <cell r="P41">
            <v>42216</v>
          </cell>
          <cell r="T41">
            <v>13603.48798573611</v>
          </cell>
          <cell r="U41">
            <v>10559.446438586079</v>
          </cell>
          <cell r="V41">
            <v>16128.871997416605</v>
          </cell>
        </row>
        <row r="42">
          <cell r="P42">
            <v>42247</v>
          </cell>
          <cell r="T42">
            <v>13595.325892944667</v>
          </cell>
          <cell r="U42">
            <v>10375.206206547964</v>
          </cell>
          <cell r="V42">
            <v>15155.749310678893</v>
          </cell>
        </row>
        <row r="43">
          <cell r="P43">
            <v>42277</v>
          </cell>
          <cell r="T43">
            <v>13429.462917050743</v>
          </cell>
          <cell r="U43">
            <v>10435.259431503888</v>
          </cell>
          <cell r="V43">
            <v>14780.742065562103</v>
          </cell>
        </row>
        <row r="44">
          <cell r="P44">
            <v>42308</v>
          </cell>
          <cell r="T44">
            <v>13512.725587136458</v>
          </cell>
          <cell r="U44">
            <v>10327.367312686538</v>
          </cell>
          <cell r="V44">
            <v>16027.564564340781</v>
          </cell>
        </row>
        <row r="45">
          <cell r="P45">
            <v>42338</v>
          </cell>
          <cell r="T45">
            <v>13664.068113712387</v>
          </cell>
          <cell r="U45">
            <v>10488.05035831325</v>
          </cell>
          <cell r="V45">
            <v>16075.216732493731</v>
          </cell>
        </row>
        <row r="46">
          <cell r="P46">
            <v>42369</v>
          </cell>
          <cell r="T46">
            <v>13862.197101361215</v>
          </cell>
          <cell r="U46">
            <v>10356.635228605188</v>
          </cell>
          <cell r="V46">
            <v>15821.679045466215</v>
          </cell>
        </row>
        <row r="47">
          <cell r="P47">
            <v>42400</v>
          </cell>
          <cell r="T47">
            <v>13855.266002810535</v>
          </cell>
          <cell r="U47">
            <v>10466.157519759437</v>
          </cell>
          <cell r="V47">
            <v>15036.556789295446</v>
          </cell>
        </row>
        <row r="48">
          <cell r="P48">
            <v>42429</v>
          </cell>
          <cell r="T48">
            <v>13966.108130833019</v>
          </cell>
          <cell r="U48">
            <v>10647.492832538928</v>
          </cell>
          <cell r="V48">
            <v>15016.270462279854</v>
          </cell>
        </row>
        <row r="49">
          <cell r="P49">
            <v>42460</v>
          </cell>
          <cell r="T49">
            <v>14089.009882384349</v>
          </cell>
          <cell r="U49">
            <v>10446.222938541141</v>
          </cell>
          <cell r="V49">
            <v>16034.933883134199</v>
          </cell>
        </row>
        <row r="50">
          <cell r="P50">
            <v>42490</v>
          </cell>
          <cell r="T50">
            <v>14134.094714007981</v>
          </cell>
          <cell r="U50">
            <v>10424.121629311119</v>
          </cell>
          <cell r="V50">
            <v>16097.117685537096</v>
          </cell>
        </row>
        <row r="51">
          <cell r="P51">
            <v>42521</v>
          </cell>
          <cell r="T51">
            <v>14163.776312907397</v>
          </cell>
          <cell r="U51">
            <v>10326.560770398262</v>
          </cell>
          <cell r="V51">
            <v>16386.177145175585</v>
          </cell>
        </row>
        <row r="52">
          <cell r="P52">
            <v>42551</v>
          </cell>
          <cell r="T52">
            <v>14243.093460259679</v>
          </cell>
          <cell r="U52">
            <v>10536.292523318818</v>
          </cell>
          <cell r="V52">
            <v>16428.654229906195</v>
          </cell>
        </row>
        <row r="53">
          <cell r="P53">
            <v>42582</v>
          </cell>
          <cell r="T53">
            <v>14362.735445325859</v>
          </cell>
          <cell r="U53">
            <v>10574.264944357132</v>
          </cell>
          <cell r="V53">
            <v>17034.345993657425</v>
          </cell>
        </row>
        <row r="54">
          <cell r="P54">
            <v>42613</v>
          </cell>
          <cell r="T54">
            <v>14427.367754829826</v>
          </cell>
          <cell r="U54">
            <v>10397.307515777988</v>
          </cell>
          <cell r="V54">
            <v>17058.275579402347</v>
          </cell>
        </row>
        <row r="55">
          <cell r="P55">
            <v>42643</v>
          </cell>
          <cell r="T55">
            <v>14502.390067154942</v>
          </cell>
          <cell r="U55">
            <v>10349.427611291732</v>
          </cell>
          <cell r="V55">
            <v>17061.463430790514</v>
          </cell>
        </row>
        <row r="56">
          <cell r="P56">
            <v>42674</v>
          </cell>
          <cell r="T56">
            <v>14512.541740201948</v>
          </cell>
          <cell r="U56">
            <v>10215.278439928496</v>
          </cell>
          <cell r="V56">
            <v>16750.254614104389</v>
          </cell>
        </row>
        <row r="57">
          <cell r="P57">
            <v>42704</v>
          </cell>
          <cell r="T57">
            <v>14564.786890466676</v>
          </cell>
          <cell r="U57">
            <v>10195.521571417787</v>
          </cell>
          <cell r="V57">
            <v>17370.602214107701</v>
          </cell>
        </row>
        <row r="58">
          <cell r="P58">
            <v>42735</v>
          </cell>
          <cell r="T58">
            <v>14698.782929858971</v>
          </cell>
          <cell r="U58">
            <v>10229.686839451268</v>
          </cell>
          <cell r="V58">
            <v>17713.937948679744</v>
          </cell>
        </row>
        <row r="59">
          <cell r="P59">
            <v>42766</v>
          </cell>
          <cell r="T59">
            <v>14813.433436711872</v>
          </cell>
          <cell r="U59">
            <v>10129.607244663581</v>
          </cell>
          <cell r="V59">
            <v>18049.904364458369</v>
          </cell>
        </row>
        <row r="60">
          <cell r="P60">
            <v>42794</v>
          </cell>
          <cell r="T60">
            <v>14921.57150079987</v>
          </cell>
          <cell r="U60">
            <v>10196.39304719537</v>
          </cell>
          <cell r="V60">
            <v>18766.632718119432</v>
          </cell>
        </row>
        <row r="61">
          <cell r="P61">
            <v>42825</v>
          </cell>
          <cell r="T61">
            <v>15070.787215807868</v>
          </cell>
          <cell r="U61">
            <v>10146.134526469114</v>
          </cell>
          <cell r="V61">
            <v>18788.492270495415</v>
          </cell>
        </row>
        <row r="62">
          <cell r="P62">
            <v>42855</v>
          </cell>
          <cell r="T62">
            <v>15230.53756029543</v>
          </cell>
          <cell r="U62">
            <v>10156.951078767399</v>
          </cell>
          <cell r="V62">
            <v>18981.460781147805</v>
          </cell>
        </row>
        <row r="63">
          <cell r="P63">
            <v>42886</v>
          </cell>
          <cell r="T63">
            <v>15356.951022045881</v>
          </cell>
          <cell r="U63">
            <v>10164.425265142234</v>
          </cell>
          <cell r="V63">
            <v>19248.577887075557</v>
          </cell>
        </row>
        <row r="64">
          <cell r="P64">
            <v>42916</v>
          </cell>
          <cell r="T64">
            <v>15449.092728178157</v>
          </cell>
          <cell r="U64">
            <v>10060.364222194197</v>
          </cell>
          <cell r="V64">
            <v>19368.722623808713</v>
          </cell>
        </row>
        <row r="65">
          <cell r="P65">
            <v>42947</v>
          </cell>
          <cell r="T65">
            <v>15538.697466001591</v>
          </cell>
          <cell r="U65">
            <v>10118.985492833221</v>
          </cell>
          <cell r="V65">
            <v>19766.997043992371</v>
          </cell>
        </row>
        <row r="66">
          <cell r="P66">
            <v>42978</v>
          </cell>
          <cell r="T66">
            <v>15610.175474345198</v>
          </cell>
          <cell r="U66">
            <v>10171.5542787581</v>
          </cell>
          <cell r="V66">
            <v>19827.524819700116</v>
          </cell>
        </row>
        <row r="67">
          <cell r="P67">
            <v>43008</v>
          </cell>
          <cell r="T67">
            <v>15721.007720213051</v>
          </cell>
          <cell r="U67">
            <v>10055.415606798329</v>
          </cell>
          <cell r="V67">
            <v>20236.522012734869</v>
          </cell>
        </row>
        <row r="68">
          <cell r="P68">
            <v>43039</v>
          </cell>
          <cell r="T68">
            <v>15865.640991239012</v>
          </cell>
          <cell r="U68">
            <v>10248.910569839214</v>
          </cell>
          <cell r="V68">
            <v>20708.738024856983</v>
          </cell>
        </row>
        <row r="69">
          <cell r="P69">
            <v>43069</v>
          </cell>
          <cell r="T69">
            <v>15849.775350247774</v>
          </cell>
          <cell r="U69">
            <v>10246.347405787488</v>
          </cell>
          <cell r="V69">
            <v>21343.86566311451</v>
          </cell>
        </row>
        <row r="70">
          <cell r="P70">
            <v>43100</v>
          </cell>
          <cell r="T70">
            <v>15819.660777082303</v>
          </cell>
          <cell r="U70">
            <v>10300.929129880991</v>
          </cell>
          <cell r="V70">
            <v>21581.174288529557</v>
          </cell>
        </row>
        <row r="71">
          <cell r="P71">
            <v>43131</v>
          </cell>
          <cell r="T71">
            <v>15906.668911356257</v>
          </cell>
          <cell r="U71">
            <v>10563.564588829186</v>
          </cell>
          <cell r="V71">
            <v>22816.777206448598</v>
          </cell>
        </row>
        <row r="72">
          <cell r="P72">
            <v>43159</v>
          </cell>
          <cell r="T72">
            <v>16022.787594409159</v>
          </cell>
          <cell r="U72">
            <v>10171.824265371552</v>
          </cell>
          <cell r="V72">
            <v>21975.846850651262</v>
          </cell>
        </row>
        <row r="73">
          <cell r="P73">
            <v>43190</v>
          </cell>
          <cell r="T73">
            <v>15997.151134258103</v>
          </cell>
          <cell r="U73">
            <v>10117.14001471598</v>
          </cell>
          <cell r="V73">
            <v>21417.351847711812</v>
          </cell>
        </row>
        <row r="74">
          <cell r="P74">
            <v>43220</v>
          </cell>
          <cell r="T74">
            <v>16059.540023681709</v>
          </cell>
          <cell r="U74">
            <v>10140.440884722211</v>
          </cell>
          <cell r="V74">
            <v>21499.53217245865</v>
          </cell>
        </row>
        <row r="75">
          <cell r="P75">
            <v>43251</v>
          </cell>
          <cell r="T75">
            <v>16120.5662757717</v>
          </cell>
          <cell r="U75">
            <v>10092.496046746644</v>
          </cell>
          <cell r="V75">
            <v>22017.288918697403</v>
          </cell>
        </row>
        <row r="76">
          <cell r="P76">
            <v>43281</v>
          </cell>
          <cell r="T76">
            <v>16176.988257736903</v>
          </cell>
          <cell r="U76">
            <v>10079.618710550769</v>
          </cell>
          <cell r="V76">
            <v>22152.793303028076</v>
          </cell>
        </row>
        <row r="77">
          <cell r="P77">
            <v>43312</v>
          </cell>
          <cell r="T77">
            <v>16364.641321526651</v>
          </cell>
          <cell r="U77">
            <v>10085.736128754224</v>
          </cell>
          <cell r="V77">
            <v>22977.204792541288</v>
          </cell>
        </row>
        <row r="78">
          <cell r="P78">
            <v>43343</v>
          </cell>
          <cell r="T78">
            <v>16459.556241191505</v>
          </cell>
          <cell r="U78">
            <v>10161.137580051884</v>
          </cell>
          <cell r="V78">
            <v>23725.894461418753</v>
          </cell>
        </row>
        <row r="79">
          <cell r="P79">
            <v>43373</v>
          </cell>
          <cell r="T79">
            <v>16624.151803603421</v>
          </cell>
          <cell r="U79">
            <v>10129.880648829094</v>
          </cell>
          <cell r="V79">
            <v>23860.943438408263</v>
          </cell>
        </row>
        <row r="80">
          <cell r="P80">
            <v>43404</v>
          </cell>
          <cell r="T80">
            <v>16625.81421878378</v>
          </cell>
          <cell r="U80">
            <v>9966.2345855585845</v>
          </cell>
          <cell r="V80">
            <v>22230.046948356841</v>
          </cell>
        </row>
        <row r="81">
          <cell r="P81">
            <v>43434</v>
          </cell>
          <cell r="T81">
            <v>16665.716172908862</v>
          </cell>
          <cell r="U81">
            <v>9953.8562119647777</v>
          </cell>
          <cell r="V81">
            <v>22683.053050815215</v>
          </cell>
        </row>
        <row r="82">
          <cell r="P82">
            <v>43465</v>
          </cell>
          <cell r="T82">
            <v>16655.716743205117</v>
          </cell>
          <cell r="U82">
            <v>9974.2419100561783</v>
          </cell>
          <cell r="V82">
            <v>20635.003436255425</v>
          </cell>
        </row>
        <row r="83">
          <cell r="P83">
            <v>43496</v>
          </cell>
          <cell r="T83">
            <v>16727.3363252009</v>
          </cell>
          <cell r="U83">
            <v>9916.3314902474995</v>
          </cell>
          <cell r="V83">
            <v>22288.587492030405</v>
          </cell>
        </row>
        <row r="84">
          <cell r="P84">
            <v>43524</v>
          </cell>
          <cell r="T84">
            <v>16792.572936869183</v>
          </cell>
          <cell r="U84">
            <v>9942.875617167183</v>
          </cell>
          <cell r="V84">
            <v>23004.239428339621</v>
          </cell>
        </row>
        <row r="85">
          <cell r="P85">
            <v>43555</v>
          </cell>
          <cell r="T85">
            <v>16878.215058847218</v>
          </cell>
          <cell r="U85">
            <v>10108.743089282521</v>
          </cell>
          <cell r="V85">
            <v>23451.242434028074</v>
          </cell>
        </row>
        <row r="86">
          <cell r="P86">
            <v>43585</v>
          </cell>
          <cell r="T86">
            <v>16972.733063176762</v>
          </cell>
          <cell r="U86">
            <v>10221.617999016427</v>
          </cell>
          <cell r="V86">
            <v>24400.766740359893</v>
          </cell>
        </row>
        <row r="87">
          <cell r="P87">
            <v>43616</v>
          </cell>
          <cell r="T87">
            <v>16969.338516564127</v>
          </cell>
          <cell r="U87">
            <v>10190.972809613982</v>
          </cell>
          <cell r="V87">
            <v>22850.146144355884</v>
          </cell>
        </row>
        <row r="88">
          <cell r="P88">
            <v>43646</v>
          </cell>
          <cell r="T88">
            <v>17093.214687735046</v>
          </cell>
          <cell r="U88">
            <v>10409.009214062133</v>
          </cell>
          <cell r="V88">
            <v>24460.549304054817</v>
          </cell>
        </row>
        <row r="89">
          <cell r="P89">
            <v>43677</v>
          </cell>
          <cell r="T89">
            <v>17221.413797893059</v>
          </cell>
          <cell r="U89">
            <v>10494.352324328425</v>
          </cell>
          <cell r="V89">
            <v>24812.123771435228</v>
          </cell>
        </row>
        <row r="90">
          <cell r="P90">
            <v>43708</v>
          </cell>
          <cell r="T90">
            <v>17192.137394436642</v>
          </cell>
          <cell r="U90">
            <v>10741.789929225914</v>
          </cell>
          <cell r="V90">
            <v>24419.065835341295</v>
          </cell>
        </row>
        <row r="91">
          <cell r="P91">
            <v>43738</v>
          </cell>
          <cell r="T91">
            <v>17266.063585232718</v>
          </cell>
          <cell r="U91">
            <v>10524.857394096041</v>
          </cell>
          <cell r="V91">
            <v>24875.963600533276</v>
          </cell>
        </row>
        <row r="92">
          <cell r="P92">
            <v>43769</v>
          </cell>
          <cell r="T92">
            <v>17274.696617025333</v>
          </cell>
          <cell r="U92">
            <v>10423.325339679044</v>
          </cell>
          <cell r="V92">
            <v>25414.751885800433</v>
          </cell>
        </row>
        <row r="93">
          <cell r="P93">
            <v>43799</v>
          </cell>
          <cell r="T93">
            <v>17352.432751801945</v>
          </cell>
          <cell r="U93">
            <v>10460.785127907011</v>
          </cell>
          <cell r="V93">
            <v>26337.282957001305</v>
          </cell>
        </row>
        <row r="94">
          <cell r="P94">
            <v>43830</v>
          </cell>
          <cell r="T94">
            <v>17420.107239533972</v>
          </cell>
          <cell r="U94">
            <v>10489.899253982558</v>
          </cell>
          <cell r="V94">
            <v>27132.217171340835</v>
          </cell>
        </row>
        <row r="95">
          <cell r="P95">
            <v>43861</v>
          </cell>
          <cell r="T95">
            <v>17400.945121570487</v>
          </cell>
          <cell r="U95">
            <v>10536.514664203294</v>
          </cell>
          <cell r="V95">
            <v>27121.577199824496</v>
          </cell>
        </row>
        <row r="96">
          <cell r="P96">
            <v>43890</v>
          </cell>
          <cell r="T96">
            <v>17418.346066692055</v>
          </cell>
          <cell r="U96">
            <v>10437.58678446285</v>
          </cell>
          <cell r="V96">
            <v>24888.963410090204</v>
          </cell>
        </row>
        <row r="97">
          <cell r="P97">
            <v>43921</v>
          </cell>
          <cell r="T97">
            <v>17420.087901298724</v>
          </cell>
          <cell r="U97">
            <v>10612.449253623714</v>
          </cell>
          <cell r="V97">
            <v>21814.83965521527</v>
          </cell>
        </row>
        <row r="98">
          <cell r="P98">
            <v>43951</v>
          </cell>
          <cell r="T98">
            <v>17501.962314434826</v>
          </cell>
          <cell r="U98">
            <v>10628.37846381718</v>
          </cell>
          <cell r="V98">
            <v>24611.37193531563</v>
          </cell>
        </row>
        <row r="99">
          <cell r="P99">
            <v>43982</v>
          </cell>
          <cell r="T99">
            <v>17582.471341081226</v>
          </cell>
          <cell r="U99">
            <v>10618.676033493377</v>
          </cell>
          <cell r="V99">
            <v>25783.549030810413</v>
          </cell>
        </row>
        <row r="100">
          <cell r="P100">
            <v>44012</v>
          </cell>
          <cell r="T100">
            <v>17540.273409862632</v>
          </cell>
          <cell r="U100">
            <v>10564.094309399874</v>
          </cell>
          <cell r="V100">
            <v>26296.33769696371</v>
          </cell>
        </row>
        <row r="101">
          <cell r="P101">
            <v>44043</v>
          </cell>
          <cell r="T101">
            <v>17606.926448820112</v>
          </cell>
          <cell r="U101">
            <v>10757.353461347997</v>
          </cell>
          <cell r="V101">
            <v>27779.061198466559</v>
          </cell>
        </row>
        <row r="102">
          <cell r="P102">
            <v>44074</v>
          </cell>
          <cell r="T102">
            <v>17668.550691390981</v>
          </cell>
          <cell r="U102">
            <v>10781.020009425607</v>
          </cell>
          <cell r="V102">
            <v>29775.815386144062</v>
          </cell>
        </row>
        <row r="103">
          <cell r="P103">
            <v>44104</v>
          </cell>
          <cell r="T103">
            <v>17486.564619269655</v>
          </cell>
          <cell r="U103">
            <v>10731.427317382249</v>
          </cell>
          <cell r="V103">
            <v>28644.417948017359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"/>
    </sheetNames>
    <sheetDataSet>
      <sheetData sheetId="0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41030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41060</v>
          </cell>
          <cell r="T3">
            <v>9988</v>
          </cell>
          <cell r="U3">
            <v>10264.320312118196</v>
          </cell>
          <cell r="V3">
            <v>9398.9865116625679</v>
          </cell>
        </row>
        <row r="4">
          <cell r="P4">
            <v>41090</v>
          </cell>
          <cell r="T4">
            <v>10061.9112</v>
          </cell>
          <cell r="U4">
            <v>10038.061277392108</v>
          </cell>
          <cell r="V4">
            <v>9786.2483543234703</v>
          </cell>
        </row>
        <row r="5">
          <cell r="P5">
            <v>41121</v>
          </cell>
          <cell r="T5">
            <v>10083.04121352</v>
          </cell>
          <cell r="U5">
            <v>10248.449200309902</v>
          </cell>
          <cell r="V5">
            <v>9922.1667453279333</v>
          </cell>
        </row>
        <row r="6">
          <cell r="P6">
            <v>41152</v>
          </cell>
          <cell r="T6">
            <v>10092.115950612168</v>
          </cell>
          <cell r="U6">
            <v>10202.78386956434</v>
          </cell>
          <cell r="V6">
            <v>10145.647547838471</v>
          </cell>
        </row>
        <row r="7">
          <cell r="P7">
            <v>41182</v>
          </cell>
          <cell r="T7">
            <v>10078.996199876372</v>
          </cell>
          <cell r="U7">
            <v>10115.479084410461</v>
          </cell>
          <cell r="V7">
            <v>10407.837974348146</v>
          </cell>
        </row>
        <row r="8">
          <cell r="P8">
            <v>41213</v>
          </cell>
          <cell r="T8">
            <v>10118.30428505589</v>
          </cell>
          <cell r="U8">
            <v>9904.3495526936986</v>
          </cell>
          <cell r="V8">
            <v>10215.656076375952</v>
          </cell>
        </row>
        <row r="9">
          <cell r="P9">
            <v>41243</v>
          </cell>
          <cell r="T9">
            <v>10123.363437198417</v>
          </cell>
          <cell r="U9">
            <v>9862.0675984964146</v>
          </cell>
          <cell r="V9">
            <v>10274.900431394954</v>
          </cell>
        </row>
        <row r="10">
          <cell r="P10">
            <v>41274</v>
          </cell>
          <cell r="T10">
            <v>10161.832218259771</v>
          </cell>
          <cell r="U10">
            <v>9910.6070905319793</v>
          </cell>
          <cell r="V10">
            <v>10368.548741005703</v>
          </cell>
        </row>
        <row r="11">
          <cell r="P11">
            <v>41305</v>
          </cell>
          <cell r="T11">
            <v>10143.540920266903</v>
          </cell>
          <cell r="U11">
            <v>10049.643361353845</v>
          </cell>
          <cell r="V11">
            <v>10905.598198242953</v>
          </cell>
        </row>
        <row r="12">
          <cell r="P12">
            <v>41333</v>
          </cell>
          <cell r="T12">
            <v>10201.359103512425</v>
          </cell>
          <cell r="U12">
            <v>9963.5381369761726</v>
          </cell>
          <cell r="V12">
            <v>11053.646984789395</v>
          </cell>
        </row>
        <row r="13">
          <cell r="P13">
            <v>41364</v>
          </cell>
          <cell r="T13">
            <v>10292.151199533684</v>
          </cell>
          <cell r="U13">
            <v>10009.001832149666</v>
          </cell>
          <cell r="V13">
            <v>11468.191867252901</v>
          </cell>
        </row>
        <row r="14">
          <cell r="P14">
            <v>41394</v>
          </cell>
          <cell r="T14">
            <v>10366.254688170327</v>
          </cell>
          <cell r="U14">
            <v>10090.32590118285</v>
          </cell>
          <cell r="V14">
            <v>11689.147229053333</v>
          </cell>
        </row>
        <row r="15">
          <cell r="P15">
            <v>41425</v>
          </cell>
          <cell r="T15">
            <v>10404.609830516558</v>
          </cell>
          <cell r="U15">
            <v>9930.5963525833813</v>
          </cell>
          <cell r="V15">
            <v>11962.557236422652</v>
          </cell>
        </row>
        <row r="16">
          <cell r="P16">
            <v>41455</v>
          </cell>
          <cell r="T16">
            <v>10451.430574753882</v>
          </cell>
          <cell r="U16">
            <v>9809.997775173606</v>
          </cell>
          <cell r="V16">
            <v>11801.922646993071</v>
          </cell>
        </row>
        <row r="17">
          <cell r="P17">
            <v>41486</v>
          </cell>
          <cell r="T17">
            <v>10519.364873489782</v>
          </cell>
          <cell r="U17">
            <v>9738.8545937538802</v>
          </cell>
          <cell r="V17">
            <v>12402.480727989338</v>
          </cell>
        </row>
        <row r="18">
          <cell r="P18">
            <v>41517</v>
          </cell>
          <cell r="T18">
            <v>10638.233696560217</v>
          </cell>
          <cell r="U18">
            <v>9651.7616968282746</v>
          </cell>
          <cell r="V18">
            <v>12043.288537811233</v>
          </cell>
        </row>
        <row r="19">
          <cell r="P19">
            <v>41547</v>
          </cell>
          <cell r="T19">
            <v>10652.063400365747</v>
          </cell>
          <cell r="U19">
            <v>9594.4185906630446</v>
          </cell>
          <cell r="V19">
            <v>12420.945425640264</v>
          </cell>
        </row>
        <row r="20">
          <cell r="P20">
            <v>41578</v>
          </cell>
          <cell r="T20">
            <v>10828.887652811818</v>
          </cell>
          <cell r="U20">
            <v>9659.1914550262118</v>
          </cell>
          <cell r="V20">
            <v>12991.90202946072</v>
          </cell>
        </row>
        <row r="21">
          <cell r="P21">
            <v>41608</v>
          </cell>
          <cell r="T21">
            <v>10962.082970941403</v>
          </cell>
          <cell r="U21">
            <v>9710.1437388224695</v>
          </cell>
          <cell r="V21">
            <v>13387.816611603783</v>
          </cell>
        </row>
        <row r="22">
          <cell r="P22">
            <v>41639</v>
          </cell>
          <cell r="T22">
            <v>11241.616086700409</v>
          </cell>
          <cell r="U22">
            <v>9770.104689872529</v>
          </cell>
          <cell r="V22">
            <v>13726.763875433679</v>
          </cell>
        </row>
        <row r="23">
          <cell r="P23">
            <v>41670</v>
          </cell>
          <cell r="T23">
            <v>11412.488651218257</v>
          </cell>
          <cell r="U23">
            <v>9670.1276216469123</v>
          </cell>
          <cell r="V23">
            <v>13252.146624603594</v>
          </cell>
        </row>
        <row r="24">
          <cell r="P24">
            <v>41698</v>
          </cell>
          <cell r="T24">
            <v>11697.800867498712</v>
          </cell>
          <cell r="U24">
            <v>9773.3376941297738</v>
          </cell>
          <cell r="V24">
            <v>13858.37659703075</v>
          </cell>
        </row>
        <row r="25">
          <cell r="P25">
            <v>41729</v>
          </cell>
          <cell r="T25">
            <v>11958.661826843934</v>
          </cell>
          <cell r="U25">
            <v>9684.5838668986507</v>
          </cell>
          <cell r="V25">
            <v>13974.836674367198</v>
          </cell>
        </row>
        <row r="26">
          <cell r="P26">
            <v>41759</v>
          </cell>
          <cell r="T26">
            <v>12152.392148438807</v>
          </cell>
          <cell r="U26">
            <v>9691.9042634303823</v>
          </cell>
          <cell r="V26">
            <v>14078.131339477197</v>
          </cell>
        </row>
        <row r="27">
          <cell r="P27">
            <v>41790</v>
          </cell>
          <cell r="T27">
            <v>12315.234203227887</v>
          </cell>
          <cell r="U27">
            <v>9770.7027614845993</v>
          </cell>
          <cell r="V27">
            <v>14408.632867161823</v>
          </cell>
        </row>
        <row r="28">
          <cell r="P28">
            <v>41820</v>
          </cell>
          <cell r="T28">
            <v>12497.499669435658</v>
          </cell>
          <cell r="U28">
            <v>9830.7423162322466</v>
          </cell>
          <cell r="V28">
            <v>14706.262264947714</v>
          </cell>
        </row>
        <row r="29">
          <cell r="P29">
            <v>41851</v>
          </cell>
          <cell r="T29">
            <v>12726.203913386331</v>
          </cell>
          <cell r="U29">
            <v>9826.3097511987944</v>
          </cell>
          <cell r="V29">
            <v>14503.440395459178</v>
          </cell>
        </row>
        <row r="30">
          <cell r="P30">
            <v>41882</v>
          </cell>
          <cell r="T30">
            <v>12839.467128215469</v>
          </cell>
          <cell r="U30">
            <v>9981.1214423710189</v>
          </cell>
          <cell r="V30">
            <v>15083.670748772474</v>
          </cell>
        </row>
        <row r="31">
          <cell r="P31">
            <v>41912</v>
          </cell>
          <cell r="T31">
            <v>12987.121000189947</v>
          </cell>
          <cell r="U31">
            <v>10207.322378711933</v>
          </cell>
          <cell r="V31">
            <v>14872.154739134399</v>
          </cell>
        </row>
        <row r="32">
          <cell r="P32">
            <v>41943</v>
          </cell>
          <cell r="T32">
            <v>12452.051614982121</v>
          </cell>
          <cell r="U32">
            <v>10141.445645030488</v>
          </cell>
          <cell r="V32">
            <v>15235.404194715622</v>
          </cell>
        </row>
        <row r="33">
          <cell r="P33">
            <v>41973</v>
          </cell>
          <cell r="T33">
            <v>12643.813209852848</v>
          </cell>
          <cell r="U33">
            <v>10432.262238339399</v>
          </cell>
          <cell r="V33">
            <v>15645.146599763193</v>
          </cell>
        </row>
        <row r="34">
          <cell r="P34">
            <v>42004</v>
          </cell>
          <cell r="T34">
            <v>12885.310042161036</v>
          </cell>
          <cell r="U34">
            <v>10513.924645027411</v>
          </cell>
          <cell r="V34">
            <v>15605.733164418616</v>
          </cell>
        </row>
        <row r="35">
          <cell r="P35">
            <v>42035</v>
          </cell>
          <cell r="T35">
            <v>13103.071781873556</v>
          </cell>
          <cell r="U35">
            <v>10836.134871641871</v>
          </cell>
          <cell r="V35">
            <v>15137.243212360589</v>
          </cell>
        </row>
        <row r="36">
          <cell r="P36">
            <v>42063</v>
          </cell>
          <cell r="T36">
            <v>13371.684753401963</v>
          </cell>
          <cell r="U36">
            <v>10819.091539473924</v>
          </cell>
          <cell r="V36">
            <v>16007.236836657812</v>
          </cell>
        </row>
        <row r="37">
          <cell r="P37">
            <v>42094</v>
          </cell>
          <cell r="T37">
            <v>13267.385612325428</v>
          </cell>
          <cell r="U37">
            <v>10883.929337326403</v>
          </cell>
          <cell r="V37">
            <v>15754.071755636705</v>
          </cell>
        </row>
        <row r="38">
          <cell r="P38">
            <v>42124</v>
          </cell>
          <cell r="T38">
            <v>13328.415586142124</v>
          </cell>
          <cell r="U38">
            <v>10718.048195002788</v>
          </cell>
          <cell r="V38">
            <v>15905.225592236551</v>
          </cell>
        </row>
        <row r="39">
          <cell r="P39">
            <v>42155</v>
          </cell>
          <cell r="T39">
            <v>13427.045861479577</v>
          </cell>
          <cell r="U39">
            <v>10693.02146120173</v>
          </cell>
          <cell r="V39">
            <v>16109.744889087617</v>
          </cell>
        </row>
        <row r="40">
          <cell r="P40">
            <v>42185</v>
          </cell>
          <cell r="T40">
            <v>13534.462228371414</v>
          </cell>
          <cell r="U40">
            <v>10464.253943257017</v>
          </cell>
          <cell r="V40">
            <v>15797.873661723432</v>
          </cell>
        </row>
        <row r="41">
          <cell r="P41">
            <v>42216</v>
          </cell>
          <cell r="T41">
            <v>13603.48798573611</v>
          </cell>
          <cell r="U41">
            <v>10559.446438586079</v>
          </cell>
          <cell r="V41">
            <v>16128.871997416605</v>
          </cell>
        </row>
        <row r="42">
          <cell r="P42">
            <v>42247</v>
          </cell>
          <cell r="T42">
            <v>13595.325892944667</v>
          </cell>
          <cell r="U42">
            <v>10375.206206547964</v>
          </cell>
          <cell r="V42">
            <v>15155.749310678893</v>
          </cell>
        </row>
        <row r="43">
          <cell r="P43">
            <v>42277</v>
          </cell>
          <cell r="T43">
            <v>13429.462917050743</v>
          </cell>
          <cell r="U43">
            <v>10435.259431503888</v>
          </cell>
          <cell r="V43">
            <v>14780.742065562103</v>
          </cell>
        </row>
        <row r="44">
          <cell r="P44">
            <v>42308</v>
          </cell>
          <cell r="T44">
            <v>13512.725587136458</v>
          </cell>
          <cell r="U44">
            <v>10327.367312686538</v>
          </cell>
          <cell r="V44">
            <v>16027.564564340781</v>
          </cell>
        </row>
        <row r="45">
          <cell r="P45">
            <v>42338</v>
          </cell>
          <cell r="T45">
            <v>13664.068113712387</v>
          </cell>
          <cell r="U45">
            <v>10488.05035831325</v>
          </cell>
          <cell r="V45">
            <v>16075.216732493731</v>
          </cell>
        </row>
        <row r="46">
          <cell r="P46">
            <v>42369</v>
          </cell>
          <cell r="T46">
            <v>13862.197101361215</v>
          </cell>
          <cell r="U46">
            <v>10356.635228605188</v>
          </cell>
          <cell r="V46">
            <v>15821.679045466215</v>
          </cell>
        </row>
        <row r="47">
          <cell r="P47">
            <v>42400</v>
          </cell>
          <cell r="T47">
            <v>13855.266002810535</v>
          </cell>
          <cell r="U47">
            <v>10466.157519759437</v>
          </cell>
          <cell r="V47">
            <v>15036.556789295446</v>
          </cell>
        </row>
        <row r="48">
          <cell r="P48">
            <v>42429</v>
          </cell>
          <cell r="T48">
            <v>13966.108130833019</v>
          </cell>
          <cell r="U48">
            <v>10647.492832538928</v>
          </cell>
          <cell r="V48">
            <v>15016.270462279854</v>
          </cell>
        </row>
        <row r="49">
          <cell r="P49">
            <v>42460</v>
          </cell>
          <cell r="T49">
            <v>14089.009882384349</v>
          </cell>
          <cell r="U49">
            <v>10446.222938541141</v>
          </cell>
          <cell r="V49">
            <v>16034.933883134199</v>
          </cell>
        </row>
        <row r="50">
          <cell r="P50">
            <v>42490</v>
          </cell>
          <cell r="T50">
            <v>14134.094714007981</v>
          </cell>
          <cell r="U50">
            <v>10424.121629311119</v>
          </cell>
          <cell r="V50">
            <v>16097.117685537096</v>
          </cell>
        </row>
        <row r="51">
          <cell r="P51">
            <v>42521</v>
          </cell>
          <cell r="T51">
            <v>14163.776312907397</v>
          </cell>
          <cell r="U51">
            <v>10326.560770398262</v>
          </cell>
          <cell r="V51">
            <v>16386.177145175585</v>
          </cell>
        </row>
        <row r="52">
          <cell r="P52">
            <v>42551</v>
          </cell>
          <cell r="T52">
            <v>14243.093460259679</v>
          </cell>
          <cell r="U52">
            <v>10536.292523318818</v>
          </cell>
          <cell r="V52">
            <v>16428.654229906195</v>
          </cell>
        </row>
        <row r="53">
          <cell r="P53">
            <v>42582</v>
          </cell>
          <cell r="T53">
            <v>14362.735445325859</v>
          </cell>
          <cell r="U53">
            <v>10574.264944357132</v>
          </cell>
          <cell r="V53">
            <v>17034.345993657425</v>
          </cell>
        </row>
        <row r="54">
          <cell r="P54">
            <v>42613</v>
          </cell>
          <cell r="T54">
            <v>14427.367754829826</v>
          </cell>
          <cell r="U54">
            <v>10397.307515777988</v>
          </cell>
          <cell r="V54">
            <v>17058.275579402347</v>
          </cell>
        </row>
        <row r="55">
          <cell r="P55">
            <v>42643</v>
          </cell>
          <cell r="T55">
            <v>14502.390067154942</v>
          </cell>
          <cell r="U55">
            <v>10349.427611291732</v>
          </cell>
          <cell r="V55">
            <v>17061.463430790514</v>
          </cell>
        </row>
        <row r="56">
          <cell r="P56">
            <v>42674</v>
          </cell>
          <cell r="T56">
            <v>14512.541740201948</v>
          </cell>
          <cell r="U56">
            <v>10215.278439928496</v>
          </cell>
          <cell r="V56">
            <v>16750.254614104389</v>
          </cell>
        </row>
        <row r="57">
          <cell r="P57">
            <v>42704</v>
          </cell>
          <cell r="T57">
            <v>14564.786890466676</v>
          </cell>
          <cell r="U57">
            <v>10195.521571417787</v>
          </cell>
          <cell r="V57">
            <v>17370.602214107701</v>
          </cell>
        </row>
        <row r="58">
          <cell r="P58">
            <v>42735</v>
          </cell>
          <cell r="T58">
            <v>14698.782929858971</v>
          </cell>
          <cell r="U58">
            <v>10229.686839451268</v>
          </cell>
          <cell r="V58">
            <v>17713.937948679744</v>
          </cell>
        </row>
        <row r="59">
          <cell r="P59">
            <v>42766</v>
          </cell>
          <cell r="T59">
            <v>14813.433436711872</v>
          </cell>
          <cell r="U59">
            <v>10129.607244663581</v>
          </cell>
          <cell r="V59">
            <v>18049.904364458369</v>
          </cell>
        </row>
        <row r="60">
          <cell r="P60">
            <v>42794</v>
          </cell>
          <cell r="T60">
            <v>14921.57150079987</v>
          </cell>
          <cell r="U60">
            <v>10196.39304719537</v>
          </cell>
          <cell r="V60">
            <v>18766.632718119432</v>
          </cell>
        </row>
        <row r="61">
          <cell r="P61">
            <v>42825</v>
          </cell>
          <cell r="T61">
            <v>15070.787215807868</v>
          </cell>
          <cell r="U61">
            <v>10146.134526469114</v>
          </cell>
          <cell r="V61">
            <v>18788.492270495415</v>
          </cell>
        </row>
        <row r="62">
          <cell r="P62">
            <v>42855</v>
          </cell>
          <cell r="T62">
            <v>15230.53756029543</v>
          </cell>
          <cell r="U62">
            <v>10156.951078767399</v>
          </cell>
          <cell r="V62">
            <v>18981.460781147805</v>
          </cell>
        </row>
        <row r="63">
          <cell r="P63">
            <v>42886</v>
          </cell>
          <cell r="T63">
            <v>15356.951022045881</v>
          </cell>
          <cell r="U63">
            <v>10164.425265142234</v>
          </cell>
          <cell r="V63">
            <v>19248.577887075557</v>
          </cell>
        </row>
        <row r="64">
          <cell r="P64">
            <v>42916</v>
          </cell>
          <cell r="T64">
            <v>15449.092728178157</v>
          </cell>
          <cell r="U64">
            <v>10060.364222194197</v>
          </cell>
          <cell r="V64">
            <v>19368.722623808713</v>
          </cell>
        </row>
        <row r="65">
          <cell r="P65">
            <v>42947</v>
          </cell>
          <cell r="T65">
            <v>15538.697466001591</v>
          </cell>
          <cell r="U65">
            <v>10118.985492833221</v>
          </cell>
          <cell r="V65">
            <v>19766.997043992371</v>
          </cell>
        </row>
        <row r="66">
          <cell r="P66">
            <v>42978</v>
          </cell>
          <cell r="T66">
            <v>15610.175474345198</v>
          </cell>
          <cell r="U66">
            <v>10171.5542787581</v>
          </cell>
          <cell r="V66">
            <v>19827.524819700116</v>
          </cell>
        </row>
        <row r="67">
          <cell r="P67">
            <v>43008</v>
          </cell>
          <cell r="T67">
            <v>15721.007720213051</v>
          </cell>
          <cell r="U67">
            <v>10055.415606798329</v>
          </cell>
          <cell r="V67">
            <v>20236.522012734869</v>
          </cell>
        </row>
        <row r="68">
          <cell r="P68">
            <v>43039</v>
          </cell>
          <cell r="T68">
            <v>15865.640991239012</v>
          </cell>
          <cell r="U68">
            <v>10248.910569839214</v>
          </cell>
          <cell r="V68">
            <v>20708.738024856983</v>
          </cell>
        </row>
        <row r="69">
          <cell r="P69">
            <v>43069</v>
          </cell>
          <cell r="T69">
            <v>15849.775350247774</v>
          </cell>
          <cell r="U69">
            <v>10246.347405787488</v>
          </cell>
          <cell r="V69">
            <v>21343.86566311451</v>
          </cell>
        </row>
        <row r="70">
          <cell r="P70">
            <v>43100</v>
          </cell>
          <cell r="T70">
            <v>15819.660777082303</v>
          </cell>
          <cell r="U70">
            <v>10300.929129880991</v>
          </cell>
          <cell r="V70">
            <v>21581.174288529557</v>
          </cell>
        </row>
        <row r="71">
          <cell r="P71">
            <v>43131</v>
          </cell>
          <cell r="T71">
            <v>15906.668911356257</v>
          </cell>
          <cell r="U71">
            <v>10563.564588829186</v>
          </cell>
          <cell r="V71">
            <v>22816.777206448598</v>
          </cell>
        </row>
        <row r="72">
          <cell r="P72">
            <v>43159</v>
          </cell>
          <cell r="T72">
            <v>16022.787594409159</v>
          </cell>
          <cell r="U72">
            <v>10171.824265371552</v>
          </cell>
          <cell r="V72">
            <v>21975.846850651262</v>
          </cell>
        </row>
        <row r="73">
          <cell r="P73">
            <v>43190</v>
          </cell>
          <cell r="T73">
            <v>15997.151134258103</v>
          </cell>
          <cell r="U73">
            <v>10117.14001471598</v>
          </cell>
          <cell r="V73">
            <v>21417.351847711812</v>
          </cell>
        </row>
        <row r="74">
          <cell r="P74">
            <v>43220</v>
          </cell>
          <cell r="T74">
            <v>16059.540023681709</v>
          </cell>
          <cell r="U74">
            <v>10140.440884722211</v>
          </cell>
          <cell r="V74">
            <v>21499.53217245865</v>
          </cell>
        </row>
        <row r="75">
          <cell r="P75">
            <v>43251</v>
          </cell>
          <cell r="T75">
            <v>16120.5662757717</v>
          </cell>
          <cell r="U75">
            <v>10092.496046746644</v>
          </cell>
          <cell r="V75">
            <v>22017.288918697403</v>
          </cell>
        </row>
        <row r="76">
          <cell r="P76">
            <v>43281</v>
          </cell>
          <cell r="T76">
            <v>16176.988257736903</v>
          </cell>
          <cell r="U76">
            <v>10079.618710550769</v>
          </cell>
          <cell r="V76">
            <v>22152.793303028076</v>
          </cell>
        </row>
        <row r="77">
          <cell r="P77">
            <v>43312</v>
          </cell>
          <cell r="T77">
            <v>16364.641321526651</v>
          </cell>
          <cell r="U77">
            <v>10085.736128754224</v>
          </cell>
          <cell r="V77">
            <v>22977.204792541288</v>
          </cell>
        </row>
        <row r="78">
          <cell r="P78">
            <v>43343</v>
          </cell>
          <cell r="T78">
            <v>16459.556241191505</v>
          </cell>
          <cell r="U78">
            <v>10161.137580051884</v>
          </cell>
          <cell r="V78">
            <v>23725.894461418753</v>
          </cell>
        </row>
        <row r="79">
          <cell r="P79">
            <v>43373</v>
          </cell>
          <cell r="T79">
            <v>16624.151803603421</v>
          </cell>
          <cell r="U79">
            <v>10129.880648829094</v>
          </cell>
          <cell r="V79">
            <v>23860.943438408263</v>
          </cell>
        </row>
        <row r="80">
          <cell r="P80">
            <v>43404</v>
          </cell>
          <cell r="T80">
            <v>16625.81421878378</v>
          </cell>
          <cell r="U80">
            <v>9966.2345855585845</v>
          </cell>
          <cell r="V80">
            <v>22230.046948356841</v>
          </cell>
        </row>
        <row r="81">
          <cell r="P81">
            <v>43434</v>
          </cell>
          <cell r="T81">
            <v>16665.716172908862</v>
          </cell>
          <cell r="U81">
            <v>9953.8562119647777</v>
          </cell>
          <cell r="V81">
            <v>22683.053050815215</v>
          </cell>
        </row>
        <row r="82">
          <cell r="P82">
            <v>43465</v>
          </cell>
          <cell r="T82">
            <v>16655.716743205117</v>
          </cell>
          <cell r="U82">
            <v>9974.2419100561783</v>
          </cell>
          <cell r="V82">
            <v>20635.003436255425</v>
          </cell>
        </row>
        <row r="83">
          <cell r="P83">
            <v>43496</v>
          </cell>
          <cell r="T83">
            <v>16727.3363252009</v>
          </cell>
          <cell r="U83">
            <v>9916.3314902474995</v>
          </cell>
          <cell r="V83">
            <v>22288.587492030405</v>
          </cell>
        </row>
        <row r="84">
          <cell r="P84">
            <v>43524</v>
          </cell>
          <cell r="T84">
            <v>16792.572936869183</v>
          </cell>
          <cell r="U84">
            <v>9942.875617167183</v>
          </cell>
          <cell r="V84">
            <v>23004.239428339621</v>
          </cell>
        </row>
        <row r="85">
          <cell r="P85">
            <v>43555</v>
          </cell>
          <cell r="T85">
            <v>16878.215058847218</v>
          </cell>
          <cell r="U85">
            <v>10108.743089282521</v>
          </cell>
          <cell r="V85">
            <v>23451.242434028074</v>
          </cell>
        </row>
        <row r="86">
          <cell r="P86">
            <v>43585</v>
          </cell>
          <cell r="T86">
            <v>16972.733063176762</v>
          </cell>
          <cell r="U86">
            <v>10221.617999016427</v>
          </cell>
          <cell r="V86">
            <v>24400.766740359893</v>
          </cell>
        </row>
        <row r="87">
          <cell r="P87">
            <v>43616</v>
          </cell>
          <cell r="T87">
            <v>16969.338516564127</v>
          </cell>
          <cell r="U87">
            <v>10190.972809613982</v>
          </cell>
          <cell r="V87">
            <v>22850.146144355884</v>
          </cell>
        </row>
        <row r="88">
          <cell r="P88">
            <v>43646</v>
          </cell>
          <cell r="T88">
            <v>17093.214687735046</v>
          </cell>
          <cell r="U88">
            <v>10409.009214062133</v>
          </cell>
          <cell r="V88">
            <v>24460.549304054817</v>
          </cell>
        </row>
        <row r="89">
          <cell r="P89">
            <v>43677</v>
          </cell>
          <cell r="T89">
            <v>17221.413797893059</v>
          </cell>
          <cell r="U89">
            <v>10494.352324328425</v>
          </cell>
          <cell r="V89">
            <v>24812.123771435228</v>
          </cell>
        </row>
        <row r="90">
          <cell r="P90">
            <v>43708</v>
          </cell>
          <cell r="T90">
            <v>17192.137394436642</v>
          </cell>
          <cell r="U90">
            <v>10741.789929225914</v>
          </cell>
          <cell r="V90">
            <v>24419.065835341295</v>
          </cell>
        </row>
        <row r="91">
          <cell r="P91">
            <v>43738</v>
          </cell>
          <cell r="T91">
            <v>17266.063585232718</v>
          </cell>
          <cell r="U91">
            <v>10524.857394096041</v>
          </cell>
          <cell r="V91">
            <v>24875.963600533276</v>
          </cell>
        </row>
        <row r="92">
          <cell r="P92">
            <v>43769</v>
          </cell>
          <cell r="T92">
            <v>17274.696617025333</v>
          </cell>
          <cell r="U92">
            <v>10423.325339679044</v>
          </cell>
          <cell r="V92">
            <v>25414.751885800433</v>
          </cell>
        </row>
        <row r="93">
          <cell r="P93">
            <v>43799</v>
          </cell>
          <cell r="T93">
            <v>17352.432751801945</v>
          </cell>
          <cell r="U93">
            <v>10460.785127907011</v>
          </cell>
          <cell r="V93">
            <v>26337.282957001305</v>
          </cell>
        </row>
        <row r="94">
          <cell r="P94">
            <v>43830</v>
          </cell>
          <cell r="T94">
            <v>17420.107239533972</v>
          </cell>
          <cell r="U94">
            <v>10489.899253982558</v>
          </cell>
          <cell r="V94">
            <v>27132.217171340835</v>
          </cell>
        </row>
        <row r="95">
          <cell r="P95">
            <v>43861</v>
          </cell>
          <cell r="T95">
            <v>17400.945121570487</v>
          </cell>
          <cell r="U95">
            <v>10536.514664203294</v>
          </cell>
          <cell r="V95">
            <v>27121.577199824496</v>
          </cell>
        </row>
        <row r="96">
          <cell r="P96">
            <v>43890</v>
          </cell>
          <cell r="T96">
            <v>17418.346066692055</v>
          </cell>
          <cell r="U96">
            <v>10437.58678446285</v>
          </cell>
          <cell r="V96">
            <v>24888.963410090204</v>
          </cell>
        </row>
        <row r="97">
          <cell r="P97">
            <v>43921</v>
          </cell>
          <cell r="T97">
            <v>17420.087901298724</v>
          </cell>
          <cell r="U97">
            <v>10612.449253623714</v>
          </cell>
          <cell r="V97">
            <v>21814.83965521527</v>
          </cell>
        </row>
        <row r="98">
          <cell r="P98">
            <v>43951</v>
          </cell>
          <cell r="T98">
            <v>17501.962314434826</v>
          </cell>
          <cell r="U98">
            <v>10628.37846381718</v>
          </cell>
          <cell r="V98">
            <v>24611.37193531563</v>
          </cell>
        </row>
        <row r="99">
          <cell r="P99">
            <v>43982</v>
          </cell>
          <cell r="T99">
            <v>17582.471341081226</v>
          </cell>
          <cell r="U99">
            <v>10618.676033493377</v>
          </cell>
          <cell r="V99">
            <v>25783.549030810413</v>
          </cell>
        </row>
        <row r="100">
          <cell r="P100">
            <v>44012</v>
          </cell>
          <cell r="T100">
            <v>17540.273409862632</v>
          </cell>
          <cell r="U100">
            <v>10564.094309399874</v>
          </cell>
          <cell r="V100">
            <v>26296.33769696371</v>
          </cell>
        </row>
        <row r="101">
          <cell r="P101">
            <v>44043</v>
          </cell>
          <cell r="T101">
            <v>17606.926448820112</v>
          </cell>
          <cell r="U101">
            <v>10757.353461347997</v>
          </cell>
          <cell r="V101">
            <v>27779.061198466559</v>
          </cell>
        </row>
        <row r="102">
          <cell r="P102">
            <v>44074</v>
          </cell>
          <cell r="T102">
            <v>17668.550691390981</v>
          </cell>
          <cell r="U102">
            <v>10781.020009425607</v>
          </cell>
          <cell r="V102">
            <v>29775.815386144062</v>
          </cell>
        </row>
        <row r="103">
          <cell r="P103">
            <v>44104</v>
          </cell>
          <cell r="T103">
            <v>17486.564619269655</v>
          </cell>
          <cell r="U103">
            <v>10731.427317382249</v>
          </cell>
          <cell r="V103">
            <v>28644.417948017359</v>
          </cell>
        </row>
        <row r="104">
          <cell r="P104">
            <v>44135</v>
          </cell>
          <cell r="T104">
            <v>17540.772969589394</v>
          </cell>
          <cell r="U104">
            <v>10679.916466258814</v>
          </cell>
          <cell r="V104">
            <v>27882.687068915588</v>
          </cell>
        </row>
        <row r="105">
          <cell r="P105">
            <v>44165</v>
          </cell>
          <cell r="T105">
            <v>17586.378979310324</v>
          </cell>
          <cell r="U105">
            <v>10839.04722160607</v>
          </cell>
          <cell r="V105">
            <v>30934.8270694124</v>
          </cell>
        </row>
        <row r="106">
          <cell r="P106">
            <v>44196</v>
          </cell>
          <cell r="T106">
            <v>17667.276322615151</v>
          </cell>
          <cell r="U106">
            <v>11009.220262985285</v>
          </cell>
          <cell r="V106">
            <v>32124.226842536747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"/>
    </sheetNames>
    <sheetDataSet>
      <sheetData sheetId="0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41030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41060</v>
          </cell>
          <cell r="T3">
            <v>9988</v>
          </cell>
          <cell r="U3">
            <v>10264.320312118196</v>
          </cell>
          <cell r="V3">
            <v>9398.9865116625679</v>
          </cell>
        </row>
        <row r="4">
          <cell r="P4">
            <v>41090</v>
          </cell>
          <cell r="T4">
            <v>10061.9112</v>
          </cell>
          <cell r="U4">
            <v>10038.061277392108</v>
          </cell>
          <cell r="V4">
            <v>9786.2483543234703</v>
          </cell>
        </row>
        <row r="5">
          <cell r="P5">
            <v>41121</v>
          </cell>
          <cell r="T5">
            <v>10083.04121352</v>
          </cell>
          <cell r="U5">
            <v>10248.449200309902</v>
          </cell>
          <cell r="V5">
            <v>9922.1667453279333</v>
          </cell>
        </row>
        <row r="6">
          <cell r="P6">
            <v>41152</v>
          </cell>
          <cell r="T6">
            <v>10092.115950612168</v>
          </cell>
          <cell r="U6">
            <v>10202.78386956434</v>
          </cell>
          <cell r="V6">
            <v>10145.647547838471</v>
          </cell>
        </row>
        <row r="7">
          <cell r="P7">
            <v>41182</v>
          </cell>
          <cell r="T7">
            <v>10078.996199876372</v>
          </cell>
          <cell r="U7">
            <v>10115.479084410461</v>
          </cell>
          <cell r="V7">
            <v>10407.837974348146</v>
          </cell>
        </row>
        <row r="8">
          <cell r="P8">
            <v>41213</v>
          </cell>
          <cell r="T8">
            <v>10118.30428505589</v>
          </cell>
          <cell r="U8">
            <v>9904.3495526936986</v>
          </cell>
          <cell r="V8">
            <v>10215.656076375952</v>
          </cell>
        </row>
        <row r="9">
          <cell r="P9">
            <v>41243</v>
          </cell>
          <cell r="T9">
            <v>10123.363437198417</v>
          </cell>
          <cell r="U9">
            <v>9862.0675984964146</v>
          </cell>
          <cell r="V9">
            <v>10274.900431394954</v>
          </cell>
        </row>
        <row r="10">
          <cell r="P10">
            <v>41274</v>
          </cell>
          <cell r="T10">
            <v>10161.832218259771</v>
          </cell>
          <cell r="U10">
            <v>9910.6070905319793</v>
          </cell>
          <cell r="V10">
            <v>10368.548741005703</v>
          </cell>
        </row>
        <row r="11">
          <cell r="P11">
            <v>41305</v>
          </cell>
          <cell r="T11">
            <v>10143.540920266903</v>
          </cell>
          <cell r="U11">
            <v>10049.643361353845</v>
          </cell>
          <cell r="V11">
            <v>10905.598198242953</v>
          </cell>
        </row>
        <row r="12">
          <cell r="P12">
            <v>41333</v>
          </cell>
          <cell r="T12">
            <v>10201.359103512425</v>
          </cell>
          <cell r="U12">
            <v>9963.5381369761726</v>
          </cell>
          <cell r="V12">
            <v>11053.646984789395</v>
          </cell>
        </row>
        <row r="13">
          <cell r="P13">
            <v>41364</v>
          </cell>
          <cell r="T13">
            <v>10292.151199533684</v>
          </cell>
          <cell r="U13">
            <v>10009.001832149666</v>
          </cell>
          <cell r="V13">
            <v>11468.191867252901</v>
          </cell>
        </row>
        <row r="14">
          <cell r="P14">
            <v>41394</v>
          </cell>
          <cell r="T14">
            <v>10366.254688170327</v>
          </cell>
          <cell r="U14">
            <v>10090.32590118285</v>
          </cell>
          <cell r="V14">
            <v>11689.147229053333</v>
          </cell>
        </row>
        <row r="15">
          <cell r="P15">
            <v>41425</v>
          </cell>
          <cell r="T15">
            <v>10404.609830516558</v>
          </cell>
          <cell r="U15">
            <v>9930.5963525833813</v>
          </cell>
          <cell r="V15">
            <v>11962.557236422652</v>
          </cell>
        </row>
        <row r="16">
          <cell r="P16">
            <v>41455</v>
          </cell>
          <cell r="T16">
            <v>10451.430574753882</v>
          </cell>
          <cell r="U16">
            <v>9809.997775173606</v>
          </cell>
          <cell r="V16">
            <v>11801.922646993071</v>
          </cell>
        </row>
        <row r="17">
          <cell r="P17">
            <v>41486</v>
          </cell>
          <cell r="T17">
            <v>10519.364873489782</v>
          </cell>
          <cell r="U17">
            <v>9738.8545937538802</v>
          </cell>
          <cell r="V17">
            <v>12402.480727989338</v>
          </cell>
        </row>
        <row r="18">
          <cell r="P18">
            <v>41517</v>
          </cell>
          <cell r="T18">
            <v>10638.233696560217</v>
          </cell>
          <cell r="U18">
            <v>9651.7616968282746</v>
          </cell>
          <cell r="V18">
            <v>12043.288537811233</v>
          </cell>
        </row>
        <row r="19">
          <cell r="P19">
            <v>41547</v>
          </cell>
          <cell r="T19">
            <v>10652.063400365747</v>
          </cell>
          <cell r="U19">
            <v>9594.4185906630446</v>
          </cell>
          <cell r="V19">
            <v>12420.945425640264</v>
          </cell>
        </row>
        <row r="20">
          <cell r="P20">
            <v>41578</v>
          </cell>
          <cell r="T20">
            <v>10828.887652811818</v>
          </cell>
          <cell r="U20">
            <v>9659.1914550262118</v>
          </cell>
          <cell r="V20">
            <v>12991.90202946072</v>
          </cell>
        </row>
        <row r="21">
          <cell r="P21">
            <v>41608</v>
          </cell>
          <cell r="T21">
            <v>10962.082970941403</v>
          </cell>
          <cell r="U21">
            <v>9710.1437388224695</v>
          </cell>
          <cell r="V21">
            <v>13387.816611603783</v>
          </cell>
        </row>
        <row r="22">
          <cell r="P22">
            <v>41639</v>
          </cell>
          <cell r="T22">
            <v>11241.616086700409</v>
          </cell>
          <cell r="U22">
            <v>9770.104689872529</v>
          </cell>
          <cell r="V22">
            <v>13726.763875433679</v>
          </cell>
        </row>
        <row r="23">
          <cell r="P23">
            <v>41670</v>
          </cell>
          <cell r="T23">
            <v>11412.488651218257</v>
          </cell>
          <cell r="U23">
            <v>9670.1276216469123</v>
          </cell>
          <cell r="V23">
            <v>13252.146624603594</v>
          </cell>
        </row>
        <row r="24">
          <cell r="P24">
            <v>41698</v>
          </cell>
          <cell r="T24">
            <v>11697.800867498712</v>
          </cell>
          <cell r="U24">
            <v>9773.3376941297738</v>
          </cell>
          <cell r="V24">
            <v>13858.37659703075</v>
          </cell>
        </row>
        <row r="25">
          <cell r="P25">
            <v>41729</v>
          </cell>
          <cell r="T25">
            <v>11958.661826843934</v>
          </cell>
          <cell r="U25">
            <v>9684.5838668986507</v>
          </cell>
          <cell r="V25">
            <v>13974.836674367198</v>
          </cell>
        </row>
        <row r="26">
          <cell r="P26">
            <v>41759</v>
          </cell>
          <cell r="T26">
            <v>12152.392148438807</v>
          </cell>
          <cell r="U26">
            <v>9691.9042634303823</v>
          </cell>
          <cell r="V26">
            <v>14078.131339477197</v>
          </cell>
        </row>
        <row r="27">
          <cell r="P27">
            <v>41790</v>
          </cell>
          <cell r="T27">
            <v>12315.234203227887</v>
          </cell>
          <cell r="U27">
            <v>9770.7027614845993</v>
          </cell>
          <cell r="V27">
            <v>14408.632867161823</v>
          </cell>
        </row>
        <row r="28">
          <cell r="P28">
            <v>41820</v>
          </cell>
          <cell r="T28">
            <v>12497.499669435658</v>
          </cell>
          <cell r="U28">
            <v>9830.7423162322466</v>
          </cell>
          <cell r="V28">
            <v>14706.262264947714</v>
          </cell>
        </row>
        <row r="29">
          <cell r="P29">
            <v>41851</v>
          </cell>
          <cell r="T29">
            <v>12726.203913386331</v>
          </cell>
          <cell r="U29">
            <v>9826.3097511987944</v>
          </cell>
          <cell r="V29">
            <v>14503.440395459178</v>
          </cell>
        </row>
        <row r="30">
          <cell r="P30">
            <v>41882</v>
          </cell>
          <cell r="T30">
            <v>12839.467128215469</v>
          </cell>
          <cell r="U30">
            <v>9981.1214423710189</v>
          </cell>
          <cell r="V30">
            <v>15083.670748772474</v>
          </cell>
        </row>
        <row r="31">
          <cell r="P31">
            <v>41912</v>
          </cell>
          <cell r="T31">
            <v>12987.121000189947</v>
          </cell>
          <cell r="U31">
            <v>10207.322378711933</v>
          </cell>
          <cell r="V31">
            <v>14872.154739134399</v>
          </cell>
        </row>
        <row r="32">
          <cell r="P32">
            <v>41943</v>
          </cell>
          <cell r="T32">
            <v>12452.051614982121</v>
          </cell>
          <cell r="U32">
            <v>10141.445645030488</v>
          </cell>
          <cell r="V32">
            <v>15235.404194715622</v>
          </cell>
        </row>
        <row r="33">
          <cell r="P33">
            <v>41973</v>
          </cell>
          <cell r="T33">
            <v>12643.813209852848</v>
          </cell>
          <cell r="U33">
            <v>10432.262238339399</v>
          </cell>
          <cell r="V33">
            <v>15645.146599763193</v>
          </cell>
        </row>
        <row r="34">
          <cell r="P34">
            <v>42004</v>
          </cell>
          <cell r="T34">
            <v>12885.310042161036</v>
          </cell>
          <cell r="U34">
            <v>10513.924645027411</v>
          </cell>
          <cell r="V34">
            <v>15605.733164418616</v>
          </cell>
        </row>
        <row r="35">
          <cell r="P35">
            <v>42035</v>
          </cell>
          <cell r="T35">
            <v>13103.071781873556</v>
          </cell>
          <cell r="U35">
            <v>10836.134871641871</v>
          </cell>
          <cell r="V35">
            <v>15137.243212360589</v>
          </cell>
        </row>
        <row r="36">
          <cell r="P36">
            <v>42063</v>
          </cell>
          <cell r="T36">
            <v>13371.684753401963</v>
          </cell>
          <cell r="U36">
            <v>10819.091539473924</v>
          </cell>
          <cell r="V36">
            <v>16007.236836657812</v>
          </cell>
        </row>
        <row r="37">
          <cell r="P37">
            <v>42094</v>
          </cell>
          <cell r="T37">
            <v>13267.385612325428</v>
          </cell>
          <cell r="U37">
            <v>10883.929337326403</v>
          </cell>
          <cell r="V37">
            <v>15754.071755636705</v>
          </cell>
        </row>
        <row r="38">
          <cell r="P38">
            <v>42124</v>
          </cell>
          <cell r="T38">
            <v>13328.415586142124</v>
          </cell>
          <cell r="U38">
            <v>10718.048195002788</v>
          </cell>
          <cell r="V38">
            <v>15905.225592236551</v>
          </cell>
        </row>
        <row r="39">
          <cell r="P39">
            <v>42155</v>
          </cell>
          <cell r="T39">
            <v>13427.045861479577</v>
          </cell>
          <cell r="U39">
            <v>10693.02146120173</v>
          </cell>
          <cell r="V39">
            <v>16109.744889087617</v>
          </cell>
        </row>
        <row r="40">
          <cell r="P40">
            <v>42185</v>
          </cell>
          <cell r="T40">
            <v>13534.462228371414</v>
          </cell>
          <cell r="U40">
            <v>10464.253943257017</v>
          </cell>
          <cell r="V40">
            <v>15797.873661723432</v>
          </cell>
        </row>
        <row r="41">
          <cell r="P41">
            <v>42216</v>
          </cell>
          <cell r="T41">
            <v>13603.48798573611</v>
          </cell>
          <cell r="U41">
            <v>10559.446438586079</v>
          </cell>
          <cell r="V41">
            <v>16128.871997416605</v>
          </cell>
        </row>
        <row r="42">
          <cell r="P42">
            <v>42247</v>
          </cell>
          <cell r="T42">
            <v>13595.325892944667</v>
          </cell>
          <cell r="U42">
            <v>10375.206206547964</v>
          </cell>
          <cell r="V42">
            <v>15155.749310678893</v>
          </cell>
        </row>
        <row r="43">
          <cell r="P43">
            <v>42277</v>
          </cell>
          <cell r="T43">
            <v>13429.462917050743</v>
          </cell>
          <cell r="U43">
            <v>10435.259431503888</v>
          </cell>
          <cell r="V43">
            <v>14780.742065562103</v>
          </cell>
        </row>
        <row r="44">
          <cell r="P44">
            <v>42308</v>
          </cell>
          <cell r="T44">
            <v>13512.725587136458</v>
          </cell>
          <cell r="U44">
            <v>10327.367312686538</v>
          </cell>
          <cell r="V44">
            <v>16027.564564340781</v>
          </cell>
        </row>
        <row r="45">
          <cell r="P45">
            <v>42338</v>
          </cell>
          <cell r="T45">
            <v>13664.068113712387</v>
          </cell>
          <cell r="U45">
            <v>10488.05035831325</v>
          </cell>
          <cell r="V45">
            <v>16075.216732493731</v>
          </cell>
        </row>
        <row r="46">
          <cell r="P46">
            <v>42369</v>
          </cell>
          <cell r="T46">
            <v>13862.197101361215</v>
          </cell>
          <cell r="U46">
            <v>10356.635228605188</v>
          </cell>
          <cell r="V46">
            <v>15821.679045466215</v>
          </cell>
        </row>
        <row r="47">
          <cell r="P47">
            <v>42400</v>
          </cell>
          <cell r="T47">
            <v>13855.266002810535</v>
          </cell>
          <cell r="U47">
            <v>10466.157519759437</v>
          </cell>
          <cell r="V47">
            <v>15036.556789295446</v>
          </cell>
        </row>
        <row r="48">
          <cell r="P48">
            <v>42429</v>
          </cell>
          <cell r="T48">
            <v>13966.108130833019</v>
          </cell>
          <cell r="U48">
            <v>10647.492832538928</v>
          </cell>
          <cell r="V48">
            <v>15016.270462279854</v>
          </cell>
        </row>
        <row r="49">
          <cell r="P49">
            <v>42460</v>
          </cell>
          <cell r="T49">
            <v>14089.009882384349</v>
          </cell>
          <cell r="U49">
            <v>10446.222938541141</v>
          </cell>
          <cell r="V49">
            <v>16034.933883134199</v>
          </cell>
        </row>
        <row r="50">
          <cell r="P50">
            <v>42490</v>
          </cell>
          <cell r="T50">
            <v>14134.094714007981</v>
          </cell>
          <cell r="U50">
            <v>10424.121629311119</v>
          </cell>
          <cell r="V50">
            <v>16097.117685537096</v>
          </cell>
        </row>
        <row r="51">
          <cell r="P51">
            <v>42521</v>
          </cell>
          <cell r="T51">
            <v>14163.776312907397</v>
          </cell>
          <cell r="U51">
            <v>10326.560770398262</v>
          </cell>
          <cell r="V51">
            <v>16386.177145175585</v>
          </cell>
        </row>
        <row r="52">
          <cell r="P52">
            <v>42551</v>
          </cell>
          <cell r="T52">
            <v>14243.093460259679</v>
          </cell>
          <cell r="U52">
            <v>10536.292523318818</v>
          </cell>
          <cell r="V52">
            <v>16428.654229906195</v>
          </cell>
        </row>
        <row r="53">
          <cell r="P53">
            <v>42582</v>
          </cell>
          <cell r="T53">
            <v>14362.735445325859</v>
          </cell>
          <cell r="U53">
            <v>10574.264944357132</v>
          </cell>
          <cell r="V53">
            <v>17034.345993657425</v>
          </cell>
        </row>
        <row r="54">
          <cell r="P54">
            <v>42613</v>
          </cell>
          <cell r="T54">
            <v>14427.367754829826</v>
          </cell>
          <cell r="U54">
            <v>10397.307515777988</v>
          </cell>
          <cell r="V54">
            <v>17058.275579402347</v>
          </cell>
        </row>
        <row r="55">
          <cell r="P55">
            <v>42643</v>
          </cell>
          <cell r="T55">
            <v>14502.390067154942</v>
          </cell>
          <cell r="U55">
            <v>10349.427611291732</v>
          </cell>
          <cell r="V55">
            <v>17061.463430790514</v>
          </cell>
        </row>
        <row r="56">
          <cell r="P56">
            <v>42674</v>
          </cell>
          <cell r="T56">
            <v>14512.541740201948</v>
          </cell>
          <cell r="U56">
            <v>10215.278439928496</v>
          </cell>
          <cell r="V56">
            <v>16750.254614104389</v>
          </cell>
        </row>
        <row r="57">
          <cell r="P57">
            <v>42704</v>
          </cell>
          <cell r="T57">
            <v>14564.786890466676</v>
          </cell>
          <cell r="U57">
            <v>10195.521571417787</v>
          </cell>
          <cell r="V57">
            <v>17370.602214107701</v>
          </cell>
        </row>
        <row r="58">
          <cell r="P58">
            <v>42735</v>
          </cell>
          <cell r="T58">
            <v>14698.782929858971</v>
          </cell>
          <cell r="U58">
            <v>10229.686839451268</v>
          </cell>
          <cell r="V58">
            <v>17713.937948679744</v>
          </cell>
        </row>
        <row r="59">
          <cell r="P59">
            <v>42766</v>
          </cell>
          <cell r="T59">
            <v>14813.433436711872</v>
          </cell>
          <cell r="U59">
            <v>10129.607244663581</v>
          </cell>
          <cell r="V59">
            <v>18049.904364458369</v>
          </cell>
        </row>
        <row r="60">
          <cell r="P60">
            <v>42794</v>
          </cell>
          <cell r="T60">
            <v>14921.57150079987</v>
          </cell>
          <cell r="U60">
            <v>10196.39304719537</v>
          </cell>
          <cell r="V60">
            <v>18766.632718119432</v>
          </cell>
        </row>
        <row r="61">
          <cell r="P61">
            <v>42825</v>
          </cell>
          <cell r="T61">
            <v>15070.787215807868</v>
          </cell>
          <cell r="U61">
            <v>10146.134526469114</v>
          </cell>
          <cell r="V61">
            <v>18788.492270495415</v>
          </cell>
        </row>
        <row r="62">
          <cell r="P62">
            <v>42855</v>
          </cell>
          <cell r="T62">
            <v>15230.53756029543</v>
          </cell>
          <cell r="U62">
            <v>10156.951078767399</v>
          </cell>
          <cell r="V62">
            <v>18981.460781147805</v>
          </cell>
        </row>
        <row r="63">
          <cell r="P63">
            <v>42886</v>
          </cell>
          <cell r="T63">
            <v>15356.951022045881</v>
          </cell>
          <cell r="U63">
            <v>10164.425265142234</v>
          </cell>
          <cell r="V63">
            <v>19248.577887075557</v>
          </cell>
        </row>
        <row r="64">
          <cell r="P64">
            <v>42916</v>
          </cell>
          <cell r="T64">
            <v>15449.092728178157</v>
          </cell>
          <cell r="U64">
            <v>10060.364222194197</v>
          </cell>
          <cell r="V64">
            <v>19368.722623808713</v>
          </cell>
        </row>
        <row r="65">
          <cell r="P65">
            <v>42947</v>
          </cell>
          <cell r="T65">
            <v>15538.697466001591</v>
          </cell>
          <cell r="U65">
            <v>10118.985492833221</v>
          </cell>
          <cell r="V65">
            <v>19766.997043992371</v>
          </cell>
        </row>
        <row r="66">
          <cell r="P66">
            <v>42978</v>
          </cell>
          <cell r="T66">
            <v>15610.175474345198</v>
          </cell>
          <cell r="U66">
            <v>10171.5542787581</v>
          </cell>
          <cell r="V66">
            <v>19827.524819700116</v>
          </cell>
        </row>
        <row r="67">
          <cell r="P67">
            <v>43008</v>
          </cell>
          <cell r="T67">
            <v>15721.007720213051</v>
          </cell>
          <cell r="U67">
            <v>10055.415606798329</v>
          </cell>
          <cell r="V67">
            <v>20236.522012734869</v>
          </cell>
        </row>
        <row r="68">
          <cell r="P68">
            <v>43039</v>
          </cell>
          <cell r="T68">
            <v>15865.640991239012</v>
          </cell>
          <cell r="U68">
            <v>10248.910569839214</v>
          </cell>
          <cell r="V68">
            <v>20708.738024856983</v>
          </cell>
        </row>
        <row r="69">
          <cell r="P69">
            <v>43069</v>
          </cell>
          <cell r="T69">
            <v>15849.775350247774</v>
          </cell>
          <cell r="U69">
            <v>10246.347405787488</v>
          </cell>
          <cell r="V69">
            <v>21343.86566311451</v>
          </cell>
        </row>
        <row r="70">
          <cell r="P70">
            <v>43100</v>
          </cell>
          <cell r="T70">
            <v>15819.660777082303</v>
          </cell>
          <cell r="U70">
            <v>10300.929129880991</v>
          </cell>
          <cell r="V70">
            <v>21581.174288529557</v>
          </cell>
        </row>
        <row r="71">
          <cell r="P71">
            <v>43131</v>
          </cell>
          <cell r="T71">
            <v>15906.668911356257</v>
          </cell>
          <cell r="U71">
            <v>10563.564588829186</v>
          </cell>
          <cell r="V71">
            <v>22816.777206448598</v>
          </cell>
        </row>
        <row r="72">
          <cell r="P72">
            <v>43159</v>
          </cell>
          <cell r="T72">
            <v>16022.787594409159</v>
          </cell>
          <cell r="U72">
            <v>10171.824265371552</v>
          </cell>
          <cell r="V72">
            <v>21975.846850651262</v>
          </cell>
        </row>
        <row r="73">
          <cell r="P73">
            <v>43190</v>
          </cell>
          <cell r="T73">
            <v>15997.151134258103</v>
          </cell>
          <cell r="U73">
            <v>10117.14001471598</v>
          </cell>
          <cell r="V73">
            <v>21417.351847711812</v>
          </cell>
        </row>
        <row r="74">
          <cell r="P74">
            <v>43220</v>
          </cell>
          <cell r="T74">
            <v>16059.540023681709</v>
          </cell>
          <cell r="U74">
            <v>10140.440884722211</v>
          </cell>
          <cell r="V74">
            <v>21499.53217245865</v>
          </cell>
        </row>
        <row r="75">
          <cell r="P75">
            <v>43251</v>
          </cell>
          <cell r="T75">
            <v>16120.5662757717</v>
          </cell>
          <cell r="U75">
            <v>10092.496046746644</v>
          </cell>
          <cell r="V75">
            <v>22017.288918697403</v>
          </cell>
        </row>
        <row r="76">
          <cell r="P76">
            <v>43281</v>
          </cell>
          <cell r="T76">
            <v>16176.988257736903</v>
          </cell>
          <cell r="U76">
            <v>10079.618710550769</v>
          </cell>
          <cell r="V76">
            <v>22152.793303028076</v>
          </cell>
        </row>
        <row r="77">
          <cell r="P77">
            <v>43312</v>
          </cell>
          <cell r="T77">
            <v>16364.641321526651</v>
          </cell>
          <cell r="U77">
            <v>10085.736128754224</v>
          </cell>
          <cell r="V77">
            <v>22977.204792541288</v>
          </cell>
        </row>
        <row r="78">
          <cell r="P78">
            <v>43343</v>
          </cell>
          <cell r="T78">
            <v>16459.556241191505</v>
          </cell>
          <cell r="U78">
            <v>10161.137580051884</v>
          </cell>
          <cell r="V78">
            <v>23725.894461418753</v>
          </cell>
        </row>
        <row r="79">
          <cell r="P79">
            <v>43373</v>
          </cell>
          <cell r="T79">
            <v>16624.151803603421</v>
          </cell>
          <cell r="U79">
            <v>10129.880648829094</v>
          </cell>
          <cell r="V79">
            <v>23860.943438408263</v>
          </cell>
        </row>
        <row r="80">
          <cell r="P80">
            <v>43404</v>
          </cell>
          <cell r="T80">
            <v>16625.81421878378</v>
          </cell>
          <cell r="U80">
            <v>9966.2345855585845</v>
          </cell>
          <cell r="V80">
            <v>22230.046948356841</v>
          </cell>
        </row>
        <row r="81">
          <cell r="P81">
            <v>43434</v>
          </cell>
          <cell r="T81">
            <v>16665.716172908862</v>
          </cell>
          <cell r="U81">
            <v>9953.8562119647777</v>
          </cell>
          <cell r="V81">
            <v>22683.053050815215</v>
          </cell>
        </row>
        <row r="82">
          <cell r="P82">
            <v>43465</v>
          </cell>
          <cell r="T82">
            <v>16655.716743205117</v>
          </cell>
          <cell r="U82">
            <v>9974.2419100561783</v>
          </cell>
          <cell r="V82">
            <v>20635.003436255425</v>
          </cell>
        </row>
        <row r="83">
          <cell r="P83">
            <v>43496</v>
          </cell>
          <cell r="T83">
            <v>16727.3363252009</v>
          </cell>
          <cell r="U83">
            <v>9916.3314902474995</v>
          </cell>
          <cell r="V83">
            <v>22288.587492030405</v>
          </cell>
        </row>
        <row r="84">
          <cell r="P84">
            <v>43524</v>
          </cell>
          <cell r="T84">
            <v>16792.572936869183</v>
          </cell>
          <cell r="U84">
            <v>9942.875617167183</v>
          </cell>
          <cell r="V84">
            <v>23004.239428339621</v>
          </cell>
        </row>
        <row r="85">
          <cell r="P85">
            <v>43555</v>
          </cell>
          <cell r="T85">
            <v>16878.215058847218</v>
          </cell>
          <cell r="U85">
            <v>10108.743089282521</v>
          </cell>
          <cell r="V85">
            <v>23451.242434028074</v>
          </cell>
        </row>
        <row r="86">
          <cell r="P86">
            <v>43585</v>
          </cell>
          <cell r="T86">
            <v>16972.733063176762</v>
          </cell>
          <cell r="U86">
            <v>10221.617999016427</v>
          </cell>
          <cell r="V86">
            <v>24400.766740359893</v>
          </cell>
        </row>
        <row r="87">
          <cell r="P87">
            <v>43616</v>
          </cell>
          <cell r="T87">
            <v>16969.338516564127</v>
          </cell>
          <cell r="U87">
            <v>10190.972809613982</v>
          </cell>
          <cell r="V87">
            <v>22850.146144355884</v>
          </cell>
        </row>
        <row r="88">
          <cell r="P88">
            <v>43646</v>
          </cell>
          <cell r="T88">
            <v>17093.214687735046</v>
          </cell>
          <cell r="U88">
            <v>10409.009214062133</v>
          </cell>
          <cell r="V88">
            <v>24460.549304054817</v>
          </cell>
        </row>
        <row r="89">
          <cell r="P89">
            <v>43677</v>
          </cell>
          <cell r="T89">
            <v>17221.413797893059</v>
          </cell>
          <cell r="U89">
            <v>10494.352324328425</v>
          </cell>
          <cell r="V89">
            <v>24812.123771435228</v>
          </cell>
        </row>
        <row r="90">
          <cell r="P90">
            <v>43708</v>
          </cell>
          <cell r="T90">
            <v>17192.137394436642</v>
          </cell>
          <cell r="U90">
            <v>10741.789929225914</v>
          </cell>
          <cell r="V90">
            <v>24419.065835341295</v>
          </cell>
        </row>
        <row r="91">
          <cell r="P91">
            <v>43738</v>
          </cell>
          <cell r="T91">
            <v>17266.063585232718</v>
          </cell>
          <cell r="U91">
            <v>10524.857394096041</v>
          </cell>
          <cell r="V91">
            <v>24875.963600533276</v>
          </cell>
        </row>
        <row r="92">
          <cell r="P92">
            <v>43769</v>
          </cell>
          <cell r="T92">
            <v>17274.696617025333</v>
          </cell>
          <cell r="U92">
            <v>10423.325339679044</v>
          </cell>
          <cell r="V92">
            <v>25414.751885800433</v>
          </cell>
        </row>
        <row r="93">
          <cell r="P93">
            <v>43799</v>
          </cell>
          <cell r="T93">
            <v>17352.432751801945</v>
          </cell>
          <cell r="U93">
            <v>10460.785127907011</v>
          </cell>
          <cell r="V93">
            <v>26337.282957001305</v>
          </cell>
        </row>
        <row r="94">
          <cell r="P94">
            <v>43830</v>
          </cell>
          <cell r="T94">
            <v>17420.107239533972</v>
          </cell>
          <cell r="U94">
            <v>10489.899253982558</v>
          </cell>
          <cell r="V94">
            <v>27132.217171340835</v>
          </cell>
        </row>
        <row r="95">
          <cell r="P95">
            <v>43861</v>
          </cell>
          <cell r="T95">
            <v>17400.945121570487</v>
          </cell>
          <cell r="U95">
            <v>10536.706047119158</v>
          </cell>
          <cell r="V95">
            <v>27121.577199824496</v>
          </cell>
        </row>
        <row r="96">
          <cell r="P96">
            <v>43890</v>
          </cell>
          <cell r="T96">
            <v>17418.346066692055</v>
          </cell>
          <cell r="U96">
            <v>10437.764497170438</v>
          </cell>
          <cell r="V96">
            <v>24888.963410090204</v>
          </cell>
        </row>
        <row r="97">
          <cell r="P97">
            <v>43921</v>
          </cell>
          <cell r="T97">
            <v>17420.087901298724</v>
          </cell>
          <cell r="U97">
            <v>10612.671394508199</v>
          </cell>
          <cell r="V97">
            <v>21814.83965521527</v>
          </cell>
        </row>
        <row r="98">
          <cell r="P98">
            <v>43951</v>
          </cell>
          <cell r="T98">
            <v>17501.962314434826</v>
          </cell>
          <cell r="U98">
            <v>10626.509062835454</v>
          </cell>
          <cell r="V98">
            <v>24611.37193531563</v>
          </cell>
        </row>
        <row r="99">
          <cell r="P99">
            <v>43982</v>
          </cell>
          <cell r="T99">
            <v>17582.471341081226</v>
          </cell>
          <cell r="U99">
            <v>10617.753294434757</v>
          </cell>
          <cell r="V99">
            <v>25783.549030810413</v>
          </cell>
        </row>
        <row r="100">
          <cell r="P100">
            <v>44012</v>
          </cell>
          <cell r="T100">
            <v>17540.273409862632</v>
          </cell>
          <cell r="U100">
            <v>10560.044510198148</v>
          </cell>
          <cell r="V100">
            <v>26296.33769696371</v>
          </cell>
        </row>
        <row r="101">
          <cell r="P101">
            <v>44043</v>
          </cell>
          <cell r="T101">
            <v>17606.926448820112</v>
          </cell>
          <cell r="U101">
            <v>10755.173063127999</v>
          </cell>
          <cell r="V101">
            <v>27779.061198466559</v>
          </cell>
        </row>
        <row r="102">
          <cell r="P102">
            <v>44074</v>
          </cell>
          <cell r="T102">
            <v>17668.550691390981</v>
          </cell>
          <cell r="U102">
            <v>10774.5232429425</v>
          </cell>
          <cell r="V102">
            <v>29775.815386144062</v>
          </cell>
        </row>
        <row r="103">
          <cell r="P103">
            <v>44104</v>
          </cell>
          <cell r="T103">
            <v>17486.564619269655</v>
          </cell>
          <cell r="U103">
            <v>10660.06600660066</v>
          </cell>
          <cell r="V103">
            <v>28644.417948017359</v>
          </cell>
        </row>
        <row r="104">
          <cell r="P104">
            <v>44135</v>
          </cell>
          <cell r="T104">
            <v>17540.772969589394</v>
          </cell>
          <cell r="U104">
            <v>10606.424109326124</v>
          </cell>
          <cell r="V104">
            <v>27882.687068915588</v>
          </cell>
        </row>
        <row r="105">
          <cell r="P105">
            <v>44165</v>
          </cell>
          <cell r="T105">
            <v>17586.378979310324</v>
          </cell>
          <cell r="U105">
            <v>10766.867926308008</v>
          </cell>
          <cell r="V105">
            <v>30934.8270694124</v>
          </cell>
        </row>
        <row r="106">
          <cell r="P106">
            <v>44196</v>
          </cell>
          <cell r="T106">
            <v>17667.276322615151</v>
          </cell>
          <cell r="U106">
            <v>11058.272338572784</v>
          </cell>
          <cell r="V106">
            <v>32124.226842536747</v>
          </cell>
        </row>
        <row r="107">
          <cell r="P107">
            <v>44227</v>
          </cell>
          <cell r="T107">
            <v>17729.111789744304</v>
          </cell>
          <cell r="U107">
            <v>11038.809379540005</v>
          </cell>
          <cell r="V107">
            <v>31799.894014291556</v>
          </cell>
        </row>
        <row r="108">
          <cell r="P108">
            <v>44255</v>
          </cell>
          <cell r="T108">
            <v>17775.207480397639</v>
          </cell>
          <cell r="U108">
            <v>11275.502200732655</v>
          </cell>
          <cell r="V108">
            <v>32676.760149373655</v>
          </cell>
        </row>
        <row r="109">
          <cell r="P109">
            <v>44286</v>
          </cell>
          <cell r="T109">
            <v>17830.310623586873</v>
          </cell>
          <cell r="U109">
            <v>11305.946056674633</v>
          </cell>
          <cell r="V109">
            <v>34107.857018655188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0"/>
  <sheetViews>
    <sheetView tabSelected="1" zoomScale="115" zoomScaleNormal="115" workbookViewId="0">
      <pane ySplit="1" topLeftCell="A2" activePane="bottomLeft" state="frozen"/>
      <selection activeCell="C1" sqref="C1"/>
      <selection pane="bottomLeft" activeCell="A25" sqref="A25"/>
    </sheetView>
  </sheetViews>
  <sheetFormatPr defaultColWidth="8.7109375" defaultRowHeight="11.25"/>
  <cols>
    <col min="1" max="1" width="27.5703125" style="1" customWidth="1"/>
    <col min="2" max="3" width="17.85546875" style="1" bestFit="1" customWidth="1"/>
    <col min="4" max="4" width="8.85546875" style="1" bestFit="1" customWidth="1"/>
    <col min="5" max="6" width="8.7109375" style="1" bestFit="1" customWidth="1"/>
    <col min="7" max="7" width="9.28515625" style="1" bestFit="1" customWidth="1"/>
    <col min="8" max="8" width="11.7109375" style="1" bestFit="1" customWidth="1"/>
    <col min="9" max="9" width="8.7109375" style="1" bestFit="1" customWidth="1"/>
    <col min="10" max="10" width="10.7109375" style="1" bestFit="1" customWidth="1"/>
    <col min="11" max="11" width="11" style="1" bestFit="1" customWidth="1"/>
    <col min="12" max="12" width="11.5703125" style="1" bestFit="1" customWidth="1"/>
    <col min="13" max="13" width="7.7109375" style="1" customWidth="1"/>
    <col min="14" max="14" width="8.7109375" style="1"/>
    <col min="15" max="15" width="3.28515625" style="1" customWidth="1"/>
    <col min="16" max="16" width="11.7109375" style="1" bestFit="1" customWidth="1"/>
    <col min="17" max="26" width="8.7109375" style="1"/>
    <col min="27" max="27" width="15.28515625" style="1" bestFit="1" customWidth="1"/>
    <col min="28" max="16384" width="8.7109375" style="1"/>
  </cols>
  <sheetData>
    <row r="1" spans="1:27" ht="33.75">
      <c r="A1" s="31"/>
      <c r="B1" s="32" t="s">
        <v>16</v>
      </c>
      <c r="C1" s="33" t="s">
        <v>6</v>
      </c>
      <c r="D1" s="33" t="s">
        <v>7</v>
      </c>
      <c r="E1" s="33" t="s">
        <v>5</v>
      </c>
      <c r="F1" s="33" t="s">
        <v>8</v>
      </c>
      <c r="G1" s="33" t="s">
        <v>9</v>
      </c>
      <c r="H1" s="33" t="s">
        <v>10</v>
      </c>
      <c r="I1" s="34" t="s">
        <v>11</v>
      </c>
      <c r="P1" s="2" t="s">
        <v>15</v>
      </c>
      <c r="Q1" s="3" t="s">
        <v>17</v>
      </c>
      <c r="R1" s="2" t="s">
        <v>21</v>
      </c>
      <c r="S1" s="2" t="s">
        <v>13</v>
      </c>
      <c r="T1" s="1" t="s">
        <v>17</v>
      </c>
      <c r="U1" s="1" t="s">
        <v>21</v>
      </c>
      <c r="V1" s="1" t="s">
        <v>13</v>
      </c>
      <c r="W1" s="1" t="s">
        <v>17</v>
      </c>
      <c r="X1" s="1" t="s">
        <v>21</v>
      </c>
      <c r="Y1" s="1" t="s">
        <v>13</v>
      </c>
    </row>
    <row r="2" spans="1:27" ht="23.25" thickBot="1">
      <c r="A2" s="27" t="s">
        <v>17</v>
      </c>
      <c r="B2" s="28">
        <f>L25*100</f>
        <v>0.31000000000001027</v>
      </c>
      <c r="C2" s="29">
        <f>L26*100</f>
        <v>0.92280382100000669</v>
      </c>
      <c r="D2" s="29">
        <f>L27*100</f>
        <v>1.9657720758851749</v>
      </c>
      <c r="E2" s="29">
        <f>L28*100</f>
        <v>0.92280382100000669</v>
      </c>
      <c r="F2" s="29">
        <f>L29*100</f>
        <v>2.3548831935432668</v>
      </c>
      <c r="G2" s="29">
        <f>L30*100</f>
        <v>3.6824904580594842</v>
      </c>
      <c r="H2" s="29">
        <f>L31*100</f>
        <v>4.8227832951297955</v>
      </c>
      <c r="I2" s="30">
        <f>L32*100</f>
        <v>6.7007210584686616</v>
      </c>
      <c r="P2" s="4">
        <v>41030</v>
      </c>
      <c r="T2" s="1">
        <v>10000</v>
      </c>
      <c r="U2" s="1">
        <v>10000</v>
      </c>
      <c r="V2" s="1">
        <v>10000</v>
      </c>
      <c r="AA2" s="35"/>
    </row>
    <row r="3" spans="1:27" ht="12" thickBot="1">
      <c r="A3" s="5" t="s">
        <v>21</v>
      </c>
      <c r="B3" s="6">
        <f>M25*100</f>
        <v>0.26999999999999247</v>
      </c>
      <c r="C3" s="7">
        <f>M26*100</f>
        <v>2.2397144012987313</v>
      </c>
      <c r="D3" s="7">
        <f>M27*100</f>
        <v>6.058874773139733</v>
      </c>
      <c r="E3" s="7">
        <f>M28*100</f>
        <v>2.2397144012987313</v>
      </c>
      <c r="F3" s="7">
        <f>M29*100</f>
        <v>6.5325179344117412</v>
      </c>
      <c r="G3" s="7">
        <f>M30*100</f>
        <v>3.7726839926761846</v>
      </c>
      <c r="H3" s="7">
        <f>M31*100</f>
        <v>1.5943424489684332</v>
      </c>
      <c r="I3" s="8">
        <f>M32*100</f>
        <v>1.3860830710075822</v>
      </c>
      <c r="P3" s="4">
        <f>EOMONTH(P2,0)</f>
        <v>41060</v>
      </c>
      <c r="Q3" s="9">
        <v>-1.1999999999999999E-3</v>
      </c>
      <c r="R3" s="9">
        <v>2.6432031211819584E-2</v>
      </c>
      <c r="S3" s="9">
        <v>-6.0101348833743184E-2</v>
      </c>
      <c r="T3" s="1">
        <f t="shared" ref="T3:V18" si="0">T2*(1+Q3)</f>
        <v>9988</v>
      </c>
      <c r="U3" s="1">
        <f t="shared" si="0"/>
        <v>10264.320312118196</v>
      </c>
      <c r="V3" s="1">
        <f t="shared" si="0"/>
        <v>9398.9865116625679</v>
      </c>
      <c r="W3" s="26">
        <f>T3/MAX(T$2:T3)-1</f>
        <v>-1.1999999999999789E-3</v>
      </c>
      <c r="X3" s="26">
        <f>U3/MAX(U$2:U3)-1</f>
        <v>0</v>
      </c>
      <c r="Y3" s="26">
        <f>V3/MAX(V$2:V3)-1</f>
        <v>-6.0101348833743184E-2</v>
      </c>
    </row>
    <row r="4" spans="1:27">
      <c r="A4" s="10" t="s">
        <v>18</v>
      </c>
      <c r="B4" s="11">
        <f>N25*100</f>
        <v>4.3795555701961586</v>
      </c>
      <c r="C4" s="12">
        <f>N26*100</f>
        <v>6.1748728952811804</v>
      </c>
      <c r="D4" s="12">
        <f>N27*100</f>
        <v>19.073311528105208</v>
      </c>
      <c r="E4" s="12">
        <f>N28*100</f>
        <v>6.1748728952811804</v>
      </c>
      <c r="F4" s="12">
        <f>N29*100</f>
        <v>56.351628330676398</v>
      </c>
      <c r="G4" s="12">
        <f>N30*100</f>
        <v>16.778498637956641</v>
      </c>
      <c r="H4" s="12">
        <f>N31*100</f>
        <v>16.294038412866563</v>
      </c>
      <c r="I4" s="13">
        <f>N32*100</f>
        <v>14.751765420222362</v>
      </c>
      <c r="P4" s="4">
        <f t="shared" ref="P4:P67" si="1">EOMONTH(P3,1)</f>
        <v>41090</v>
      </c>
      <c r="Q4" s="9">
        <v>7.4000000000000003E-3</v>
      </c>
      <c r="R4" s="9">
        <v>-2.2043255456375754E-2</v>
      </c>
      <c r="S4" s="9">
        <v>4.1202510736702891E-2</v>
      </c>
      <c r="T4" s="1">
        <f t="shared" si="0"/>
        <v>10061.9112</v>
      </c>
      <c r="U4" s="1">
        <f t="shared" si="0"/>
        <v>10038.061277392108</v>
      </c>
      <c r="V4" s="1">
        <f t="shared" si="0"/>
        <v>9786.2483543234703</v>
      </c>
      <c r="W4" s="26">
        <f>T4/MAX(T$2:T4)-1</f>
        <v>0</v>
      </c>
      <c r="X4" s="26">
        <f>U4/MAX(U$2:U4)-1</f>
        <v>-2.2043255456375754E-2</v>
      </c>
      <c r="Y4" s="26">
        <f>V4/MAX(V$2:V4)-1</f>
        <v>-2.1375164567652982E-2</v>
      </c>
    </row>
    <row r="5" spans="1:27">
      <c r="P5" s="4">
        <f t="shared" si="1"/>
        <v>41121</v>
      </c>
      <c r="Q5" s="9">
        <v>2.0999999999999999E-3</v>
      </c>
      <c r="R5" s="9">
        <v>2.0959019585946814E-2</v>
      </c>
      <c r="S5" s="9">
        <v>1.3888712618295163E-2</v>
      </c>
      <c r="T5" s="1">
        <f t="shared" si="0"/>
        <v>10083.04121352</v>
      </c>
      <c r="U5" s="1">
        <f t="shared" si="0"/>
        <v>10248.449200309902</v>
      </c>
      <c r="V5" s="1">
        <f t="shared" si="0"/>
        <v>9922.1667453279333</v>
      </c>
      <c r="W5" s="26">
        <f>T5/MAX(T$2:T5)-1</f>
        <v>0</v>
      </c>
      <c r="X5" s="26">
        <f>U5/MAX(U$2:U5)-1</f>
        <v>-1.546240893277262E-3</v>
      </c>
      <c r="Y5" s="26">
        <f>V5/MAX(V$2:V5)-1</f>
        <v>-7.7833254672066143E-3</v>
      </c>
    </row>
    <row r="6" spans="1:27">
      <c r="A6" s="14"/>
      <c r="B6" s="15"/>
      <c r="C6" s="15"/>
      <c r="D6" s="15"/>
      <c r="P6" s="4">
        <f t="shared" si="1"/>
        <v>41152</v>
      </c>
      <c r="Q6" s="9">
        <v>8.9999999999999998E-4</v>
      </c>
      <c r="R6" s="9">
        <v>-4.4558283749097649E-3</v>
      </c>
      <c r="S6" s="9">
        <v>2.2523387103504211E-2</v>
      </c>
      <c r="T6" s="1">
        <f t="shared" si="0"/>
        <v>10092.115950612168</v>
      </c>
      <c r="U6" s="1">
        <f t="shared" si="0"/>
        <v>10202.78386956434</v>
      </c>
      <c r="V6" s="1">
        <f t="shared" si="0"/>
        <v>10145.647547838471</v>
      </c>
      <c r="W6" s="26">
        <f>T6/MAX(T$2:T6)-1</f>
        <v>0</v>
      </c>
      <c r="X6" s="26">
        <f>U6/MAX(U$2:U6)-1</f>
        <v>-5.9951794841403006E-3</v>
      </c>
      <c r="Y6" s="26">
        <f>V6/MAX(V$2:V6)-1</f>
        <v>0</v>
      </c>
    </row>
    <row r="7" spans="1:27" ht="22.5">
      <c r="A7" s="16"/>
      <c r="B7" s="17" t="s">
        <v>17</v>
      </c>
      <c r="C7" s="36" t="s">
        <v>21</v>
      </c>
      <c r="D7" s="36" t="s">
        <v>13</v>
      </c>
      <c r="P7" s="4">
        <f t="shared" si="1"/>
        <v>41182</v>
      </c>
      <c r="Q7" s="9">
        <v>-1.2999999999999999E-3</v>
      </c>
      <c r="R7" s="9">
        <v>-8.5569572255976833E-3</v>
      </c>
      <c r="S7" s="9">
        <v>2.5842650779400955E-2</v>
      </c>
      <c r="T7" s="1">
        <f t="shared" si="0"/>
        <v>10078.996199876372</v>
      </c>
      <c r="U7" s="1">
        <f t="shared" si="0"/>
        <v>10115.479084410461</v>
      </c>
      <c r="V7" s="1">
        <f t="shared" si="0"/>
        <v>10407.837974348146</v>
      </c>
      <c r="W7" s="26">
        <f>T7/MAX(T$2:T7)-1</f>
        <v>-1.2999999999999678E-3</v>
      </c>
      <c r="X7" s="26">
        <f>U7/MAX(U$2:U7)-1</f>
        <v>-1.450083621533238E-2</v>
      </c>
      <c r="Y7" s="26">
        <f>V7/MAX(V$2:V7)-1</f>
        <v>0</v>
      </c>
    </row>
    <row r="8" spans="1:27">
      <c r="A8" s="18" t="s">
        <v>14</v>
      </c>
      <c r="B8" s="20">
        <f>I2/100</f>
        <v>6.7007210584686616E-2</v>
      </c>
      <c r="C8" s="38">
        <f>I3/100</f>
        <v>1.3860830710075822E-2</v>
      </c>
      <c r="D8" s="38">
        <f>I4/100</f>
        <v>0.14751765420222362</v>
      </c>
      <c r="P8" s="4">
        <f t="shared" si="1"/>
        <v>41213</v>
      </c>
      <c r="Q8" s="9">
        <v>3.8999999999999998E-3</v>
      </c>
      <c r="R8" s="9">
        <v>-2.087192608031252E-2</v>
      </c>
      <c r="S8" s="9">
        <v>-1.8465112393741934E-2</v>
      </c>
      <c r="T8" s="1">
        <f t="shared" si="0"/>
        <v>10118.30428505589</v>
      </c>
      <c r="U8" s="1">
        <f t="shared" si="0"/>
        <v>9904.3495526936986</v>
      </c>
      <c r="V8" s="1">
        <f t="shared" si="0"/>
        <v>10215.656076375952</v>
      </c>
      <c r="W8" s="26">
        <f>T8/MAX(T$2:T8)-1</f>
        <v>0</v>
      </c>
      <c r="X8" s="26">
        <f>U8/MAX(U$2:U8)-1</f>
        <v>-3.5070101914055685E-2</v>
      </c>
      <c r="Y8" s="26">
        <f>V8/MAX(V$2:V8)-1</f>
        <v>-1.8465112393741934E-2</v>
      </c>
    </row>
    <row r="9" spans="1:27">
      <c r="A9" s="22" t="s">
        <v>0</v>
      </c>
      <c r="B9" s="23">
        <f>STDEV(Q3:Q109)*SQRT(12)</f>
        <v>2.7374855857228174E-2</v>
      </c>
      <c r="C9" s="23">
        <f>STDEV(R3:R109)*SQRT(12)</f>
        <v>4.4124362897583147E-2</v>
      </c>
      <c r="D9" s="23">
        <f>STDEV(S3:S109)*SQRT(12)</f>
        <v>0.13308594288596268</v>
      </c>
      <c r="P9" s="4">
        <f t="shared" si="1"/>
        <v>41243</v>
      </c>
      <c r="Q9" s="9">
        <v>5.0000000000000001E-4</v>
      </c>
      <c r="R9" s="9">
        <v>-4.2690288718439939E-3</v>
      </c>
      <c r="S9" s="9">
        <v>5.7993685942507867E-3</v>
      </c>
      <c r="T9" s="1">
        <f t="shared" si="0"/>
        <v>10123.363437198417</v>
      </c>
      <c r="U9" s="1">
        <f t="shared" si="0"/>
        <v>9862.0675984964146</v>
      </c>
      <c r="V9" s="1">
        <f t="shared" si="0"/>
        <v>10274.900431394954</v>
      </c>
      <c r="W9" s="26">
        <f>T9/MAX(T$2:T9)-1</f>
        <v>0</v>
      </c>
      <c r="X9" s="26">
        <f>U9/MAX(U$2:U9)-1</f>
        <v>-3.9189415508290026E-2</v>
      </c>
      <c r="Y9" s="26">
        <f>V9/MAX(V$2:V9)-1</f>
        <v>-1.2772829792396689E-2</v>
      </c>
    </row>
    <row r="10" spans="1:27">
      <c r="P10" s="4">
        <f t="shared" si="1"/>
        <v>41274</v>
      </c>
      <c r="Q10" s="9">
        <v>3.8E-3</v>
      </c>
      <c r="R10" s="9">
        <v>4.9218372872403826E-3</v>
      </c>
      <c r="S10" s="9">
        <v>9.1142790371581128E-3</v>
      </c>
      <c r="T10" s="1">
        <f t="shared" si="0"/>
        <v>10161.832218259771</v>
      </c>
      <c r="U10" s="1">
        <f t="shared" si="0"/>
        <v>9910.6070905319793</v>
      </c>
      <c r="V10" s="1">
        <f t="shared" si="0"/>
        <v>10368.548741005703</v>
      </c>
      <c r="W10" s="26">
        <f>T10/MAX(T$2:T10)-1</f>
        <v>0</v>
      </c>
      <c r="X10" s="26">
        <f>U10/MAX(U$2:U10)-1</f>
        <v>-3.4460462147563486E-2</v>
      </c>
      <c r="Y10" s="26">
        <f>V10/MAX(V$2:V10)-1</f>
        <v>-3.7749658900606553E-3</v>
      </c>
    </row>
    <row r="11" spans="1:27">
      <c r="A11" s="52" t="s">
        <v>12</v>
      </c>
      <c r="B11" s="52"/>
      <c r="C11" s="52"/>
      <c r="D11" s="24"/>
      <c r="P11" s="4">
        <f t="shared" si="1"/>
        <v>41305</v>
      </c>
      <c r="Q11" s="9">
        <v>-1.8E-3</v>
      </c>
      <c r="R11" s="9">
        <v>1.4029036723158139E-2</v>
      </c>
      <c r="S11" s="9">
        <v>5.1796010285732441E-2</v>
      </c>
      <c r="T11" s="1">
        <f t="shared" si="0"/>
        <v>10143.540920266903</v>
      </c>
      <c r="U11" s="1">
        <f t="shared" si="0"/>
        <v>10049.643361353845</v>
      </c>
      <c r="V11" s="1">
        <f t="shared" si="0"/>
        <v>10905.598198242953</v>
      </c>
      <c r="W11" s="26">
        <f>T11/MAX(T$2:T11)-1</f>
        <v>-1.8000000000000238E-3</v>
      </c>
      <c r="X11" s="26">
        <f>U11/MAX(U$2:U11)-1</f>
        <v>-2.0914872513370431E-2</v>
      </c>
      <c r="Y11" s="26">
        <f>V11/MAX(V$2:V11)-1</f>
        <v>0</v>
      </c>
    </row>
    <row r="12" spans="1:27">
      <c r="L12" s="1" t="s">
        <v>17</v>
      </c>
      <c r="M12" s="1" t="s">
        <v>21</v>
      </c>
      <c r="N12" s="1" t="s">
        <v>13</v>
      </c>
      <c r="P12" s="4">
        <f t="shared" si="1"/>
        <v>41333</v>
      </c>
      <c r="Q12" s="9">
        <v>5.7000000000000002E-3</v>
      </c>
      <c r="R12" s="9">
        <v>-8.5679880650085805E-3</v>
      </c>
      <c r="S12" s="9">
        <v>1.3575485164151191E-2</v>
      </c>
      <c r="T12" s="1">
        <f t="shared" si="0"/>
        <v>10201.359103512425</v>
      </c>
      <c r="U12" s="1">
        <f t="shared" si="0"/>
        <v>9963.5381369761726</v>
      </c>
      <c r="V12" s="1">
        <f t="shared" si="0"/>
        <v>11053.646984789395</v>
      </c>
      <c r="W12" s="26">
        <f>T12/MAX(T$2:T12)-1</f>
        <v>0</v>
      </c>
      <c r="X12" s="26">
        <f>U12/MAX(U$2:U12)-1</f>
        <v>-2.9303662200303338E-2</v>
      </c>
      <c r="Y12" s="26">
        <f>V12/MAX(V$2:V12)-1</f>
        <v>0</v>
      </c>
    </row>
    <row r="13" spans="1:27">
      <c r="F13" s="1" t="s">
        <v>17</v>
      </c>
      <c r="G13" s="1">
        <f>VLOOKUP($K$21,$P:$V,5,0)</f>
        <v>17830.310623586873</v>
      </c>
      <c r="J13" s="1" t="s">
        <v>16</v>
      </c>
      <c r="K13" s="4">
        <f>EOMONTH(K21,-1)</f>
        <v>44255</v>
      </c>
      <c r="L13" s="1">
        <f t="shared" ref="L13:L21" si="2">VLOOKUP($K13,$P:$V,5,0)</f>
        <v>17775.207480397639</v>
      </c>
      <c r="M13" s="1">
        <f t="shared" ref="M13:M21" si="3">VLOOKUP($K13,$P:$V,6,0)</f>
        <v>11275.502200732655</v>
      </c>
      <c r="N13" s="1">
        <f t="shared" ref="N13:N21" si="4">VLOOKUP($K13,$P:$V,7,0)</f>
        <v>32676.760149373655</v>
      </c>
      <c r="P13" s="4">
        <f t="shared" si="1"/>
        <v>41364</v>
      </c>
      <c r="Q13" s="9">
        <v>8.8999999999999999E-3</v>
      </c>
      <c r="R13" s="9">
        <v>4.5630070913034171E-3</v>
      </c>
      <c r="S13" s="9">
        <v>3.7502996344459749E-2</v>
      </c>
      <c r="T13" s="1">
        <f t="shared" si="0"/>
        <v>10292.151199533684</v>
      </c>
      <c r="U13" s="1">
        <f t="shared" si="0"/>
        <v>10009.001832149666</v>
      </c>
      <c r="V13" s="1">
        <f t="shared" si="0"/>
        <v>11468.191867252901</v>
      </c>
      <c r="W13" s="26">
        <f>T13/MAX(T$2:T13)-1</f>
        <v>0</v>
      </c>
      <c r="X13" s="26">
        <f>U13/MAX(U$2:U13)-1</f>
        <v>-2.4874367927421037E-2</v>
      </c>
      <c r="Y13" s="26">
        <f>V13/MAX(V$2:V13)-1</f>
        <v>0</v>
      </c>
    </row>
    <row r="14" spans="1:27">
      <c r="F14" s="1" t="s">
        <v>21</v>
      </c>
      <c r="G14" s="1">
        <f>VLOOKUP($K$21,$P:$V,6,0)</f>
        <v>11305.946056674633</v>
      </c>
      <c r="J14" s="1" t="s">
        <v>6</v>
      </c>
      <c r="K14" s="4">
        <f>EOMONTH(K21,-3)</f>
        <v>44196</v>
      </c>
      <c r="L14" s="1">
        <f t="shared" si="2"/>
        <v>17667.276322615151</v>
      </c>
      <c r="M14" s="1">
        <f t="shared" si="3"/>
        <v>11058.272338572784</v>
      </c>
      <c r="N14" s="1">
        <f t="shared" si="4"/>
        <v>32124.226842536747</v>
      </c>
      <c r="P14" s="4">
        <f t="shared" si="1"/>
        <v>41394</v>
      </c>
      <c r="Q14" s="9">
        <v>7.1999999999999998E-3</v>
      </c>
      <c r="R14" s="9">
        <v>8.1250928311318305E-3</v>
      </c>
      <c r="S14" s="9">
        <v>1.9266800238262771E-2</v>
      </c>
      <c r="T14" s="1">
        <f t="shared" si="0"/>
        <v>10366.254688170327</v>
      </c>
      <c r="U14" s="1">
        <f t="shared" si="0"/>
        <v>10090.32590118285</v>
      </c>
      <c r="V14" s="1">
        <f t="shared" si="0"/>
        <v>11689.147229053333</v>
      </c>
      <c r="W14" s="26">
        <f>T14/MAX(T$2:T14)-1</f>
        <v>0</v>
      </c>
      <c r="X14" s="26">
        <f>U14/MAX(U$2:U14)-1</f>
        <v>-1.6951381644815355E-2</v>
      </c>
      <c r="Y14" s="26">
        <f>V14/MAX(V$2:V14)-1</f>
        <v>0</v>
      </c>
    </row>
    <row r="15" spans="1:27">
      <c r="F15" s="1" t="s">
        <v>13</v>
      </c>
      <c r="G15" s="1">
        <f>VLOOKUP($K$21,$P:$V,7,0)</f>
        <v>34107.857018655188</v>
      </c>
      <c r="J15" s="1" t="s">
        <v>7</v>
      </c>
      <c r="K15" s="4">
        <f>EOMONTH(K21,-6)</f>
        <v>44104</v>
      </c>
      <c r="L15" s="1">
        <f t="shared" si="2"/>
        <v>17486.564619269655</v>
      </c>
      <c r="M15" s="1">
        <f t="shared" si="3"/>
        <v>10660.06600660066</v>
      </c>
      <c r="N15" s="1">
        <f t="shared" si="4"/>
        <v>28644.417948017359</v>
      </c>
      <c r="P15" s="4">
        <f t="shared" si="1"/>
        <v>41425</v>
      </c>
      <c r="Q15" s="9">
        <v>3.7000000000000002E-3</v>
      </c>
      <c r="R15" s="9">
        <v>-1.5829969236250796E-2</v>
      </c>
      <c r="S15" s="9">
        <v>2.3390073031996694E-2</v>
      </c>
      <c r="T15" s="1">
        <f t="shared" si="0"/>
        <v>10404.609830516558</v>
      </c>
      <c r="U15" s="1">
        <f t="shared" si="0"/>
        <v>9930.5963525833813</v>
      </c>
      <c r="V15" s="1">
        <f t="shared" si="0"/>
        <v>11962.557236422652</v>
      </c>
      <c r="W15" s="26">
        <f>T15/MAX(T$2:T15)-1</f>
        <v>0</v>
      </c>
      <c r="X15" s="26">
        <f>U15/MAX(U$2:U15)-1</f>
        <v>-3.2513011031116701E-2</v>
      </c>
      <c r="Y15" s="26">
        <f>V15/MAX(V$2:V15)-1</f>
        <v>0</v>
      </c>
    </row>
    <row r="16" spans="1:27">
      <c r="J16" s="1" t="s">
        <v>5</v>
      </c>
      <c r="K16" s="25">
        <v>44196</v>
      </c>
      <c r="L16" s="1">
        <f t="shared" si="2"/>
        <v>17667.276322615151</v>
      </c>
      <c r="M16" s="1">
        <f t="shared" si="3"/>
        <v>11058.272338572784</v>
      </c>
      <c r="N16" s="1">
        <f t="shared" si="4"/>
        <v>32124.226842536747</v>
      </c>
      <c r="P16" s="4">
        <f t="shared" si="1"/>
        <v>41455</v>
      </c>
      <c r="Q16" s="9">
        <v>4.4999999999999997E-3</v>
      </c>
      <c r="R16" s="9">
        <v>-1.2144142519537882E-2</v>
      </c>
      <c r="S16" s="9">
        <v>-1.3428114595806839E-2</v>
      </c>
      <c r="T16" s="1">
        <f t="shared" si="0"/>
        <v>10451.430574753882</v>
      </c>
      <c r="U16" s="1">
        <f t="shared" si="0"/>
        <v>9809.997775173606</v>
      </c>
      <c r="V16" s="1">
        <f t="shared" si="0"/>
        <v>11801.922646993071</v>
      </c>
      <c r="W16" s="26">
        <f>T16/MAX(T$2:T16)-1</f>
        <v>0</v>
      </c>
      <c r="X16" s="26">
        <f>U16/MAX(U$2:U16)-1</f>
        <v>-4.4262310910953451E-2</v>
      </c>
      <c r="Y16" s="26">
        <f>V16/MAX(V$2:V16)-1</f>
        <v>-1.3428114595806728E-2</v>
      </c>
    </row>
    <row r="17" spans="1:25">
      <c r="J17" s="1" t="s">
        <v>3</v>
      </c>
      <c r="K17" s="4">
        <f>EOMONTH(K21,-1*12)</f>
        <v>43921</v>
      </c>
      <c r="L17" s="1">
        <f t="shared" si="2"/>
        <v>17420.087901298724</v>
      </c>
      <c r="M17" s="1">
        <f t="shared" si="3"/>
        <v>10612.671394508199</v>
      </c>
      <c r="N17" s="1">
        <f t="shared" si="4"/>
        <v>21814.83965521527</v>
      </c>
      <c r="P17" s="4">
        <f t="shared" si="1"/>
        <v>41486</v>
      </c>
      <c r="Q17" s="9">
        <v>6.4999999999999997E-3</v>
      </c>
      <c r="R17" s="9">
        <v>-7.2521098424476182E-3</v>
      </c>
      <c r="S17" s="9">
        <v>5.0886461380873271E-2</v>
      </c>
      <c r="T17" s="1">
        <f t="shared" si="0"/>
        <v>10519.364873489782</v>
      </c>
      <c r="U17" s="1">
        <f t="shared" si="0"/>
        <v>9738.8545937538802</v>
      </c>
      <c r="V17" s="1">
        <f t="shared" si="0"/>
        <v>12402.480727989338</v>
      </c>
      <c r="W17" s="26">
        <f>T17/MAX(T$2:T17)-1</f>
        <v>0</v>
      </c>
      <c r="X17" s="26">
        <f>U17/MAX(U$2:U17)-1</f>
        <v>-5.1193425612794274E-2</v>
      </c>
      <c r="Y17" s="26">
        <f>V17/MAX(V$2:V17)-1</f>
        <v>0</v>
      </c>
    </row>
    <row r="18" spans="1:25">
      <c r="J18" s="1" t="s">
        <v>2</v>
      </c>
      <c r="K18" s="4">
        <f>EOMONTH(K21,-3*12)</f>
        <v>43190</v>
      </c>
      <c r="L18" s="1">
        <f t="shared" si="2"/>
        <v>15997.151134258103</v>
      </c>
      <c r="M18" s="1">
        <f t="shared" si="3"/>
        <v>10117.14001471598</v>
      </c>
      <c r="N18" s="1">
        <f t="shared" si="4"/>
        <v>21417.351847711812</v>
      </c>
      <c r="P18" s="4">
        <f t="shared" si="1"/>
        <v>41517</v>
      </c>
      <c r="Q18" s="9">
        <v>1.1299999999999999E-2</v>
      </c>
      <c r="R18" s="9">
        <v>-8.9428275252679823E-3</v>
      </c>
      <c r="S18" s="9">
        <v>-2.8961318147223247E-2</v>
      </c>
      <c r="T18" s="1">
        <f t="shared" si="0"/>
        <v>10638.233696560217</v>
      </c>
      <c r="U18" s="1">
        <f t="shared" si="0"/>
        <v>9651.7616968282746</v>
      </c>
      <c r="V18" s="1">
        <f t="shared" si="0"/>
        <v>12043.288537811233</v>
      </c>
      <c r="W18" s="26">
        <f>T18/MAX(T$2:T18)-1</f>
        <v>0</v>
      </c>
      <c r="X18" s="26">
        <f>U18/MAX(U$2:U18)-1</f>
        <v>-5.9678439162379471E-2</v>
      </c>
      <c r="Y18" s="26">
        <f>V18/MAX(V$2:V18)-1</f>
        <v>-2.8961318147223247E-2</v>
      </c>
    </row>
    <row r="19" spans="1:25">
      <c r="J19" s="1" t="s">
        <v>1</v>
      </c>
      <c r="K19" s="4">
        <f>EOMONTH(K21,-5*12)</f>
        <v>42460</v>
      </c>
      <c r="L19" s="1">
        <f t="shared" si="2"/>
        <v>14089.009882384349</v>
      </c>
      <c r="M19" s="1">
        <f t="shared" si="3"/>
        <v>10446.222938541141</v>
      </c>
      <c r="N19" s="1">
        <f t="shared" si="4"/>
        <v>16034.933883134199</v>
      </c>
      <c r="P19" s="4">
        <f t="shared" si="1"/>
        <v>41547</v>
      </c>
      <c r="Q19" s="9">
        <v>1.2999999999999999E-3</v>
      </c>
      <c r="R19" s="9">
        <v>-5.9412061721410003E-3</v>
      </c>
      <c r="S19" s="9">
        <v>3.135828612287539E-2</v>
      </c>
      <c r="T19" s="1">
        <f t="shared" ref="T19:V34" si="5">T18*(1+Q19)</f>
        <v>10652.063400365747</v>
      </c>
      <c r="U19" s="1">
        <f t="shared" si="5"/>
        <v>9594.4185906630446</v>
      </c>
      <c r="V19" s="1">
        <f t="shared" si="5"/>
        <v>12420.945425640264</v>
      </c>
      <c r="W19" s="26">
        <f>T19/MAX(T$2:T19)-1</f>
        <v>0</v>
      </c>
      <c r="X19" s="26">
        <f>U19/MAX(U$2:U19)-1</f>
        <v>-6.5265083423425185E-2</v>
      </c>
      <c r="Y19" s="26">
        <f>V19/MAX(V$2:V19)-1</f>
        <v>0</v>
      </c>
    </row>
    <row r="20" spans="1:25">
      <c r="J20" s="1" t="s">
        <v>11</v>
      </c>
      <c r="K20" s="4">
        <v>41030</v>
      </c>
      <c r="L20" s="1">
        <f t="shared" si="2"/>
        <v>10000</v>
      </c>
      <c r="M20" s="1">
        <f t="shared" si="3"/>
        <v>10000</v>
      </c>
      <c r="N20" s="1">
        <f t="shared" si="4"/>
        <v>10000</v>
      </c>
      <c r="P20" s="4">
        <f t="shared" si="1"/>
        <v>41578</v>
      </c>
      <c r="Q20" s="9">
        <v>1.66E-2</v>
      </c>
      <c r="R20" s="9">
        <v>6.7510984382317396E-3</v>
      </c>
      <c r="S20" s="9">
        <v>4.5967241965482186E-2</v>
      </c>
      <c r="T20" s="1">
        <f t="shared" si="5"/>
        <v>10828.887652811818</v>
      </c>
      <c r="U20" s="1">
        <f t="shared" si="5"/>
        <v>9659.1914550262118</v>
      </c>
      <c r="V20" s="1">
        <f t="shared" si="5"/>
        <v>12991.90202946072</v>
      </c>
      <c r="W20" s="26">
        <f>T20/MAX(T$2:T20)-1</f>
        <v>0</v>
      </c>
      <c r="X20" s="26">
        <f>U20/MAX(U$2:U20)-1</f>
        <v>-5.8954595987964376E-2</v>
      </c>
      <c r="Y20" s="26">
        <f>V20/MAX(V$2:V20)-1</f>
        <v>0</v>
      </c>
    </row>
    <row r="21" spans="1:25">
      <c r="J21" s="1" t="s">
        <v>4</v>
      </c>
      <c r="K21" s="25">
        <v>44286</v>
      </c>
      <c r="L21" s="1">
        <f t="shared" si="2"/>
        <v>17830.310623586873</v>
      </c>
      <c r="M21" s="1">
        <f t="shared" si="3"/>
        <v>11305.946056674633</v>
      </c>
      <c r="N21" s="1">
        <f t="shared" si="4"/>
        <v>34107.857018655188</v>
      </c>
      <c r="P21" s="4">
        <f t="shared" si="1"/>
        <v>41608</v>
      </c>
      <c r="Q21" s="9">
        <v>1.23E-2</v>
      </c>
      <c r="R21" s="9">
        <v>5.2750050595327114E-3</v>
      </c>
      <c r="S21" s="9">
        <v>3.0473950715243836E-2</v>
      </c>
      <c r="T21" s="1">
        <f t="shared" si="5"/>
        <v>10962.082970941403</v>
      </c>
      <c r="U21" s="1">
        <f t="shared" si="5"/>
        <v>9710.1437388224695</v>
      </c>
      <c r="V21" s="1">
        <f t="shared" si="5"/>
        <v>13387.816611603783</v>
      </c>
      <c r="W21" s="26">
        <f>T21/MAX(T$2:T21)-1</f>
        <v>0</v>
      </c>
      <c r="X21" s="26">
        <f>U21/MAX(U$2:U21)-1</f>
        <v>-5.3990576720550854E-2</v>
      </c>
      <c r="Y21" s="26">
        <f>V21/MAX(V$2:V21)-1</f>
        <v>0</v>
      </c>
    </row>
    <row r="22" spans="1:25">
      <c r="P22" s="4">
        <f t="shared" si="1"/>
        <v>41639</v>
      </c>
      <c r="Q22" s="9">
        <v>2.5499999999999998E-2</v>
      </c>
      <c r="R22" s="9">
        <v>6.1750837745406795E-3</v>
      </c>
      <c r="S22" s="9">
        <v>2.5317590886038577E-2</v>
      </c>
      <c r="T22" s="1">
        <f t="shared" si="5"/>
        <v>11241.616086700409</v>
      </c>
      <c r="U22" s="1">
        <f t="shared" si="5"/>
        <v>9770.104689872529</v>
      </c>
      <c r="V22" s="1">
        <f t="shared" si="5"/>
        <v>13726.763875433679</v>
      </c>
      <c r="W22" s="26">
        <f>T22/MAX(T$2:T22)-1</f>
        <v>0</v>
      </c>
      <c r="X22" s="26">
        <f>U22/MAX(U$2:U22)-1</f>
        <v>-4.8148889280295482E-2</v>
      </c>
      <c r="Y22" s="26">
        <f>V22/MAX(V$2:V22)-1</f>
        <v>0</v>
      </c>
    </row>
    <row r="23" spans="1:25">
      <c r="P23" s="4">
        <f t="shared" si="1"/>
        <v>41670</v>
      </c>
      <c r="Q23" s="9">
        <v>1.52E-2</v>
      </c>
      <c r="R23" s="9">
        <v>-1.0232957721451164E-2</v>
      </c>
      <c r="S23" s="9">
        <v>-3.4576048305128282E-2</v>
      </c>
      <c r="T23" s="1">
        <f t="shared" si="5"/>
        <v>11412.488651218257</v>
      </c>
      <c r="U23" s="1">
        <f t="shared" si="5"/>
        <v>9670.1276216469123</v>
      </c>
      <c r="V23" s="1">
        <f t="shared" si="5"/>
        <v>13252.146624603594</v>
      </c>
      <c r="W23" s="26">
        <f>T23/MAX(T$2:T23)-1</f>
        <v>0</v>
      </c>
      <c r="X23" s="26">
        <f>U23/MAX(U$2:U23)-1</f>
        <v>-5.7889141453406512E-2</v>
      </c>
      <c r="Y23" s="26">
        <f>V23/MAX(V$2:V23)-1</f>
        <v>-3.4576048305128282E-2</v>
      </c>
    </row>
    <row r="24" spans="1:25">
      <c r="L24" s="1" t="s">
        <v>17</v>
      </c>
      <c r="M24" s="1" t="s">
        <v>21</v>
      </c>
      <c r="N24" s="1" t="s">
        <v>13</v>
      </c>
      <c r="P24" s="4">
        <f t="shared" si="1"/>
        <v>41698</v>
      </c>
      <c r="Q24" s="9">
        <v>2.5000000000000001E-2</v>
      </c>
      <c r="R24" s="9">
        <v>1.0673082767989728E-2</v>
      </c>
      <c r="S24" s="9">
        <v>4.5745794217341818E-2</v>
      </c>
      <c r="T24" s="1">
        <f t="shared" si="5"/>
        <v>11697.800867498712</v>
      </c>
      <c r="U24" s="1">
        <f t="shared" si="5"/>
        <v>9773.3376941297738</v>
      </c>
      <c r="V24" s="1">
        <f t="shared" si="5"/>
        <v>13858.37659703075</v>
      </c>
      <c r="W24" s="26">
        <f>T24/MAX(T$2:T24)-1</f>
        <v>0</v>
      </c>
      <c r="X24" s="26">
        <f>U24/MAX(U$2:U24)-1</f>
        <v>-4.7833914283516799E-2</v>
      </c>
      <c r="Y24" s="26">
        <f>V24/MAX(V$2:V24)-1</f>
        <v>0</v>
      </c>
    </row>
    <row r="25" spans="1:25">
      <c r="A25" s="14"/>
      <c r="B25" s="15"/>
      <c r="C25" s="15"/>
      <c r="D25" s="15"/>
      <c r="J25" s="1" t="s">
        <v>16</v>
      </c>
      <c r="L25" s="26">
        <f t="shared" ref="L25:N29" si="6">L$21/L13-1</f>
        <v>3.1000000000001027E-3</v>
      </c>
      <c r="M25" s="26">
        <f t="shared" si="6"/>
        <v>2.6999999999999247E-3</v>
      </c>
      <c r="N25" s="26">
        <f t="shared" si="6"/>
        <v>4.3795555701961586E-2</v>
      </c>
      <c r="O25" s="26"/>
      <c r="P25" s="4">
        <f t="shared" si="1"/>
        <v>41729</v>
      </c>
      <c r="Q25" s="9">
        <v>2.23E-2</v>
      </c>
      <c r="R25" s="9">
        <v>-9.0812197438375764E-3</v>
      </c>
      <c r="S25" s="9">
        <v>8.4035872831886849E-3</v>
      </c>
      <c r="T25" s="1">
        <f t="shared" si="5"/>
        <v>11958.661826843934</v>
      </c>
      <c r="U25" s="1">
        <f t="shared" si="5"/>
        <v>9684.5838668986507</v>
      </c>
      <c r="V25" s="1">
        <f t="shared" si="5"/>
        <v>13974.836674367198</v>
      </c>
      <c r="W25" s="26">
        <f>T25/MAX(T$2:T25)-1</f>
        <v>0</v>
      </c>
      <c r="X25" s="26">
        <f>U25/MAX(U$2:U25)-1</f>
        <v>-5.6480743740537798E-2</v>
      </c>
      <c r="Y25" s="26">
        <f>V25/MAX(V$2:V25)-1</f>
        <v>0</v>
      </c>
    </row>
    <row r="26" spans="1:25" ht="22.5">
      <c r="A26" s="16"/>
      <c r="B26" s="17" t="s">
        <v>17</v>
      </c>
      <c r="C26" s="36" t="s">
        <v>21</v>
      </c>
      <c r="D26" s="36" t="s">
        <v>13</v>
      </c>
      <c r="J26" s="1" t="s">
        <v>6</v>
      </c>
      <c r="L26" s="26">
        <f t="shared" si="6"/>
        <v>9.2280382100000669E-3</v>
      </c>
      <c r="M26" s="26">
        <f t="shared" si="6"/>
        <v>2.2397144012987313E-2</v>
      </c>
      <c r="N26" s="26">
        <f t="shared" si="6"/>
        <v>6.1748728952811804E-2</v>
      </c>
      <c r="O26" s="26"/>
      <c r="P26" s="4">
        <f t="shared" si="1"/>
        <v>41759</v>
      </c>
      <c r="Q26" s="9">
        <v>1.6199999999999999E-2</v>
      </c>
      <c r="R26" s="9">
        <v>7.5588137108839604E-4</v>
      </c>
      <c r="S26" s="9">
        <v>7.3914756584929631E-3</v>
      </c>
      <c r="T26" s="1">
        <f t="shared" si="5"/>
        <v>12152.392148438807</v>
      </c>
      <c r="U26" s="1">
        <f t="shared" si="5"/>
        <v>9691.9042634303823</v>
      </c>
      <c r="V26" s="1">
        <f t="shared" si="5"/>
        <v>14078.131339477197</v>
      </c>
      <c r="W26" s="26">
        <f>T26/MAX(T$2:T26)-1</f>
        <v>0</v>
      </c>
      <c r="X26" s="26">
        <f>U26/MAX(U$2:U26)-1</f>
        <v>-5.5767555111468137E-2</v>
      </c>
      <c r="Y26" s="26">
        <f>V26/MAX(V$2:V26)-1</f>
        <v>0</v>
      </c>
    </row>
    <row r="27" spans="1:25">
      <c r="A27" s="18" t="s">
        <v>19</v>
      </c>
      <c r="B27" s="19">
        <f>B8/B9</f>
        <v>2.4477648735086852</v>
      </c>
      <c r="C27" s="37">
        <f>C8/C9</f>
        <v>0.31413101062213933</v>
      </c>
      <c r="D27" s="37">
        <f>D8/D9</f>
        <v>1.1084390357336766</v>
      </c>
      <c r="J27" s="1" t="s">
        <v>7</v>
      </c>
      <c r="L27" s="26">
        <f t="shared" si="6"/>
        <v>1.9657720758851749E-2</v>
      </c>
      <c r="M27" s="26">
        <f t="shared" si="6"/>
        <v>6.058874773139733E-2</v>
      </c>
      <c r="N27" s="26">
        <f t="shared" si="6"/>
        <v>0.19073311528105208</v>
      </c>
      <c r="O27" s="26"/>
      <c r="P27" s="4">
        <f t="shared" si="1"/>
        <v>41790</v>
      </c>
      <c r="Q27" s="9">
        <v>1.34E-2</v>
      </c>
      <c r="R27" s="9">
        <v>8.1303421817258137E-3</v>
      </c>
      <c r="S27" s="9">
        <v>2.3476235568129056E-2</v>
      </c>
      <c r="T27" s="1">
        <f t="shared" si="5"/>
        <v>12315.234203227887</v>
      </c>
      <c r="U27" s="1">
        <f t="shared" si="5"/>
        <v>9770.7027614845993</v>
      </c>
      <c r="V27" s="1">
        <f t="shared" si="5"/>
        <v>14408.632867161823</v>
      </c>
      <c r="W27" s="26">
        <f>T27/MAX(T$2:T27)-1</f>
        <v>0</v>
      </c>
      <c r="X27" s="26">
        <f>U27/MAX(U$2:U27)-1</f>
        <v>-4.8090622235436808E-2</v>
      </c>
      <c r="Y27" s="26">
        <f>V27/MAX(V$2:V27)-1</f>
        <v>0</v>
      </c>
    </row>
    <row r="28" spans="1:25">
      <c r="A28" s="21" t="s">
        <v>20</v>
      </c>
      <c r="B28" s="39">
        <f>COUNTIF(Q3:Q109,"&gt;0")/COUNTA(Q3:Q109)</f>
        <v>0.84112149532710279</v>
      </c>
      <c r="C28" s="39">
        <f>COUNTIF(R3:R109,"&gt;0")/COUNTA(R3:R109)</f>
        <v>0.52336448598130836</v>
      </c>
      <c r="D28" s="39">
        <f>COUNTIF(S3:S109,"&gt;0")/COUNTA(S3:S109)</f>
        <v>0.7289719626168224</v>
      </c>
      <c r="J28" s="1" t="s">
        <v>5</v>
      </c>
      <c r="L28" s="26">
        <f t="shared" si="6"/>
        <v>9.2280382100000669E-3</v>
      </c>
      <c r="M28" s="26">
        <f t="shared" si="6"/>
        <v>2.2397144012987313E-2</v>
      </c>
      <c r="N28" s="26">
        <f t="shared" si="6"/>
        <v>6.1748728952811804E-2</v>
      </c>
      <c r="O28" s="26"/>
      <c r="P28" s="4">
        <f t="shared" si="1"/>
        <v>41820</v>
      </c>
      <c r="Q28" s="9">
        <v>1.4800000000000001E-2</v>
      </c>
      <c r="R28" s="9">
        <v>6.1448553101337566E-3</v>
      </c>
      <c r="S28" s="9">
        <v>2.0656324616626698E-2</v>
      </c>
      <c r="T28" s="1">
        <f t="shared" si="5"/>
        <v>12497.499669435658</v>
      </c>
      <c r="U28" s="1">
        <f t="shared" si="5"/>
        <v>9830.7423162322466</v>
      </c>
      <c r="V28" s="1">
        <f t="shared" si="5"/>
        <v>14706.262264947714</v>
      </c>
      <c r="W28" s="26">
        <f>T28/MAX(T$2:T28)-1</f>
        <v>0</v>
      </c>
      <c r="X28" s="26">
        <f>U28/MAX(U$2:U28)-1</f>
        <v>-4.2241276840714104E-2</v>
      </c>
      <c r="Y28" s="26">
        <f>V28/MAX(V$2:V28)-1</f>
        <v>0</v>
      </c>
    </row>
    <row r="29" spans="1:25">
      <c r="A29" s="40" t="s">
        <v>22</v>
      </c>
      <c r="B29" s="41">
        <f>MIN(W:W)</f>
        <v>-4.1200000000000014E-2</v>
      </c>
      <c r="C29" s="41">
        <f>MIN(X:X)</f>
        <v>-8.8901518660225887E-2</v>
      </c>
      <c r="D29" s="41">
        <f>MIN(Y:Y)</f>
        <v>-0.19598020620821932</v>
      </c>
      <c r="J29" s="1" t="s">
        <v>3</v>
      </c>
      <c r="L29" s="26">
        <f t="shared" si="6"/>
        <v>2.3548831935432668E-2</v>
      </c>
      <c r="M29" s="26">
        <f t="shared" si="6"/>
        <v>6.5325179344117412E-2</v>
      </c>
      <c r="N29" s="26">
        <f t="shared" si="6"/>
        <v>0.56351628330676395</v>
      </c>
      <c r="O29" s="26"/>
      <c r="P29" s="4">
        <f t="shared" si="1"/>
        <v>41851</v>
      </c>
      <c r="Q29" s="9">
        <v>1.83E-2</v>
      </c>
      <c r="R29" s="9">
        <v>-4.5088813142157846E-4</v>
      </c>
      <c r="S29" s="9">
        <v>-1.3791530834586063E-2</v>
      </c>
      <c r="T29" s="1">
        <f t="shared" si="5"/>
        <v>12726.203913386331</v>
      </c>
      <c r="U29" s="1">
        <f t="shared" si="5"/>
        <v>9826.3097511987944</v>
      </c>
      <c r="V29" s="1">
        <f t="shared" si="5"/>
        <v>14503.440395459178</v>
      </c>
      <c r="W29" s="26">
        <f>T29/MAX(T$2:T29)-1</f>
        <v>0</v>
      </c>
      <c r="X29" s="26">
        <f>U29/MAX(U$2:U29)-1</f>
        <v>-4.2673118881751959E-2</v>
      </c>
      <c r="Y29" s="26">
        <f>V29/MAX(V$2:V29)-1</f>
        <v>-1.3791530834586063E-2</v>
      </c>
    </row>
    <row r="30" spans="1:25">
      <c r="J30" s="1" t="s">
        <v>2</v>
      </c>
      <c r="L30" s="26">
        <f>(L$21/L18)^(1/3)-1</f>
        <v>3.6824904580594842E-2</v>
      </c>
      <c r="M30" s="26">
        <f>(M$21/M18)^(1/3)-1</f>
        <v>3.7726839926761846E-2</v>
      </c>
      <c r="N30" s="26">
        <f>(N$21/N18)^(1/3)-1</f>
        <v>0.1677849863795664</v>
      </c>
      <c r="O30" s="26"/>
      <c r="P30" s="4">
        <f t="shared" si="1"/>
        <v>41882</v>
      </c>
      <c r="Q30" s="9">
        <v>8.8999999999999999E-3</v>
      </c>
      <c r="R30" s="9">
        <v>1.5754814889011426E-2</v>
      </c>
      <c r="S30" s="9">
        <v>4.0006394172168891E-2</v>
      </c>
      <c r="T30" s="1">
        <f t="shared" si="5"/>
        <v>12839.467128215469</v>
      </c>
      <c r="U30" s="1">
        <f t="shared" si="5"/>
        <v>9981.1214423710189</v>
      </c>
      <c r="V30" s="1">
        <f t="shared" si="5"/>
        <v>15083.670748772474</v>
      </c>
      <c r="W30" s="26">
        <f>T30/MAX(T$2:T30)-1</f>
        <v>0</v>
      </c>
      <c r="X30" s="26">
        <f>U30/MAX(U$2:U30)-1</f>
        <v>-2.7590611081459437E-2</v>
      </c>
      <c r="Y30" s="26">
        <f>V30/MAX(V$2:V30)-1</f>
        <v>0</v>
      </c>
    </row>
    <row r="31" spans="1:25" ht="22.5">
      <c r="A31" s="16"/>
      <c r="B31" s="17" t="s">
        <v>17</v>
      </c>
      <c r="C31" s="36" t="s">
        <v>21</v>
      </c>
      <c r="D31" s="36" t="s">
        <v>13</v>
      </c>
      <c r="J31" s="1" t="s">
        <v>1</v>
      </c>
      <c r="L31" s="26">
        <f>(L$21/L19)^(1/5)-1</f>
        <v>4.8227832951297955E-2</v>
      </c>
      <c r="M31" s="26">
        <f>(M$21/M19)^(1/5)-1</f>
        <v>1.5943424489684332E-2</v>
      </c>
      <c r="N31" s="26">
        <f>(N$21/N19)^(1/5)-1</f>
        <v>0.16294038412866563</v>
      </c>
      <c r="O31" s="26"/>
      <c r="P31" s="4">
        <f t="shared" si="1"/>
        <v>41912</v>
      </c>
      <c r="Q31" s="9">
        <v>1.15E-2</v>
      </c>
      <c r="R31" s="9">
        <v>2.2662877878698584E-2</v>
      </c>
      <c r="S31" s="9">
        <v>-1.4022847167708741E-2</v>
      </c>
      <c r="T31" s="1">
        <f t="shared" si="5"/>
        <v>12987.121000189947</v>
      </c>
      <c r="U31" s="1">
        <f t="shared" si="5"/>
        <v>10207.322378711933</v>
      </c>
      <c r="V31" s="1">
        <f t="shared" si="5"/>
        <v>14872.154739134399</v>
      </c>
      <c r="W31" s="26">
        <f>T31/MAX(T$2:T31)-1</f>
        <v>0</v>
      </c>
      <c r="X31" s="26">
        <f>U31/MAX(U$2:U31)-1</f>
        <v>-5.5530158522986151E-3</v>
      </c>
      <c r="Y31" s="26">
        <f>V31/MAX(V$2:V31)-1</f>
        <v>-1.4022847167708741E-2</v>
      </c>
    </row>
    <row r="32" spans="1:25">
      <c r="A32" s="43">
        <v>2012</v>
      </c>
      <c r="B32" s="42">
        <f t="shared" ref="B32:D40" si="7">L48</f>
        <v>1.6183221825977201E-2</v>
      </c>
      <c r="C32" s="42">
        <f t="shared" si="7"/>
        <v>-8.9392909468020143E-3</v>
      </c>
      <c r="D32" s="42">
        <f t="shared" si="7"/>
        <v>3.6854874100570312E-2</v>
      </c>
      <c r="J32" s="1" t="s">
        <v>11</v>
      </c>
      <c r="L32" s="26">
        <f>(L$21/L20)^(12/(COUNTA($P:$P)-2))-1</f>
        <v>6.7007210584686616E-2</v>
      </c>
      <c r="M32" s="26">
        <f>(M$21/M20)^(12/(COUNTA($P:$P)-2))-1</f>
        <v>1.3860830710075822E-2</v>
      </c>
      <c r="N32" s="26">
        <f>(N$21/N20)^(12/(COUNTA($P:$P)-2))-1</f>
        <v>0.14751765420222362</v>
      </c>
      <c r="O32" s="26"/>
      <c r="P32" s="4">
        <f t="shared" si="1"/>
        <v>41943</v>
      </c>
      <c r="Q32" s="9">
        <v>-4.1200000000000001E-2</v>
      </c>
      <c r="R32" s="9">
        <v>-6.4538701960501488E-3</v>
      </c>
      <c r="S32" s="9">
        <v>2.4424803396200012E-2</v>
      </c>
      <c r="T32" s="1">
        <f t="shared" si="5"/>
        <v>12452.051614982121</v>
      </c>
      <c r="U32" s="1">
        <f t="shared" si="5"/>
        <v>10141.445645030488</v>
      </c>
      <c r="V32" s="1">
        <f t="shared" si="5"/>
        <v>15235.404194715622</v>
      </c>
      <c r="W32" s="26">
        <f>T32/MAX(T$2:T32)-1</f>
        <v>-4.1200000000000014E-2</v>
      </c>
      <c r="X32" s="26">
        <f>U32/MAX(U$2:U32)-1</f>
        <v>-1.1971047604841467E-2</v>
      </c>
      <c r="Y32" s="26">
        <f>V32/MAX(V$2:V32)-1</f>
        <v>0</v>
      </c>
    </row>
    <row r="33" spans="1:25">
      <c r="A33" s="43">
        <v>2013</v>
      </c>
      <c r="B33" s="42">
        <f t="shared" si="7"/>
        <v>0.10625877747719326</v>
      </c>
      <c r="C33" s="42">
        <f t="shared" si="7"/>
        <v>-1.4176972144691158E-2</v>
      </c>
      <c r="D33" s="42">
        <f t="shared" si="7"/>
        <v>0.3238847806296028</v>
      </c>
      <c r="O33" s="26"/>
      <c r="P33" s="4">
        <f t="shared" si="1"/>
        <v>41973</v>
      </c>
      <c r="Q33" s="9">
        <v>1.54E-2</v>
      </c>
      <c r="R33" s="9">
        <v>2.8676049104638057E-2</v>
      </c>
      <c r="S33" s="9">
        <v>2.6894094820909986E-2</v>
      </c>
      <c r="T33" s="1">
        <f t="shared" si="5"/>
        <v>12643.813209852848</v>
      </c>
      <c r="U33" s="1">
        <f t="shared" si="5"/>
        <v>10432.262238339399</v>
      </c>
      <c r="V33" s="1">
        <f t="shared" si="5"/>
        <v>15645.146599763193</v>
      </c>
      <c r="W33" s="26">
        <f>T33/MAX(T$2:T33)-1</f>
        <v>-2.6434479999999927E-2</v>
      </c>
      <c r="X33" s="26">
        <f>U33/MAX(U$2:U33)-1</f>
        <v>0</v>
      </c>
      <c r="Y33" s="26">
        <f>V33/MAX(V$2:V33)-1</f>
        <v>0</v>
      </c>
    </row>
    <row r="34" spans="1:25">
      <c r="A34" s="43">
        <v>2014</v>
      </c>
      <c r="B34" s="42">
        <f t="shared" si="7"/>
        <v>0.14621509423411361</v>
      </c>
      <c r="C34" s="42">
        <f t="shared" si="7"/>
        <v>7.6132240008227381E-2</v>
      </c>
      <c r="D34" s="42">
        <f t="shared" si="7"/>
        <v>0.13688363157085148</v>
      </c>
      <c r="L34" s="1" t="s">
        <v>17</v>
      </c>
      <c r="M34" s="1" t="s">
        <v>21</v>
      </c>
      <c r="N34" s="1" t="s">
        <v>13</v>
      </c>
      <c r="O34" s="26"/>
      <c r="P34" s="4">
        <f t="shared" si="1"/>
        <v>42004</v>
      </c>
      <c r="Q34" s="9">
        <v>1.9099999999999999E-2</v>
      </c>
      <c r="R34" s="9">
        <v>7.8278713496959806E-3</v>
      </c>
      <c r="S34" s="9">
        <v>-2.5192116349471716E-3</v>
      </c>
      <c r="T34" s="1">
        <f t="shared" si="5"/>
        <v>12885.310042161036</v>
      </c>
      <c r="U34" s="1">
        <f t="shared" si="5"/>
        <v>10513.924645027411</v>
      </c>
      <c r="V34" s="1">
        <f t="shared" si="5"/>
        <v>15605.733164418616</v>
      </c>
      <c r="W34" s="26">
        <f>T34/MAX(T$2:T34)-1</f>
        <v>-7.8393785679999883E-3</v>
      </c>
      <c r="X34" s="26">
        <f>U34/MAX(U$2:U34)-1</f>
        <v>0</v>
      </c>
      <c r="Y34" s="26">
        <f>V34/MAX(V$2:V34)-1</f>
        <v>-2.5192116349471716E-3</v>
      </c>
    </row>
    <row r="35" spans="1:25">
      <c r="A35" s="43">
        <v>2015</v>
      </c>
      <c r="B35" s="42">
        <f t="shared" si="7"/>
        <v>7.5814012701578948E-2</v>
      </c>
      <c r="C35" s="42">
        <f t="shared" si="7"/>
        <v>-1.4960104978174238E-2</v>
      </c>
      <c r="D35" s="42">
        <f t="shared" si="7"/>
        <v>1.3837599218981866E-2</v>
      </c>
      <c r="K35" s="4">
        <v>41030</v>
      </c>
      <c r="L35" s="1">
        <f t="shared" ref="L35:L45" si="8">VLOOKUP($K35,$P:$V,5,0)</f>
        <v>10000</v>
      </c>
      <c r="M35" s="1">
        <f t="shared" ref="M35:M45" si="9">VLOOKUP($K35,$P:$V,6,0)</f>
        <v>10000</v>
      </c>
      <c r="N35" s="1">
        <f t="shared" ref="N35:N45" si="10">VLOOKUP($K35,$P:$V,7,0)</f>
        <v>10000</v>
      </c>
      <c r="O35" s="26"/>
      <c r="P35" s="4">
        <f t="shared" si="1"/>
        <v>42035</v>
      </c>
      <c r="Q35" s="9">
        <v>1.6899999999999998E-2</v>
      </c>
      <c r="R35" s="9">
        <v>3.0646046789658987E-2</v>
      </c>
      <c r="S35" s="9">
        <v>-3.0020374379218118E-2</v>
      </c>
      <c r="T35" s="1">
        <f t="shared" ref="T35:V50" si="11">T34*(1+Q35)</f>
        <v>13103.071781873556</v>
      </c>
      <c r="U35" s="1">
        <f t="shared" si="11"/>
        <v>10836.134871641871</v>
      </c>
      <c r="V35" s="1">
        <f t="shared" si="11"/>
        <v>15137.243212360589</v>
      </c>
      <c r="W35" s="26">
        <f>T35/MAX(T$2:T35)-1</f>
        <v>0</v>
      </c>
      <c r="X35" s="26">
        <f>U35/MAX(U$2:U35)-1</f>
        <v>0</v>
      </c>
      <c r="Y35" s="26">
        <f>V35/MAX(V$2:V35)-1</f>
        <v>-3.2463958337743626E-2</v>
      </c>
    </row>
    <row r="36" spans="1:25">
      <c r="A36" s="43">
        <v>2016</v>
      </c>
      <c r="B36" s="42">
        <f t="shared" si="7"/>
        <v>6.0350161116639045E-2</v>
      </c>
      <c r="C36" s="42">
        <f t="shared" si="7"/>
        <v>-1.2257686628113218E-2</v>
      </c>
      <c r="D36" s="42">
        <f t="shared" si="7"/>
        <v>0.11959912078710544</v>
      </c>
      <c r="J36" s="1">
        <v>2012</v>
      </c>
      <c r="K36" s="4">
        <v>41274</v>
      </c>
      <c r="L36" s="1">
        <f t="shared" si="8"/>
        <v>10161.832218259771</v>
      </c>
      <c r="M36" s="1">
        <f t="shared" si="9"/>
        <v>9910.6070905319793</v>
      </c>
      <c r="N36" s="1">
        <f t="shared" si="10"/>
        <v>10368.548741005703</v>
      </c>
      <c r="P36" s="4">
        <f t="shared" si="1"/>
        <v>42063</v>
      </c>
      <c r="Q36" s="9">
        <v>2.0500000000000001E-2</v>
      </c>
      <c r="R36" s="9">
        <v>-1.5728239238281816E-3</v>
      </c>
      <c r="S36" s="9">
        <v>5.747371645497612E-2</v>
      </c>
      <c r="T36" s="1">
        <f t="shared" si="11"/>
        <v>13371.684753401963</v>
      </c>
      <c r="U36" s="1">
        <f t="shared" si="11"/>
        <v>10819.091539473924</v>
      </c>
      <c r="V36" s="1">
        <f t="shared" si="11"/>
        <v>16007.236836657812</v>
      </c>
      <c r="W36" s="26">
        <f>T36/MAX(T$2:T36)-1</f>
        <v>0</v>
      </c>
      <c r="X36" s="26">
        <f>U36/MAX(U$2:U36)-1</f>
        <v>-1.5728239238281816E-3</v>
      </c>
      <c r="Y36" s="26">
        <f>V36/MAX(V$2:V36)-1</f>
        <v>0</v>
      </c>
    </row>
    <row r="37" spans="1:25">
      <c r="A37" s="43">
        <v>2017</v>
      </c>
      <c r="B37" s="42">
        <f t="shared" si="7"/>
        <v>7.6256507261318163E-2</v>
      </c>
      <c r="C37" s="42">
        <f t="shared" si="7"/>
        <v>6.9642689505384769E-3</v>
      </c>
      <c r="D37" s="42">
        <f t="shared" si="7"/>
        <v>0.21831601482707264</v>
      </c>
      <c r="J37" s="1">
        <v>2013</v>
      </c>
      <c r="K37" s="4">
        <v>41639</v>
      </c>
      <c r="L37" s="1">
        <f t="shared" si="8"/>
        <v>11241.616086700409</v>
      </c>
      <c r="M37" s="1">
        <f t="shared" si="9"/>
        <v>9770.104689872529</v>
      </c>
      <c r="N37" s="1">
        <f t="shared" si="10"/>
        <v>13726.763875433679</v>
      </c>
      <c r="P37" s="4">
        <f t="shared" si="1"/>
        <v>42094</v>
      </c>
      <c r="Q37" s="9">
        <v>-7.7999999999999996E-3</v>
      </c>
      <c r="R37" s="9">
        <v>5.9929059307719523E-3</v>
      </c>
      <c r="S37" s="9">
        <v>-1.581566410271007E-2</v>
      </c>
      <c r="T37" s="1">
        <f t="shared" si="11"/>
        <v>13267.385612325428</v>
      </c>
      <c r="U37" s="1">
        <f t="shared" si="11"/>
        <v>10883.929337326403</v>
      </c>
      <c r="V37" s="1">
        <f t="shared" si="11"/>
        <v>15754.071755636705</v>
      </c>
      <c r="W37" s="26">
        <f>T37/MAX(T$2:T37)-1</f>
        <v>-7.8000000000000291E-3</v>
      </c>
      <c r="X37" s="26">
        <f>U37/MAX(U$2:U37)-1</f>
        <v>0</v>
      </c>
      <c r="Y37" s="26">
        <f>V37/MAX(V$2:V37)-1</f>
        <v>-1.581566410271007E-2</v>
      </c>
    </row>
    <row r="38" spans="1:25">
      <c r="A38" s="43">
        <v>2018</v>
      </c>
      <c r="B38" s="42">
        <f t="shared" si="7"/>
        <v>5.2849171540643614E-2</v>
      </c>
      <c r="C38" s="42">
        <f t="shared" si="7"/>
        <v>-3.1714344959151042E-2</v>
      </c>
      <c r="D38" s="42">
        <f t="shared" si="7"/>
        <v>-4.3842417452558347E-2</v>
      </c>
      <c r="J38" s="1">
        <v>2014</v>
      </c>
      <c r="K38" s="4">
        <v>42004</v>
      </c>
      <c r="L38" s="1">
        <f t="shared" si="8"/>
        <v>12885.310042161036</v>
      </c>
      <c r="M38" s="1">
        <f t="shared" si="9"/>
        <v>10513.924645027411</v>
      </c>
      <c r="N38" s="1">
        <f t="shared" si="10"/>
        <v>15605.733164418616</v>
      </c>
      <c r="P38" s="4">
        <f t="shared" si="1"/>
        <v>42124</v>
      </c>
      <c r="Q38" s="9">
        <v>4.5999999999999999E-3</v>
      </c>
      <c r="R38" s="9">
        <v>-1.5240924227128638E-2</v>
      </c>
      <c r="S38" s="9">
        <v>9.5945885574479917E-3</v>
      </c>
      <c r="T38" s="1">
        <f t="shared" si="11"/>
        <v>13328.415586142124</v>
      </c>
      <c r="U38" s="1">
        <f t="shared" si="11"/>
        <v>10718.048195002788</v>
      </c>
      <c r="V38" s="1">
        <f t="shared" si="11"/>
        <v>15905.225592236551</v>
      </c>
      <c r="W38" s="26">
        <f>T38/MAX(T$2:T38)-1</f>
        <v>-3.2358800000000798E-3</v>
      </c>
      <c r="X38" s="26">
        <f>U38/MAX(U$2:U38)-1</f>
        <v>-1.5240924227128749E-2</v>
      </c>
      <c r="Y38" s="26">
        <f>V38/MAX(V$2:V38)-1</f>
        <v>-6.3728203350903456E-3</v>
      </c>
    </row>
    <row r="39" spans="1:25">
      <c r="A39" s="43">
        <v>2019</v>
      </c>
      <c r="B39" s="42">
        <f t="shared" si="7"/>
        <v>4.589358165211932E-2</v>
      </c>
      <c r="C39" s="42">
        <f t="shared" si="7"/>
        <v>5.1698900886541166E-2</v>
      </c>
      <c r="D39" s="42">
        <f t="shared" si="7"/>
        <v>0.314863709868344</v>
      </c>
      <c r="J39" s="1">
        <v>2015</v>
      </c>
      <c r="K39" s="4">
        <v>42369</v>
      </c>
      <c r="L39" s="1">
        <f t="shared" si="8"/>
        <v>13862.197101361215</v>
      </c>
      <c r="M39" s="1">
        <f t="shared" si="9"/>
        <v>10356.635228605188</v>
      </c>
      <c r="N39" s="1">
        <f t="shared" si="10"/>
        <v>15821.679045466215</v>
      </c>
      <c r="P39" s="4">
        <f t="shared" si="1"/>
        <v>42155</v>
      </c>
      <c r="Q39" s="9">
        <v>7.4000000000000003E-3</v>
      </c>
      <c r="R39" s="9">
        <v>-2.3350085151443434E-3</v>
      </c>
      <c r="S39" s="9">
        <v>1.2858622825877575E-2</v>
      </c>
      <c r="T39" s="1">
        <f t="shared" si="11"/>
        <v>13427.045861479577</v>
      </c>
      <c r="U39" s="1">
        <f t="shared" si="11"/>
        <v>10693.02146120173</v>
      </c>
      <c r="V39" s="1">
        <f t="shared" si="11"/>
        <v>16109.744889087617</v>
      </c>
      <c r="W39" s="26">
        <f>T39/MAX(T$2:T39)-1</f>
        <v>0</v>
      </c>
      <c r="X39" s="26">
        <f>U39/MAX(U$2:U39)-1</f>
        <v>-1.7540345054423923E-2</v>
      </c>
      <c r="Y39" s="26">
        <f>V39/MAX(V$2:V39)-1</f>
        <v>0</v>
      </c>
    </row>
    <row r="40" spans="1:25">
      <c r="A40" s="43">
        <v>2020</v>
      </c>
      <c r="B40" s="42">
        <f t="shared" si="7"/>
        <v>1.4188723392026148E-2</v>
      </c>
      <c r="C40" s="42">
        <f t="shared" si="7"/>
        <v>5.4182892593028553E-2</v>
      </c>
      <c r="D40" s="42">
        <f t="shared" si="7"/>
        <v>0.18398826898926868</v>
      </c>
      <c r="J40" s="1">
        <v>2016</v>
      </c>
      <c r="K40" s="4">
        <v>42735</v>
      </c>
      <c r="L40" s="1">
        <f t="shared" si="8"/>
        <v>14698.782929858971</v>
      </c>
      <c r="M40" s="1">
        <f t="shared" si="9"/>
        <v>10229.686839451268</v>
      </c>
      <c r="N40" s="1">
        <f t="shared" si="10"/>
        <v>17713.937948679744</v>
      </c>
      <c r="P40" s="4">
        <f t="shared" si="1"/>
        <v>42185</v>
      </c>
      <c r="Q40" s="9">
        <v>8.0000000000000002E-3</v>
      </c>
      <c r="R40" s="9">
        <v>-2.1394095090406906E-2</v>
      </c>
      <c r="S40" s="9">
        <v>-1.9359166114135018E-2</v>
      </c>
      <c r="T40" s="1">
        <f t="shared" si="11"/>
        <v>13534.462228371414</v>
      </c>
      <c r="U40" s="1">
        <f t="shared" si="11"/>
        <v>10464.253943257017</v>
      </c>
      <c r="V40" s="1">
        <f t="shared" si="11"/>
        <v>15797.873661723432</v>
      </c>
      <c r="W40" s="26">
        <f>T40/MAX(T$2:T40)-1</f>
        <v>0</v>
      </c>
      <c r="X40" s="26">
        <f>U40/MAX(U$2:U40)-1</f>
        <v>-3.8559180334817977E-2</v>
      </c>
      <c r="Y40" s="26">
        <f>V40/MAX(V$2:V40)-1</f>
        <v>-1.9359166114135018E-2</v>
      </c>
    </row>
    <row r="41" spans="1:25">
      <c r="A41" s="44">
        <v>2021</v>
      </c>
      <c r="B41" s="45">
        <f>L57</f>
        <v>9.2280382100000669E-3</v>
      </c>
      <c r="C41" s="45">
        <f>M57</f>
        <v>2.2397144012987313E-2</v>
      </c>
      <c r="D41" s="45">
        <f>N57</f>
        <v>6.1748728952811804E-2</v>
      </c>
      <c r="J41" s="1">
        <v>2017</v>
      </c>
      <c r="K41" s="4">
        <v>43100</v>
      </c>
      <c r="L41" s="1">
        <f t="shared" si="8"/>
        <v>15819.660777082303</v>
      </c>
      <c r="M41" s="1">
        <f t="shared" si="9"/>
        <v>10300.929129880991</v>
      </c>
      <c r="N41" s="1">
        <f t="shared" si="10"/>
        <v>21581.174288529557</v>
      </c>
      <c r="P41" s="4">
        <f t="shared" si="1"/>
        <v>42216</v>
      </c>
      <c r="Q41" s="9">
        <v>5.1000000000000004E-3</v>
      </c>
      <c r="R41" s="9">
        <v>9.0969213711027397E-3</v>
      </c>
      <c r="S41" s="9">
        <v>2.0952081449742588E-2</v>
      </c>
      <c r="T41" s="1">
        <f t="shared" si="11"/>
        <v>13603.48798573611</v>
      </c>
      <c r="U41" s="1">
        <f t="shared" si="11"/>
        <v>10559.446438586079</v>
      </c>
      <c r="V41" s="1">
        <f t="shared" si="11"/>
        <v>16128.871997416605</v>
      </c>
      <c r="W41" s="26">
        <f>T41/MAX(T$2:T41)-1</f>
        <v>0</v>
      </c>
      <c r="X41" s="26">
        <f>U41/MAX(U$2:U41)-1</f>
        <v>-2.981302879535519E-2</v>
      </c>
      <c r="Y41" s="26">
        <f>V41/MAX(V$2:V41)-1</f>
        <v>0</v>
      </c>
    </row>
    <row r="42" spans="1:25">
      <c r="J42" s="1">
        <v>2018</v>
      </c>
      <c r="K42" s="4">
        <v>43465</v>
      </c>
      <c r="L42" s="1">
        <f t="shared" si="8"/>
        <v>16655.716743205117</v>
      </c>
      <c r="M42" s="1">
        <f t="shared" si="9"/>
        <v>9974.2419100561783</v>
      </c>
      <c r="N42" s="1">
        <f t="shared" si="10"/>
        <v>20635.003436255425</v>
      </c>
      <c r="P42" s="4">
        <f t="shared" si="1"/>
        <v>42247</v>
      </c>
      <c r="Q42" s="9">
        <v>-5.9999999999999995E-4</v>
      </c>
      <c r="R42" s="9">
        <v>-1.7447906299791316E-2</v>
      </c>
      <c r="S42" s="9">
        <v>-6.0334206068073382E-2</v>
      </c>
      <c r="T42" s="1">
        <f t="shared" si="11"/>
        <v>13595.325892944667</v>
      </c>
      <c r="U42" s="1">
        <f t="shared" si="11"/>
        <v>10375.206206547964</v>
      </c>
      <c r="V42" s="1">
        <f t="shared" si="11"/>
        <v>15155.749310678893</v>
      </c>
      <c r="W42" s="26">
        <f>T42/MAX(T$2:T42)-1</f>
        <v>-6.0000000000004494E-4</v>
      </c>
      <c r="X42" s="26">
        <f>U42/MAX(U$2:U42)-1</f>
        <v>-4.674076016221218E-2</v>
      </c>
      <c r="Y42" s="26">
        <f>V42/MAX(V$2:V42)-1</f>
        <v>-6.0334206068073382E-2</v>
      </c>
    </row>
    <row r="43" spans="1:25">
      <c r="J43" s="1">
        <v>2019</v>
      </c>
      <c r="K43" s="4">
        <v>43830</v>
      </c>
      <c r="L43" s="1">
        <f t="shared" si="8"/>
        <v>17420.107239533972</v>
      </c>
      <c r="M43" s="1">
        <f t="shared" si="9"/>
        <v>10489.899253982558</v>
      </c>
      <c r="N43" s="1">
        <f t="shared" si="10"/>
        <v>27132.217171340835</v>
      </c>
      <c r="P43" s="4">
        <f t="shared" si="1"/>
        <v>42277</v>
      </c>
      <c r="Q43" s="9">
        <v>-1.2200000000000001E-2</v>
      </c>
      <c r="R43" s="9">
        <v>5.788147605010785E-3</v>
      </c>
      <c r="S43" s="9">
        <v>-2.4743563477429453E-2</v>
      </c>
      <c r="T43" s="1">
        <f t="shared" si="11"/>
        <v>13429.462917050743</v>
      </c>
      <c r="U43" s="1">
        <f t="shared" si="11"/>
        <v>10435.259431503888</v>
      </c>
      <c r="V43" s="1">
        <f t="shared" si="11"/>
        <v>14780.742065562103</v>
      </c>
      <c r="W43" s="26">
        <f>T43/MAX(T$2:T43)-1</f>
        <v>-1.2792680000000001E-2</v>
      </c>
      <c r="X43" s="26">
        <f>U43/MAX(U$2:U43)-1</f>
        <v>-4.1223154976190668E-2</v>
      </c>
      <c r="Y43" s="26">
        <f>V43/MAX(V$2:V43)-1</f>
        <v>-8.3584886287797144E-2</v>
      </c>
    </row>
    <row r="44" spans="1:25">
      <c r="J44" s="1">
        <v>2020</v>
      </c>
      <c r="K44" s="4">
        <v>44196</v>
      </c>
      <c r="L44" s="1">
        <f t="shared" si="8"/>
        <v>17667.276322615151</v>
      </c>
      <c r="M44" s="1">
        <f t="shared" si="9"/>
        <v>11058.272338572784</v>
      </c>
      <c r="N44" s="1">
        <f t="shared" si="10"/>
        <v>32124.226842536747</v>
      </c>
      <c r="P44" s="4">
        <f t="shared" si="1"/>
        <v>42308</v>
      </c>
      <c r="Q44" s="9">
        <v>6.1999999999999998E-3</v>
      </c>
      <c r="R44" s="9">
        <v>-1.0339188932057097E-2</v>
      </c>
      <c r="S44" s="9">
        <v>8.4354526535150853E-2</v>
      </c>
      <c r="T44" s="1">
        <f t="shared" si="11"/>
        <v>13512.725587136458</v>
      </c>
      <c r="U44" s="1">
        <f t="shared" si="11"/>
        <v>10327.367312686538</v>
      </c>
      <c r="V44" s="1">
        <f t="shared" si="11"/>
        <v>16027.564564340781</v>
      </c>
      <c r="W44" s="26">
        <f>T44/MAX(T$2:T44)-1</f>
        <v>-6.6719946159999877E-3</v>
      </c>
      <c r="X44" s="26">
        <f>U44/MAX(U$2:U44)-1</f>
        <v>-5.1136129920573592E-2</v>
      </c>
      <c r="Y44" s="26">
        <f>V44/MAX(V$2:V44)-1</f>
        <v>-6.281123260947874E-3</v>
      </c>
    </row>
    <row r="45" spans="1:25">
      <c r="J45" s="1">
        <v>2021</v>
      </c>
      <c r="K45" s="25">
        <f>K21</f>
        <v>44286</v>
      </c>
      <c r="L45" s="1">
        <f t="shared" si="8"/>
        <v>17830.310623586873</v>
      </c>
      <c r="M45" s="1">
        <f t="shared" si="9"/>
        <v>11305.946056674633</v>
      </c>
      <c r="N45" s="1">
        <f t="shared" si="10"/>
        <v>34107.857018655188</v>
      </c>
      <c r="P45" s="4">
        <f t="shared" si="1"/>
        <v>42338</v>
      </c>
      <c r="Q45" s="9">
        <v>1.12E-2</v>
      </c>
      <c r="R45" s="9">
        <v>1.5558955226597115E-2</v>
      </c>
      <c r="S45" s="9">
        <v>2.9731384304618746E-3</v>
      </c>
      <c r="T45" s="1">
        <f t="shared" si="11"/>
        <v>13664.068113712387</v>
      </c>
      <c r="U45" s="1">
        <f t="shared" si="11"/>
        <v>10488.05035831325</v>
      </c>
      <c r="V45" s="1">
        <f t="shared" si="11"/>
        <v>16075.216732493731</v>
      </c>
      <c r="W45" s="26">
        <f>T45/MAX(T$2:T45)-1</f>
        <v>0</v>
      </c>
      <c r="X45" s="26">
        <f>U45/MAX(U$2:U45)-1</f>
        <v>-3.637279944987204E-2</v>
      </c>
      <c r="Y45" s="26">
        <f>V45/MAX(V$2:V45)-1</f>
        <v>-3.3266594794396642E-3</v>
      </c>
    </row>
    <row r="46" spans="1:25">
      <c r="P46" s="4">
        <f t="shared" si="1"/>
        <v>42369</v>
      </c>
      <c r="Q46" s="9">
        <v>1.4500000000000001E-2</v>
      </c>
      <c r="R46" s="9">
        <v>-1.2529986529278725E-2</v>
      </c>
      <c r="S46" s="9">
        <v>-1.5771960729775159E-2</v>
      </c>
      <c r="T46" s="1">
        <f t="shared" si="11"/>
        <v>13862.197101361215</v>
      </c>
      <c r="U46" s="1">
        <f t="shared" si="11"/>
        <v>10356.635228605188</v>
      </c>
      <c r="V46" s="1">
        <f t="shared" si="11"/>
        <v>15821.679045466215</v>
      </c>
      <c r="W46" s="26">
        <f>T46/MAX(T$2:T46)-1</f>
        <v>0</v>
      </c>
      <c r="X46" s="26">
        <f>U46/MAX(U$2:U46)-1</f>
        <v>-4.8447035292011775E-2</v>
      </c>
      <c r="Y46" s="26">
        <f>V46/MAX(V$2:V46)-1</f>
        <v>-1.9046152266543714E-2</v>
      </c>
    </row>
    <row r="47" spans="1:25">
      <c r="L47" s="1" t="s">
        <v>17</v>
      </c>
      <c r="M47" s="1" t="s">
        <v>21</v>
      </c>
      <c r="N47" s="1" t="s">
        <v>13</v>
      </c>
      <c r="P47" s="4">
        <f t="shared" si="1"/>
        <v>42400</v>
      </c>
      <c r="Q47" s="9">
        <v>-5.0000000000000001E-4</v>
      </c>
      <c r="R47" s="9">
        <v>1.0575084352854924E-2</v>
      </c>
      <c r="S47" s="9">
        <v>-4.9623194473518928E-2</v>
      </c>
      <c r="T47" s="1">
        <f t="shared" si="11"/>
        <v>13855.266002810535</v>
      </c>
      <c r="U47" s="1">
        <f t="shared" si="11"/>
        <v>10466.157519759437</v>
      </c>
      <c r="V47" s="1">
        <f t="shared" si="11"/>
        <v>15036.556789295446</v>
      </c>
      <c r="W47" s="26">
        <f>T47/MAX(T$2:T47)-1</f>
        <v>-4.9999999999994493E-4</v>
      </c>
      <c r="X47" s="26">
        <f>U47/MAX(U$2:U47)-1</f>
        <v>-3.8384282424015592E-2</v>
      </c>
      <c r="Y47" s="26">
        <f>V47/MAX(V$2:V47)-1</f>
        <v>-6.7724215822167699E-2</v>
      </c>
    </row>
    <row r="48" spans="1:25">
      <c r="J48" s="1">
        <v>2012</v>
      </c>
      <c r="L48" s="26">
        <f t="shared" ref="L48:N57" si="12">L36/L35-1</f>
        <v>1.6183221825977201E-2</v>
      </c>
      <c r="M48" s="26">
        <f t="shared" si="12"/>
        <v>-8.9392909468020143E-3</v>
      </c>
      <c r="N48" s="26">
        <f t="shared" si="12"/>
        <v>3.6854874100570312E-2</v>
      </c>
      <c r="P48" s="4">
        <f t="shared" si="1"/>
        <v>42429</v>
      </c>
      <c r="Q48" s="9">
        <v>8.0000000000000002E-3</v>
      </c>
      <c r="R48" s="9">
        <v>1.7325872693693123E-2</v>
      </c>
      <c r="S48" s="9">
        <v>-1.3491338010330756E-3</v>
      </c>
      <c r="T48" s="1">
        <f t="shared" si="11"/>
        <v>13966.108130833019</v>
      </c>
      <c r="U48" s="1">
        <f t="shared" si="11"/>
        <v>10647.492832538928</v>
      </c>
      <c r="V48" s="1">
        <f t="shared" si="11"/>
        <v>15016.270462279854</v>
      </c>
      <c r="W48" s="26">
        <f>T48/MAX(T$2:T48)-1</f>
        <v>0</v>
      </c>
      <c r="X48" s="26">
        <f>U48/MAX(U$2:U48)-1</f>
        <v>-2.1723450921039666E-2</v>
      </c>
      <c r="Y48" s="26">
        <f>V48/MAX(V$2:V48)-1</f>
        <v>-6.898198059448668E-2</v>
      </c>
    </row>
    <row r="49" spans="10:25">
      <c r="J49" s="1">
        <v>2013</v>
      </c>
      <c r="L49" s="26">
        <f t="shared" si="12"/>
        <v>0.10625877747719326</v>
      </c>
      <c r="M49" s="26">
        <f t="shared" si="12"/>
        <v>-1.4176972144691158E-2</v>
      </c>
      <c r="N49" s="26">
        <f t="shared" si="12"/>
        <v>0.3238847806296028</v>
      </c>
      <c r="P49" s="4">
        <f t="shared" si="1"/>
        <v>42460</v>
      </c>
      <c r="Q49" s="9">
        <v>8.8000000000000005E-3</v>
      </c>
      <c r="R49" s="9">
        <v>-1.8903031649169399E-2</v>
      </c>
      <c r="S49" s="9">
        <v>6.7837311762143582E-2</v>
      </c>
      <c r="T49" s="1">
        <f t="shared" si="11"/>
        <v>14089.009882384349</v>
      </c>
      <c r="U49" s="1">
        <f t="shared" si="11"/>
        <v>10446.222938541141</v>
      </c>
      <c r="V49" s="1">
        <f t="shared" si="11"/>
        <v>16034.933883134199</v>
      </c>
      <c r="W49" s="26">
        <f>T49/MAX(T$2:T49)-1</f>
        <v>0</v>
      </c>
      <c r="X49" s="26">
        <f>U49/MAX(U$2:U49)-1</f>
        <v>-4.0215843489919467E-2</v>
      </c>
      <c r="Y49" s="26">
        <f>V49/MAX(V$2:V49)-1</f>
        <v>-5.8242209559014047E-3</v>
      </c>
    </row>
    <row r="50" spans="10:25">
      <c r="J50" s="1">
        <v>2014</v>
      </c>
      <c r="L50" s="26">
        <f t="shared" si="12"/>
        <v>0.14621509423411361</v>
      </c>
      <c r="M50" s="26">
        <f t="shared" si="12"/>
        <v>7.6132240008227381E-2</v>
      </c>
      <c r="N50" s="26">
        <f t="shared" si="12"/>
        <v>0.13688363157085148</v>
      </c>
      <c r="P50" s="4">
        <f t="shared" si="1"/>
        <v>42490</v>
      </c>
      <c r="Q50" s="9">
        <v>3.2000000000000002E-3</v>
      </c>
      <c r="R50" s="9">
        <v>-2.1157225305310501E-3</v>
      </c>
      <c r="S50" s="9">
        <v>3.8780205054853578E-3</v>
      </c>
      <c r="T50" s="1">
        <f t="shared" si="11"/>
        <v>14134.094714007981</v>
      </c>
      <c r="U50" s="1">
        <f t="shared" si="11"/>
        <v>10424.121629311119</v>
      </c>
      <c r="V50" s="1">
        <f t="shared" si="11"/>
        <v>16097.117685537096</v>
      </c>
      <c r="W50" s="26">
        <f>T50/MAX(T$2:T50)-1</f>
        <v>0</v>
      </c>
      <c r="X50" s="26">
        <f>U50/MAX(U$2:U50)-1</f>
        <v>-4.2246480454294577E-2</v>
      </c>
      <c r="Y50" s="26">
        <f>V50/MAX(V$2:V50)-1</f>
        <v>-1.9687868987114943E-3</v>
      </c>
    </row>
    <row r="51" spans="10:25">
      <c r="J51" s="1">
        <v>2015</v>
      </c>
      <c r="L51" s="26">
        <f t="shared" si="12"/>
        <v>7.5814012701578948E-2</v>
      </c>
      <c r="M51" s="26">
        <f t="shared" si="12"/>
        <v>-1.4960104978174238E-2</v>
      </c>
      <c r="N51" s="26">
        <f t="shared" si="12"/>
        <v>1.3837599218981866E-2</v>
      </c>
      <c r="P51" s="4">
        <f t="shared" si="1"/>
        <v>42521</v>
      </c>
      <c r="Q51" s="9">
        <v>2.0999999999999999E-3</v>
      </c>
      <c r="R51" s="9">
        <v>-9.3591443367784244E-3</v>
      </c>
      <c r="S51" s="9">
        <v>1.7957218508640294E-2</v>
      </c>
      <c r="T51" s="1">
        <f t="shared" ref="T51:V66" si="13">T50*(1+Q51)</f>
        <v>14163.776312907397</v>
      </c>
      <c r="U51" s="1">
        <f t="shared" si="13"/>
        <v>10326.560770398262</v>
      </c>
      <c r="V51" s="1">
        <f t="shared" si="13"/>
        <v>16386.177145175585</v>
      </c>
      <c r="W51" s="26">
        <f>T51/MAX(T$2:T51)-1</f>
        <v>0</v>
      </c>
      <c r="X51" s="26">
        <f>U51/MAX(U$2:U51)-1</f>
        <v>-5.1210233882780454E-2</v>
      </c>
      <c r="Y51" s="26">
        <f>V51/MAX(V$2:V51)-1</f>
        <v>0</v>
      </c>
    </row>
    <row r="52" spans="10:25">
      <c r="J52" s="1">
        <v>2016</v>
      </c>
      <c r="L52" s="26">
        <f t="shared" si="12"/>
        <v>6.0350161116639045E-2</v>
      </c>
      <c r="M52" s="26">
        <f t="shared" si="12"/>
        <v>-1.2257686628113218E-2</v>
      </c>
      <c r="N52" s="26">
        <f t="shared" si="12"/>
        <v>0.11959912078710544</v>
      </c>
      <c r="P52" s="4">
        <f t="shared" si="1"/>
        <v>42551</v>
      </c>
      <c r="Q52" s="9">
        <v>5.5999999999999999E-3</v>
      </c>
      <c r="R52" s="9">
        <v>2.0309932569395617E-2</v>
      </c>
      <c r="S52" s="9">
        <v>2.5922510390481435E-3</v>
      </c>
      <c r="T52" s="1">
        <f t="shared" si="13"/>
        <v>14243.093460259679</v>
      </c>
      <c r="U52" s="1">
        <f t="shared" si="13"/>
        <v>10536.292523318818</v>
      </c>
      <c r="V52" s="1">
        <f t="shared" si="13"/>
        <v>16428.654229906195</v>
      </c>
      <c r="W52" s="26">
        <f>T52/MAX(T$2:T52)-1</f>
        <v>0</v>
      </c>
      <c r="X52" s="26">
        <f>U52/MAX(U$2:U52)-1</f>
        <v>-3.194037771040692E-2</v>
      </c>
      <c r="Y52" s="26">
        <f>V52/MAX(V$2:V52)-1</f>
        <v>0</v>
      </c>
    </row>
    <row r="53" spans="10:25">
      <c r="J53" s="1">
        <v>2017</v>
      </c>
      <c r="L53" s="26">
        <f t="shared" si="12"/>
        <v>7.6256507261318163E-2</v>
      </c>
      <c r="M53" s="26">
        <f t="shared" si="12"/>
        <v>6.9642689505384769E-3</v>
      </c>
      <c r="N53" s="26">
        <f t="shared" si="12"/>
        <v>0.21831601482707264</v>
      </c>
      <c r="P53" s="4">
        <f t="shared" si="1"/>
        <v>42582</v>
      </c>
      <c r="Q53" s="9">
        <v>8.3999999999999995E-3</v>
      </c>
      <c r="R53" s="9">
        <v>3.6039641984382254E-3</v>
      </c>
      <c r="S53" s="9">
        <v>3.6868008497534133E-2</v>
      </c>
      <c r="T53" s="1">
        <f t="shared" si="13"/>
        <v>14362.735445325859</v>
      </c>
      <c r="U53" s="1">
        <f t="shared" si="13"/>
        <v>10574.264944357132</v>
      </c>
      <c r="V53" s="1">
        <f t="shared" si="13"/>
        <v>17034.345993657425</v>
      </c>
      <c r="W53" s="26">
        <f>T53/MAX(T$2:T53)-1</f>
        <v>0</v>
      </c>
      <c r="X53" s="26">
        <f>U53/MAX(U$2:U53)-1</f>
        <v>-2.845152548972163E-2</v>
      </c>
      <c r="Y53" s="26">
        <f>V53/MAX(V$2:V53)-1</f>
        <v>0</v>
      </c>
    </row>
    <row r="54" spans="10:25">
      <c r="J54" s="1">
        <v>2018</v>
      </c>
      <c r="L54" s="26">
        <f t="shared" si="12"/>
        <v>5.2849171540643614E-2</v>
      </c>
      <c r="M54" s="26">
        <f t="shared" si="12"/>
        <v>-3.1714344959151042E-2</v>
      </c>
      <c r="N54" s="26">
        <f t="shared" si="12"/>
        <v>-4.3842417452558347E-2</v>
      </c>
      <c r="P54" s="4">
        <f t="shared" si="1"/>
        <v>42613</v>
      </c>
      <c r="Q54" s="9">
        <v>4.4999999999999997E-3</v>
      </c>
      <c r="R54" s="9">
        <v>-1.6734726197074834E-2</v>
      </c>
      <c r="S54" s="9">
        <v>1.4047845308431395E-3</v>
      </c>
      <c r="T54" s="1">
        <f t="shared" si="13"/>
        <v>14427.367754829826</v>
      </c>
      <c r="U54" s="1">
        <f t="shared" si="13"/>
        <v>10397.307515777988</v>
      </c>
      <c r="V54" s="1">
        <f t="shared" si="13"/>
        <v>17058.275579402347</v>
      </c>
      <c r="W54" s="26">
        <f>T54/MAX(T$2:T54)-1</f>
        <v>0</v>
      </c>
      <c r="X54" s="26">
        <f>U54/MAX(U$2:U54)-1</f>
        <v>-4.471012319783696E-2</v>
      </c>
      <c r="Y54" s="26">
        <f>V54/MAX(V$2:V54)-1</f>
        <v>0</v>
      </c>
    </row>
    <row r="55" spans="10:25">
      <c r="J55" s="48">
        <v>2019</v>
      </c>
      <c r="L55" s="26">
        <f t="shared" si="12"/>
        <v>4.589358165211932E-2</v>
      </c>
      <c r="M55" s="26">
        <f t="shared" si="12"/>
        <v>5.1698900886541166E-2</v>
      </c>
      <c r="N55" s="26">
        <f t="shared" si="12"/>
        <v>0.314863709868344</v>
      </c>
      <c r="P55" s="4">
        <f t="shared" si="1"/>
        <v>42643</v>
      </c>
      <c r="Q55" s="9">
        <v>5.1999999999999998E-3</v>
      </c>
      <c r="R55" s="9">
        <v>-4.6050291783326092E-3</v>
      </c>
      <c r="S55" s="9">
        <v>1.8688004970535133E-4</v>
      </c>
      <c r="T55" s="1">
        <f t="shared" si="13"/>
        <v>14502.390067154942</v>
      </c>
      <c r="U55" s="1">
        <f t="shared" si="13"/>
        <v>10349.427611291732</v>
      </c>
      <c r="V55" s="1">
        <f t="shared" si="13"/>
        <v>17061.463430790514</v>
      </c>
      <c r="W55" s="26">
        <f>T55/MAX(T$2:T55)-1</f>
        <v>0</v>
      </c>
      <c r="X55" s="26">
        <f>U55/MAX(U$2:U55)-1</f>
        <v>-4.9109260954276701E-2</v>
      </c>
      <c r="Y55" s="26">
        <f>V55/MAX(V$2:V55)-1</f>
        <v>0</v>
      </c>
    </row>
    <row r="56" spans="10:25">
      <c r="J56" s="48">
        <v>2020</v>
      </c>
      <c r="L56" s="26">
        <f t="shared" si="12"/>
        <v>1.4188723392026148E-2</v>
      </c>
      <c r="M56" s="26">
        <f t="shared" si="12"/>
        <v>5.4182892593028553E-2</v>
      </c>
      <c r="N56" s="26">
        <f t="shared" si="12"/>
        <v>0.18398826898926868</v>
      </c>
      <c r="P56" s="4">
        <f t="shared" si="1"/>
        <v>42674</v>
      </c>
      <c r="Q56" s="9">
        <v>6.9999999999999999E-4</v>
      </c>
      <c r="R56" s="9">
        <v>-1.2961989435712695E-2</v>
      </c>
      <c r="S56" s="9">
        <v>-1.8240452699062937E-2</v>
      </c>
      <c r="T56" s="1">
        <f t="shared" si="13"/>
        <v>14512.541740201948</v>
      </c>
      <c r="U56" s="1">
        <f t="shared" si="13"/>
        <v>10215.278439928496</v>
      </c>
      <c r="V56" s="1">
        <f t="shared" si="13"/>
        <v>16750.254614104389</v>
      </c>
      <c r="W56" s="26">
        <f>T56/MAX(T$2:T56)-1</f>
        <v>0</v>
      </c>
      <c r="X56" s="26">
        <f>U56/MAX(U$2:U56)-1</f>
        <v>-6.1434696668304367E-2</v>
      </c>
      <c r="Y56" s="26">
        <f>V56/MAX(V$2:V56)-1</f>
        <v>-1.8240452699062826E-2</v>
      </c>
    </row>
    <row r="57" spans="10:25">
      <c r="J57" s="1">
        <v>2021</v>
      </c>
      <c r="L57" s="26">
        <f t="shared" si="12"/>
        <v>9.2280382100000669E-3</v>
      </c>
      <c r="M57" s="26">
        <f t="shared" si="12"/>
        <v>2.2397144012987313E-2</v>
      </c>
      <c r="N57" s="26">
        <f t="shared" si="12"/>
        <v>6.1748728952811804E-2</v>
      </c>
      <c r="P57" s="4">
        <f t="shared" si="1"/>
        <v>42704</v>
      </c>
      <c r="Q57" s="9">
        <v>3.5999999999999999E-3</v>
      </c>
      <c r="R57" s="9">
        <v>-1.9340509049157184E-3</v>
      </c>
      <c r="S57" s="9">
        <v>3.7035114647209877E-2</v>
      </c>
      <c r="T57" s="1">
        <f t="shared" si="13"/>
        <v>14564.786890466676</v>
      </c>
      <c r="U57" s="1">
        <f t="shared" si="13"/>
        <v>10195.521571417787</v>
      </c>
      <c r="V57" s="1">
        <f t="shared" si="13"/>
        <v>17370.602214107701</v>
      </c>
      <c r="W57" s="26">
        <f>T57/MAX(T$2:T57)-1</f>
        <v>0</v>
      </c>
      <c r="X57" s="26">
        <f>U57/MAX(U$2:U57)-1</f>
        <v>-6.3249929742535516E-2</v>
      </c>
      <c r="Y57" s="26">
        <f>V57/MAX(V$2:V57)-1</f>
        <v>0</v>
      </c>
    </row>
    <row r="58" spans="10:25">
      <c r="P58" s="4">
        <f t="shared" si="1"/>
        <v>42735</v>
      </c>
      <c r="Q58" s="9">
        <v>9.1999999999999998E-3</v>
      </c>
      <c r="R58" s="9">
        <v>3.3510073804621232E-3</v>
      </c>
      <c r="S58" s="9">
        <v>1.9765332850302686E-2</v>
      </c>
      <c r="T58" s="1">
        <f t="shared" si="13"/>
        <v>14698.782929858971</v>
      </c>
      <c r="U58" s="1">
        <f t="shared" si="13"/>
        <v>10229.686839451268</v>
      </c>
      <c r="V58" s="1">
        <f t="shared" si="13"/>
        <v>17713.937948679744</v>
      </c>
      <c r="W58" s="26">
        <f>T58/MAX(T$2:T58)-1</f>
        <v>0</v>
      </c>
      <c r="X58" s="26">
        <f>U58/MAX(U$2:U58)-1</f>
        <v>-6.0110873343454441E-2</v>
      </c>
      <c r="Y58" s="26">
        <f>V58/MAX(V$2:V58)-1</f>
        <v>0</v>
      </c>
    </row>
    <row r="59" spans="10:25">
      <c r="P59" s="4">
        <f t="shared" si="1"/>
        <v>42766</v>
      </c>
      <c r="Q59" s="9">
        <v>7.7999999999999996E-3</v>
      </c>
      <c r="R59" s="9">
        <v>-9.7832510768290915E-3</v>
      </c>
      <c r="S59" s="9">
        <v>1.8966218395479073E-2</v>
      </c>
      <c r="T59" s="1">
        <f t="shared" si="13"/>
        <v>14813.433436711872</v>
      </c>
      <c r="U59" s="1">
        <f t="shared" si="13"/>
        <v>10129.607244663581</v>
      </c>
      <c r="V59" s="1">
        <f t="shared" si="13"/>
        <v>18049.904364458369</v>
      </c>
      <c r="W59" s="26">
        <f>T59/MAX(T$2:T59)-1</f>
        <v>0</v>
      </c>
      <c r="X59" s="26">
        <f>U59/MAX(U$2:U59)-1</f>
        <v>-6.9306044653917098E-2</v>
      </c>
      <c r="Y59" s="26">
        <f>V59/MAX(V$2:V59)-1</f>
        <v>0</v>
      </c>
    </row>
    <row r="60" spans="10:25">
      <c r="P60" s="4">
        <f t="shared" si="1"/>
        <v>42794</v>
      </c>
      <c r="Q60" s="9">
        <v>7.3000000000000001E-3</v>
      </c>
      <c r="R60" s="9">
        <v>6.593128530918424E-3</v>
      </c>
      <c r="S60" s="9">
        <v>3.970815241948622E-2</v>
      </c>
      <c r="T60" s="1">
        <f t="shared" si="13"/>
        <v>14921.57150079987</v>
      </c>
      <c r="U60" s="1">
        <f t="shared" si="13"/>
        <v>10196.39304719537</v>
      </c>
      <c r="V60" s="1">
        <f t="shared" si="13"/>
        <v>18766.632718119432</v>
      </c>
      <c r="W60" s="26">
        <f>T60/MAX(T$2:T60)-1</f>
        <v>0</v>
      </c>
      <c r="X60" s="26">
        <f>U60/MAX(U$2:U60)-1</f>
        <v>-6.3169859783371529E-2</v>
      </c>
      <c r="Y60" s="26">
        <f>V60/MAX(V$2:V60)-1</f>
        <v>0</v>
      </c>
    </row>
    <row r="61" spans="10:25">
      <c r="P61" s="4">
        <f t="shared" si="1"/>
        <v>42825</v>
      </c>
      <c r="Q61" s="9">
        <v>0.01</v>
      </c>
      <c r="R61" s="9">
        <v>-4.9290489777735758E-3</v>
      </c>
      <c r="S61" s="9">
        <v>1.1648095161407301E-3</v>
      </c>
      <c r="T61" s="1">
        <f t="shared" si="13"/>
        <v>15070.787215807868</v>
      </c>
      <c r="U61" s="1">
        <f t="shared" si="13"/>
        <v>10146.134526469114</v>
      </c>
      <c r="V61" s="1">
        <f t="shared" si="13"/>
        <v>18788.492270495415</v>
      </c>
      <c r="W61" s="26">
        <f>T61/MAX(T$2:T61)-1</f>
        <v>0</v>
      </c>
      <c r="X61" s="26">
        <f>U61/MAX(U$2:U61)-1</f>
        <v>-6.7787541428353859E-2</v>
      </c>
      <c r="Y61" s="26">
        <f>V61/MAX(V$2:V61)-1</f>
        <v>0</v>
      </c>
    </row>
    <row r="62" spans="10:25">
      <c r="P62" s="4">
        <f t="shared" si="1"/>
        <v>42855</v>
      </c>
      <c r="Q62" s="9">
        <v>1.06E-2</v>
      </c>
      <c r="R62" s="9">
        <v>1.066076176110986E-3</v>
      </c>
      <c r="S62" s="9">
        <v>1.0270569233243876E-2</v>
      </c>
      <c r="T62" s="1">
        <f t="shared" si="13"/>
        <v>15230.53756029543</v>
      </c>
      <c r="U62" s="1">
        <f t="shared" si="13"/>
        <v>10156.951078767399</v>
      </c>
      <c r="V62" s="1">
        <f t="shared" si="13"/>
        <v>18981.460781147805</v>
      </c>
      <c r="W62" s="26">
        <f>T62/MAX(T$2:T62)-1</f>
        <v>0</v>
      </c>
      <c r="X62" s="26">
        <f>U62/MAX(U$2:U62)-1</f>
        <v>-6.6793731935196776E-2</v>
      </c>
      <c r="Y62" s="26">
        <f>V62/MAX(V$2:V62)-1</f>
        <v>0</v>
      </c>
    </row>
    <row r="63" spans="10:25">
      <c r="P63" s="4">
        <f t="shared" si="1"/>
        <v>42886</v>
      </c>
      <c r="Q63" s="9">
        <v>8.3000000000000001E-3</v>
      </c>
      <c r="R63" s="9">
        <v>7.3586909269063305E-4</v>
      </c>
      <c r="S63" s="9">
        <v>1.40725262932897E-2</v>
      </c>
      <c r="T63" s="1">
        <f t="shared" si="13"/>
        <v>15356.951022045881</v>
      </c>
      <c r="U63" s="1">
        <f t="shared" si="13"/>
        <v>10164.425265142234</v>
      </c>
      <c r="V63" s="1">
        <f t="shared" si="13"/>
        <v>19248.577887075557</v>
      </c>
      <c r="W63" s="26">
        <f>T63/MAX(T$2:T63)-1</f>
        <v>0</v>
      </c>
      <c r="X63" s="26">
        <f>U63/MAX(U$2:U63)-1</f>
        <v>-6.610701428542276E-2</v>
      </c>
      <c r="Y63" s="26">
        <f>V63/MAX(V$2:V63)-1</f>
        <v>0</v>
      </c>
    </row>
    <row r="64" spans="10:25">
      <c r="P64" s="4">
        <f t="shared" si="1"/>
        <v>42916</v>
      </c>
      <c r="Q64" s="9">
        <v>6.0000000000000001E-3</v>
      </c>
      <c r="R64" s="9">
        <v>-1.0237769498379956E-2</v>
      </c>
      <c r="S64" s="9">
        <v>6.2417461403123653E-3</v>
      </c>
      <c r="T64" s="1">
        <f t="shared" si="13"/>
        <v>15449.092728178157</v>
      </c>
      <c r="U64" s="1">
        <f t="shared" si="13"/>
        <v>10060.364222194197</v>
      </c>
      <c r="V64" s="1">
        <f t="shared" si="13"/>
        <v>19368.722623808713</v>
      </c>
      <c r="W64" s="26">
        <f>T64/MAX(T$2:T64)-1</f>
        <v>0</v>
      </c>
      <c r="X64" s="26">
        <f>U64/MAX(U$2:U64)-1</f>
        <v>-7.5667995409322564E-2</v>
      </c>
      <c r="Y64" s="26">
        <f>V64/MAX(V$2:V64)-1</f>
        <v>0</v>
      </c>
    </row>
    <row r="65" spans="16:25">
      <c r="P65" s="4">
        <f t="shared" si="1"/>
        <v>42947</v>
      </c>
      <c r="Q65" s="9">
        <v>5.7999999999999996E-3</v>
      </c>
      <c r="R65" s="9">
        <v>5.8269531146495357E-3</v>
      </c>
      <c r="S65" s="9">
        <v>2.0562761309518951E-2</v>
      </c>
      <c r="T65" s="1">
        <f t="shared" si="13"/>
        <v>15538.697466001591</v>
      </c>
      <c r="U65" s="1">
        <f t="shared" si="13"/>
        <v>10118.985492833221</v>
      </c>
      <c r="V65" s="1">
        <f t="shared" si="13"/>
        <v>19766.997043992371</v>
      </c>
      <c r="W65" s="26">
        <f>T65/MAX(T$2:T65)-1</f>
        <v>0</v>
      </c>
      <c r="X65" s="26">
        <f>U65/MAX(U$2:U65)-1</f>
        <v>-7.0281956156202696E-2</v>
      </c>
      <c r="Y65" s="26">
        <f>V65/MAX(V$2:V65)-1</f>
        <v>0</v>
      </c>
    </row>
    <row r="66" spans="16:25">
      <c r="P66" s="4">
        <f t="shared" si="1"/>
        <v>42978</v>
      </c>
      <c r="Q66" s="9">
        <v>4.5999999999999999E-3</v>
      </c>
      <c r="R66" s="9">
        <v>5.1950648572538505E-3</v>
      </c>
      <c r="S66" s="9">
        <v>3.0620622633290573E-3</v>
      </c>
      <c r="T66" s="1">
        <f t="shared" si="13"/>
        <v>15610.175474345198</v>
      </c>
      <c r="U66" s="1">
        <f t="shared" si="13"/>
        <v>10171.5542787581</v>
      </c>
      <c r="V66" s="1">
        <f t="shared" si="13"/>
        <v>19827.524819700116</v>
      </c>
      <c r="W66" s="26">
        <f>T66/MAX(T$2:T66)-1</f>
        <v>0</v>
      </c>
      <c r="X66" s="26">
        <f>U66/MAX(U$2:U66)-1</f>
        <v>-6.5452010619474921E-2</v>
      </c>
      <c r="Y66" s="26">
        <f>V66/MAX(V$2:V66)-1</f>
        <v>0</v>
      </c>
    </row>
    <row r="67" spans="16:25">
      <c r="P67" s="4">
        <f t="shared" si="1"/>
        <v>43008</v>
      </c>
      <c r="Q67" s="9">
        <v>7.1000000000000004E-3</v>
      </c>
      <c r="R67" s="9">
        <v>-1.1417986747837561E-2</v>
      </c>
      <c r="S67" s="9">
        <v>2.0627748382813005E-2</v>
      </c>
      <c r="T67" s="1">
        <f t="shared" ref="T67:V82" si="14">T66*(1+Q67)</f>
        <v>15721.007720213051</v>
      </c>
      <c r="U67" s="1">
        <f t="shared" si="14"/>
        <v>10055.415606798329</v>
      </c>
      <c r="V67" s="1">
        <f t="shared" si="14"/>
        <v>20236.522012734869</v>
      </c>
      <c r="W67" s="26">
        <f>T67/MAX(T$2:T67)-1</f>
        <v>0</v>
      </c>
      <c r="X67" s="26">
        <f>U67/MAX(U$2:U67)-1</f>
        <v>-7.6122667177439984E-2</v>
      </c>
      <c r="Y67" s="26">
        <f>V67/MAX(V$2:V67)-1</f>
        <v>0</v>
      </c>
    </row>
    <row r="68" spans="16:25">
      <c r="P68" s="4">
        <f t="shared" ref="P68:P109" si="15">EOMONTH(P67,1)</f>
        <v>43039</v>
      </c>
      <c r="Q68" s="9">
        <v>9.1999999999999998E-3</v>
      </c>
      <c r="R68" s="9">
        <v>1.9242860823183161E-2</v>
      </c>
      <c r="S68" s="9">
        <v>2.3334840434781512E-2</v>
      </c>
      <c r="T68" s="1">
        <f t="shared" si="14"/>
        <v>15865.640991239012</v>
      </c>
      <c r="U68" s="1">
        <f t="shared" si="14"/>
        <v>10248.910569839214</v>
      </c>
      <c r="V68" s="1">
        <f t="shared" si="14"/>
        <v>20708.738024856983</v>
      </c>
      <c r="W68" s="26">
        <f>T68/MAX(T$2:T68)-1</f>
        <v>0</v>
      </c>
      <c r="X68" s="26">
        <f>U68/MAX(U$2:U68)-1</f>
        <v>-5.8344624244241805E-2</v>
      </c>
      <c r="Y68" s="26">
        <f>V68/MAX(V$2:V68)-1</f>
        <v>0</v>
      </c>
    </row>
    <row r="69" spans="16:25">
      <c r="P69" s="4">
        <f t="shared" si="15"/>
        <v>43069</v>
      </c>
      <c r="Q69" s="9">
        <v>-1E-3</v>
      </c>
      <c r="R69" s="9">
        <v>-2.5009136671261256E-4</v>
      </c>
      <c r="S69" s="9">
        <v>3.0669548163445581E-2</v>
      </c>
      <c r="T69" s="1">
        <f t="shared" si="14"/>
        <v>15849.775350247774</v>
      </c>
      <c r="U69" s="1">
        <f t="shared" si="14"/>
        <v>10246.347405787488</v>
      </c>
      <c r="V69" s="1">
        <f t="shared" si="14"/>
        <v>21343.86566311451</v>
      </c>
      <c r="W69" s="26">
        <f>T69/MAX(T$2:T69)-1</f>
        <v>-1.0000000000000009E-3</v>
      </c>
      <c r="X69" s="26">
        <f>U69/MAX(U$2:U69)-1</f>
        <v>-5.8580124124136823E-2</v>
      </c>
      <c r="Y69" s="26">
        <f>V69/MAX(V$2:V69)-1</f>
        <v>0</v>
      </c>
    </row>
    <row r="70" spans="16:25">
      <c r="P70" s="4">
        <f t="shared" si="15"/>
        <v>43100</v>
      </c>
      <c r="Q70" s="9">
        <v>-1.9E-3</v>
      </c>
      <c r="R70" s="9">
        <v>5.3269445131904902E-3</v>
      </c>
      <c r="S70" s="9">
        <v>1.1118352652732089E-2</v>
      </c>
      <c r="T70" s="1">
        <f t="shared" si="14"/>
        <v>15819.660777082303</v>
      </c>
      <c r="U70" s="1">
        <f t="shared" si="14"/>
        <v>10300.929129880991</v>
      </c>
      <c r="V70" s="1">
        <f t="shared" si="14"/>
        <v>21581.174288529557</v>
      </c>
      <c r="W70" s="26">
        <f>T70/MAX(T$2:T70)-1</f>
        <v>-2.8980999999999035E-3</v>
      </c>
      <c r="X70" s="26">
        <f>U70/MAX(U$2:U70)-1</f>
        <v>-5.3565232681731412E-2</v>
      </c>
      <c r="Y70" s="26">
        <f>V70/MAX(V$2:V70)-1</f>
        <v>0</v>
      </c>
    </row>
    <row r="71" spans="16:25">
      <c r="P71" s="4">
        <f t="shared" si="15"/>
        <v>43131</v>
      </c>
      <c r="Q71" s="9">
        <v>5.4999999999999997E-3</v>
      </c>
      <c r="R71" s="9">
        <v>2.5496288309210913E-2</v>
      </c>
      <c r="S71" s="9">
        <v>5.7253738902232287E-2</v>
      </c>
      <c r="T71" s="1">
        <f t="shared" si="14"/>
        <v>15906.668911356257</v>
      </c>
      <c r="U71" s="1">
        <f t="shared" si="14"/>
        <v>10563.564588829186</v>
      </c>
      <c r="V71" s="1">
        <f t="shared" si="14"/>
        <v>22816.777206448598</v>
      </c>
      <c r="W71" s="26">
        <f>T71/MAX(T$2:T71)-1</f>
        <v>0</v>
      </c>
      <c r="X71" s="26">
        <f>U71/MAX(U$2:U71)-1</f>
        <v>-2.9434658988323981E-2</v>
      </c>
      <c r="Y71" s="26">
        <f>V71/MAX(V$2:V71)-1</f>
        <v>0</v>
      </c>
    </row>
    <row r="72" spans="16:25">
      <c r="P72" s="4">
        <f t="shared" si="15"/>
        <v>43159</v>
      </c>
      <c r="Q72" s="9">
        <v>7.3000000000000001E-3</v>
      </c>
      <c r="R72" s="9">
        <v>-3.7084103586765949E-2</v>
      </c>
      <c r="S72" s="9">
        <v>-3.6855790289246793E-2</v>
      </c>
      <c r="T72" s="1">
        <f t="shared" si="14"/>
        <v>16022.787594409159</v>
      </c>
      <c r="U72" s="1">
        <f t="shared" si="14"/>
        <v>10171.824265371552</v>
      </c>
      <c r="V72" s="1">
        <f t="shared" si="14"/>
        <v>21975.846850651262</v>
      </c>
      <c r="W72" s="26">
        <f>T72/MAX(T$2:T72)-1</f>
        <v>0</v>
      </c>
      <c r="X72" s="26">
        <f>U72/MAX(U$2:U72)-1</f>
        <v>-6.5427204632125702E-2</v>
      </c>
      <c r="Y72" s="26">
        <f>V72/MAX(V$2:V72)-1</f>
        <v>-3.6855790289246793E-2</v>
      </c>
    </row>
    <row r="73" spans="16:25">
      <c r="P73" s="4">
        <f t="shared" si="15"/>
        <v>43190</v>
      </c>
      <c r="Q73" s="9">
        <v>-1.6000000000000001E-3</v>
      </c>
      <c r="R73" s="9">
        <v>-5.3760514563484518E-3</v>
      </c>
      <c r="S73" s="9">
        <v>-2.5414037817746205E-2</v>
      </c>
      <c r="T73" s="1">
        <f t="shared" si="14"/>
        <v>15997.151134258103</v>
      </c>
      <c r="U73" s="1">
        <f t="shared" si="14"/>
        <v>10117.14001471598</v>
      </c>
      <c r="V73" s="1">
        <f t="shared" si="14"/>
        <v>21417.351847711812</v>
      </c>
      <c r="W73" s="26">
        <f>T73/MAX(T$2:T73)-1</f>
        <v>-1.6000000000000458E-3</v>
      </c>
      <c r="X73" s="26">
        <f>U73/MAX(U$2:U73)-1</f>
        <v>-7.0451516069726883E-2</v>
      </c>
      <c r="Y73" s="26">
        <f>V73/MAX(V$2:V73)-1</f>
        <v>-6.1333173658779105E-2</v>
      </c>
    </row>
    <row r="74" spans="16:25">
      <c r="P74" s="4">
        <f t="shared" si="15"/>
        <v>43220</v>
      </c>
      <c r="Q74" s="9">
        <v>3.8999999999999998E-3</v>
      </c>
      <c r="R74" s="9">
        <v>2.3031083856048795E-3</v>
      </c>
      <c r="S74" s="9">
        <v>3.8370908472336041E-3</v>
      </c>
      <c r="T74" s="1">
        <f t="shared" si="14"/>
        <v>16059.540023681709</v>
      </c>
      <c r="U74" s="1">
        <f t="shared" si="14"/>
        <v>10140.440884722211</v>
      </c>
      <c r="V74" s="1">
        <f t="shared" si="14"/>
        <v>21499.53217245865</v>
      </c>
      <c r="W74" s="26">
        <f>T74/MAX(T$2:T74)-1</f>
        <v>0</v>
      </c>
      <c r="X74" s="26">
        <f>U74/MAX(U$2:U74)-1</f>
        <v>-6.8310665161560702E-2</v>
      </c>
      <c r="Y74" s="26">
        <f>V74/MAX(V$2:V74)-1</f>
        <v>-5.7731423770823409E-2</v>
      </c>
    </row>
    <row r="75" spans="16:25">
      <c r="P75" s="4">
        <f t="shared" si="15"/>
        <v>43251</v>
      </c>
      <c r="Q75" s="9">
        <v>3.8E-3</v>
      </c>
      <c r="R75" s="9">
        <v>-4.7280821929350791E-3</v>
      </c>
      <c r="S75" s="9">
        <v>2.4082233142822096E-2</v>
      </c>
      <c r="T75" s="1">
        <f t="shared" si="14"/>
        <v>16120.5662757717</v>
      </c>
      <c r="U75" s="1">
        <f t="shared" si="14"/>
        <v>10092.496046746644</v>
      </c>
      <c r="V75" s="1">
        <f t="shared" si="14"/>
        <v>22017.288918697403</v>
      </c>
      <c r="W75" s="26">
        <f>T75/MAX(T$2:T75)-1</f>
        <v>0</v>
      </c>
      <c r="X75" s="26">
        <f>U75/MAX(U$2:U75)-1</f>
        <v>-7.2715768914958012E-2</v>
      </c>
      <c r="Y75" s="26">
        <f>V75/MAX(V$2:V75)-1</f>
        <v>-3.5039492234917424E-2</v>
      </c>
    </row>
    <row r="76" spans="16:25">
      <c r="P76" s="4">
        <f t="shared" si="15"/>
        <v>43281</v>
      </c>
      <c r="Q76" s="9">
        <v>3.5000000000000001E-3</v>
      </c>
      <c r="R76" s="9">
        <v>-1.2759317552595295E-3</v>
      </c>
      <c r="S76" s="9">
        <v>6.154453658261394E-3</v>
      </c>
      <c r="T76" s="1">
        <f t="shared" si="14"/>
        <v>16176.988257736903</v>
      </c>
      <c r="U76" s="1">
        <f t="shared" si="14"/>
        <v>10079.618710550769</v>
      </c>
      <c r="V76" s="1">
        <f t="shared" si="14"/>
        <v>22152.793303028076</v>
      </c>
      <c r="W76" s="26">
        <f>T76/MAX(T$2:T76)-1</f>
        <v>0</v>
      </c>
      <c r="X76" s="26">
        <f>U76/MAX(U$2:U76)-1</f>
        <v>-7.3898920311550764E-2</v>
      </c>
      <c r="Y76" s="26">
        <f>V76/MAX(V$2:V76)-1</f>
        <v>-2.9100687507824796E-2</v>
      </c>
    </row>
    <row r="77" spans="16:25">
      <c r="P77" s="4">
        <f t="shared" si="15"/>
        <v>43312</v>
      </c>
      <c r="Q77" s="9">
        <v>1.1599999999999999E-2</v>
      </c>
      <c r="R77" s="9">
        <v>6.069096837018062E-4</v>
      </c>
      <c r="S77" s="9">
        <v>3.7214787238615266E-2</v>
      </c>
      <c r="T77" s="1">
        <f t="shared" si="14"/>
        <v>16364.641321526651</v>
      </c>
      <c r="U77" s="1">
        <f t="shared" si="14"/>
        <v>10085.736128754224</v>
      </c>
      <c r="V77" s="1">
        <f t="shared" si="14"/>
        <v>22977.204792541288</v>
      </c>
      <c r="W77" s="26">
        <f>T77/MAX(T$2:T77)-1</f>
        <v>0</v>
      </c>
      <c r="X77" s="26">
        <f>U77/MAX(U$2:U77)-1</f>
        <v>-7.3336860598201103E-2</v>
      </c>
      <c r="Y77" s="26">
        <f>V77/MAX(V$2:V77)-1</f>
        <v>0</v>
      </c>
    </row>
    <row r="78" spans="16:25">
      <c r="P78" s="4">
        <f t="shared" si="15"/>
        <v>43343</v>
      </c>
      <c r="Q78" s="9">
        <v>5.7999999999999996E-3</v>
      </c>
      <c r="R78" s="9">
        <v>7.4760483850744297E-3</v>
      </c>
      <c r="S78" s="9">
        <v>3.2584018623557753E-2</v>
      </c>
      <c r="T78" s="1">
        <f t="shared" si="14"/>
        <v>16459.556241191505</v>
      </c>
      <c r="U78" s="1">
        <f t="shared" si="14"/>
        <v>10161.137580051884</v>
      </c>
      <c r="V78" s="1">
        <f t="shared" si="14"/>
        <v>23725.894461418753</v>
      </c>
      <c r="W78" s="26">
        <f>T78/MAX(T$2:T78)-1</f>
        <v>0</v>
      </c>
      <c r="X78" s="26">
        <f>U78/MAX(U$2:U78)-1</f>
        <v>-6.6409082131368424E-2</v>
      </c>
      <c r="Y78" s="26">
        <f>V78/MAX(V$2:V78)-1</f>
        <v>0</v>
      </c>
    </row>
    <row r="79" spans="16:25">
      <c r="P79" s="4">
        <f t="shared" si="15"/>
        <v>43373</v>
      </c>
      <c r="Q79" s="9">
        <v>0.01</v>
      </c>
      <c r="R79" s="9">
        <v>-3.0761251854469762E-3</v>
      </c>
      <c r="S79" s="9">
        <v>5.6920499755706011E-3</v>
      </c>
      <c r="T79" s="1">
        <f t="shared" si="14"/>
        <v>16624.151803603421</v>
      </c>
      <c r="U79" s="1">
        <f t="shared" si="14"/>
        <v>10129.880648829094</v>
      </c>
      <c r="V79" s="1">
        <f t="shared" si="14"/>
        <v>23860.943438408263</v>
      </c>
      <c r="W79" s="26">
        <f>T79/MAX(T$2:T79)-1</f>
        <v>0</v>
      </c>
      <c r="X79" s="26">
        <f>U79/MAX(U$2:U79)-1</f>
        <v>-6.9280924666728638E-2</v>
      </c>
      <c r="Y79" s="26">
        <f>V79/MAX(V$2:V79)-1</f>
        <v>0</v>
      </c>
    </row>
    <row r="80" spans="16:25">
      <c r="P80" s="4">
        <f t="shared" si="15"/>
        <v>43404</v>
      </c>
      <c r="Q80" s="9">
        <v>1E-4</v>
      </c>
      <c r="R80" s="9">
        <v>-1.6154786906539154E-2</v>
      </c>
      <c r="S80" s="9">
        <v>-6.8350042162466096E-2</v>
      </c>
      <c r="T80" s="1">
        <f t="shared" si="14"/>
        <v>16625.81421878378</v>
      </c>
      <c r="U80" s="1">
        <f t="shared" si="14"/>
        <v>9966.2345855585845</v>
      </c>
      <c r="V80" s="1">
        <f t="shared" si="14"/>
        <v>22230.046948356841</v>
      </c>
      <c r="W80" s="26">
        <f>T80/MAX(T$2:T80)-1</f>
        <v>0</v>
      </c>
      <c r="X80" s="26">
        <f>U80/MAX(U$2:U80)-1</f>
        <v>-8.4316492998588899E-2</v>
      </c>
      <c r="Y80" s="26">
        <f>V80/MAX(V$2:V80)-1</f>
        <v>-6.8350042162465985E-2</v>
      </c>
    </row>
    <row r="81" spans="16:25">
      <c r="P81" s="4">
        <f t="shared" si="15"/>
        <v>43434</v>
      </c>
      <c r="Q81" s="9">
        <v>2.3999999999999998E-3</v>
      </c>
      <c r="R81" s="9">
        <v>-1.2420311289624841E-3</v>
      </c>
      <c r="S81" s="9">
        <v>2.0378099223576251E-2</v>
      </c>
      <c r="T81" s="1">
        <f t="shared" si="14"/>
        <v>16665.716172908862</v>
      </c>
      <c r="U81" s="1">
        <f t="shared" si="14"/>
        <v>9953.8562119647777</v>
      </c>
      <c r="V81" s="1">
        <f t="shared" si="14"/>
        <v>22683.053050815215</v>
      </c>
      <c r="W81" s="26">
        <f>T81/MAX(T$2:T81)-1</f>
        <v>0</v>
      </c>
      <c r="X81" s="26">
        <f>U81/MAX(U$2:U81)-1</f>
        <v>-8.5453800418562209E-2</v>
      </c>
      <c r="Y81" s="26">
        <f>V81/MAX(V$2:V81)-1</f>
        <v>-4.9364786880012113E-2</v>
      </c>
    </row>
    <row r="82" spans="16:25">
      <c r="P82" s="4">
        <f t="shared" si="15"/>
        <v>43465</v>
      </c>
      <c r="Q82" s="9">
        <v>-5.9999999999999995E-4</v>
      </c>
      <c r="R82" s="9">
        <v>2.0480201499089024E-3</v>
      </c>
      <c r="S82" s="9">
        <v>-9.028985692409619E-2</v>
      </c>
      <c r="T82" s="1">
        <f t="shared" si="14"/>
        <v>16655.716743205117</v>
      </c>
      <c r="U82" s="1">
        <f t="shared" si="14"/>
        <v>9974.2419100561783</v>
      </c>
      <c r="V82" s="1">
        <f t="shared" si="14"/>
        <v>20635.003436255425</v>
      </c>
      <c r="W82" s="26">
        <f>T82/MAX(T$2:T82)-1</f>
        <v>-5.9999999999993392E-4</v>
      </c>
      <c r="X82" s="26">
        <f>U82/MAX(U$2:U82)-1</f>
        <v>-8.3580791373796814E-2</v>
      </c>
      <c r="Y82" s="26">
        <f>V82/MAX(V$2:V82)-1</f>
        <v>-0.13519750425962351</v>
      </c>
    </row>
    <row r="83" spans="16:25">
      <c r="P83" s="4">
        <f t="shared" si="15"/>
        <v>43496</v>
      </c>
      <c r="Q83" s="9">
        <v>4.3E-3</v>
      </c>
      <c r="R83" s="9">
        <v>-5.8059971204721394E-3</v>
      </c>
      <c r="S83" s="9">
        <v>8.0134905762586639E-2</v>
      </c>
      <c r="T83" s="1">
        <f t="shared" ref="T83:V98" si="16">T82*(1+Q83)</f>
        <v>16727.3363252009</v>
      </c>
      <c r="U83" s="1">
        <f t="shared" si="16"/>
        <v>9916.3314902474995</v>
      </c>
      <c r="V83" s="1">
        <f t="shared" si="16"/>
        <v>22288.587492030405</v>
      </c>
      <c r="W83" s="26">
        <f>T83/MAX(T$2:T83)-1</f>
        <v>0</v>
      </c>
      <c r="X83" s="26">
        <f>U83/MAX(U$2:U83)-1</f>
        <v>-8.8901518660225887E-2</v>
      </c>
      <c r="Y83" s="26">
        <f>V83/MAX(V$2:V83)-1</f>
        <v>-6.5896637760218812E-2</v>
      </c>
    </row>
    <row r="84" spans="16:25">
      <c r="P84" s="4">
        <f t="shared" si="15"/>
        <v>43524</v>
      </c>
      <c r="Q84" s="9">
        <v>3.8999999999999998E-3</v>
      </c>
      <c r="R84" s="9">
        <v>2.6768091552595852E-3</v>
      </c>
      <c r="S84" s="9">
        <v>3.2108447274422636E-2</v>
      </c>
      <c r="T84" s="1">
        <f t="shared" si="16"/>
        <v>16792.572936869183</v>
      </c>
      <c r="U84" s="1">
        <f t="shared" si="16"/>
        <v>9942.875617167183</v>
      </c>
      <c r="V84" s="1">
        <f t="shared" si="16"/>
        <v>23004.239428339621</v>
      </c>
      <c r="W84" s="26">
        <f>T84/MAX(T$2:T84)-1</f>
        <v>0</v>
      </c>
      <c r="X84" s="26">
        <f>U84/MAX(U$2:U84)-1</f>
        <v>-8.6462681904032501E-2</v>
      </c>
      <c r="Y84" s="26">
        <f>V84/MAX(V$2:V84)-1</f>
        <v>-3.5904029204881782E-2</v>
      </c>
    </row>
    <row r="85" spans="16:25">
      <c r="P85" s="4">
        <f t="shared" si="15"/>
        <v>43555</v>
      </c>
      <c r="Q85" s="9">
        <v>5.1000000000000004E-3</v>
      </c>
      <c r="R85" s="9">
        <v>1.6682042348890924E-2</v>
      </c>
      <c r="S85" s="9">
        <v>1.9431331650016537E-2</v>
      </c>
      <c r="T85" s="1">
        <f t="shared" si="16"/>
        <v>16878.215058847218</v>
      </c>
      <c r="U85" s="1">
        <f t="shared" si="16"/>
        <v>10108.743089282521</v>
      </c>
      <c r="V85" s="1">
        <f t="shared" si="16"/>
        <v>23451.242434028074</v>
      </c>
      <c r="W85" s="26">
        <f>T85/MAX(T$2:T85)-1</f>
        <v>0</v>
      </c>
      <c r="X85" s="26">
        <f>U85/MAX(U$2:U85)-1</f>
        <v>-7.1223013676263269E-2</v>
      </c>
      <c r="Y85" s="26">
        <f>V85/MAX(V$2:V85)-1</f>
        <v>-1.7170360653917194E-2</v>
      </c>
    </row>
    <row r="86" spans="16:25">
      <c r="P86" s="4">
        <f t="shared" si="15"/>
        <v>43585</v>
      </c>
      <c r="Q86" s="9">
        <v>5.5999999999999999E-3</v>
      </c>
      <c r="R86" s="9">
        <v>1.1166067703667126E-2</v>
      </c>
      <c r="S86" s="9">
        <v>4.0489296420135323E-2</v>
      </c>
      <c r="T86" s="1">
        <f t="shared" si="16"/>
        <v>16972.733063176762</v>
      </c>
      <c r="U86" s="1">
        <f t="shared" si="16"/>
        <v>10221.617999016427</v>
      </c>
      <c r="V86" s="1">
        <f t="shared" si="16"/>
        <v>24400.766740359893</v>
      </c>
      <c r="W86" s="26">
        <f>T86/MAX(T$2:T86)-1</f>
        <v>0</v>
      </c>
      <c r="X86" s="26">
        <f>U86/MAX(U$2:U86)-1</f>
        <v>-6.085222696536452E-2</v>
      </c>
      <c r="Y86" s="26">
        <f>V86/MAX(V$2:V86)-1</f>
        <v>0</v>
      </c>
    </row>
    <row r="87" spans="16:25">
      <c r="P87" s="4">
        <f t="shared" si="15"/>
        <v>43616</v>
      </c>
      <c r="Q87" s="9">
        <v>-2.0000000000000001E-4</v>
      </c>
      <c r="R87" s="9">
        <v>-2.9980761759433872E-3</v>
      </c>
      <c r="S87" s="9">
        <v>-6.3548027506824978E-2</v>
      </c>
      <c r="T87" s="1">
        <f t="shared" si="16"/>
        <v>16969.338516564127</v>
      </c>
      <c r="U87" s="1">
        <f t="shared" si="16"/>
        <v>10190.972809613982</v>
      </c>
      <c r="V87" s="1">
        <f t="shared" si="16"/>
        <v>22850.146144355884</v>
      </c>
      <c r="W87" s="26">
        <f>T87/MAX(T$2:T87)-1</f>
        <v>-1.9999999999997797E-4</v>
      </c>
      <c r="X87" s="26">
        <f>U87/MAX(U$2:U87)-1</f>
        <v>-6.3667863529389912E-2</v>
      </c>
      <c r="Y87" s="26">
        <f>V87/MAX(V$2:V87)-1</f>
        <v>-6.3548027506824978E-2</v>
      </c>
    </row>
    <row r="88" spans="16:25">
      <c r="P88" s="4">
        <f t="shared" si="15"/>
        <v>43646</v>
      </c>
      <c r="Q88" s="9">
        <v>7.3000000000000001E-3</v>
      </c>
      <c r="R88" s="9">
        <v>2.139505310449441E-2</v>
      </c>
      <c r="S88" s="9">
        <v>7.0476711594105623E-2</v>
      </c>
      <c r="T88" s="1">
        <f t="shared" si="16"/>
        <v>17093.214687735046</v>
      </c>
      <c r="U88" s="1">
        <f t="shared" si="16"/>
        <v>10409.009214062133</v>
      </c>
      <c r="V88" s="1">
        <f t="shared" si="16"/>
        <v>24460.549304054817</v>
      </c>
      <c r="W88" s="26">
        <f>T88/MAX(T$2:T88)-1</f>
        <v>0</v>
      </c>
      <c r="X88" s="26">
        <f>U88/MAX(U$2:U88)-1</f>
        <v>-4.3634987746156373E-2</v>
      </c>
      <c r="Y88" s="26">
        <f>V88/MAX(V$2:V88)-1</f>
        <v>0</v>
      </c>
    </row>
    <row r="89" spans="16:25">
      <c r="P89" s="4">
        <f t="shared" si="15"/>
        <v>43677</v>
      </c>
      <c r="Q89" s="9">
        <v>7.4999999999999997E-3</v>
      </c>
      <c r="R89" s="9">
        <v>8.1989657719774289E-3</v>
      </c>
      <c r="S89" s="9">
        <v>1.4373122328946719E-2</v>
      </c>
      <c r="T89" s="1">
        <f t="shared" si="16"/>
        <v>17221.413797893059</v>
      </c>
      <c r="U89" s="1">
        <f t="shared" si="16"/>
        <v>10494.352324328425</v>
      </c>
      <c r="V89" s="1">
        <f t="shared" si="16"/>
        <v>24812.123771435228</v>
      </c>
      <c r="W89" s="26">
        <f>T89/MAX(T$2:T89)-1</f>
        <v>0</v>
      </c>
      <c r="X89" s="26">
        <f>U89/MAX(U$2:U89)-1</f>
        <v>-3.5793783745170393E-2</v>
      </c>
      <c r="Y89" s="26">
        <f>V89/MAX(V$2:V89)-1</f>
        <v>0</v>
      </c>
    </row>
    <row r="90" spans="16:25">
      <c r="P90" s="4">
        <f t="shared" si="15"/>
        <v>43708</v>
      </c>
      <c r="Q90" s="9">
        <v>-1.6999999999999999E-3</v>
      </c>
      <c r="R90" s="9">
        <v>2.3578168261405574E-2</v>
      </c>
      <c r="S90" s="9">
        <v>-1.5841366088397368E-2</v>
      </c>
      <c r="T90" s="1">
        <f t="shared" si="16"/>
        <v>17192.137394436642</v>
      </c>
      <c r="U90" s="1">
        <f t="shared" si="16"/>
        <v>10741.789929225914</v>
      </c>
      <c r="V90" s="1">
        <f t="shared" si="16"/>
        <v>24419.065835341295</v>
      </c>
      <c r="W90" s="26">
        <f>T90/MAX(T$2:T90)-1</f>
        <v>-1.6999999999999238E-3</v>
      </c>
      <c r="X90" s="26">
        <f>U90/MAX(U$2:U90)-1</f>
        <v>-1.3059567339620881E-2</v>
      </c>
      <c r="Y90" s="26">
        <f>V90/MAX(V$2:V90)-1</f>
        <v>-1.5841366088397479E-2</v>
      </c>
    </row>
    <row r="91" spans="16:25">
      <c r="P91" s="4">
        <f t="shared" si="15"/>
        <v>43738</v>
      </c>
      <c r="Q91" s="9">
        <v>4.3E-3</v>
      </c>
      <c r="R91" s="9">
        <v>-2.0195194335317357E-2</v>
      </c>
      <c r="S91" s="9">
        <v>1.8710697955149458E-2</v>
      </c>
      <c r="T91" s="1">
        <f t="shared" si="16"/>
        <v>17266.063585232718</v>
      </c>
      <c r="U91" s="1">
        <f t="shared" si="16"/>
        <v>10524.857394096041</v>
      </c>
      <c r="V91" s="1">
        <f t="shared" si="16"/>
        <v>24875.963600533276</v>
      </c>
      <c r="W91" s="26">
        <f>T91/MAX(T$2:T91)-1</f>
        <v>0</v>
      </c>
      <c r="X91" s="26">
        <f>U91/MAX(U$2:U91)-1</f>
        <v>-3.2991021174579416E-2</v>
      </c>
      <c r="Y91" s="26">
        <f>V91/MAX(V$2:V91)-1</f>
        <v>0</v>
      </c>
    </row>
    <row r="92" spans="16:25">
      <c r="P92" s="4">
        <f t="shared" si="15"/>
        <v>43769</v>
      </c>
      <c r="Q92" s="9">
        <v>5.0000000000000001E-4</v>
      </c>
      <c r="R92" s="9">
        <v>-9.6468817215473734E-3</v>
      </c>
      <c r="S92" s="9">
        <v>2.1658991543773043E-2</v>
      </c>
      <c r="T92" s="1">
        <f t="shared" si="16"/>
        <v>17274.696617025333</v>
      </c>
      <c r="U92" s="1">
        <f t="shared" si="16"/>
        <v>10423.325339679044</v>
      </c>
      <c r="V92" s="1">
        <f t="shared" si="16"/>
        <v>25414.751885800433</v>
      </c>
      <c r="W92" s="26">
        <f>T92/MAX(T$2:T92)-1</f>
        <v>0</v>
      </c>
      <c r="X92" s="26">
        <f>U92/MAX(U$2:U92)-1</f>
        <v>-4.2319642416982495E-2</v>
      </c>
      <c r="Y92" s="26">
        <f>V92/MAX(V$2:V92)-1</f>
        <v>0</v>
      </c>
    </row>
    <row r="93" spans="16:25">
      <c r="P93" s="4">
        <f t="shared" si="15"/>
        <v>43799</v>
      </c>
      <c r="Q93" s="9">
        <v>4.4999999999999997E-3</v>
      </c>
      <c r="R93" s="9">
        <v>3.5938423686505683E-3</v>
      </c>
      <c r="S93" s="9">
        <v>3.6299039052051674E-2</v>
      </c>
      <c r="T93" s="1">
        <f t="shared" si="16"/>
        <v>17352.432751801945</v>
      </c>
      <c r="U93" s="1">
        <f t="shared" si="16"/>
        <v>10460.785127907011</v>
      </c>
      <c r="V93" s="1">
        <f t="shared" si="16"/>
        <v>26337.282957001305</v>
      </c>
      <c r="W93" s="26">
        <f>T93/MAX(T$2:T93)-1</f>
        <v>0</v>
      </c>
      <c r="X93" s="26">
        <f>U93/MAX(U$2:U93)-1</f>
        <v>-3.8877890172276275E-2</v>
      </c>
      <c r="Y93" s="26">
        <f>V93/MAX(V$2:V93)-1</f>
        <v>0</v>
      </c>
    </row>
    <row r="94" spans="16:25">
      <c r="P94" s="4">
        <f t="shared" si="15"/>
        <v>43830</v>
      </c>
      <c r="Q94" s="9">
        <v>3.8999999999999998E-3</v>
      </c>
      <c r="R94" s="9">
        <v>2.7831683491783554E-3</v>
      </c>
      <c r="S94" s="9">
        <v>3.0182848232194415E-2</v>
      </c>
      <c r="T94" s="1">
        <f t="shared" si="16"/>
        <v>17420.107239533972</v>
      </c>
      <c r="U94" s="1">
        <f t="shared" si="16"/>
        <v>10489.899253982558</v>
      </c>
      <c r="V94" s="1">
        <f t="shared" si="16"/>
        <v>27132.217171340835</v>
      </c>
      <c r="W94" s="26">
        <f>T94/MAX(T$2:T94)-1</f>
        <v>0</v>
      </c>
      <c r="X94" s="26">
        <f>U94/MAX(U$2:U94)-1</f>
        <v>-3.6202925536508168E-2</v>
      </c>
      <c r="Y94" s="26">
        <f>V94/MAX(V$2:V94)-1</f>
        <v>0</v>
      </c>
    </row>
    <row r="95" spans="16:25">
      <c r="P95" s="4">
        <f t="shared" si="15"/>
        <v>43861</v>
      </c>
      <c r="Q95" s="9">
        <v>-1.1000000000000001E-3</v>
      </c>
      <c r="R95" s="9">
        <v>4.4620822377134939E-3</v>
      </c>
      <c r="S95" s="9">
        <v>-3.9215267403869269E-4</v>
      </c>
      <c r="T95" s="1">
        <f t="shared" si="16"/>
        <v>17400.945121570487</v>
      </c>
      <c r="U95" s="1">
        <f t="shared" si="16"/>
        <v>10536.706047119158</v>
      </c>
      <c r="V95" s="1">
        <f t="shared" si="16"/>
        <v>27121.577199824496</v>
      </c>
      <c r="W95" s="26">
        <f>T95/MAX(T$2:T95)-1</f>
        <v>-1.0999999999998789E-3</v>
      </c>
      <c r="X95" s="26">
        <f>U95/MAX(U$2:U95)-1</f>
        <v>-3.1902383729784378E-2</v>
      </c>
      <c r="Y95" s="26">
        <f>V95/MAX(V$2:V95)-1</f>
        <v>-3.9215267403869269E-4</v>
      </c>
    </row>
    <row r="96" spans="16:25">
      <c r="P96" s="4">
        <f t="shared" si="15"/>
        <v>43890</v>
      </c>
      <c r="Q96" s="9">
        <v>1E-3</v>
      </c>
      <c r="R96" s="9">
        <v>-9.3901784396624999E-3</v>
      </c>
      <c r="S96" s="9">
        <v>-8.2318729964890869E-2</v>
      </c>
      <c r="T96" s="1">
        <f t="shared" si="16"/>
        <v>17418.346066692055</v>
      </c>
      <c r="U96" s="1">
        <f t="shared" si="16"/>
        <v>10437.764497170438</v>
      </c>
      <c r="V96" s="1">
        <f t="shared" si="16"/>
        <v>24888.963410090204</v>
      </c>
      <c r="W96" s="26">
        <f>T96/MAX(T$2:T96)-1</f>
        <v>-1.0110000000007613E-4</v>
      </c>
      <c r="X96" s="26">
        <f>U96/MAX(U$2:U96)-1</f>
        <v>-4.0992993093573626E-2</v>
      </c>
      <c r="Y96" s="26">
        <f>V96/MAX(V$2:V96)-1</f>
        <v>-8.2678601128850282E-2</v>
      </c>
    </row>
    <row r="97" spans="16:25">
      <c r="P97" s="4">
        <f t="shared" si="15"/>
        <v>43921</v>
      </c>
      <c r="Q97" s="9">
        <v>1E-4</v>
      </c>
      <c r="R97" s="9">
        <v>1.6757122407310199E-2</v>
      </c>
      <c r="S97" s="9">
        <v>-0.12351353104680352</v>
      </c>
      <c r="T97" s="1">
        <f t="shared" si="16"/>
        <v>17420.087901298724</v>
      </c>
      <c r="U97" s="1">
        <f t="shared" si="16"/>
        <v>10612.671394508199</v>
      </c>
      <c r="V97" s="1">
        <f t="shared" si="16"/>
        <v>21814.83965521527</v>
      </c>
      <c r="W97" s="26">
        <f>T97/MAX(T$2:T97)-1</f>
        <v>-1.1101100000354691E-6</v>
      </c>
      <c r="X97" s="26">
        <f>U97/MAX(U$2:U97)-1</f>
        <v>-2.4922795289374466E-2</v>
      </c>
      <c r="Y97" s="26">
        <f>V97/MAX(V$2:V97)-1</f>
        <v>-0.19598020620821932</v>
      </c>
    </row>
    <row r="98" spans="16:25">
      <c r="P98" s="4">
        <f t="shared" si="15"/>
        <v>43951</v>
      </c>
      <c r="Q98" s="9">
        <v>4.7000000000000002E-3</v>
      </c>
      <c r="R98" s="9">
        <v>1.3038817290069726E-3</v>
      </c>
      <c r="S98" s="9">
        <v>0.12819403324982925</v>
      </c>
      <c r="T98" s="1">
        <f t="shared" si="16"/>
        <v>17501.962314434826</v>
      </c>
      <c r="U98" s="1">
        <f t="shared" si="16"/>
        <v>10626.509062835454</v>
      </c>
      <c r="V98" s="1">
        <f t="shared" si="16"/>
        <v>24611.37193531563</v>
      </c>
      <c r="W98" s="26">
        <f>T98/MAX(T$2:T98)-1</f>
        <v>0</v>
      </c>
      <c r="X98" s="26">
        <f>U98/MAX(U$2:U98)-1</f>
        <v>-2.3651409937781143E-2</v>
      </c>
      <c r="Y98" s="26">
        <f>V98/MAX(V$2:V98)-1</f>
        <v>-9.2909666029354909E-2</v>
      </c>
    </row>
    <row r="99" spans="16:25">
      <c r="P99" s="4">
        <f t="shared" si="15"/>
        <v>43982</v>
      </c>
      <c r="Q99" s="9">
        <v>4.5999999999999999E-3</v>
      </c>
      <c r="R99" s="9">
        <v>-8.2395529415391078E-4</v>
      </c>
      <c r="S99" s="9">
        <v>4.7627458500709929E-2</v>
      </c>
      <c r="T99" s="1">
        <f t="shared" ref="T99:V109" si="17">T98*(1+Q99)</f>
        <v>17582.471341081226</v>
      </c>
      <c r="U99" s="1">
        <f t="shared" si="17"/>
        <v>10617.753294434757</v>
      </c>
      <c r="V99" s="1">
        <f t="shared" si="17"/>
        <v>25783.549030810413</v>
      </c>
      <c r="W99" s="26">
        <f>T99/MAX(T$2:T99)-1</f>
        <v>0</v>
      </c>
      <c r="X99" s="26">
        <f>U99/MAX(U$2:U99)-1</f>
        <v>-2.4455877527502445E-2</v>
      </c>
      <c r="Y99" s="26">
        <f>V99/MAX(V$2:V99)-1</f>
        <v>-4.9707258791772846E-2</v>
      </c>
    </row>
    <row r="100" spans="16:25">
      <c r="P100" s="4">
        <f t="shared" si="15"/>
        <v>44012</v>
      </c>
      <c r="Q100" s="9">
        <v>-2.3999999999999998E-3</v>
      </c>
      <c r="R100" s="9">
        <v>-5.4351219732009515E-3</v>
      </c>
      <c r="S100" s="9">
        <v>1.9888211104706066E-2</v>
      </c>
      <c r="T100" s="1">
        <f t="shared" si="17"/>
        <v>17540.273409862632</v>
      </c>
      <c r="U100" s="1">
        <f t="shared" si="17"/>
        <v>10560.044510198148</v>
      </c>
      <c r="V100" s="1">
        <f t="shared" si="17"/>
        <v>26296.33769696371</v>
      </c>
      <c r="W100" s="26">
        <f>T100/MAX(T$2:T100)-1</f>
        <v>-2.3999999999999577E-3</v>
      </c>
      <c r="X100" s="26">
        <f>U100/MAX(U$2:U100)-1</f>
        <v>-2.9758078823379774E-2</v>
      </c>
      <c r="Y100" s="26">
        <f>V100/MAX(V$2:V100)-1</f>
        <v>-3.08076361433538E-2</v>
      </c>
    </row>
    <row r="101" spans="16:25">
      <c r="P101" s="4">
        <f t="shared" si="15"/>
        <v>44043</v>
      </c>
      <c r="Q101" s="9">
        <v>3.8E-3</v>
      </c>
      <c r="R101" s="9">
        <v>1.8478004779374668E-2</v>
      </c>
      <c r="S101" s="9">
        <v>5.6385171143966906E-2</v>
      </c>
      <c r="T101" s="1">
        <f t="shared" si="17"/>
        <v>17606.926448820112</v>
      </c>
      <c r="U101" s="1">
        <f t="shared" si="17"/>
        <v>10755.173063127999</v>
      </c>
      <c r="V101" s="1">
        <f t="shared" si="17"/>
        <v>27779.061198466559</v>
      </c>
      <c r="W101" s="26">
        <f>T101/MAX(T$2:T101)-1</f>
        <v>0</v>
      </c>
      <c r="X101" s="26">
        <f>U101/MAX(U$2:U101)-1</f>
        <v>-1.182994396672854E-2</v>
      </c>
      <c r="Y101" s="26">
        <f>V101/MAX(V$2:V101)-1</f>
        <v>0</v>
      </c>
    </row>
    <row r="102" spans="16:25">
      <c r="P102" s="4">
        <f t="shared" si="15"/>
        <v>44074</v>
      </c>
      <c r="Q102" s="9">
        <v>3.5000000000000001E-3</v>
      </c>
      <c r="R102" s="9">
        <v>1.7991509481924961E-3</v>
      </c>
      <c r="S102" s="9">
        <v>7.1879829682211405E-2</v>
      </c>
      <c r="T102" s="1">
        <f t="shared" si="17"/>
        <v>17668.550691390981</v>
      </c>
      <c r="U102" s="1">
        <f t="shared" si="17"/>
        <v>10774.5232429425</v>
      </c>
      <c r="V102" s="1">
        <f t="shared" si="17"/>
        <v>29775.815386144062</v>
      </c>
      <c r="W102" s="26">
        <f>T102/MAX(T$2:T102)-1</f>
        <v>0</v>
      </c>
      <c r="X102" s="26">
        <f>U102/MAX(U$2:U102)-1</f>
        <v>-1.0052076873440896E-2</v>
      </c>
      <c r="Y102" s="26">
        <f>V102/MAX(V$2:V102)-1</f>
        <v>0</v>
      </c>
    </row>
    <row r="103" spans="16:25">
      <c r="P103" s="4">
        <f t="shared" si="15"/>
        <v>44104</v>
      </c>
      <c r="Q103" s="9">
        <v>-1.03E-2</v>
      </c>
      <c r="R103" s="9">
        <v>-1.0622951360452104E-2</v>
      </c>
      <c r="S103" s="9">
        <v>-3.7997194147475488E-2</v>
      </c>
      <c r="T103" s="1">
        <f t="shared" si="17"/>
        <v>17486.564619269655</v>
      </c>
      <c r="U103" s="1">
        <f t="shared" si="17"/>
        <v>10660.06600660066</v>
      </c>
      <c r="V103" s="1">
        <f t="shared" si="17"/>
        <v>28644.417948017359</v>
      </c>
      <c r="W103" s="26">
        <f>T103/MAX(T$2:T103)-1</f>
        <v>-1.0299999999999976E-2</v>
      </c>
      <c r="X103" s="26">
        <f>U103/MAX(U$2:U103)-1</f>
        <v>-2.0568245510194871E-2</v>
      </c>
      <c r="Y103" s="26">
        <f>V103/MAX(V$2:V103)-1</f>
        <v>-3.7997194147475488E-2</v>
      </c>
    </row>
    <row r="104" spans="16:25">
      <c r="P104" s="4">
        <f t="shared" si="15"/>
        <v>44135</v>
      </c>
      <c r="Q104" s="9">
        <v>3.0999999999999999E-3</v>
      </c>
      <c r="R104" s="9">
        <v>-5.0320417567134568E-3</v>
      </c>
      <c r="S104" s="9">
        <v>-2.6592646444557833E-2</v>
      </c>
      <c r="T104" s="1">
        <f t="shared" si="17"/>
        <v>17540.772969589394</v>
      </c>
      <c r="U104" s="1">
        <f t="shared" si="17"/>
        <v>10606.424109326124</v>
      </c>
      <c r="V104" s="1">
        <f t="shared" si="17"/>
        <v>27882.687068915588</v>
      </c>
      <c r="W104" s="26">
        <f>T104/MAX(T$2:T104)-1</f>
        <v>-7.2319299999997755E-3</v>
      </c>
      <c r="X104" s="26">
        <f>U104/MAX(U$2:U104)-1</f>
        <v>-2.549678699663871E-2</v>
      </c>
      <c r="Y104" s="26">
        <f>V104/MAX(V$2:V104)-1</f>
        <v>-6.3579394642184206E-2</v>
      </c>
    </row>
    <row r="105" spans="16:25">
      <c r="P105" s="4">
        <f t="shared" si="15"/>
        <v>44165</v>
      </c>
      <c r="Q105" s="9">
        <v>2.5999999999999999E-3</v>
      </c>
      <c r="R105" s="9">
        <v>1.5127041435275768E-2</v>
      </c>
      <c r="S105" s="9">
        <v>0.10946362497104611</v>
      </c>
      <c r="T105" s="1">
        <f t="shared" si="17"/>
        <v>17586.378979310324</v>
      </c>
      <c r="U105" s="1">
        <f t="shared" si="17"/>
        <v>10766.867926308008</v>
      </c>
      <c r="V105" s="1">
        <f t="shared" si="17"/>
        <v>30934.8270694124</v>
      </c>
      <c r="W105" s="26">
        <f>T105/MAX(T$2:T105)-1</f>
        <v>-4.6507330179998974E-3</v>
      </c>
      <c r="X105" s="26">
        <f>U105/MAX(U$2:U105)-1</f>
        <v>-1.0755436514727545E-2</v>
      </c>
      <c r="Y105" s="26">
        <f>V105/MAX(V$2:V105)-1</f>
        <v>0</v>
      </c>
    </row>
    <row r="106" spans="16:25">
      <c r="P106" s="4">
        <f t="shared" si="15"/>
        <v>44196</v>
      </c>
      <c r="Q106" s="9">
        <v>4.5999999999999999E-3</v>
      </c>
      <c r="R106" s="9">
        <v>2.7064919367381757E-2</v>
      </c>
      <c r="S106" s="9">
        <v>3.8448567061827754E-2</v>
      </c>
      <c r="T106" s="1">
        <f t="shared" si="17"/>
        <v>17667.276322615151</v>
      </c>
      <c r="U106" s="1">
        <f t="shared" si="17"/>
        <v>11058.272338572784</v>
      </c>
      <c r="V106" s="1">
        <f t="shared" si="17"/>
        <v>32124.226842536747</v>
      </c>
      <c r="W106" s="26">
        <f>T106/MAX(T$2:T106)-1</f>
        <v>-7.2126389882742892E-5</v>
      </c>
      <c r="X106" s="26">
        <f>U106/MAX(U$2:U106)-1</f>
        <v>0</v>
      </c>
      <c r="Y106" s="26">
        <f>V106/MAX(V$2:V106)-1</f>
        <v>0</v>
      </c>
    </row>
    <row r="107" spans="16:25">
      <c r="P107" s="4">
        <f t="shared" si="15"/>
        <v>44227</v>
      </c>
      <c r="Q107" s="9">
        <v>3.5000000000000001E-3</v>
      </c>
      <c r="R107" s="9">
        <v>-1.7600361464140679E-3</v>
      </c>
      <c r="S107" s="9">
        <v>-1.009620651214338E-2</v>
      </c>
      <c r="T107" s="1">
        <f t="shared" si="17"/>
        <v>17729.111789744304</v>
      </c>
      <c r="U107" s="1">
        <f t="shared" si="17"/>
        <v>11038.809379540005</v>
      </c>
      <c r="V107" s="1">
        <f t="shared" si="17"/>
        <v>31799.894014291556</v>
      </c>
      <c r="W107" s="26">
        <f>T107/MAX(T$2:T107)-1</f>
        <v>0</v>
      </c>
      <c r="X107" s="26">
        <f>U107/MAX(U$2:U107)-1</f>
        <v>-1.7600361464140679E-3</v>
      </c>
      <c r="Y107" s="26">
        <f>V107/MAX(V$2:V107)-1</f>
        <v>-1.009620651214338E-2</v>
      </c>
    </row>
    <row r="108" spans="16:25">
      <c r="P108" s="4">
        <f t="shared" si="15"/>
        <v>44255</v>
      </c>
      <c r="Q108" s="9">
        <v>2.5999999999999999E-3</v>
      </c>
      <c r="R108" s="9">
        <v>2.1441879559162436E-2</v>
      </c>
      <c r="S108" s="9">
        <v>2.7574498666190994E-2</v>
      </c>
      <c r="T108" s="1">
        <f t="shared" si="17"/>
        <v>17775.207480397639</v>
      </c>
      <c r="U108" s="1">
        <f t="shared" si="17"/>
        <v>11275.502200732655</v>
      </c>
      <c r="V108" s="1">
        <f t="shared" si="17"/>
        <v>32676.760149373655</v>
      </c>
      <c r="W108" s="26">
        <f>T108/MAX(T$2:T108)-1</f>
        <v>0</v>
      </c>
      <c r="X108" s="26">
        <f>U108/MAX(U$2:U108)-1</f>
        <v>0</v>
      </c>
      <c r="Y108" s="26">
        <f>V108/MAX(V$2:V108)-1</f>
        <v>0</v>
      </c>
    </row>
    <row r="109" spans="16:25">
      <c r="P109" s="4">
        <f t="shared" si="15"/>
        <v>44286</v>
      </c>
      <c r="Q109" s="9">
        <v>3.0999999999999999E-3</v>
      </c>
      <c r="R109" s="46">
        <v>2.7000000000000001E-3</v>
      </c>
      <c r="S109" s="9">
        <v>4.3795555701961586E-2</v>
      </c>
      <c r="T109" s="1">
        <f t="shared" si="17"/>
        <v>17830.310623586873</v>
      </c>
      <c r="U109" s="1">
        <f t="shared" si="17"/>
        <v>11305.946056674633</v>
      </c>
      <c r="V109" s="1">
        <f t="shared" si="17"/>
        <v>34107.857018655188</v>
      </c>
      <c r="W109" s="26">
        <f>T109/MAX(T$2:T109)-1</f>
        <v>0</v>
      </c>
      <c r="X109" s="26">
        <f>U109/MAX(U$2:U109)-1</f>
        <v>0</v>
      </c>
      <c r="Y109" s="26">
        <f>V109/MAX(V$2:V109)-1</f>
        <v>0</v>
      </c>
    </row>
    <row r="110" spans="16:25">
      <c r="R110" s="47" t="s">
        <v>40</v>
      </c>
    </row>
  </sheetData>
  <mergeCells count="1">
    <mergeCell ref="A11:C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626E-E195-4CCD-BEE9-6893EEEC916D}">
  <sheetPr>
    <tabColor rgb="FFFF0000"/>
  </sheetPr>
  <dimension ref="A1:D109"/>
  <sheetViews>
    <sheetView topLeftCell="A85" workbookViewId="0">
      <selection activeCell="A106" sqref="A106:D109"/>
    </sheetView>
  </sheetViews>
  <sheetFormatPr defaultRowHeight="15"/>
  <cols>
    <col min="1" max="1" width="10.7109375" style="49" bestFit="1" customWidth="1"/>
    <col min="2" max="2" width="29.85546875" style="50" bestFit="1" customWidth="1"/>
    <col min="3" max="3" width="11.140625" style="50" bestFit="1" customWidth="1"/>
    <col min="4" max="4" width="16.140625" style="50" bestFit="1" customWidth="1"/>
  </cols>
  <sheetData>
    <row r="1" spans="1:4">
      <c r="A1" s="49" t="s">
        <v>15</v>
      </c>
      <c r="B1" s="50" t="s">
        <v>23</v>
      </c>
      <c r="C1" s="50" t="s">
        <v>24</v>
      </c>
      <c r="D1" s="50" t="s">
        <v>18</v>
      </c>
    </row>
    <row r="2" spans="1:4">
      <c r="A2" s="49">
        <f>Institutional!P2</f>
        <v>41030</v>
      </c>
      <c r="B2" s="50">
        <f>Institutional!T2</f>
        <v>10000</v>
      </c>
      <c r="C2" s="50">
        <f>Institutional!U2</f>
        <v>10000</v>
      </c>
      <c r="D2" s="50">
        <f>Institutional!V2</f>
        <v>10000</v>
      </c>
    </row>
    <row r="3" spans="1:4">
      <c r="A3" s="49">
        <f>Institutional!P3</f>
        <v>41060</v>
      </c>
      <c r="B3" s="50">
        <f>Institutional!T3</f>
        <v>9988</v>
      </c>
      <c r="C3" s="50">
        <f>Institutional!U3</f>
        <v>10264.320312118196</v>
      </c>
      <c r="D3" s="50">
        <f>Institutional!V3</f>
        <v>9398.9865116625679</v>
      </c>
    </row>
    <row r="4" spans="1:4">
      <c r="A4" s="49">
        <f>Institutional!P4</f>
        <v>41090</v>
      </c>
      <c r="B4" s="50">
        <f>Institutional!T4</f>
        <v>10061.9112</v>
      </c>
      <c r="C4" s="50">
        <f>Institutional!U4</f>
        <v>10038.061277392108</v>
      </c>
      <c r="D4" s="50">
        <f>Institutional!V4</f>
        <v>9786.2483543234703</v>
      </c>
    </row>
    <row r="5" spans="1:4">
      <c r="A5" s="49">
        <f>Institutional!P5</f>
        <v>41121</v>
      </c>
      <c r="B5" s="50">
        <f>Institutional!T5</f>
        <v>10083.04121352</v>
      </c>
      <c r="C5" s="50">
        <f>Institutional!U5</f>
        <v>10248.449200309902</v>
      </c>
      <c r="D5" s="50">
        <f>Institutional!V5</f>
        <v>9922.1667453279333</v>
      </c>
    </row>
    <row r="6" spans="1:4">
      <c r="A6" s="49">
        <f>Institutional!P6</f>
        <v>41152</v>
      </c>
      <c r="B6" s="50">
        <f>Institutional!T6</f>
        <v>10092.115950612168</v>
      </c>
      <c r="C6" s="50">
        <f>Institutional!U6</f>
        <v>10202.78386956434</v>
      </c>
      <c r="D6" s="50">
        <f>Institutional!V6</f>
        <v>10145.647547838471</v>
      </c>
    </row>
    <row r="7" spans="1:4">
      <c r="A7" s="49">
        <f>Institutional!P7</f>
        <v>41182</v>
      </c>
      <c r="B7" s="50">
        <f>Institutional!T7</f>
        <v>10078.996199876372</v>
      </c>
      <c r="C7" s="50">
        <f>Institutional!U7</f>
        <v>10115.479084410461</v>
      </c>
      <c r="D7" s="50">
        <f>Institutional!V7</f>
        <v>10407.837974348146</v>
      </c>
    </row>
    <row r="8" spans="1:4">
      <c r="A8" s="49">
        <f>Institutional!P8</f>
        <v>41213</v>
      </c>
      <c r="B8" s="50">
        <f>Institutional!T8</f>
        <v>10118.30428505589</v>
      </c>
      <c r="C8" s="50">
        <f>Institutional!U8</f>
        <v>9904.3495526936986</v>
      </c>
      <c r="D8" s="50">
        <f>Institutional!V8</f>
        <v>10215.656076375952</v>
      </c>
    </row>
    <row r="9" spans="1:4">
      <c r="A9" s="49">
        <f>Institutional!P9</f>
        <v>41243</v>
      </c>
      <c r="B9" s="50">
        <f>Institutional!T9</f>
        <v>10123.363437198417</v>
      </c>
      <c r="C9" s="50">
        <f>Institutional!U9</f>
        <v>9862.0675984964146</v>
      </c>
      <c r="D9" s="50">
        <f>Institutional!V9</f>
        <v>10274.900431394954</v>
      </c>
    </row>
    <row r="10" spans="1:4">
      <c r="A10" s="49">
        <f>Institutional!P10</f>
        <v>41274</v>
      </c>
      <c r="B10" s="50">
        <f>Institutional!T10</f>
        <v>10161.832218259771</v>
      </c>
      <c r="C10" s="50">
        <f>Institutional!U10</f>
        <v>9910.6070905319793</v>
      </c>
      <c r="D10" s="50">
        <f>Institutional!V10</f>
        <v>10368.548741005703</v>
      </c>
    </row>
    <row r="11" spans="1:4">
      <c r="A11" s="49">
        <f>Institutional!P11</f>
        <v>41305</v>
      </c>
      <c r="B11" s="50">
        <f>Institutional!T11</f>
        <v>10143.540920266903</v>
      </c>
      <c r="C11" s="50">
        <f>Institutional!U11</f>
        <v>10049.643361353845</v>
      </c>
      <c r="D11" s="50">
        <f>Institutional!V11</f>
        <v>10905.598198242953</v>
      </c>
    </row>
    <row r="12" spans="1:4">
      <c r="A12" s="49">
        <f>Institutional!P12</f>
        <v>41333</v>
      </c>
      <c r="B12" s="50">
        <f>Institutional!T12</f>
        <v>10201.359103512425</v>
      </c>
      <c r="C12" s="50">
        <f>Institutional!U12</f>
        <v>9963.5381369761726</v>
      </c>
      <c r="D12" s="50">
        <f>Institutional!V12</f>
        <v>11053.646984789395</v>
      </c>
    </row>
    <row r="13" spans="1:4">
      <c r="A13" s="49">
        <f>Institutional!P13</f>
        <v>41364</v>
      </c>
      <c r="B13" s="50">
        <f>Institutional!T13</f>
        <v>10292.151199533684</v>
      </c>
      <c r="C13" s="50">
        <f>Institutional!U13</f>
        <v>10009.001832149666</v>
      </c>
      <c r="D13" s="50">
        <f>Institutional!V13</f>
        <v>11468.191867252901</v>
      </c>
    </row>
    <row r="14" spans="1:4">
      <c r="A14" s="49">
        <f>Institutional!P14</f>
        <v>41394</v>
      </c>
      <c r="B14" s="50">
        <f>Institutional!T14</f>
        <v>10366.254688170327</v>
      </c>
      <c r="C14" s="50">
        <f>Institutional!U14</f>
        <v>10090.32590118285</v>
      </c>
      <c r="D14" s="50">
        <f>Institutional!V14</f>
        <v>11689.147229053333</v>
      </c>
    </row>
    <row r="15" spans="1:4">
      <c r="A15" s="49">
        <f>Institutional!P15</f>
        <v>41425</v>
      </c>
      <c r="B15" s="50">
        <f>Institutional!T15</f>
        <v>10404.609830516558</v>
      </c>
      <c r="C15" s="50">
        <f>Institutional!U15</f>
        <v>9930.5963525833813</v>
      </c>
      <c r="D15" s="50">
        <f>Institutional!V15</f>
        <v>11962.557236422652</v>
      </c>
    </row>
    <row r="16" spans="1:4">
      <c r="A16" s="49">
        <f>Institutional!P16</f>
        <v>41455</v>
      </c>
      <c r="B16" s="50">
        <f>Institutional!T16</f>
        <v>10451.430574753882</v>
      </c>
      <c r="C16" s="50">
        <f>Institutional!U16</f>
        <v>9809.997775173606</v>
      </c>
      <c r="D16" s="50">
        <f>Institutional!V16</f>
        <v>11801.922646993071</v>
      </c>
    </row>
    <row r="17" spans="1:4">
      <c r="A17" s="49">
        <f>Institutional!P17</f>
        <v>41486</v>
      </c>
      <c r="B17" s="50">
        <f>Institutional!T17</f>
        <v>10519.364873489782</v>
      </c>
      <c r="C17" s="50">
        <f>Institutional!U17</f>
        <v>9738.8545937538802</v>
      </c>
      <c r="D17" s="50">
        <f>Institutional!V17</f>
        <v>12402.480727989338</v>
      </c>
    </row>
    <row r="18" spans="1:4">
      <c r="A18" s="49">
        <f>Institutional!P18</f>
        <v>41517</v>
      </c>
      <c r="B18" s="50">
        <f>Institutional!T18</f>
        <v>10638.233696560217</v>
      </c>
      <c r="C18" s="50">
        <f>Institutional!U18</f>
        <v>9651.7616968282746</v>
      </c>
      <c r="D18" s="50">
        <f>Institutional!V18</f>
        <v>12043.288537811233</v>
      </c>
    </row>
    <row r="19" spans="1:4">
      <c r="A19" s="49">
        <f>Institutional!P19</f>
        <v>41547</v>
      </c>
      <c r="B19" s="50">
        <f>Institutional!T19</f>
        <v>10652.063400365747</v>
      </c>
      <c r="C19" s="50">
        <f>Institutional!U19</f>
        <v>9594.4185906630446</v>
      </c>
      <c r="D19" s="50">
        <f>Institutional!V19</f>
        <v>12420.945425640264</v>
      </c>
    </row>
    <row r="20" spans="1:4">
      <c r="A20" s="49">
        <f>Institutional!P20</f>
        <v>41578</v>
      </c>
      <c r="B20" s="50">
        <f>Institutional!T20</f>
        <v>10828.887652811818</v>
      </c>
      <c r="C20" s="50">
        <f>Institutional!U20</f>
        <v>9659.1914550262118</v>
      </c>
      <c r="D20" s="50">
        <f>Institutional!V20</f>
        <v>12991.90202946072</v>
      </c>
    </row>
    <row r="21" spans="1:4">
      <c r="A21" s="49">
        <f>Institutional!P21</f>
        <v>41608</v>
      </c>
      <c r="B21" s="50">
        <f>Institutional!T21</f>
        <v>10962.082970941403</v>
      </c>
      <c r="C21" s="50">
        <f>Institutional!U21</f>
        <v>9710.1437388224695</v>
      </c>
      <c r="D21" s="50">
        <f>Institutional!V21</f>
        <v>13387.816611603783</v>
      </c>
    </row>
    <row r="22" spans="1:4">
      <c r="A22" s="49">
        <f>Institutional!P22</f>
        <v>41639</v>
      </c>
      <c r="B22" s="50">
        <f>Institutional!T22</f>
        <v>11241.616086700409</v>
      </c>
      <c r="C22" s="50">
        <f>Institutional!U22</f>
        <v>9770.104689872529</v>
      </c>
      <c r="D22" s="50">
        <f>Institutional!V22</f>
        <v>13726.763875433679</v>
      </c>
    </row>
    <row r="23" spans="1:4">
      <c r="A23" s="49">
        <f>Institutional!P23</f>
        <v>41670</v>
      </c>
      <c r="B23" s="50">
        <f>Institutional!T23</f>
        <v>11412.488651218257</v>
      </c>
      <c r="C23" s="50">
        <f>Institutional!U23</f>
        <v>9670.1276216469123</v>
      </c>
      <c r="D23" s="50">
        <f>Institutional!V23</f>
        <v>13252.146624603594</v>
      </c>
    </row>
    <row r="24" spans="1:4">
      <c r="A24" s="49">
        <f>Institutional!P24</f>
        <v>41698</v>
      </c>
      <c r="B24" s="50">
        <f>Institutional!T24</f>
        <v>11697.800867498712</v>
      </c>
      <c r="C24" s="50">
        <f>Institutional!U24</f>
        <v>9773.3376941297738</v>
      </c>
      <c r="D24" s="50">
        <f>Institutional!V24</f>
        <v>13858.37659703075</v>
      </c>
    </row>
    <row r="25" spans="1:4">
      <c r="A25" s="49">
        <f>Institutional!P25</f>
        <v>41729</v>
      </c>
      <c r="B25" s="50">
        <f>Institutional!T25</f>
        <v>11958.661826843934</v>
      </c>
      <c r="C25" s="50">
        <f>Institutional!U25</f>
        <v>9684.5838668986507</v>
      </c>
      <c r="D25" s="50">
        <f>Institutional!V25</f>
        <v>13974.836674367198</v>
      </c>
    </row>
    <row r="26" spans="1:4">
      <c r="A26" s="49">
        <f>Institutional!P26</f>
        <v>41759</v>
      </c>
      <c r="B26" s="50">
        <f>Institutional!T26</f>
        <v>12152.392148438807</v>
      </c>
      <c r="C26" s="50">
        <f>Institutional!U26</f>
        <v>9691.9042634303823</v>
      </c>
      <c r="D26" s="50">
        <f>Institutional!V26</f>
        <v>14078.131339477197</v>
      </c>
    </row>
    <row r="27" spans="1:4">
      <c r="A27" s="49">
        <f>Institutional!P27</f>
        <v>41790</v>
      </c>
      <c r="B27" s="50">
        <f>Institutional!T27</f>
        <v>12315.234203227887</v>
      </c>
      <c r="C27" s="50">
        <f>Institutional!U27</f>
        <v>9770.7027614845993</v>
      </c>
      <c r="D27" s="50">
        <f>Institutional!V27</f>
        <v>14408.632867161823</v>
      </c>
    </row>
    <row r="28" spans="1:4">
      <c r="A28" s="49">
        <f>Institutional!P28</f>
        <v>41820</v>
      </c>
      <c r="B28" s="50">
        <f>Institutional!T28</f>
        <v>12497.499669435658</v>
      </c>
      <c r="C28" s="50">
        <f>Institutional!U28</f>
        <v>9830.7423162322466</v>
      </c>
      <c r="D28" s="50">
        <f>Institutional!V28</f>
        <v>14706.262264947714</v>
      </c>
    </row>
    <row r="29" spans="1:4">
      <c r="A29" s="49">
        <f>Institutional!P29</f>
        <v>41851</v>
      </c>
      <c r="B29" s="50">
        <f>Institutional!T29</f>
        <v>12726.203913386331</v>
      </c>
      <c r="C29" s="50">
        <f>Institutional!U29</f>
        <v>9826.3097511987944</v>
      </c>
      <c r="D29" s="50">
        <f>Institutional!V29</f>
        <v>14503.440395459178</v>
      </c>
    </row>
    <row r="30" spans="1:4">
      <c r="A30" s="49">
        <f>Institutional!P30</f>
        <v>41882</v>
      </c>
      <c r="B30" s="50">
        <f>Institutional!T30</f>
        <v>12839.467128215469</v>
      </c>
      <c r="C30" s="50">
        <f>Institutional!U30</f>
        <v>9981.1214423710189</v>
      </c>
      <c r="D30" s="50">
        <f>Institutional!V30</f>
        <v>15083.670748772474</v>
      </c>
    </row>
    <row r="31" spans="1:4">
      <c r="A31" s="49">
        <f>Institutional!P31</f>
        <v>41912</v>
      </c>
      <c r="B31" s="50">
        <f>Institutional!T31</f>
        <v>12987.121000189947</v>
      </c>
      <c r="C31" s="50">
        <f>Institutional!U31</f>
        <v>10207.322378711933</v>
      </c>
      <c r="D31" s="50">
        <f>Institutional!V31</f>
        <v>14872.154739134399</v>
      </c>
    </row>
    <row r="32" spans="1:4">
      <c r="A32" s="49">
        <f>Institutional!P32</f>
        <v>41943</v>
      </c>
      <c r="B32" s="50">
        <f>Institutional!T32</f>
        <v>12452.051614982121</v>
      </c>
      <c r="C32" s="50">
        <f>Institutional!U32</f>
        <v>10141.445645030488</v>
      </c>
      <c r="D32" s="50">
        <f>Institutional!V32</f>
        <v>15235.404194715622</v>
      </c>
    </row>
    <row r="33" spans="1:4">
      <c r="A33" s="49">
        <f>Institutional!P33</f>
        <v>41973</v>
      </c>
      <c r="B33" s="50">
        <f>Institutional!T33</f>
        <v>12643.813209852848</v>
      </c>
      <c r="C33" s="50">
        <f>Institutional!U33</f>
        <v>10432.262238339399</v>
      </c>
      <c r="D33" s="50">
        <f>Institutional!V33</f>
        <v>15645.146599763193</v>
      </c>
    </row>
    <row r="34" spans="1:4">
      <c r="A34" s="49">
        <f>Institutional!P34</f>
        <v>42004</v>
      </c>
      <c r="B34" s="50">
        <f>Institutional!T34</f>
        <v>12885.310042161036</v>
      </c>
      <c r="C34" s="50">
        <f>Institutional!U34</f>
        <v>10513.924645027411</v>
      </c>
      <c r="D34" s="50">
        <f>Institutional!V34</f>
        <v>15605.733164418616</v>
      </c>
    </row>
    <row r="35" spans="1:4">
      <c r="A35" s="49">
        <f>Institutional!P35</f>
        <v>42035</v>
      </c>
      <c r="B35" s="50">
        <f>Institutional!T35</f>
        <v>13103.071781873556</v>
      </c>
      <c r="C35" s="50">
        <f>Institutional!U35</f>
        <v>10836.134871641871</v>
      </c>
      <c r="D35" s="50">
        <f>Institutional!V35</f>
        <v>15137.243212360589</v>
      </c>
    </row>
    <row r="36" spans="1:4">
      <c r="A36" s="49">
        <f>Institutional!P36</f>
        <v>42063</v>
      </c>
      <c r="B36" s="50">
        <f>Institutional!T36</f>
        <v>13371.684753401963</v>
      </c>
      <c r="C36" s="50">
        <f>Institutional!U36</f>
        <v>10819.091539473924</v>
      </c>
      <c r="D36" s="50">
        <f>Institutional!V36</f>
        <v>16007.236836657812</v>
      </c>
    </row>
    <row r="37" spans="1:4">
      <c r="A37" s="49">
        <f>Institutional!P37</f>
        <v>42094</v>
      </c>
      <c r="B37" s="50">
        <f>Institutional!T37</f>
        <v>13267.385612325428</v>
      </c>
      <c r="C37" s="50">
        <f>Institutional!U37</f>
        <v>10883.929337326403</v>
      </c>
      <c r="D37" s="50">
        <f>Institutional!V37</f>
        <v>15754.071755636705</v>
      </c>
    </row>
    <row r="38" spans="1:4">
      <c r="A38" s="49">
        <f>Institutional!P38</f>
        <v>42124</v>
      </c>
      <c r="B38" s="50">
        <f>Institutional!T38</f>
        <v>13328.415586142124</v>
      </c>
      <c r="C38" s="50">
        <f>Institutional!U38</f>
        <v>10718.048195002788</v>
      </c>
      <c r="D38" s="50">
        <f>Institutional!V38</f>
        <v>15905.225592236551</v>
      </c>
    </row>
    <row r="39" spans="1:4">
      <c r="A39" s="49">
        <f>Institutional!P39</f>
        <v>42155</v>
      </c>
      <c r="B39" s="50">
        <f>Institutional!T39</f>
        <v>13427.045861479577</v>
      </c>
      <c r="C39" s="50">
        <f>Institutional!U39</f>
        <v>10693.02146120173</v>
      </c>
      <c r="D39" s="50">
        <f>Institutional!V39</f>
        <v>16109.744889087617</v>
      </c>
    </row>
    <row r="40" spans="1:4">
      <c r="A40" s="49">
        <f>Institutional!P40</f>
        <v>42185</v>
      </c>
      <c r="B40" s="50">
        <f>Institutional!T40</f>
        <v>13534.462228371414</v>
      </c>
      <c r="C40" s="50">
        <f>Institutional!U40</f>
        <v>10464.253943257017</v>
      </c>
      <c r="D40" s="50">
        <f>Institutional!V40</f>
        <v>15797.873661723432</v>
      </c>
    </row>
    <row r="41" spans="1:4">
      <c r="A41" s="49">
        <f>Institutional!P41</f>
        <v>42216</v>
      </c>
      <c r="B41" s="50">
        <f>Institutional!T41</f>
        <v>13603.48798573611</v>
      </c>
      <c r="C41" s="50">
        <f>Institutional!U41</f>
        <v>10559.446438586079</v>
      </c>
      <c r="D41" s="50">
        <f>Institutional!V41</f>
        <v>16128.871997416605</v>
      </c>
    </row>
    <row r="42" spans="1:4">
      <c r="A42" s="49">
        <f>Institutional!P42</f>
        <v>42247</v>
      </c>
      <c r="B42" s="50">
        <f>Institutional!T42</f>
        <v>13595.325892944667</v>
      </c>
      <c r="C42" s="50">
        <f>Institutional!U42</f>
        <v>10375.206206547964</v>
      </c>
      <c r="D42" s="50">
        <f>Institutional!V42</f>
        <v>15155.749310678893</v>
      </c>
    </row>
    <row r="43" spans="1:4">
      <c r="A43" s="49">
        <f>Institutional!P43</f>
        <v>42277</v>
      </c>
      <c r="B43" s="50">
        <f>Institutional!T43</f>
        <v>13429.462917050743</v>
      </c>
      <c r="C43" s="50">
        <f>Institutional!U43</f>
        <v>10435.259431503888</v>
      </c>
      <c r="D43" s="50">
        <f>Institutional!V43</f>
        <v>14780.742065562103</v>
      </c>
    </row>
    <row r="44" spans="1:4">
      <c r="A44" s="49">
        <f>Institutional!P44</f>
        <v>42308</v>
      </c>
      <c r="B44" s="50">
        <f>Institutional!T44</f>
        <v>13512.725587136458</v>
      </c>
      <c r="C44" s="50">
        <f>Institutional!U44</f>
        <v>10327.367312686538</v>
      </c>
      <c r="D44" s="50">
        <f>Institutional!V44</f>
        <v>16027.564564340781</v>
      </c>
    </row>
    <row r="45" spans="1:4">
      <c r="A45" s="49">
        <f>Institutional!P45</f>
        <v>42338</v>
      </c>
      <c r="B45" s="50">
        <f>Institutional!T45</f>
        <v>13664.068113712387</v>
      </c>
      <c r="C45" s="50">
        <f>Institutional!U45</f>
        <v>10488.05035831325</v>
      </c>
      <c r="D45" s="50">
        <f>Institutional!V45</f>
        <v>16075.216732493731</v>
      </c>
    </row>
    <row r="46" spans="1:4">
      <c r="A46" s="49">
        <f>Institutional!P46</f>
        <v>42369</v>
      </c>
      <c r="B46" s="50">
        <f>Institutional!T46</f>
        <v>13862.197101361215</v>
      </c>
      <c r="C46" s="50">
        <f>Institutional!U46</f>
        <v>10356.635228605188</v>
      </c>
      <c r="D46" s="50">
        <f>Institutional!V46</f>
        <v>15821.679045466215</v>
      </c>
    </row>
    <row r="47" spans="1:4">
      <c r="A47" s="49">
        <f>Institutional!P47</f>
        <v>42400</v>
      </c>
      <c r="B47" s="50">
        <f>Institutional!T47</f>
        <v>13855.266002810535</v>
      </c>
      <c r="C47" s="50">
        <f>Institutional!U47</f>
        <v>10466.157519759437</v>
      </c>
      <c r="D47" s="50">
        <f>Institutional!V47</f>
        <v>15036.556789295446</v>
      </c>
    </row>
    <row r="48" spans="1:4">
      <c r="A48" s="49">
        <f>Institutional!P48</f>
        <v>42429</v>
      </c>
      <c r="B48" s="50">
        <f>Institutional!T48</f>
        <v>13966.108130833019</v>
      </c>
      <c r="C48" s="50">
        <f>Institutional!U48</f>
        <v>10647.492832538928</v>
      </c>
      <c r="D48" s="50">
        <f>Institutional!V48</f>
        <v>15016.270462279854</v>
      </c>
    </row>
    <row r="49" spans="1:4">
      <c r="A49" s="49">
        <f>Institutional!P49</f>
        <v>42460</v>
      </c>
      <c r="B49" s="50">
        <f>Institutional!T49</f>
        <v>14089.009882384349</v>
      </c>
      <c r="C49" s="50">
        <f>Institutional!U49</f>
        <v>10446.222938541141</v>
      </c>
      <c r="D49" s="50">
        <f>Institutional!V49</f>
        <v>16034.933883134199</v>
      </c>
    </row>
    <row r="50" spans="1:4">
      <c r="A50" s="49">
        <f>Institutional!P50</f>
        <v>42490</v>
      </c>
      <c r="B50" s="50">
        <f>Institutional!T50</f>
        <v>14134.094714007981</v>
      </c>
      <c r="C50" s="50">
        <f>Institutional!U50</f>
        <v>10424.121629311119</v>
      </c>
      <c r="D50" s="50">
        <f>Institutional!V50</f>
        <v>16097.117685537096</v>
      </c>
    </row>
    <row r="51" spans="1:4">
      <c r="A51" s="49">
        <f>Institutional!P51</f>
        <v>42521</v>
      </c>
      <c r="B51" s="50">
        <f>Institutional!T51</f>
        <v>14163.776312907397</v>
      </c>
      <c r="C51" s="50">
        <f>Institutional!U51</f>
        <v>10326.560770398262</v>
      </c>
      <c r="D51" s="50">
        <f>Institutional!V51</f>
        <v>16386.177145175585</v>
      </c>
    </row>
    <row r="52" spans="1:4">
      <c r="A52" s="49">
        <f>Institutional!P52</f>
        <v>42551</v>
      </c>
      <c r="B52" s="50">
        <f>Institutional!T52</f>
        <v>14243.093460259679</v>
      </c>
      <c r="C52" s="50">
        <f>Institutional!U52</f>
        <v>10536.292523318818</v>
      </c>
      <c r="D52" s="50">
        <f>Institutional!V52</f>
        <v>16428.654229906195</v>
      </c>
    </row>
    <row r="53" spans="1:4">
      <c r="A53" s="49">
        <f>Institutional!P53</f>
        <v>42582</v>
      </c>
      <c r="B53" s="50">
        <f>Institutional!T53</f>
        <v>14362.735445325859</v>
      </c>
      <c r="C53" s="50">
        <f>Institutional!U53</f>
        <v>10574.264944357132</v>
      </c>
      <c r="D53" s="50">
        <f>Institutional!V53</f>
        <v>17034.345993657425</v>
      </c>
    </row>
    <row r="54" spans="1:4">
      <c r="A54" s="49">
        <f>Institutional!P54</f>
        <v>42613</v>
      </c>
      <c r="B54" s="50">
        <f>Institutional!T54</f>
        <v>14427.367754829826</v>
      </c>
      <c r="C54" s="50">
        <f>Institutional!U54</f>
        <v>10397.307515777988</v>
      </c>
      <c r="D54" s="50">
        <f>Institutional!V54</f>
        <v>17058.275579402347</v>
      </c>
    </row>
    <row r="55" spans="1:4">
      <c r="A55" s="49">
        <f>Institutional!P55</f>
        <v>42643</v>
      </c>
      <c r="B55" s="50">
        <f>Institutional!T55</f>
        <v>14502.390067154942</v>
      </c>
      <c r="C55" s="50">
        <f>Institutional!U55</f>
        <v>10349.427611291732</v>
      </c>
      <c r="D55" s="50">
        <f>Institutional!V55</f>
        <v>17061.463430790514</v>
      </c>
    </row>
    <row r="56" spans="1:4">
      <c r="A56" s="49">
        <f>Institutional!P56</f>
        <v>42674</v>
      </c>
      <c r="B56" s="50">
        <f>Institutional!T56</f>
        <v>14512.541740201948</v>
      </c>
      <c r="C56" s="50">
        <f>Institutional!U56</f>
        <v>10215.278439928496</v>
      </c>
      <c r="D56" s="50">
        <f>Institutional!V56</f>
        <v>16750.254614104389</v>
      </c>
    </row>
    <row r="57" spans="1:4">
      <c r="A57" s="49">
        <f>Institutional!P57</f>
        <v>42704</v>
      </c>
      <c r="B57" s="50">
        <f>Institutional!T57</f>
        <v>14564.786890466676</v>
      </c>
      <c r="C57" s="50">
        <f>Institutional!U57</f>
        <v>10195.521571417787</v>
      </c>
      <c r="D57" s="50">
        <f>Institutional!V57</f>
        <v>17370.602214107701</v>
      </c>
    </row>
    <row r="58" spans="1:4">
      <c r="A58" s="49">
        <f>Institutional!P58</f>
        <v>42735</v>
      </c>
      <c r="B58" s="50">
        <f>Institutional!T58</f>
        <v>14698.782929858971</v>
      </c>
      <c r="C58" s="50">
        <f>Institutional!U58</f>
        <v>10229.686839451268</v>
      </c>
      <c r="D58" s="50">
        <f>Institutional!V58</f>
        <v>17713.937948679744</v>
      </c>
    </row>
    <row r="59" spans="1:4">
      <c r="A59" s="49">
        <f>Institutional!P59</f>
        <v>42766</v>
      </c>
      <c r="B59" s="50">
        <f>Institutional!T59</f>
        <v>14813.433436711872</v>
      </c>
      <c r="C59" s="50">
        <f>Institutional!U59</f>
        <v>10129.607244663581</v>
      </c>
      <c r="D59" s="50">
        <f>Institutional!V59</f>
        <v>18049.904364458369</v>
      </c>
    </row>
    <row r="60" spans="1:4">
      <c r="A60" s="49">
        <f>Institutional!P60</f>
        <v>42794</v>
      </c>
      <c r="B60" s="50">
        <f>Institutional!T60</f>
        <v>14921.57150079987</v>
      </c>
      <c r="C60" s="50">
        <f>Institutional!U60</f>
        <v>10196.39304719537</v>
      </c>
      <c r="D60" s="50">
        <f>Institutional!V60</f>
        <v>18766.632718119432</v>
      </c>
    </row>
    <row r="61" spans="1:4">
      <c r="A61" s="49">
        <f>Institutional!P61</f>
        <v>42825</v>
      </c>
      <c r="B61" s="50">
        <f>Institutional!T61</f>
        <v>15070.787215807868</v>
      </c>
      <c r="C61" s="50">
        <f>Institutional!U61</f>
        <v>10146.134526469114</v>
      </c>
      <c r="D61" s="50">
        <f>Institutional!V61</f>
        <v>18788.492270495415</v>
      </c>
    </row>
    <row r="62" spans="1:4">
      <c r="A62" s="49">
        <f>Institutional!P62</f>
        <v>42855</v>
      </c>
      <c r="B62" s="50">
        <f>Institutional!T62</f>
        <v>15230.53756029543</v>
      </c>
      <c r="C62" s="50">
        <f>Institutional!U62</f>
        <v>10156.951078767399</v>
      </c>
      <c r="D62" s="50">
        <f>Institutional!V62</f>
        <v>18981.460781147805</v>
      </c>
    </row>
    <row r="63" spans="1:4">
      <c r="A63" s="49">
        <f>Institutional!P63</f>
        <v>42886</v>
      </c>
      <c r="B63" s="50">
        <f>Institutional!T63</f>
        <v>15356.951022045881</v>
      </c>
      <c r="C63" s="50">
        <f>Institutional!U63</f>
        <v>10164.425265142234</v>
      </c>
      <c r="D63" s="50">
        <f>Institutional!V63</f>
        <v>19248.577887075557</v>
      </c>
    </row>
    <row r="64" spans="1:4">
      <c r="A64" s="49">
        <f>Institutional!P64</f>
        <v>42916</v>
      </c>
      <c r="B64" s="50">
        <f>Institutional!T64</f>
        <v>15449.092728178157</v>
      </c>
      <c r="C64" s="50">
        <f>Institutional!U64</f>
        <v>10060.364222194197</v>
      </c>
      <c r="D64" s="50">
        <f>Institutional!V64</f>
        <v>19368.722623808713</v>
      </c>
    </row>
    <row r="65" spans="1:4">
      <c r="A65" s="49">
        <f>Institutional!P65</f>
        <v>42947</v>
      </c>
      <c r="B65" s="50">
        <f>Institutional!T65</f>
        <v>15538.697466001591</v>
      </c>
      <c r="C65" s="50">
        <f>Institutional!U65</f>
        <v>10118.985492833221</v>
      </c>
      <c r="D65" s="50">
        <f>Institutional!V65</f>
        <v>19766.997043992371</v>
      </c>
    </row>
    <row r="66" spans="1:4">
      <c r="A66" s="49">
        <f>Institutional!P66</f>
        <v>42978</v>
      </c>
      <c r="B66" s="50">
        <f>Institutional!T66</f>
        <v>15610.175474345198</v>
      </c>
      <c r="C66" s="50">
        <f>Institutional!U66</f>
        <v>10171.5542787581</v>
      </c>
      <c r="D66" s="50">
        <f>Institutional!V66</f>
        <v>19827.524819700116</v>
      </c>
    </row>
    <row r="67" spans="1:4">
      <c r="A67" s="49">
        <f>Institutional!P67</f>
        <v>43008</v>
      </c>
      <c r="B67" s="50">
        <f>Institutional!T67</f>
        <v>15721.007720213051</v>
      </c>
      <c r="C67" s="50">
        <f>Institutional!U67</f>
        <v>10055.415606798329</v>
      </c>
      <c r="D67" s="50">
        <f>Institutional!V67</f>
        <v>20236.522012734869</v>
      </c>
    </row>
    <row r="68" spans="1:4">
      <c r="A68" s="49">
        <f>Institutional!P68</f>
        <v>43039</v>
      </c>
      <c r="B68" s="50">
        <f>Institutional!T68</f>
        <v>15865.640991239012</v>
      </c>
      <c r="C68" s="50">
        <f>Institutional!U68</f>
        <v>10248.910569839214</v>
      </c>
      <c r="D68" s="50">
        <f>Institutional!V68</f>
        <v>20708.738024856983</v>
      </c>
    </row>
    <row r="69" spans="1:4">
      <c r="A69" s="49">
        <f>Institutional!P69</f>
        <v>43069</v>
      </c>
      <c r="B69" s="50">
        <f>Institutional!T69</f>
        <v>15849.775350247774</v>
      </c>
      <c r="C69" s="50">
        <f>Institutional!U69</f>
        <v>10246.347405787488</v>
      </c>
      <c r="D69" s="50">
        <f>Institutional!V69</f>
        <v>21343.86566311451</v>
      </c>
    </row>
    <row r="70" spans="1:4">
      <c r="A70" s="49">
        <f>Institutional!P70</f>
        <v>43100</v>
      </c>
      <c r="B70" s="50">
        <f>Institutional!T70</f>
        <v>15819.660777082303</v>
      </c>
      <c r="C70" s="50">
        <f>Institutional!U70</f>
        <v>10300.929129880991</v>
      </c>
      <c r="D70" s="50">
        <f>Institutional!V70</f>
        <v>21581.174288529557</v>
      </c>
    </row>
    <row r="71" spans="1:4">
      <c r="A71" s="49">
        <f>Institutional!P71</f>
        <v>43131</v>
      </c>
      <c r="B71" s="50">
        <f>Institutional!T71</f>
        <v>15906.668911356257</v>
      </c>
      <c r="C71" s="50">
        <f>Institutional!U71</f>
        <v>10563.564588829186</v>
      </c>
      <c r="D71" s="50">
        <f>Institutional!V71</f>
        <v>22816.777206448598</v>
      </c>
    </row>
    <row r="72" spans="1:4">
      <c r="A72" s="49">
        <f>Institutional!P72</f>
        <v>43159</v>
      </c>
      <c r="B72" s="50">
        <f>Institutional!T72</f>
        <v>16022.787594409159</v>
      </c>
      <c r="C72" s="50">
        <f>Institutional!U72</f>
        <v>10171.824265371552</v>
      </c>
      <c r="D72" s="50">
        <f>Institutional!V72</f>
        <v>21975.846850651262</v>
      </c>
    </row>
    <row r="73" spans="1:4">
      <c r="A73" s="49">
        <f>Institutional!P73</f>
        <v>43190</v>
      </c>
      <c r="B73" s="50">
        <f>Institutional!T73</f>
        <v>15997.151134258103</v>
      </c>
      <c r="C73" s="50">
        <f>Institutional!U73</f>
        <v>10117.14001471598</v>
      </c>
      <c r="D73" s="50">
        <f>Institutional!V73</f>
        <v>21417.351847711812</v>
      </c>
    </row>
    <row r="74" spans="1:4">
      <c r="A74" s="49">
        <f>Institutional!P74</f>
        <v>43220</v>
      </c>
      <c r="B74" s="50">
        <f>Institutional!T74</f>
        <v>16059.540023681709</v>
      </c>
      <c r="C74" s="50">
        <f>Institutional!U74</f>
        <v>10140.440884722211</v>
      </c>
      <c r="D74" s="50">
        <f>Institutional!V74</f>
        <v>21499.53217245865</v>
      </c>
    </row>
    <row r="75" spans="1:4">
      <c r="A75" s="49">
        <f>Institutional!P75</f>
        <v>43251</v>
      </c>
      <c r="B75" s="50">
        <f>Institutional!T75</f>
        <v>16120.5662757717</v>
      </c>
      <c r="C75" s="50">
        <f>Institutional!U75</f>
        <v>10092.496046746644</v>
      </c>
      <c r="D75" s="50">
        <f>Institutional!V75</f>
        <v>22017.288918697403</v>
      </c>
    </row>
    <row r="76" spans="1:4">
      <c r="A76" s="49">
        <f>Institutional!P76</f>
        <v>43281</v>
      </c>
      <c r="B76" s="50">
        <f>Institutional!T76</f>
        <v>16176.988257736903</v>
      </c>
      <c r="C76" s="50">
        <f>Institutional!U76</f>
        <v>10079.618710550769</v>
      </c>
      <c r="D76" s="50">
        <f>Institutional!V76</f>
        <v>22152.793303028076</v>
      </c>
    </row>
    <row r="77" spans="1:4">
      <c r="A77" s="49">
        <f>Institutional!P77</f>
        <v>43312</v>
      </c>
      <c r="B77" s="50">
        <f>Institutional!T77</f>
        <v>16364.641321526651</v>
      </c>
      <c r="C77" s="50">
        <f>Institutional!U77</f>
        <v>10085.736128754224</v>
      </c>
      <c r="D77" s="50">
        <f>Institutional!V77</f>
        <v>22977.204792541288</v>
      </c>
    </row>
    <row r="78" spans="1:4">
      <c r="A78" s="49">
        <f>Institutional!P78</f>
        <v>43343</v>
      </c>
      <c r="B78" s="50">
        <f>Institutional!T78</f>
        <v>16459.556241191505</v>
      </c>
      <c r="C78" s="50">
        <f>Institutional!U78</f>
        <v>10161.137580051884</v>
      </c>
      <c r="D78" s="50">
        <f>Institutional!V78</f>
        <v>23725.894461418753</v>
      </c>
    </row>
    <row r="79" spans="1:4">
      <c r="A79" s="49">
        <f>Institutional!P79</f>
        <v>43373</v>
      </c>
      <c r="B79" s="50">
        <f>Institutional!T79</f>
        <v>16624.151803603421</v>
      </c>
      <c r="C79" s="50">
        <f>Institutional!U79</f>
        <v>10129.880648829094</v>
      </c>
      <c r="D79" s="50">
        <f>Institutional!V79</f>
        <v>23860.943438408263</v>
      </c>
    </row>
    <row r="80" spans="1:4">
      <c r="A80" s="49">
        <f>Institutional!P80</f>
        <v>43404</v>
      </c>
      <c r="B80" s="50">
        <f>Institutional!T80</f>
        <v>16625.81421878378</v>
      </c>
      <c r="C80" s="50">
        <f>Institutional!U80</f>
        <v>9966.2345855585845</v>
      </c>
      <c r="D80" s="50">
        <f>Institutional!V80</f>
        <v>22230.046948356841</v>
      </c>
    </row>
    <row r="81" spans="1:4">
      <c r="A81" s="49">
        <f>Institutional!P81</f>
        <v>43434</v>
      </c>
      <c r="B81" s="50">
        <f>Institutional!T81</f>
        <v>16665.716172908862</v>
      </c>
      <c r="C81" s="50">
        <f>Institutional!U81</f>
        <v>9953.8562119647777</v>
      </c>
      <c r="D81" s="50">
        <f>Institutional!V81</f>
        <v>22683.053050815215</v>
      </c>
    </row>
    <row r="82" spans="1:4">
      <c r="A82" s="49">
        <f>Institutional!P82</f>
        <v>43465</v>
      </c>
      <c r="B82" s="50">
        <f>Institutional!T82</f>
        <v>16655.716743205117</v>
      </c>
      <c r="C82" s="50">
        <f>Institutional!U82</f>
        <v>9974.2419100561783</v>
      </c>
      <c r="D82" s="50">
        <f>Institutional!V82</f>
        <v>20635.003436255425</v>
      </c>
    </row>
    <row r="83" spans="1:4">
      <c r="A83" s="49">
        <f>Institutional!P83</f>
        <v>43496</v>
      </c>
      <c r="B83" s="50">
        <f>Institutional!T83</f>
        <v>16727.3363252009</v>
      </c>
      <c r="C83" s="50">
        <f>Institutional!U83</f>
        <v>9916.3314902474995</v>
      </c>
      <c r="D83" s="50">
        <f>Institutional!V83</f>
        <v>22288.587492030405</v>
      </c>
    </row>
    <row r="84" spans="1:4">
      <c r="A84" s="49">
        <f>Institutional!P84</f>
        <v>43524</v>
      </c>
      <c r="B84" s="50">
        <f>Institutional!T84</f>
        <v>16792.572936869183</v>
      </c>
      <c r="C84" s="50">
        <f>Institutional!U84</f>
        <v>9942.875617167183</v>
      </c>
      <c r="D84" s="50">
        <f>Institutional!V84</f>
        <v>23004.239428339621</v>
      </c>
    </row>
    <row r="85" spans="1:4">
      <c r="A85" s="49">
        <f>Institutional!P85</f>
        <v>43555</v>
      </c>
      <c r="B85" s="50">
        <f>Institutional!T85</f>
        <v>16878.215058847218</v>
      </c>
      <c r="C85" s="50">
        <f>Institutional!U85</f>
        <v>10108.743089282521</v>
      </c>
      <c r="D85" s="50">
        <f>Institutional!V85</f>
        <v>23451.242434028074</v>
      </c>
    </row>
    <row r="86" spans="1:4">
      <c r="A86" s="49">
        <f>Institutional!P86</f>
        <v>43585</v>
      </c>
      <c r="B86" s="50">
        <f>Institutional!T86</f>
        <v>16972.733063176762</v>
      </c>
      <c r="C86" s="50">
        <f>Institutional!U86</f>
        <v>10221.617999016427</v>
      </c>
      <c r="D86" s="50">
        <f>Institutional!V86</f>
        <v>24400.766740359893</v>
      </c>
    </row>
    <row r="87" spans="1:4">
      <c r="A87" s="49">
        <f>Institutional!P87</f>
        <v>43616</v>
      </c>
      <c r="B87" s="50">
        <f>Institutional!T87</f>
        <v>16969.338516564127</v>
      </c>
      <c r="C87" s="50">
        <f>Institutional!U87</f>
        <v>10190.972809613982</v>
      </c>
      <c r="D87" s="50">
        <f>Institutional!V87</f>
        <v>22850.146144355884</v>
      </c>
    </row>
    <row r="88" spans="1:4">
      <c r="A88" s="49">
        <f>Institutional!P88</f>
        <v>43646</v>
      </c>
      <c r="B88" s="50">
        <f>Institutional!T88</f>
        <v>17093.214687735046</v>
      </c>
      <c r="C88" s="50">
        <f>Institutional!U88</f>
        <v>10409.009214062133</v>
      </c>
      <c r="D88" s="50">
        <f>Institutional!V88</f>
        <v>24460.549304054817</v>
      </c>
    </row>
    <row r="89" spans="1:4">
      <c r="A89" s="49">
        <f>Institutional!P89</f>
        <v>43677</v>
      </c>
      <c r="B89" s="50">
        <f>Institutional!T89</f>
        <v>17221.413797893059</v>
      </c>
      <c r="C89" s="50">
        <f>Institutional!U89</f>
        <v>10494.352324328425</v>
      </c>
      <c r="D89" s="50">
        <f>Institutional!V89</f>
        <v>24812.123771435228</v>
      </c>
    </row>
    <row r="90" spans="1:4">
      <c r="A90" s="49">
        <f>Institutional!P90</f>
        <v>43708</v>
      </c>
      <c r="B90" s="50">
        <f>Institutional!T90</f>
        <v>17192.137394436642</v>
      </c>
      <c r="C90" s="50">
        <f>Institutional!U90</f>
        <v>10741.789929225914</v>
      </c>
      <c r="D90" s="50">
        <f>Institutional!V90</f>
        <v>24419.065835341295</v>
      </c>
    </row>
    <row r="91" spans="1:4">
      <c r="A91" s="49">
        <f>Institutional!P91</f>
        <v>43738</v>
      </c>
      <c r="B91" s="50">
        <f>Institutional!T91</f>
        <v>17266.063585232718</v>
      </c>
      <c r="C91" s="50">
        <f>Institutional!U91</f>
        <v>10524.857394096041</v>
      </c>
      <c r="D91" s="50">
        <f>Institutional!V91</f>
        <v>24875.963600533276</v>
      </c>
    </row>
    <row r="92" spans="1:4">
      <c r="A92" s="49">
        <f>Institutional!P92</f>
        <v>43769</v>
      </c>
      <c r="B92" s="50">
        <f>Institutional!T92</f>
        <v>17274.696617025333</v>
      </c>
      <c r="C92" s="50">
        <f>Institutional!U92</f>
        <v>10423.325339679044</v>
      </c>
      <c r="D92" s="50">
        <f>Institutional!V92</f>
        <v>25414.751885800433</v>
      </c>
    </row>
    <row r="93" spans="1:4">
      <c r="A93" s="49">
        <f>Institutional!P93</f>
        <v>43799</v>
      </c>
      <c r="B93" s="50">
        <f>Institutional!T93</f>
        <v>17352.432751801945</v>
      </c>
      <c r="C93" s="50">
        <f>Institutional!U93</f>
        <v>10460.785127907011</v>
      </c>
      <c r="D93" s="50">
        <f>Institutional!V93</f>
        <v>26337.282957001305</v>
      </c>
    </row>
    <row r="94" spans="1:4">
      <c r="A94" s="49">
        <f>Institutional!P94</f>
        <v>43830</v>
      </c>
      <c r="B94" s="50">
        <f>Institutional!T94</f>
        <v>17420.107239533972</v>
      </c>
      <c r="C94" s="50">
        <f>Institutional!U94</f>
        <v>10489.899253982558</v>
      </c>
      <c r="D94" s="50">
        <f>Institutional!V94</f>
        <v>27132.217171340835</v>
      </c>
    </row>
    <row r="95" spans="1:4">
      <c r="A95" s="49">
        <f>Institutional!P95</f>
        <v>43861</v>
      </c>
      <c r="B95" s="50">
        <f>Institutional!T95</f>
        <v>17400.945121570487</v>
      </c>
      <c r="C95" s="50">
        <f>Institutional!U95</f>
        <v>10536.706047119158</v>
      </c>
      <c r="D95" s="50">
        <f>Institutional!V95</f>
        <v>27121.577199824496</v>
      </c>
    </row>
    <row r="96" spans="1:4">
      <c r="A96" s="49">
        <f>Institutional!P96</f>
        <v>43890</v>
      </c>
      <c r="B96" s="50">
        <f>Institutional!T96</f>
        <v>17418.346066692055</v>
      </c>
      <c r="C96" s="50">
        <f>Institutional!U96</f>
        <v>10437.764497170438</v>
      </c>
      <c r="D96" s="50">
        <f>Institutional!V96</f>
        <v>24888.963410090204</v>
      </c>
    </row>
    <row r="97" spans="1:4">
      <c r="A97" s="49">
        <f>Institutional!P97</f>
        <v>43921</v>
      </c>
      <c r="B97" s="50">
        <f>Institutional!T97</f>
        <v>17420.087901298724</v>
      </c>
      <c r="C97" s="50">
        <f>Institutional!U97</f>
        <v>10612.671394508199</v>
      </c>
      <c r="D97" s="50">
        <f>Institutional!V97</f>
        <v>21814.83965521527</v>
      </c>
    </row>
    <row r="98" spans="1:4">
      <c r="A98" s="49">
        <f>Institutional!P98</f>
        <v>43951</v>
      </c>
      <c r="B98" s="50">
        <f>Institutional!T98</f>
        <v>17501.962314434826</v>
      </c>
      <c r="C98" s="50">
        <f>Institutional!U98</f>
        <v>10626.509062835454</v>
      </c>
      <c r="D98" s="50">
        <f>Institutional!V98</f>
        <v>24611.37193531563</v>
      </c>
    </row>
    <row r="99" spans="1:4">
      <c r="A99" s="49">
        <f>Institutional!P99</f>
        <v>43982</v>
      </c>
      <c r="B99" s="50">
        <f>Institutional!T99</f>
        <v>17582.471341081226</v>
      </c>
      <c r="C99" s="50">
        <f>Institutional!U99</f>
        <v>10617.753294434757</v>
      </c>
      <c r="D99" s="50">
        <f>Institutional!V99</f>
        <v>25783.549030810413</v>
      </c>
    </row>
    <row r="100" spans="1:4">
      <c r="A100" s="49">
        <f>Institutional!P100</f>
        <v>44012</v>
      </c>
      <c r="B100" s="50">
        <f>Institutional!T100</f>
        <v>17540.273409862632</v>
      </c>
      <c r="C100" s="50">
        <f>Institutional!U100</f>
        <v>10560.044510198148</v>
      </c>
      <c r="D100" s="50">
        <f>Institutional!V100</f>
        <v>26296.33769696371</v>
      </c>
    </row>
    <row r="101" spans="1:4">
      <c r="A101" s="49">
        <f>Institutional!P101</f>
        <v>44043</v>
      </c>
      <c r="B101" s="50">
        <f>Institutional!T101</f>
        <v>17606.926448820112</v>
      </c>
      <c r="C101" s="50">
        <f>Institutional!U101</f>
        <v>10755.173063127999</v>
      </c>
      <c r="D101" s="50">
        <f>Institutional!V101</f>
        <v>27779.061198466559</v>
      </c>
    </row>
    <row r="102" spans="1:4">
      <c r="A102" s="49">
        <f>Institutional!P102</f>
        <v>44074</v>
      </c>
      <c r="B102" s="50">
        <f>Institutional!T102</f>
        <v>17668.550691390981</v>
      </c>
      <c r="C102" s="50">
        <f>Institutional!U102</f>
        <v>10774.5232429425</v>
      </c>
      <c r="D102" s="50">
        <f>Institutional!V102</f>
        <v>29775.815386144062</v>
      </c>
    </row>
    <row r="103" spans="1:4">
      <c r="A103" s="49">
        <f>Institutional!P103</f>
        <v>44104</v>
      </c>
      <c r="B103" s="50">
        <f>Institutional!T103</f>
        <v>17486.564619269655</v>
      </c>
      <c r="C103" s="50">
        <f>Institutional!U103</f>
        <v>10660.06600660066</v>
      </c>
      <c r="D103" s="50">
        <f>Institutional!V103</f>
        <v>28644.417948017359</v>
      </c>
    </row>
    <row r="104" spans="1:4">
      <c r="A104" s="49">
        <f>Institutional!P104</f>
        <v>44135</v>
      </c>
      <c r="B104" s="50">
        <f>Institutional!T104</f>
        <v>17540.772969589394</v>
      </c>
      <c r="C104" s="50">
        <f>Institutional!U104</f>
        <v>10606.424109326124</v>
      </c>
      <c r="D104" s="50">
        <f>Institutional!V104</f>
        <v>27882.687068915588</v>
      </c>
    </row>
    <row r="105" spans="1:4">
      <c r="A105" s="49">
        <f>Institutional!P105</f>
        <v>44165</v>
      </c>
      <c r="B105" s="50">
        <f>Institutional!T105</f>
        <v>17586.378979310324</v>
      </c>
      <c r="C105" s="50">
        <f>Institutional!U105</f>
        <v>10766.867926308008</v>
      </c>
      <c r="D105" s="50">
        <f>Institutional!V105</f>
        <v>30934.8270694124</v>
      </c>
    </row>
    <row r="106" spans="1:4">
      <c r="A106" s="49">
        <f>Institutional!P106</f>
        <v>44196</v>
      </c>
      <c r="B106" s="50">
        <f>Institutional!T106</f>
        <v>17667.276322615151</v>
      </c>
      <c r="C106" s="50">
        <f>Institutional!U106</f>
        <v>11058.272338572784</v>
      </c>
      <c r="D106" s="50">
        <f>Institutional!V106</f>
        <v>32124.226842536747</v>
      </c>
    </row>
    <row r="107" spans="1:4">
      <c r="A107" s="49">
        <f>Institutional!P107</f>
        <v>44227</v>
      </c>
      <c r="B107" s="50">
        <f>Institutional!T107</f>
        <v>17729.111789744304</v>
      </c>
      <c r="C107" s="50">
        <f>Institutional!U107</f>
        <v>11038.809379540005</v>
      </c>
      <c r="D107" s="50">
        <f>Institutional!V107</f>
        <v>31799.894014291556</v>
      </c>
    </row>
    <row r="108" spans="1:4">
      <c r="A108" s="49">
        <f>Institutional!P108</f>
        <v>44255</v>
      </c>
      <c r="B108" s="50">
        <f>Institutional!T108</f>
        <v>17775.207480397639</v>
      </c>
      <c r="C108" s="50">
        <f>Institutional!U108</f>
        <v>11275.502200732655</v>
      </c>
      <c r="D108" s="50">
        <f>Institutional!V108</f>
        <v>32676.760149373655</v>
      </c>
    </row>
    <row r="109" spans="1:4">
      <c r="A109" s="49">
        <f>Institutional!P109</f>
        <v>44286</v>
      </c>
      <c r="B109" s="50">
        <f>Institutional!T109</f>
        <v>17830.310623586873</v>
      </c>
      <c r="C109" s="50">
        <f>Institutional!U109</f>
        <v>11305.946056674633</v>
      </c>
      <c r="D109" s="50">
        <f>Institutional!V109</f>
        <v>34107.857018655188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A4D6-8951-4AB4-9E7B-24E5F93E1EE9}">
  <sheetPr>
    <tabColor rgb="FFFF0000"/>
  </sheetPr>
  <dimension ref="A1:J4"/>
  <sheetViews>
    <sheetView workbookViewId="0">
      <selection activeCell="A106" sqref="A106:D109"/>
    </sheetView>
  </sheetViews>
  <sheetFormatPr defaultRowHeight="15"/>
  <cols>
    <col min="1" max="1" width="31.28515625" bestFit="1" customWidth="1"/>
    <col min="2" max="8" width="9.140625" style="50"/>
    <col min="9" max="9" width="14.7109375" style="50" bestFit="1" customWidth="1"/>
  </cols>
  <sheetData>
    <row r="1" spans="1:10">
      <c r="A1" t="s">
        <v>25</v>
      </c>
      <c r="B1" s="50" t="s">
        <v>26</v>
      </c>
      <c r="C1" s="50" t="s">
        <v>27</v>
      </c>
      <c r="D1" s="50" t="s">
        <v>28</v>
      </c>
      <c r="E1" s="50" t="s">
        <v>5</v>
      </c>
      <c r="F1" s="50" t="s">
        <v>3</v>
      </c>
      <c r="G1" s="50" t="s">
        <v>2</v>
      </c>
      <c r="H1" s="50" t="s">
        <v>1</v>
      </c>
      <c r="I1" s="50" t="s">
        <v>11</v>
      </c>
      <c r="J1" s="50" t="s">
        <v>29</v>
      </c>
    </row>
    <row r="2" spans="1:10">
      <c r="A2" t="str">
        <f>Institutional!A2</f>
        <v>Tactical Program Composite (Net)</v>
      </c>
      <c r="B2" s="50">
        <f>Institutional!B2</f>
        <v>0.31000000000001027</v>
      </c>
      <c r="C2" s="50">
        <f>Institutional!C2</f>
        <v>0.92280382100000669</v>
      </c>
      <c r="D2" s="50">
        <f>Institutional!D2</f>
        <v>1.9657720758851749</v>
      </c>
      <c r="E2" s="50">
        <f>Institutional!E2</f>
        <v>0.92280382100000669</v>
      </c>
      <c r="F2" s="50">
        <f>Institutional!F2</f>
        <v>2.3548831935432668</v>
      </c>
      <c r="G2" s="50">
        <f>Institutional!G2</f>
        <v>3.6824904580594842</v>
      </c>
      <c r="H2" s="50">
        <f>Institutional!H2</f>
        <v>4.8227832951297955</v>
      </c>
      <c r="I2" s="50">
        <f>Institutional!I2</f>
        <v>6.7007210584686616</v>
      </c>
      <c r="J2">
        <v>1</v>
      </c>
    </row>
    <row r="3" spans="1:10">
      <c r="A3" t="str">
        <f>Institutional!A3</f>
        <v>Barclay CTA Index</v>
      </c>
      <c r="B3" s="50">
        <f>Institutional!B3</f>
        <v>0.26999999999999247</v>
      </c>
      <c r="C3" s="50">
        <f>Institutional!C3</f>
        <v>2.2397144012987313</v>
      </c>
      <c r="D3" s="50">
        <f>Institutional!D3</f>
        <v>6.058874773139733</v>
      </c>
      <c r="E3" s="50">
        <f>Institutional!E3</f>
        <v>2.2397144012987313</v>
      </c>
      <c r="F3" s="50">
        <f>Institutional!F3</f>
        <v>6.5325179344117412</v>
      </c>
      <c r="G3" s="50">
        <f>Institutional!G3</f>
        <v>3.7726839926761846</v>
      </c>
      <c r="H3" s="50">
        <f>Institutional!H3</f>
        <v>1.5943424489684332</v>
      </c>
      <c r="I3" s="50">
        <f>Institutional!I3</f>
        <v>1.3860830710075822</v>
      </c>
      <c r="J3">
        <v>2</v>
      </c>
    </row>
    <row r="4" spans="1:10">
      <c r="A4" t="str">
        <f>Institutional!A4</f>
        <v>S&amp;P 500 TR Index</v>
      </c>
      <c r="B4" s="50">
        <f>Institutional!B4</f>
        <v>4.3795555701961586</v>
      </c>
      <c r="C4" s="50">
        <f>Institutional!C4</f>
        <v>6.1748728952811804</v>
      </c>
      <c r="D4" s="50">
        <f>Institutional!D4</f>
        <v>19.073311528105208</v>
      </c>
      <c r="E4" s="50">
        <f>Institutional!E4</f>
        <v>6.1748728952811804</v>
      </c>
      <c r="F4" s="50">
        <f>Institutional!F4</f>
        <v>56.351628330676398</v>
      </c>
      <c r="G4" s="50">
        <f>Institutional!G4</f>
        <v>16.778498637956641</v>
      </c>
      <c r="H4" s="50">
        <f>Institutional!H4</f>
        <v>16.294038412866563</v>
      </c>
      <c r="I4" s="50">
        <f>Institutional!I4</f>
        <v>14.751765420222362</v>
      </c>
      <c r="J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7F8A-3150-47B3-954B-743DA70FCC9D}">
  <sheetPr>
    <tabColor rgb="FFFF0000"/>
  </sheetPr>
  <dimension ref="A1:E11"/>
  <sheetViews>
    <sheetView workbookViewId="0">
      <selection activeCell="A106" sqref="A106:D109"/>
    </sheetView>
  </sheetViews>
  <sheetFormatPr defaultRowHeight="15"/>
  <cols>
    <col min="1" max="1" width="8.7109375" bestFit="1" customWidth="1"/>
    <col min="2" max="2" width="29.85546875" style="50" bestFit="1" customWidth="1"/>
    <col min="3" max="3" width="11.140625" style="50" bestFit="1" customWidth="1"/>
    <col min="4" max="4" width="16.140625" style="50" bestFit="1" customWidth="1"/>
    <col min="5" max="5" width="5.140625" customWidth="1"/>
  </cols>
  <sheetData>
    <row r="1" spans="1:5">
      <c r="A1" t="s">
        <v>30</v>
      </c>
      <c r="B1" s="50" t="s">
        <v>23</v>
      </c>
      <c r="C1" s="50" t="s">
        <v>24</v>
      </c>
      <c r="D1" s="50" t="s">
        <v>18</v>
      </c>
      <c r="E1" t="s">
        <v>29</v>
      </c>
    </row>
    <row r="2" spans="1:5">
      <c r="A2">
        <f>Institutional!J48</f>
        <v>2012</v>
      </c>
      <c r="B2" s="50">
        <f>Institutional!L48*100</f>
        <v>1.6183221825977201</v>
      </c>
      <c r="C2" s="50">
        <f>Institutional!M48*100</f>
        <v>-0.89392909468020143</v>
      </c>
      <c r="D2" s="50">
        <f>Institutional!N48*100</f>
        <v>3.6854874100570312</v>
      </c>
      <c r="E2">
        <v>2</v>
      </c>
    </row>
    <row r="3" spans="1:5">
      <c r="A3">
        <f>Institutional!J49</f>
        <v>2013</v>
      </c>
      <c r="B3" s="50">
        <f>Institutional!L49*100</f>
        <v>10.625877747719326</v>
      </c>
      <c r="C3" s="50">
        <f>Institutional!M49*100</f>
        <v>-1.4176972144691158</v>
      </c>
      <c r="D3" s="50">
        <f>Institutional!N49*100</f>
        <v>32.388478062960282</v>
      </c>
      <c r="E3">
        <v>3</v>
      </c>
    </row>
    <row r="4" spans="1:5">
      <c r="A4">
        <f>Institutional!J50</f>
        <v>2014</v>
      </c>
      <c r="B4" s="50">
        <f>Institutional!L50*100</f>
        <v>14.621509423411361</v>
      </c>
      <c r="C4" s="50">
        <f>Institutional!M50*100</f>
        <v>7.6132240008227381</v>
      </c>
      <c r="D4" s="50">
        <f>Institutional!N50*100</f>
        <v>13.688363157085149</v>
      </c>
      <c r="E4">
        <v>4</v>
      </c>
    </row>
    <row r="5" spans="1:5">
      <c r="A5">
        <f>Institutional!J51</f>
        <v>2015</v>
      </c>
      <c r="B5" s="50">
        <f>Institutional!L51*100</f>
        <v>7.5814012701578948</v>
      </c>
      <c r="C5" s="50">
        <f>Institutional!M51*100</f>
        <v>-1.4960104978174238</v>
      </c>
      <c r="D5" s="50">
        <f>Institutional!N51*100</f>
        <v>1.3837599218981866</v>
      </c>
      <c r="E5">
        <v>5</v>
      </c>
    </row>
    <row r="6" spans="1:5">
      <c r="A6">
        <f>Institutional!J52</f>
        <v>2016</v>
      </c>
      <c r="B6" s="50">
        <f>Institutional!L52*100</f>
        <v>6.0350161116639045</v>
      </c>
      <c r="C6" s="50">
        <f>Institutional!M52*100</f>
        <v>-1.2257686628113218</v>
      </c>
      <c r="D6" s="50">
        <f>Institutional!N52*100</f>
        <v>11.959912078710545</v>
      </c>
      <c r="E6">
        <v>6</v>
      </c>
    </row>
    <row r="7" spans="1:5">
      <c r="A7">
        <f>Institutional!J53</f>
        <v>2017</v>
      </c>
      <c r="B7" s="50">
        <f>Institutional!L53*100</f>
        <v>7.6256507261318163</v>
      </c>
      <c r="C7" s="50">
        <f>Institutional!M53*100</f>
        <v>0.69642689505384769</v>
      </c>
      <c r="D7" s="50">
        <f>Institutional!N53*100</f>
        <v>21.831601482707264</v>
      </c>
      <c r="E7">
        <v>7</v>
      </c>
    </row>
    <row r="8" spans="1:5">
      <c r="A8">
        <f>Institutional!J54</f>
        <v>2018</v>
      </c>
      <c r="B8" s="50">
        <f>Institutional!L54*100</f>
        <v>5.2849171540643614</v>
      </c>
      <c r="C8" s="50">
        <f>Institutional!M54*100</f>
        <v>-3.1714344959151042</v>
      </c>
      <c r="D8" s="50">
        <f>Institutional!N54*100</f>
        <v>-4.3842417452558351</v>
      </c>
      <c r="E8">
        <v>8</v>
      </c>
    </row>
    <row r="9" spans="1:5">
      <c r="A9">
        <f>Institutional!J55</f>
        <v>2019</v>
      </c>
      <c r="B9" s="50">
        <f>Institutional!L55*100</f>
        <v>4.589358165211932</v>
      </c>
      <c r="C9" s="50">
        <f>Institutional!M55*100</f>
        <v>5.1698900886541166</v>
      </c>
      <c r="D9" s="50">
        <f>Institutional!N55*100</f>
        <v>31.486370986834402</v>
      </c>
      <c r="E9">
        <v>9</v>
      </c>
    </row>
    <row r="10" spans="1:5">
      <c r="A10">
        <f>Institutional!J56</f>
        <v>2020</v>
      </c>
      <c r="B10" s="50">
        <f>Institutional!L56*100</f>
        <v>1.4188723392026148</v>
      </c>
      <c r="C10" s="50">
        <f>Institutional!M56*100</f>
        <v>5.4182892593028553</v>
      </c>
      <c r="D10" s="50">
        <f>Institutional!N56*100</f>
        <v>18.398826898926867</v>
      </c>
      <c r="E10">
        <v>10</v>
      </c>
    </row>
    <row r="11" spans="1:5">
      <c r="A11">
        <f>Institutional!J57</f>
        <v>2021</v>
      </c>
      <c r="B11" s="50">
        <f>Institutional!L57*100</f>
        <v>0.92280382100000669</v>
      </c>
      <c r="C11" s="50">
        <f>Institutional!M57*100</f>
        <v>2.2397144012987313</v>
      </c>
      <c r="D11" s="50">
        <f>Institutional!N57*100</f>
        <v>6.1748728952811804</v>
      </c>
      <c r="E11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8A80-A7AE-40F6-B623-B57BA2AAD26B}">
  <sheetPr>
    <tabColor rgb="FFFF0000"/>
  </sheetPr>
  <dimension ref="A1:E4"/>
  <sheetViews>
    <sheetView workbookViewId="0">
      <selection activeCell="A106" sqref="A106:D109"/>
    </sheetView>
  </sheetViews>
  <sheetFormatPr defaultRowHeight="15"/>
  <cols>
    <col min="1" max="1" width="20.5703125" bestFit="1" customWidth="1"/>
  </cols>
  <sheetData>
    <row r="1" spans="1:5">
      <c r="A1" t="s">
        <v>25</v>
      </c>
      <c r="B1" t="s">
        <v>23</v>
      </c>
      <c r="C1" t="s">
        <v>24</v>
      </c>
      <c r="D1" t="s">
        <v>18</v>
      </c>
      <c r="E1" t="s">
        <v>29</v>
      </c>
    </row>
    <row r="2" spans="1:5">
      <c r="A2" t="s">
        <v>31</v>
      </c>
      <c r="B2" s="50">
        <f>Institutional!B27</f>
        <v>2.4477648735086852</v>
      </c>
      <c r="C2" s="50">
        <f>Institutional!C27</f>
        <v>0.31413101062213933</v>
      </c>
      <c r="D2" s="50">
        <f>Institutional!D27</f>
        <v>1.1084390357336766</v>
      </c>
      <c r="E2">
        <v>1</v>
      </c>
    </row>
    <row r="3" spans="1:5">
      <c r="A3" t="s">
        <v>32</v>
      </c>
      <c r="B3" s="51">
        <f>Institutional!B28</f>
        <v>0.84112149532710279</v>
      </c>
      <c r="C3" s="51">
        <f>Institutional!C28</f>
        <v>0.52336448598130836</v>
      </c>
      <c r="D3" s="51">
        <f>Institutional!D28</f>
        <v>0.7289719626168224</v>
      </c>
      <c r="E3">
        <v>2</v>
      </c>
    </row>
    <row r="4" spans="1:5">
      <c r="A4" t="s">
        <v>33</v>
      </c>
      <c r="B4" s="51">
        <f>Institutional!B29</f>
        <v>-4.1200000000000014E-2</v>
      </c>
      <c r="C4" s="51">
        <f>Institutional!C29</f>
        <v>-8.8901518660225887E-2</v>
      </c>
      <c r="D4" s="51">
        <f>Institutional!D29</f>
        <v>-0.19598020620821932</v>
      </c>
      <c r="E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D020-5E42-4911-A85F-2C7D3A4F86BC}">
  <sheetPr>
    <tabColor rgb="FFFF0000"/>
  </sheetPr>
  <dimension ref="A1:F2"/>
  <sheetViews>
    <sheetView workbookViewId="0">
      <selection activeCell="A106" sqref="A106:D109"/>
    </sheetView>
  </sheetViews>
  <sheetFormatPr defaultRowHeight="15"/>
  <cols>
    <col min="1" max="1" width="32.7109375" bestFit="1" customWidth="1"/>
    <col min="2" max="2" width="32.5703125" style="50" bestFit="1" customWidth="1"/>
    <col min="3" max="3" width="19.7109375" bestFit="1" customWidth="1"/>
    <col min="4" max="4" width="19.5703125" bestFit="1" customWidth="1"/>
    <col min="5" max="6" width="19.140625" bestFit="1" customWidth="1"/>
    <col min="7" max="8" width="19" bestFit="1" customWidth="1"/>
  </cols>
  <sheetData>
    <row r="1" spans="1: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>
      <c r="A2" s="50">
        <f>Institutional!B8*100</f>
        <v>6.7007210584686616</v>
      </c>
      <c r="B2" s="50">
        <f>Institutional!B9*100</f>
        <v>2.7374855857228173</v>
      </c>
      <c r="C2" s="50">
        <f>Institutional!C8*100</f>
        <v>1.3860830710075822</v>
      </c>
      <c r="D2" s="50">
        <f>Institutional!C9*100</f>
        <v>4.4124362897583147</v>
      </c>
      <c r="E2" s="50">
        <f>Institutional!D8*100</f>
        <v>14.751765420222362</v>
      </c>
      <c r="F2" s="50">
        <f>Institutional!D9*100</f>
        <v>13.308594288596268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Institutional</vt:lpstr>
      <vt:lpstr>HRS_I_EXPORT_10k</vt:lpstr>
      <vt:lpstr>HRS_I_EXPORT_PerformanceTable</vt:lpstr>
      <vt:lpstr>HRS_I_EXPORT_AnnualReturns</vt:lpstr>
      <vt:lpstr>HRS_I_EXPORT_RiskStatistics</vt:lpstr>
      <vt:lpstr>HRS_I_EXPORT_RiskRewardProfile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Jakob Bradshaw</cp:lastModifiedBy>
  <dcterms:created xsi:type="dcterms:W3CDTF">2016-01-27T18:50:44Z</dcterms:created>
  <dcterms:modified xsi:type="dcterms:W3CDTF">2021-04-26T13:27:26Z</dcterms:modified>
</cp:coreProperties>
</file>