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hart/Downloads/"/>
    </mc:Choice>
  </mc:AlternateContent>
  <xr:revisionPtr revIDLastSave="0" documentId="13_ncr:1_{99EE4B78-616C-4942-AF3A-B8F065D4A5D1}" xr6:coauthVersionLast="46" xr6:coauthVersionMax="46" xr10:uidLastSave="{00000000-0000-0000-0000-000000000000}"/>
  <bookViews>
    <workbookView xWindow="680" yWindow="800" windowWidth="38600" windowHeight="20920" activeTab="2" xr2:uid="{E82731C6-F3AA-E64E-8D2F-6F86A89C13E6}"/>
  </bookViews>
  <sheets>
    <sheet name="865-521ENG" sheetId="1" r:id="rId1"/>
    <sheet name="Sheet1" sheetId="3" r:id="rId2"/>
    <sheet name="865-872GRA" sheetId="2" r:id="rId3"/>
  </sheets>
  <definedNames>
    <definedName name="_2021_03_01_Transactions_Rocketry_2019_07_01_to_2021_03_03" localSheetId="1">Sheet1!$A$1:$R$57</definedName>
    <definedName name="_xlnm._FilterDatabase" localSheetId="0" hidden="1">'865-521ENG'!$A$1:$K$1</definedName>
    <definedName name="_xlnm._FilterDatabase" localSheetId="2" hidden="1">'865-872GRA'!$A$2:$AD$2</definedName>
    <definedName name="ETA_Trans_10.01.19" localSheetId="0">'865-521ENG'!$A$1:$I$82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8" i="2" l="1"/>
  <c r="S99" i="2"/>
  <c r="S100" i="2" s="1"/>
  <c r="S4" i="2"/>
  <c r="G88" i="1"/>
  <c r="H82" i="1" l="1"/>
  <c r="G82" i="1"/>
  <c r="U26" i="2" l="1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U51" i="2"/>
  <c r="V51" i="2"/>
  <c r="W51" i="2"/>
  <c r="U52" i="2"/>
  <c r="V52" i="2"/>
  <c r="W52" i="2"/>
  <c r="U53" i="2"/>
  <c r="V53" i="2"/>
  <c r="W53" i="2"/>
  <c r="U54" i="2"/>
  <c r="V54" i="2"/>
  <c r="W54" i="2"/>
  <c r="U55" i="2"/>
  <c r="V55" i="2"/>
  <c r="W55" i="2"/>
  <c r="U56" i="2"/>
  <c r="V56" i="2"/>
  <c r="W56" i="2"/>
  <c r="U57" i="2"/>
  <c r="V57" i="2"/>
  <c r="W57" i="2"/>
  <c r="U58" i="2"/>
  <c r="V58" i="2"/>
  <c r="W58" i="2"/>
  <c r="U59" i="2"/>
  <c r="V59" i="2"/>
  <c r="W59" i="2"/>
  <c r="U60" i="2"/>
  <c r="V60" i="2"/>
  <c r="W60" i="2"/>
  <c r="U61" i="2"/>
  <c r="V61" i="2"/>
  <c r="W61" i="2"/>
  <c r="U62" i="2"/>
  <c r="V62" i="2"/>
  <c r="W62" i="2"/>
  <c r="U63" i="2"/>
  <c r="V63" i="2"/>
  <c r="W63" i="2"/>
  <c r="U64" i="2"/>
  <c r="V64" i="2"/>
  <c r="W64" i="2"/>
  <c r="U65" i="2"/>
  <c r="V65" i="2"/>
  <c r="W65" i="2"/>
  <c r="U66" i="2"/>
  <c r="V66" i="2"/>
  <c r="W66" i="2"/>
  <c r="U67" i="2"/>
  <c r="V67" i="2"/>
  <c r="W67" i="2"/>
  <c r="U68" i="2"/>
  <c r="V68" i="2"/>
  <c r="W68" i="2"/>
  <c r="U69" i="2"/>
  <c r="V69" i="2"/>
  <c r="W69" i="2"/>
  <c r="U70" i="2"/>
  <c r="V70" i="2"/>
  <c r="W70" i="2"/>
  <c r="U71" i="2"/>
  <c r="V71" i="2"/>
  <c r="W71" i="2"/>
  <c r="U72" i="2"/>
  <c r="V72" i="2"/>
  <c r="W72" i="2"/>
  <c r="U73" i="2"/>
  <c r="V73" i="2"/>
  <c r="W73" i="2"/>
  <c r="U74" i="2"/>
  <c r="V74" i="2"/>
  <c r="W74" i="2"/>
  <c r="U75" i="2"/>
  <c r="V75" i="2"/>
  <c r="W75" i="2"/>
  <c r="U76" i="2"/>
  <c r="V76" i="2"/>
  <c r="W76" i="2"/>
  <c r="U77" i="2"/>
  <c r="V77" i="2"/>
  <c r="W77" i="2"/>
  <c r="U78" i="2"/>
  <c r="V78" i="2"/>
  <c r="W78" i="2"/>
  <c r="U79" i="2"/>
  <c r="V79" i="2"/>
  <c r="W79" i="2"/>
  <c r="U80" i="2"/>
  <c r="V80" i="2"/>
  <c r="W80" i="2"/>
  <c r="U81" i="2"/>
  <c r="V81" i="2"/>
  <c r="W81" i="2"/>
  <c r="U82" i="2"/>
  <c r="V82" i="2"/>
  <c r="W82" i="2"/>
  <c r="U83" i="2"/>
  <c r="V83" i="2"/>
  <c r="W83" i="2"/>
  <c r="U84" i="2"/>
  <c r="V84" i="2"/>
  <c r="W84" i="2"/>
  <c r="U85" i="2"/>
  <c r="V85" i="2"/>
  <c r="W85" i="2"/>
  <c r="U86" i="2"/>
  <c r="V86" i="2"/>
  <c r="W86" i="2"/>
  <c r="U87" i="2"/>
  <c r="V87" i="2"/>
  <c r="W87" i="2"/>
  <c r="U88" i="2"/>
  <c r="V88" i="2"/>
  <c r="W88" i="2"/>
  <c r="U89" i="2"/>
  <c r="V89" i="2"/>
  <c r="W89" i="2"/>
  <c r="U90" i="2"/>
  <c r="V90" i="2"/>
  <c r="W90" i="2"/>
  <c r="U91" i="2"/>
  <c r="V91" i="2"/>
  <c r="W91" i="2"/>
  <c r="U92" i="2"/>
  <c r="V92" i="2"/>
  <c r="W92" i="2"/>
  <c r="U93" i="2"/>
  <c r="V93" i="2"/>
  <c r="W93" i="2"/>
  <c r="U94" i="2"/>
  <c r="V94" i="2"/>
  <c r="W94" i="2"/>
  <c r="U95" i="2"/>
  <c r="V95" i="2"/>
  <c r="W95" i="2"/>
  <c r="U96" i="2"/>
  <c r="V96" i="2"/>
  <c r="W96" i="2"/>
  <c r="U97" i="2"/>
  <c r="V97" i="2"/>
  <c r="W97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W4" i="2"/>
  <c r="V4" i="2"/>
  <c r="U4" i="2"/>
  <c r="S5" i="2" l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935941-F25F-1D46-BE49-AD4FE22431D4}" name="2021-03-01 Transactions Rocketry 2019-07-01 to 2021-03-03" type="6" refreshedVersion="7" background="1" saveData="1">
    <textPr sourceFile="/Users/jameshart/Library/Mobile Documents/com~apple~CloudDocs/Projects/NOMOMO/GitHub/Evidence/Balances and Registers/2021-03-01 Transactions Rocketry 2019-07-01 to 2021-03-03.csv" tab="0" comma="1">
      <textFields count="18">
        <textField type="MDY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 type="MDY"/>
        <textField/>
      </textFields>
    </textPr>
  </connection>
  <connection id="2" xr16:uid="{91DC684E-DD08-FD4D-BF98-6AFB228F836C}" name="ETA Trans_10.01.19" type="6" refreshedVersion="6" background="1" saveData="1">
    <textPr sourceFile="/Users/jameshart/Desktop/Thunderbird attachments/ETA Trans_10.01.19.csv" tab="0" comma="1">
      <textFields count="9">
        <textField type="MDY"/>
        <textField type="text"/>
        <textField type="text"/>
        <textField type="text"/>
        <textField type="text"/>
        <textField type="text"/>
        <textField/>
        <textField/>
        <textField type="MDY"/>
      </textFields>
    </textPr>
  </connection>
</connections>
</file>

<file path=xl/sharedStrings.xml><?xml version="1.0" encoding="utf-8"?>
<sst xmlns="http://schemas.openxmlformats.org/spreadsheetml/2006/main" count="1867" uniqueCount="481">
  <si>
    <t>Trans Date</t>
  </si>
  <si>
    <t>Trans Type/#</t>
  </si>
  <si>
    <t>Category</t>
  </si>
  <si>
    <t>Vendor/Description</t>
  </si>
  <si>
    <t>Function</t>
  </si>
  <si>
    <t>GL Account</t>
  </si>
  <si>
    <t>Debit</t>
  </si>
  <si>
    <t>Credit</t>
  </si>
  <si>
    <t>Date Cleared</t>
  </si>
  <si>
    <t>Robert Lazano Reimbursement for TARC Rocketry membership fees Inv# 062516</t>
  </si>
  <si>
    <t>23-School Leadership/Admin</t>
  </si>
  <si>
    <t>6499-Misc. Operating Expenses</t>
  </si>
  <si>
    <t>Maria Gentry Reimbursement for TARC Rocketry membership fees Inv# 062516</t>
  </si>
  <si>
    <t>Check 408620182</t>
  </si>
  <si>
    <t>ENGINEERING TECH. ACA.-ROCKETRY PROGRAM 865-521ENG</t>
  </si>
  <si>
    <t>Sam's Club Purchase of pickles for Red, White and Blue event Inv# 082316</t>
  </si>
  <si>
    <t>36-Extracurricular/After School Activities</t>
  </si>
  <si>
    <t>Reimbursement for National Trip</t>
  </si>
  <si>
    <t>Revenue</t>
  </si>
  <si>
    <t>Student Group Trips</t>
  </si>
  <si>
    <t>Enterprise Rent A Car Co Rental for Christina Moreno to attend NASA Rocketry training in Huntsville, AL Inv# 90080919367</t>
  </si>
  <si>
    <t>6411-Employee Travel</t>
  </si>
  <si>
    <t>Check 408620188</t>
  </si>
  <si>
    <t>El Paraiso Original Paleta fundraiser for Rocketry Club Inv# 9152016</t>
  </si>
  <si>
    <t>Deposit 2</t>
  </si>
  <si>
    <t>Reimbursement of rental car for NASA trng</t>
  </si>
  <si>
    <t>Refunds</t>
  </si>
  <si>
    <t>Rocketry Club Dues</t>
  </si>
  <si>
    <t>Dues</t>
  </si>
  <si>
    <t>Cookie Dough Fundraiser</t>
  </si>
  <si>
    <t>Sales-Food only</t>
  </si>
  <si>
    <t>Check 408620204</t>
  </si>
  <si>
    <t>Aerospace Industires Association TARC Registration for ETA Team #1 Inv# 102116</t>
  </si>
  <si>
    <t>Check 408620209</t>
  </si>
  <si>
    <t>El Paraiso Original Paleta fundraiser for Rocketry Club Inv# 102716</t>
  </si>
  <si>
    <t>Melissa Davis Reimbursement for Rocketry supplies Inv# 110316</t>
  </si>
  <si>
    <t>6399-General Supplies</t>
  </si>
  <si>
    <t>Deposit 3</t>
  </si>
  <si>
    <t>Rocketry Club dues</t>
  </si>
  <si>
    <t>Christina Moreno Reimbursement for Rocketry SLI supplies Inv# 110716</t>
  </si>
  <si>
    <t>Maria Gentry Reimbursement for Rocketry SLI supplies Inv# 110816</t>
  </si>
  <si>
    <t>Christina Moreno Reimbursement for Rocketry supplies</t>
  </si>
  <si>
    <t>Melissa Davis Reimbursement for Rocketry supplies Inv# 11316 - Stale dated check - bank would not process - Tax $0.00 - Void - 7/11/2017</t>
  </si>
  <si>
    <t>6329-Reading Materials</t>
  </si>
  <si>
    <t>Apogee Components Rocketry Supplies Inv# 87024</t>
  </si>
  <si>
    <t>Balsa Machining Service Rocketry Supplies Inv# 163064</t>
  </si>
  <si>
    <t>Deposit 4</t>
  </si>
  <si>
    <t>Paleta sales for Rocketry fundraiser</t>
  </si>
  <si>
    <t>Check 408620229</t>
  </si>
  <si>
    <t>Aerospace Industires Association TARC registration for ETA Team Tank Troublers Inv# 111716</t>
  </si>
  <si>
    <t>Check 408620234</t>
  </si>
  <si>
    <t>Aerospace Industires Association TARC registrations for Las Cuatro Amigas, Iron Olives, Sol and TASM teams Inv# 113016</t>
  </si>
  <si>
    <t>Void - Melissa Davis Reimbursement for Rocketry supplies Inv# 11316 - Stale dated check - bank would not process - Tax $0.00</t>
  </si>
  <si>
    <t>Christina Moreno Reimbursement for SLI Rocketry supplies Inv# 112216</t>
  </si>
  <si>
    <t>Christina Moreno Reimbursement for SLI Rocketry supplies Inv# 254880ZCTR</t>
  </si>
  <si>
    <t>Check 408620238</t>
  </si>
  <si>
    <t>Aerospace Industires Association TARC registration for Team Rubber Ducky-ETA Inv# 120216</t>
  </si>
  <si>
    <t>Fundraisers Etc Inc Rubberized sunglasses for Rocketry fundraiser Inv# 15040</t>
  </si>
  <si>
    <t>Deposit 5</t>
  </si>
  <si>
    <t>Paleta Fundraiser</t>
  </si>
  <si>
    <t>Rackspace Grant-Rocketry Club</t>
  </si>
  <si>
    <t>Donations/Gifts</t>
  </si>
  <si>
    <t>Deposit 6</t>
  </si>
  <si>
    <t>Printing Services</t>
  </si>
  <si>
    <t>Copies, Printing, Laminating Fees</t>
  </si>
  <si>
    <t>Christina Moreno Reimbursement for SLI Rocketry Supplies Inv# 568429RTH</t>
  </si>
  <si>
    <t>Balsa Machining Service To purchase SLI Rocketry supplies Inv# 163337</t>
  </si>
  <si>
    <t>Christina Moreno Reimbursement for student meals/ supplies for the SLI Rocketry team launch on 01/11/17 &amp; 01/12/17 Inv# 011117</t>
  </si>
  <si>
    <t>Apogee Components To purchase supplies/ parts for SLI Rocketry team Inv# 88344/ 87432</t>
  </si>
  <si>
    <t>BigRedBee, LLC. To purchase parts/ supplies for SLI Rocketry team Inv# 515</t>
  </si>
  <si>
    <t>Christina Moreno Reimbursement for Rocketry parts/ supplies Inv# 158422100CSW</t>
  </si>
  <si>
    <t>Deposit 7</t>
  </si>
  <si>
    <t>Christina Moreno Reimbursement for Rocketry parts/supplies Inv# 817568808702ZZE</t>
  </si>
  <si>
    <t>Pizza Hut 12 To purchase lunch for the NASA Rocketry team as they prepare for their interview Inv# 020117</t>
  </si>
  <si>
    <t>Christina Moreno Reimbursement for Rocketry supplies/parts Inv# 00568425500JFL</t>
  </si>
  <si>
    <t>El Paraiso Original To purchase paletas for Rocketry fundraiser Inv# 020317</t>
  </si>
  <si>
    <t>Giant Leap To purchase Rocketry parts/ supplies Inv# 120216BM/ 012817BM</t>
  </si>
  <si>
    <t>Un Manned Propulsion Corp. To purchase Rocketry parts/ supplies Inv# 04005 - Check lost - Tax $0.00 - Void - 2/27/2017</t>
  </si>
  <si>
    <t>Christina Moreno Reimbursement for Rocketry parts/ supplies Inv# 584129CBT</t>
  </si>
  <si>
    <t>Net Operating Income Engineering,PLLC To purchase Rocketry parts/ supplies Inv# 4419</t>
  </si>
  <si>
    <t>Christina Moreno Reimbursement for Rocketry parts/ supplies Inv# 56822415OMR</t>
  </si>
  <si>
    <t>Void - Un Manned Propulsion Corp. To purchase Rocketry parts/ supplies Inv# 04005 - Check lost - Tax $0.00</t>
  </si>
  <si>
    <t>Un Manned Propulsion Corp. To purchase Rocketry parts/ supplies Inv# 4005/ 4009</t>
  </si>
  <si>
    <t>Apogee Components To purchase Rocketry parts Inv# 89976</t>
  </si>
  <si>
    <t>Embassy Suites by Hilton Huntsville Hotel &amp; Spa To pay for hotel rooms for SLI Rocketry NASA competition 4/5/17-4/10/17 Inv# 84888067</t>
  </si>
  <si>
    <t>Christina Moreno Reimbursement for Rocketry supplies and robotics parts Inv# 022417</t>
  </si>
  <si>
    <t>Christina Moreno Reimbursement for Rocketry parts/ supplies &amp; dinner for team 03/04/17 Inv# 030417</t>
  </si>
  <si>
    <t>Deposit 8</t>
  </si>
  <si>
    <t>Fundraiser-Donations</t>
  </si>
  <si>
    <t>Fundraiser- Paleta Sales</t>
  </si>
  <si>
    <t>NASA SLI Rocketry Student Travel Fees</t>
  </si>
  <si>
    <t>Christina Moreno Reimbursement for Rocketry supplies/ parts &amp; student meal on 03/18/17 Inv# 8567895OPUTR</t>
  </si>
  <si>
    <t>Christina Moreno Reimbursement for Rocketry supplies/parts &amp; students meals on 3/21/17 Inv# 032117</t>
  </si>
  <si>
    <t>Apogee Components To purchase Rocketry parts/ supplies Inv# 91201</t>
  </si>
  <si>
    <t>Christina Moreno Reimbursement for Rocketry parts/ supplies  Inv# 033017</t>
  </si>
  <si>
    <t>Un Manned Propulsion Corp. To purchase supplies/ parts for the Rocketry team Inv# 4010</t>
  </si>
  <si>
    <t>Sam B. Isaacs Ranch, Ltd. To rent/ use of ranch space for Rocketry team in Luling TX 03/10/17</t>
  </si>
  <si>
    <t>Art Applewhite To purchase the Forte' Launch controller for the TARC Rocketry team Inv# 040317</t>
  </si>
  <si>
    <t>Christina Moreno Reimbursement for 3 hour use of the rocket field at Kitty Hawk Flying Field on 04/01/17 Inv# 040117</t>
  </si>
  <si>
    <t>Christina Moreno Reimbursement for Rocketry parts/ supplies for NASA launch Inv# 040617</t>
  </si>
  <si>
    <t>BigRedBee, LLC. To purchase BRB receiver for Rocketry Inv# 040317</t>
  </si>
  <si>
    <t>Balsa Machining Service To purchase Rocketry parts/ supplies Inv# 170621</t>
  </si>
  <si>
    <t>Cruz R. Torres Jr. Reimbursement for delivering/ driving ETA's rocket to Alabama for NASA SLI launch 4/8/17 Inv# 040417</t>
  </si>
  <si>
    <t>Giant Leap To purchase Rocketry parts/ supplies Inv# 032017BM/ 112316BM/ 032617BM</t>
  </si>
  <si>
    <t>Christina Moreno Reimbursement for Rocketry parts. Inv# 041717</t>
  </si>
  <si>
    <t>Check 408620339</t>
  </si>
  <si>
    <t>El Paraiso Original To purchase paletas for Rocketry fundraiser Inv# 041817</t>
  </si>
  <si>
    <t>Un Manned Propulsion Corp. To purchase Rocketry NASA polo shirts Inv# 4013</t>
  </si>
  <si>
    <t>Deposit 9</t>
  </si>
  <si>
    <t>NASA Polo Shirts</t>
  </si>
  <si>
    <t>Sales-Merchandise, Supplies</t>
  </si>
  <si>
    <t>To pay for staff hotel rooms in Huntsville for NASA Rocketry</t>
  </si>
  <si>
    <t>Field Trips</t>
  </si>
  <si>
    <t>Check 408620357</t>
  </si>
  <si>
    <t>Un Manned Propulsion Corp. To purchase NASA polos for Rocketry team Inv# 4014</t>
  </si>
  <si>
    <t>Deposit 10</t>
  </si>
  <si>
    <t>NASA Student Travel fees</t>
  </si>
  <si>
    <t>Fees</t>
  </si>
  <si>
    <t>Deposit 12</t>
  </si>
  <si>
    <t>Sunglass Fundraiser Sales</t>
  </si>
  <si>
    <t>Polo Shirts for NASA Rocketry Club</t>
  </si>
  <si>
    <t>Check 408620389</t>
  </si>
  <si>
    <t>Christina Moreno Reimbursement for pickles sold at Red, White and Blue Ceremony 8/31/17 Inv# 082917</t>
  </si>
  <si>
    <t>Check 408620393</t>
  </si>
  <si>
    <t>El Paraiso Original To purchase paletas for Rocketry fundraiser Inv# 092017</t>
  </si>
  <si>
    <t>Deposit 13</t>
  </si>
  <si>
    <t>Rocketry Club Dues for 2017-2018</t>
  </si>
  <si>
    <t>Team America Rocketry student shirts</t>
  </si>
  <si>
    <t>Check 408620396</t>
  </si>
  <si>
    <t>Aerospace Industires Association Registration for TARC Team #18-3691 Inv# 100217</t>
  </si>
  <si>
    <t>Check 408620407</t>
  </si>
  <si>
    <t>Christina Moreno Reimbursement for fundraiser supplies for the Rocketry club Inv# 101117</t>
  </si>
  <si>
    <t>33-Health Services</t>
  </si>
  <si>
    <t>Check 408620412</t>
  </si>
  <si>
    <t>Christina Moreno Reimbursement for fundraising supplies (spook-o-grams) Inv# 103017</t>
  </si>
  <si>
    <t>Deposit 14</t>
  </si>
  <si>
    <t>Rocketry Club Shirts</t>
  </si>
  <si>
    <t>Check 408620414</t>
  </si>
  <si>
    <t>Aerospace Industires Association Registration for TARC team #18-4263 Inv# 113027</t>
  </si>
  <si>
    <t>Check 408620415</t>
  </si>
  <si>
    <t>Aerospace Industires Association Registration for TARC team #18-4262 Inv# 0113017</t>
  </si>
  <si>
    <t>Check 408620419</t>
  </si>
  <si>
    <t>Aerospace Industires Association Registration for TARC team #18-4415 Inv# 120617</t>
  </si>
  <si>
    <t>Check 408620420</t>
  </si>
  <si>
    <t>Aerospace Industires Association Registration for TARC team #18-4409 Inv# 0120617</t>
  </si>
  <si>
    <t>Check 408620426</t>
  </si>
  <si>
    <t>Robert Lozano Reiumbursement for Rocketry supplies/ parts Inv# 171219001023</t>
  </si>
  <si>
    <t>Check 408620434</t>
  </si>
  <si>
    <t>El Paraiso Original To purchase paletas for Rocketry/ NASA SL fundraiser Inv# 011118</t>
  </si>
  <si>
    <t>Check 408620437</t>
  </si>
  <si>
    <t>Christina Moreno Reimbursement for student meals/ rocketry parts for NASA SL team on 01/03/18 Inv# 010318</t>
  </si>
  <si>
    <t>Deposit 16</t>
  </si>
  <si>
    <t>Spook-O-Grams Frundraiser</t>
  </si>
  <si>
    <t>Sales-Fundraisers</t>
  </si>
  <si>
    <t>Goodwill Donation</t>
  </si>
  <si>
    <t>Jewelry Fundraiser for Rocketry</t>
  </si>
  <si>
    <t>Christina Moreno Reimbursement for Rocketry parts for the SL team Inv# 012918</t>
  </si>
  <si>
    <t>La Quinta Inn &amp; Suites Houston Galleria To pay for student rooms who are building in Houston for the NASA SL Rocketry launch 02/09/18-02/11/18 Inv# 020918</t>
  </si>
  <si>
    <t>Check 408620447</t>
  </si>
  <si>
    <t>Altex Electronics To purchase Rocketry parts/supplies Inv# 020918</t>
  </si>
  <si>
    <t>Check 408620456</t>
  </si>
  <si>
    <t>Sheri Hart To reimburse for student meals and Rocketry parts/ supplies for club during Holiday Break Inv# 010418</t>
  </si>
  <si>
    <t>Christina Moreno Reimbursement for purchasing Rocketry parts/supplies for Club Inv# 97976</t>
  </si>
  <si>
    <t>Check 408620457</t>
  </si>
  <si>
    <t>Crown Plaza Hotel To pay for student hotel rooms traveling to Houston for their Rocketry build with Dr. Abmayr Inv# 021618</t>
  </si>
  <si>
    <t>Crown Plaza Hotel To pay for student rooms who are preparing for their NASA Rocketry launch Inv# 1016765540</t>
  </si>
  <si>
    <t>Cici's Pizza To purchase student meals for those preparing for their NASA Rocketry launch  Inv# 030218</t>
  </si>
  <si>
    <t>Check 408620473</t>
  </si>
  <si>
    <t>Houston Street Enterprises, Inc.  To pay for using the Kitty Hawk field for the Rocketry Club to launch rockets. Inv# 030718</t>
  </si>
  <si>
    <t>Deposit 17</t>
  </si>
  <si>
    <t>Travel fees for the SL team for Houston Build days</t>
  </si>
  <si>
    <t>Rackspace donation/ Grant</t>
  </si>
  <si>
    <t>DebitMemo NSF</t>
  </si>
  <si>
    <t>NSF M Juarez ck #1410</t>
  </si>
  <si>
    <t>Misc Revenue</t>
  </si>
  <si>
    <t>Sirius Rocketry To purchase single use motors for the TARC Rocketry launch Inv# 032318</t>
  </si>
  <si>
    <t>Houston Street Enterprises, Inc.  To pay for the use of the land for our TARC Rocketry team practice launch 03/25/18 Inv# 032518</t>
  </si>
  <si>
    <t>Art Applewhite To purchase Quickburst "Twiggy" Igniters for the TARC Rocketry launch Inv# 032518</t>
  </si>
  <si>
    <t>Houston Street Enterprises, Inc.  To pay for the use of the land for our TARC Rocketry team practice launch 03/31/18 Inv# 033118</t>
  </si>
  <si>
    <t>Robert Lozano To get cash for student meals and baggage fee going to Huntsville, Al for the NASA Student Launch 4/4/18-4/8/18 Inv# 040318</t>
  </si>
  <si>
    <t>K D Logo To purchase student/ parent shirts for the NASA Student Rocketry Launch Apr2018 Inv# 040318</t>
  </si>
  <si>
    <t>Albert Chang To pay for student baggage fees traveling to Huntsville, AL for the NASA Student Rocketry Launch 4/4/18-4/8/18 Inv# 040418</t>
  </si>
  <si>
    <t>Apogee Components To purchase parts and supplies for the TARC Rocketry team  Inv# 002856</t>
  </si>
  <si>
    <t>Embassy Suites by Hilton Huntsville Hotel &amp; Spa To pay for student hotel rooms traveling to Huntsville, AL for the NASA Student Rocketry Launch 4/4/18-4/8/18 Inv# 96772243</t>
  </si>
  <si>
    <t>Direct Deposit 4.6.18</t>
  </si>
  <si>
    <t>NSF Reimb M Juarez ck #1410</t>
  </si>
  <si>
    <t>Deposit 18</t>
  </si>
  <si>
    <t>Student travel fees for NASA SL Alabama Apr2018</t>
  </si>
  <si>
    <t>Maria Juarez Reimbursement for rocketry supplies/ parts purchased for the presentation board for NASA SL rocketry competition in Huntsville, AL 4/4/18-4/18/18 Inv# 032918</t>
  </si>
  <si>
    <t>Albert Chang Reimbursement for rocketry parts/supplies needed in Huntsville, AL 4/4/18-4/8/18 Inv# 040618</t>
  </si>
  <si>
    <t>Houston Street Enterprises, Inc.  For the use of the Kitty Hawk field to practice launch for TARC Nationals May2018 Inv# 042218</t>
  </si>
  <si>
    <t>Apogee Components To purchase parts/ supplies for the TARC teams to compete at Nationals May2018 Inv# 005190</t>
  </si>
  <si>
    <t>Aerospace Industires Association To purchase student and parent TARC finalist shirts and 8 BBQ dinner tickets for post-event 5/12/18 Inv# 051218</t>
  </si>
  <si>
    <t>Houston Street Enterprises, Inc.  To pay for the use of the land for practice TARC launch preparing for Nationals May2018 Inv# 042918</t>
  </si>
  <si>
    <t>Robert Lozano Luggage/Student Meals for 5/10-5/14 TARC Trip Inv# 5020102</t>
  </si>
  <si>
    <t>Balsa Machining Service Log 25336 motors for ETA Inv# 181233</t>
  </si>
  <si>
    <t>Check 408620516</t>
  </si>
  <si>
    <t>Robert Lozano Reimbursement on items for Rocketry Inv#</t>
  </si>
  <si>
    <t>Check 408620522</t>
  </si>
  <si>
    <t>Badge-A-Mint 2 in 1 cut a circle  Log 25572 Inv# J7626</t>
  </si>
  <si>
    <t>KD Logo Screen Prints Inv# 8501</t>
  </si>
  <si>
    <t>Deposit 20</t>
  </si>
  <si>
    <t>Mentor Stipend Check/Abmayr</t>
  </si>
  <si>
    <t>TARC Trip fees</t>
  </si>
  <si>
    <t>Redeposit Unused Funds-TARC Trip</t>
  </si>
  <si>
    <t>Re-deposit Unused Funds</t>
  </si>
  <si>
    <t>Team Am Rocketry Comp.</t>
  </si>
  <si>
    <t>6412-Student Travel</t>
  </si>
  <si>
    <t>Chris Rocket Supplies, LLC PO Log 25312 Inv# 1004</t>
  </si>
  <si>
    <t>11-Instruction</t>
  </si>
  <si>
    <t>Deposit 39</t>
  </si>
  <si>
    <t>Deposit 41</t>
  </si>
  <si>
    <t>Club Dues</t>
  </si>
  <si>
    <t>Check 408620557</t>
  </si>
  <si>
    <t>Aerospace Industires Association Team America Rocketry Challenge Inv# 11082018</t>
  </si>
  <si>
    <t>Check 408620566</t>
  </si>
  <si>
    <t>Apogee Components Parts for Rocketry Inv# 013940</t>
  </si>
  <si>
    <t>Check 408620576</t>
  </si>
  <si>
    <t>Apogee Components Material for Rocketry Inv# 016459</t>
  </si>
  <si>
    <t>Check 408620581</t>
  </si>
  <si>
    <t>Aerospace Specialty Products Supplies for Rocketry Inv# 4101</t>
  </si>
  <si>
    <t>Deposit 59</t>
  </si>
  <si>
    <t>Check 408620585</t>
  </si>
  <si>
    <t>Art Applewhite TARC Motors Inv# 0000</t>
  </si>
  <si>
    <t>Check 408620586</t>
  </si>
  <si>
    <t>Houston Street Enterprises, Inc.  Flight Time at Kitty Hawk Field Inv#</t>
  </si>
  <si>
    <t>Check 408620588</t>
  </si>
  <si>
    <t>Pizza Hut Lunch for Rocketry Students Inv#</t>
  </si>
  <si>
    <t>Check 408620589</t>
  </si>
  <si>
    <t>Apogee Components Parts for Rocketry Inv# 020286</t>
  </si>
  <si>
    <t>Deposit 67</t>
  </si>
  <si>
    <t>donation</t>
  </si>
  <si>
    <t>Rackspace Donation for Rockety Group</t>
  </si>
  <si>
    <t>Aerospace Industires Association Team Number 19-5264 Inv#</t>
  </si>
  <si>
    <t>Check 408620593</t>
  </si>
  <si>
    <t>Houston Street Enterprises, Inc.  Field Time for Practice Launches Inv#</t>
  </si>
  <si>
    <t>REIMB BUDGET FOR TRAVEL</t>
  </si>
  <si>
    <t>Check 408620595</t>
  </si>
  <si>
    <t>Houston Street Enterprises, Inc.  Kitty Hawk Flying Field - Practice Launch Inv# 000000</t>
  </si>
  <si>
    <t>Deposit 79</t>
  </si>
  <si>
    <t>Chili's Check</t>
  </si>
  <si>
    <t>Check 408620597</t>
  </si>
  <si>
    <t>K D Logo TARC T Shirts Inv# 10048</t>
  </si>
  <si>
    <t>Deposit 81</t>
  </si>
  <si>
    <t>TARC Fees</t>
  </si>
  <si>
    <t>P-CARD CHARGES-AIRFARE-TARC</t>
  </si>
  <si>
    <t>Deposit 85</t>
  </si>
  <si>
    <t>Chili's Night</t>
  </si>
  <si>
    <t>SW AIRLINES FOR TARC TRAVEL</t>
  </si>
  <si>
    <t>Enterprise Rent A Car Co Vehicle Rental for TARC Nationals Inv# 345776643</t>
  </si>
  <si>
    <t>RFP 61824</t>
  </si>
  <si>
    <t>INV 0619-013/014</t>
  </si>
  <si>
    <t>DebitMemo Jun REIMB</t>
  </si>
  <si>
    <t>RFP 62967</t>
  </si>
  <si>
    <t>Check 408620619</t>
  </si>
  <si>
    <t>Aerospace Industires Association Registration for Team 20-5925 Inv# 0000</t>
  </si>
  <si>
    <t>Balance</t>
  </si>
  <si>
    <t>Beginning Balance</t>
  </si>
  <si>
    <t>-</t>
  </si>
  <si>
    <t>Rembursement for</t>
  </si>
  <si>
    <t>Inv#</t>
  </si>
  <si>
    <t>To purchase</t>
  </si>
  <si>
    <t>Transaction Date</t>
  </si>
  <si>
    <t>Transaction Type</t>
  </si>
  <si>
    <t>Transaction Number</t>
  </si>
  <si>
    <t>School</t>
  </si>
  <si>
    <t>Category Name</t>
  </si>
  <si>
    <t>Category Number</t>
  </si>
  <si>
    <t>Category Umbrella Name</t>
  </si>
  <si>
    <t>Memo</t>
  </si>
  <si>
    <t>Supplier</t>
  </si>
  <si>
    <t>Transaction Description</t>
  </si>
  <si>
    <t>GL Department</t>
  </si>
  <si>
    <t>GL Name</t>
  </si>
  <si>
    <t>GL Number</t>
  </si>
  <si>
    <t>Clear</t>
  </si>
  <si>
    <t>Clear Date</t>
  </si>
  <si>
    <t>Total</t>
  </si>
  <si>
    <t>Check</t>
  </si>
  <si>
    <t>408620619</t>
  </si>
  <si>
    <t>408-ETA @ Roosevelt</t>
  </si>
  <si>
    <t>ENGINEERING TECH. ACA.-ROCKETRY PROGRAM</t>
  </si>
  <si>
    <t>865-521ENG</t>
  </si>
  <si>
    <t>CATE</t>
  </si>
  <si>
    <t>Aerospace Industires Association</t>
  </si>
  <si>
    <t>Registration for Team 20-5925 Inv# 0000</t>
  </si>
  <si>
    <t>6499</t>
  </si>
  <si>
    <t>Deposit</t>
  </si>
  <si>
    <t>102</t>
  </si>
  <si>
    <t>5749D</t>
  </si>
  <si>
    <t>103</t>
  </si>
  <si>
    <t>408620627</t>
  </si>
  <si>
    <t>Registration for Team 20-6713 Inv# 000</t>
  </si>
  <si>
    <t>408620628</t>
  </si>
  <si>
    <t>Balsa Machining Service</t>
  </si>
  <si>
    <t>Supplies for Rocketry Inv# 193091</t>
  </si>
  <si>
    <t>6399</t>
  </si>
  <si>
    <t>408620633</t>
  </si>
  <si>
    <t>David W Abmayr, Jr.</t>
  </si>
  <si>
    <t xml:space="preserve">Reimbursement of Hotel Cost Inv# </t>
  </si>
  <si>
    <t>408620634</t>
  </si>
  <si>
    <t>Apogee Components</t>
  </si>
  <si>
    <t>Invoice's 030837, 030561, 030639 Inv# XXX</t>
  </si>
  <si>
    <t>408620637</t>
  </si>
  <si>
    <t>Rocketry Parts Inv# 031411</t>
  </si>
  <si>
    <t>408620638</t>
  </si>
  <si>
    <t>Rocketry Parts Inv# 032006</t>
  </si>
  <si>
    <t>DebitMemo</t>
  </si>
  <si>
    <t>Nov REIMB</t>
  </si>
  <si>
    <t>RFP 65570</t>
  </si>
  <si>
    <t>408620645</t>
  </si>
  <si>
    <t>Parts for Rocketry Inv# 032450</t>
  </si>
  <si>
    <t>CreditMemo</t>
  </si>
  <si>
    <t>GEN011520</t>
  </si>
  <si>
    <t>Trf from General Fund</t>
  </si>
  <si>
    <t>Transfers</t>
  </si>
  <si>
    <t>Transfers In (Admin use only)</t>
  </si>
  <si>
    <t>7915</t>
  </si>
  <si>
    <t>GRANTS</t>
  </si>
  <si>
    <t>865-872GRA</t>
  </si>
  <si>
    <t>Grants/Trusts</t>
  </si>
  <si>
    <t>Add'l trf from General Fund</t>
  </si>
  <si>
    <t>Dec REIMB</t>
  </si>
  <si>
    <t>RFP 65914</t>
  </si>
  <si>
    <t>408620652</t>
  </si>
  <si>
    <t>Rocketry Parts Inv# 033618</t>
  </si>
  <si>
    <t>111</t>
  </si>
  <si>
    <t>ETAA Donation</t>
  </si>
  <si>
    <t>5744</t>
  </si>
  <si>
    <t xml:space="preserve">Repayment </t>
  </si>
  <si>
    <t>5749R</t>
  </si>
  <si>
    <t>408620653</t>
  </si>
  <si>
    <t xml:space="preserve">Reimbursement for Hotel Stay in San Antonio Inv# </t>
  </si>
  <si>
    <t>Jan PCARD</t>
  </si>
  <si>
    <t>20200106-AMAZON.COM SERV-424</t>
  </si>
  <si>
    <t>20200107-AMAZON.COM  INC-425</t>
  </si>
  <si>
    <t>20200107-AMAZON.COM  INC-426</t>
  </si>
  <si>
    <t>20200108-AMAZON.COM SERV-427</t>
  </si>
  <si>
    <t>Jan REIMB</t>
  </si>
  <si>
    <t>RFP 66627</t>
  </si>
  <si>
    <t>113</t>
  </si>
  <si>
    <t>408620664</t>
  </si>
  <si>
    <t>Pitsco Inc.</t>
  </si>
  <si>
    <t>Rocketry Supplies Inv# 761853</t>
  </si>
  <si>
    <t>408620665</t>
  </si>
  <si>
    <t>Rocketry Parts Inv# 035104</t>
  </si>
  <si>
    <t>408620667</t>
  </si>
  <si>
    <t>Txtag</t>
  </si>
  <si>
    <t>Toll Road Fees - travel to Hutto, Tx Inv#  - CHECK NOT RECEIVED WILL DO RFP - Tax $0.00 - Void - 4/22/2020</t>
  </si>
  <si>
    <t>115</t>
  </si>
  <si>
    <t>Fees for Huntsville</t>
  </si>
  <si>
    <t>5749F</t>
  </si>
  <si>
    <t>408620673</t>
  </si>
  <si>
    <t xml:space="preserve">Purchase of Rocket Motors for SL Inv# </t>
  </si>
  <si>
    <t>Feb PCARD</t>
  </si>
  <si>
    <t>20200205-AMAZON.COM  INC-657</t>
  </si>
  <si>
    <t>20200206-AMAZON.COM  INC-658</t>
  </si>
  <si>
    <t>CAF031820</t>
  </si>
  <si>
    <t>ERROR IN CODING</t>
  </si>
  <si>
    <t>6412</t>
  </si>
  <si>
    <t>Feb REIMB</t>
  </si>
  <si>
    <t>RFP 67020</t>
  </si>
  <si>
    <t>Void -  Toll Road Fees - travel to Hutto, Tx Inv#  - CHECK NOT RECEIVED WILL DO RFP - Tax $0.00</t>
  </si>
  <si>
    <t>CAF051520</t>
  </si>
  <si>
    <t>STUDENT LAUNCH TRIP</t>
  </si>
  <si>
    <t>116</t>
  </si>
  <si>
    <t>Team Stipend</t>
  </si>
  <si>
    <t>June AP</t>
  </si>
  <si>
    <t>Refunds-NASA Student Launch</t>
  </si>
  <si>
    <t>120</t>
  </si>
  <si>
    <t>RackSpace Grant</t>
  </si>
  <si>
    <t>122</t>
  </si>
  <si>
    <t>Donation</t>
  </si>
  <si>
    <t>Nov PCARD</t>
  </si>
  <si>
    <t>20201117-AMAZON.COM  INC-374</t>
  </si>
  <si>
    <t>408620700</t>
  </si>
  <si>
    <t>Parts for Rocketry Inv# 049818</t>
  </si>
  <si>
    <t>408620703</t>
  </si>
  <si>
    <t>Supplies for Rocketry Inv# 050447</t>
  </si>
  <si>
    <t>408620707</t>
  </si>
  <si>
    <t>Art Applewhite Rockets</t>
  </si>
  <si>
    <t>Aerotech H100 Rocket Motors Inv# 0000</t>
  </si>
  <si>
    <t>408620710</t>
  </si>
  <si>
    <t xml:space="preserve">Motors for Rocketry Inv# </t>
  </si>
  <si>
    <t>408620715</t>
  </si>
  <si>
    <t xml:space="preserve">Rocketry Build Supplies Inv# </t>
  </si>
  <si>
    <t>408620718</t>
  </si>
  <si>
    <t>Rocketry Build Supplies Inv# 052895</t>
  </si>
  <si>
    <t>408620719</t>
  </si>
  <si>
    <t>Webb Crossing</t>
  </si>
  <si>
    <t xml:space="preserve">Use of Flying Field for Rocket Launch Inv# </t>
  </si>
  <si>
    <t>20210126-AMAZON.COM  INC-282</t>
  </si>
  <si>
    <t>408620722</t>
  </si>
  <si>
    <t>Rocketry Build Supplies Inv# 053215</t>
  </si>
  <si>
    <t>0</t>
  </si>
  <si>
    <t>408620174</t>
  </si>
  <si>
    <t>408620173</t>
  </si>
  <si>
    <t>1</t>
  </si>
  <si>
    <t>408620186</t>
  </si>
  <si>
    <t>2</t>
  </si>
  <si>
    <t>408620212</t>
  </si>
  <si>
    <t>408620213</t>
  </si>
  <si>
    <t>408620214</t>
  </si>
  <si>
    <t>408620226</t>
  </si>
  <si>
    <t>408620227</t>
  </si>
  <si>
    <t>408620222</t>
  </si>
  <si>
    <t>408620223</t>
  </si>
  <si>
    <t>408620232</t>
  </si>
  <si>
    <t>408620236</t>
  </si>
  <si>
    <t>408620240</t>
  </si>
  <si>
    <t>5</t>
  </si>
  <si>
    <t>408620251</t>
  </si>
  <si>
    <t>408620255</t>
  </si>
  <si>
    <t>408620262</t>
  </si>
  <si>
    <t>408620264</t>
  </si>
  <si>
    <t>408620266</t>
  </si>
  <si>
    <t>408620269</t>
  </si>
  <si>
    <t>408620275</t>
  </si>
  <si>
    <t>408620277</t>
  </si>
  <si>
    <t>408620276</t>
  </si>
  <si>
    <t>408620280</t>
  </si>
  <si>
    <t>408620285</t>
  </si>
  <si>
    <t>408620286</t>
  </si>
  <si>
    <t>408620289</t>
  </si>
  <si>
    <t>408620295</t>
  </si>
  <si>
    <t>408620293</t>
  </si>
  <si>
    <t>408620300</t>
  </si>
  <si>
    <t>408620298</t>
  </si>
  <si>
    <t>408620304</t>
  </si>
  <si>
    <t>408620303</t>
  </si>
  <si>
    <t>8</t>
  </si>
  <si>
    <t>408620306</t>
  </si>
  <si>
    <t>408620312</t>
  </si>
  <si>
    <t>408620311</t>
  </si>
  <si>
    <t>408620316</t>
  </si>
  <si>
    <t>408620318</t>
  </si>
  <si>
    <t>408620317</t>
  </si>
  <si>
    <t>408620322</t>
  </si>
  <si>
    <t>408620323</t>
  </si>
  <si>
    <t>408620331</t>
  </si>
  <si>
    <t>408620330</t>
  </si>
  <si>
    <t>408620329</t>
  </si>
  <si>
    <t>408620333</t>
  </si>
  <si>
    <t>408620334</t>
  </si>
  <si>
    <t>408620340</t>
  </si>
  <si>
    <t>408620344</t>
  </si>
  <si>
    <t>408620444</t>
  </si>
  <si>
    <t>408620448</t>
  </si>
  <si>
    <t>408620454</t>
  </si>
  <si>
    <t>408620469</t>
  </si>
  <si>
    <t>408620468</t>
  </si>
  <si>
    <t>17</t>
  </si>
  <si>
    <t>408620484</t>
  </si>
  <si>
    <t>408620483</t>
  </si>
  <si>
    <t>408620482</t>
  </si>
  <si>
    <t>408620490</t>
  </si>
  <si>
    <t>408620494</t>
  </si>
  <si>
    <t>408620495</t>
  </si>
  <si>
    <t>408620496</t>
  </si>
  <si>
    <t>408620493</t>
  </si>
  <si>
    <t>408620492</t>
  </si>
  <si>
    <t>408620507</t>
  </si>
  <si>
    <t>408620506</t>
  </si>
  <si>
    <t>408620510</t>
  </si>
  <si>
    <t>408620509</t>
  </si>
  <si>
    <t>408620513</t>
  </si>
  <si>
    <t>408620514</t>
  </si>
  <si>
    <t>408620515</t>
  </si>
  <si>
    <t>408620517</t>
  </si>
  <si>
    <t>408620521</t>
  </si>
  <si>
    <t>20</t>
  </si>
  <si>
    <t>CAF062118</t>
  </si>
  <si>
    <t>408620535</t>
  </si>
  <si>
    <t>71</t>
  </si>
  <si>
    <t>408620592</t>
  </si>
  <si>
    <t>CAF051019</t>
  </si>
  <si>
    <t>CAF053119</t>
  </si>
  <si>
    <t>CAF060619</t>
  </si>
  <si>
    <t>408620607</t>
  </si>
  <si>
    <t>CAF062719</t>
  </si>
  <si>
    <t>May REIMB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</si>
</sst>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14" fontId="0" fillId="0" borderId="0" xfId="0" applyNumberFormat="1"/>
    <xf numFmtId="44" fontId="0" fillId="0" borderId="0" xfId="1" applyFont="1"/>
    <xf numFmtId="49" fontId="0" fillId="0" borderId="0" xfId="0" quotePrefix="1" applyNumberFormat="1"/>
    <xf numFmtId="14" fontId="0" fillId="2" borderId="0" xfId="0" applyNumberFormat="1" applyFill="1"/>
    <xf numFmtId="49" fontId="0" fillId="2" borderId="0" xfId="0" applyNumberFormat="1" applyFill="1"/>
    <xf numFmtId="44" fontId="0" fillId="2" borderId="0" xfId="1" applyFont="1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44" fontId="0" fillId="3" borderId="0" xfId="1" applyFont="1" applyFill="1"/>
    <xf numFmtId="0" fontId="0" fillId="3" borderId="0" xfId="0" applyFill="1"/>
    <xf numFmtId="14" fontId="0" fillId="4" borderId="0" xfId="0" applyNumberFormat="1" applyFill="1"/>
    <xf numFmtId="49" fontId="0" fillId="4" borderId="0" xfId="0" applyNumberFormat="1" applyFill="1"/>
    <xf numFmtId="44" fontId="0" fillId="4" borderId="0" xfId="1" applyFont="1" applyFill="1"/>
    <xf numFmtId="0" fontId="0" fillId="4" borderId="0" xfId="0" applyFill="1"/>
    <xf numFmtId="14" fontId="0" fillId="5" borderId="0" xfId="0" applyNumberFormat="1" applyFill="1"/>
    <xf numFmtId="49" fontId="0" fillId="5" borderId="0" xfId="0" applyNumberFormat="1" applyFill="1"/>
    <xf numFmtId="44" fontId="0" fillId="5" borderId="0" xfId="1" applyFont="1" applyFill="1"/>
    <xf numFmtId="0" fontId="0" fillId="5" borderId="0" xfId="0" applyFill="1"/>
    <xf numFmtId="14" fontId="0" fillId="6" borderId="0" xfId="0" applyNumberFormat="1" applyFill="1"/>
    <xf numFmtId="49" fontId="0" fillId="6" borderId="0" xfId="0" applyNumberFormat="1" applyFill="1"/>
    <xf numFmtId="44" fontId="0" fillId="6" borderId="0" xfId="1" applyFont="1" applyFill="1"/>
    <xf numFmtId="0" fontId="0" fillId="6" borderId="0" xfId="0" applyFill="1"/>
    <xf numFmtId="0" fontId="0" fillId="5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3" borderId="0" xfId="0" applyNumberFormat="1" applyFill="1"/>
    <xf numFmtId="0" fontId="0" fillId="2" borderId="0" xfId="0" applyNumberFormat="1" applyFill="1"/>
    <xf numFmtId="49" fontId="2" fillId="3" borderId="0" xfId="0" applyNumberFormat="1" applyFont="1" applyFill="1"/>
    <xf numFmtId="49" fontId="2" fillId="2" borderId="0" xfId="0" applyNumberFormat="1" applyFont="1" applyFill="1"/>
    <xf numFmtId="2" fontId="0" fillId="0" borderId="0" xfId="0" applyNumberFormat="1"/>
    <xf numFmtId="2" fontId="0" fillId="5" borderId="0" xfId="0" applyNumberFormat="1" applyFill="1"/>
    <xf numFmtId="2" fontId="0" fillId="4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0" fontId="3" fillId="0" borderId="0" xfId="0" applyFont="1"/>
    <xf numFmtId="49" fontId="3" fillId="0" borderId="0" xfId="0" applyNumberFormat="1" applyFont="1"/>
    <xf numFmtId="2" fontId="3" fillId="0" borderId="0" xfId="0" applyNumberFormat="1" applyFont="1"/>
    <xf numFmtId="0" fontId="3" fillId="0" borderId="0" xfId="0" applyNumberFormat="1" applyFont="1"/>
    <xf numFmtId="44" fontId="3" fillId="0" borderId="0" xfId="1" applyFont="1"/>
    <xf numFmtId="14" fontId="0" fillId="7" borderId="0" xfId="0" applyNumberFormat="1" applyFill="1"/>
    <xf numFmtId="49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44" fontId="0" fillId="7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TA Trans_10.01.19" connectionId="2" xr16:uid="{A3984447-A767-F24F-A41C-6ADCA8BB35B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-03-01 Transactions Rocketry 2019-07-01 to 2021-03-03" connectionId="1" xr16:uid="{33C7169B-D468-574C-90B4-EF4453BE34C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35B9-0445-D345-82FF-D28EA08C4E73}">
  <dimension ref="A1:K88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93" sqref="G93"/>
    </sheetView>
  </sheetViews>
  <sheetFormatPr baseColWidth="10" defaultRowHeight="16" x14ac:dyDescent="0.2"/>
  <cols>
    <col min="1" max="1" width="19" bestFit="1" customWidth="1"/>
    <col min="2" max="2" width="18" customWidth="1"/>
    <col min="3" max="3" width="27.1640625" customWidth="1"/>
    <col min="4" max="4" width="78.5" customWidth="1"/>
    <col min="5" max="5" width="35.1640625" bestFit="1" customWidth="1"/>
    <col min="6" max="6" width="28.83203125" bestFit="1" customWidth="1"/>
    <col min="7" max="8" width="11.5" style="3" bestFit="1" customWidth="1"/>
    <col min="9" max="9" width="11.6640625" bestFit="1" customWidth="1"/>
    <col min="10" max="10" width="11.5" style="3" bestFit="1" customWidth="1"/>
    <col min="11" max="11" width="10.83203125" style="3"/>
  </cols>
  <sheetData>
    <row r="1" spans="1:1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t="s">
        <v>8</v>
      </c>
      <c r="J1" s="3" t="s">
        <v>256</v>
      </c>
    </row>
    <row r="2" spans="1:11" x14ac:dyDescent="0.2">
      <c r="A2" s="2">
        <v>42552</v>
      </c>
      <c r="B2" s="1"/>
      <c r="C2" s="1"/>
      <c r="D2" s="1"/>
      <c r="E2" s="1"/>
      <c r="F2" s="1"/>
      <c r="J2" s="3">
        <v>1351.43</v>
      </c>
    </row>
    <row r="3" spans="1:11" s="16" customFormat="1" x14ac:dyDescent="0.2">
      <c r="A3" s="13">
        <v>42605</v>
      </c>
      <c r="B3" s="14" t="s">
        <v>13</v>
      </c>
      <c r="C3" s="14" t="s">
        <v>14</v>
      </c>
      <c r="D3" s="14" t="s">
        <v>15</v>
      </c>
      <c r="E3" s="14" t="s">
        <v>16</v>
      </c>
      <c r="F3" s="14" t="s">
        <v>11</v>
      </c>
      <c r="G3" s="15">
        <v>21.48</v>
      </c>
      <c r="H3" s="15">
        <v>0</v>
      </c>
      <c r="I3" s="13">
        <v>42613</v>
      </c>
      <c r="J3" s="15">
        <f t="shared" ref="J3:J34" si="0">J2-G3+H3</f>
        <v>1329.95</v>
      </c>
      <c r="K3" s="15"/>
    </row>
    <row r="4" spans="1:11" s="16" customFormat="1" x14ac:dyDescent="0.2">
      <c r="A4" s="13">
        <v>42628</v>
      </c>
      <c r="B4" s="14" t="s">
        <v>22</v>
      </c>
      <c r="C4" s="14" t="s">
        <v>14</v>
      </c>
      <c r="D4" s="14" t="s">
        <v>23</v>
      </c>
      <c r="E4" s="14" t="s">
        <v>16</v>
      </c>
      <c r="F4" s="14" t="s">
        <v>11</v>
      </c>
      <c r="G4" s="15">
        <v>500</v>
      </c>
      <c r="H4" s="15">
        <v>0</v>
      </c>
      <c r="I4" s="13">
        <v>42643</v>
      </c>
      <c r="J4" s="15">
        <f t="shared" si="0"/>
        <v>829.95</v>
      </c>
      <c r="K4" s="15"/>
    </row>
    <row r="5" spans="1:11" s="16" customFormat="1" x14ac:dyDescent="0.2">
      <c r="A5" s="13">
        <v>42646</v>
      </c>
      <c r="B5" s="14" t="s">
        <v>24</v>
      </c>
      <c r="C5" s="14" t="s">
        <v>14</v>
      </c>
      <c r="D5" s="14" t="s">
        <v>27</v>
      </c>
      <c r="E5" s="14" t="s">
        <v>18</v>
      </c>
      <c r="F5" s="14" t="s">
        <v>28</v>
      </c>
      <c r="G5" s="15">
        <v>0</v>
      </c>
      <c r="H5" s="15">
        <v>150</v>
      </c>
      <c r="I5" s="13">
        <v>42674</v>
      </c>
      <c r="J5" s="15">
        <f t="shared" si="0"/>
        <v>979.95</v>
      </c>
      <c r="K5" s="15"/>
    </row>
    <row r="6" spans="1:11" s="16" customFormat="1" x14ac:dyDescent="0.2">
      <c r="A6" s="13">
        <v>42646</v>
      </c>
      <c r="B6" s="14" t="s">
        <v>24</v>
      </c>
      <c r="C6" s="14" t="s">
        <v>14</v>
      </c>
      <c r="D6" s="14" t="s">
        <v>29</v>
      </c>
      <c r="E6" s="14" t="s">
        <v>18</v>
      </c>
      <c r="F6" s="14" t="s">
        <v>30</v>
      </c>
      <c r="G6" s="15">
        <v>0</v>
      </c>
      <c r="H6" s="15">
        <v>20</v>
      </c>
      <c r="I6" s="13">
        <v>42674</v>
      </c>
      <c r="J6" s="15">
        <f t="shared" si="0"/>
        <v>999.95</v>
      </c>
      <c r="K6" s="15"/>
    </row>
    <row r="7" spans="1:11" s="16" customFormat="1" x14ac:dyDescent="0.2">
      <c r="A7" s="13">
        <v>42664</v>
      </c>
      <c r="B7" s="14" t="s">
        <v>31</v>
      </c>
      <c r="C7" s="14" t="s">
        <v>14</v>
      </c>
      <c r="D7" s="14" t="s">
        <v>32</v>
      </c>
      <c r="E7" s="14" t="s">
        <v>16</v>
      </c>
      <c r="F7" s="14" t="s">
        <v>11</v>
      </c>
      <c r="G7" s="15">
        <v>125</v>
      </c>
      <c r="H7" s="15">
        <v>0</v>
      </c>
      <c r="I7" s="13">
        <v>42704</v>
      </c>
      <c r="J7" s="15">
        <f t="shared" si="0"/>
        <v>874.95</v>
      </c>
      <c r="K7" s="15"/>
    </row>
    <row r="8" spans="1:11" s="16" customFormat="1" x14ac:dyDescent="0.2">
      <c r="A8" s="13">
        <v>42670</v>
      </c>
      <c r="B8" s="14" t="s">
        <v>33</v>
      </c>
      <c r="C8" s="14" t="s">
        <v>14</v>
      </c>
      <c r="D8" s="14" t="s">
        <v>34</v>
      </c>
      <c r="E8" s="14" t="s">
        <v>16</v>
      </c>
      <c r="F8" s="14" t="s">
        <v>11</v>
      </c>
      <c r="G8" s="15">
        <v>525</v>
      </c>
      <c r="H8" s="15">
        <v>0</v>
      </c>
      <c r="I8" s="13">
        <v>42704</v>
      </c>
      <c r="J8" s="15">
        <f t="shared" si="0"/>
        <v>349.95000000000005</v>
      </c>
      <c r="K8" s="15"/>
    </row>
    <row r="9" spans="1:11" s="16" customFormat="1" x14ac:dyDescent="0.2">
      <c r="A9" s="13">
        <v>42678</v>
      </c>
      <c r="B9" s="14" t="s">
        <v>37</v>
      </c>
      <c r="C9" s="14" t="s">
        <v>14</v>
      </c>
      <c r="D9" s="14" t="s">
        <v>38</v>
      </c>
      <c r="E9" s="14" t="s">
        <v>18</v>
      </c>
      <c r="F9" s="14" t="s">
        <v>28</v>
      </c>
      <c r="G9" s="15">
        <v>0</v>
      </c>
      <c r="H9" s="15">
        <v>50</v>
      </c>
      <c r="I9" s="13">
        <v>42704</v>
      </c>
      <c r="J9" s="15">
        <f t="shared" si="0"/>
        <v>399.95000000000005</v>
      </c>
      <c r="K9" s="15"/>
    </row>
    <row r="10" spans="1:11" s="16" customFormat="1" x14ac:dyDescent="0.2">
      <c r="A10" s="13">
        <v>42691</v>
      </c>
      <c r="B10" s="14" t="s">
        <v>46</v>
      </c>
      <c r="C10" s="14" t="s">
        <v>14</v>
      </c>
      <c r="D10" s="14" t="s">
        <v>47</v>
      </c>
      <c r="E10" s="14" t="s">
        <v>18</v>
      </c>
      <c r="F10" s="14" t="s">
        <v>30</v>
      </c>
      <c r="G10" s="15">
        <v>0</v>
      </c>
      <c r="H10" s="15">
        <v>423.11</v>
      </c>
      <c r="I10" s="13">
        <v>42704</v>
      </c>
      <c r="J10" s="15">
        <f t="shared" si="0"/>
        <v>823.06000000000006</v>
      </c>
      <c r="K10" s="15"/>
    </row>
    <row r="11" spans="1:11" s="16" customFormat="1" x14ac:dyDescent="0.2">
      <c r="A11" s="13">
        <v>42691</v>
      </c>
      <c r="B11" s="14" t="s">
        <v>48</v>
      </c>
      <c r="C11" s="14" t="s">
        <v>14</v>
      </c>
      <c r="D11" s="14" t="s">
        <v>49</v>
      </c>
      <c r="E11" s="14" t="s">
        <v>16</v>
      </c>
      <c r="F11" s="14" t="s">
        <v>11</v>
      </c>
      <c r="G11" s="15">
        <v>125</v>
      </c>
      <c r="H11" s="15">
        <v>0</v>
      </c>
      <c r="I11" s="13">
        <v>42704</v>
      </c>
      <c r="J11" s="15">
        <f t="shared" si="0"/>
        <v>698.06000000000006</v>
      </c>
      <c r="K11" s="15"/>
    </row>
    <row r="12" spans="1:11" s="16" customFormat="1" x14ac:dyDescent="0.2">
      <c r="A12" s="13">
        <v>42704</v>
      </c>
      <c r="B12" s="14" t="s">
        <v>50</v>
      </c>
      <c r="C12" s="14" t="s">
        <v>14</v>
      </c>
      <c r="D12" s="14" t="s">
        <v>51</v>
      </c>
      <c r="E12" s="14" t="s">
        <v>16</v>
      </c>
      <c r="F12" s="14" t="s">
        <v>11</v>
      </c>
      <c r="G12" s="15">
        <v>500</v>
      </c>
      <c r="H12" s="15">
        <v>0</v>
      </c>
      <c r="I12" s="13">
        <v>42735</v>
      </c>
      <c r="J12" s="15">
        <f t="shared" si="0"/>
        <v>198.06000000000006</v>
      </c>
      <c r="K12" s="15"/>
    </row>
    <row r="13" spans="1:11" s="16" customFormat="1" x14ac:dyDescent="0.2">
      <c r="A13" s="13">
        <v>42706</v>
      </c>
      <c r="B13" s="14" t="s">
        <v>55</v>
      </c>
      <c r="C13" s="14" t="s">
        <v>14</v>
      </c>
      <c r="D13" s="14" t="s">
        <v>56</v>
      </c>
      <c r="E13" s="14" t="s">
        <v>16</v>
      </c>
      <c r="F13" s="14" t="s">
        <v>11</v>
      </c>
      <c r="G13" s="15">
        <v>125</v>
      </c>
      <c r="H13" s="15">
        <v>0</v>
      </c>
      <c r="I13" s="13">
        <v>42735</v>
      </c>
      <c r="J13" s="15">
        <f t="shared" si="0"/>
        <v>73.060000000000059</v>
      </c>
      <c r="K13" s="15"/>
    </row>
    <row r="14" spans="1:11" s="16" customFormat="1" x14ac:dyDescent="0.2">
      <c r="A14" s="13">
        <v>42718</v>
      </c>
      <c r="B14" s="14" t="s">
        <v>58</v>
      </c>
      <c r="C14" s="14" t="s">
        <v>14</v>
      </c>
      <c r="D14" s="14" t="s">
        <v>59</v>
      </c>
      <c r="E14" s="14" t="s">
        <v>18</v>
      </c>
      <c r="F14" s="14" t="s">
        <v>30</v>
      </c>
      <c r="G14" s="15">
        <v>0</v>
      </c>
      <c r="H14" s="15">
        <v>174.44</v>
      </c>
      <c r="I14" s="13">
        <v>42735</v>
      </c>
      <c r="J14" s="15">
        <f t="shared" si="0"/>
        <v>247.50000000000006</v>
      </c>
      <c r="K14" s="15"/>
    </row>
    <row r="15" spans="1:11" s="16" customFormat="1" x14ac:dyDescent="0.2">
      <c r="A15" s="13">
        <v>42718</v>
      </c>
      <c r="B15" s="14" t="s">
        <v>58</v>
      </c>
      <c r="C15" s="14" t="s">
        <v>14</v>
      </c>
      <c r="D15" s="14" t="s">
        <v>27</v>
      </c>
      <c r="E15" s="14" t="s">
        <v>18</v>
      </c>
      <c r="F15" s="14" t="s">
        <v>28</v>
      </c>
      <c r="G15" s="15">
        <v>0</v>
      </c>
      <c r="H15" s="15">
        <v>100</v>
      </c>
      <c r="I15" s="13">
        <v>42735</v>
      </c>
      <c r="J15" s="15">
        <f t="shared" si="0"/>
        <v>347.50000000000006</v>
      </c>
      <c r="K15" s="15"/>
    </row>
    <row r="16" spans="1:11" s="16" customFormat="1" x14ac:dyDescent="0.2">
      <c r="A16" s="13">
        <v>42725</v>
      </c>
      <c r="B16" s="14" t="s">
        <v>62</v>
      </c>
      <c r="C16" s="14" t="s">
        <v>14</v>
      </c>
      <c r="D16" s="14" t="s">
        <v>59</v>
      </c>
      <c r="E16" s="14" t="s">
        <v>18</v>
      </c>
      <c r="F16" s="14" t="s">
        <v>30</v>
      </c>
      <c r="G16" s="15">
        <v>0</v>
      </c>
      <c r="H16" s="15">
        <v>23.6</v>
      </c>
      <c r="I16" s="13">
        <v>42735</v>
      </c>
      <c r="J16" s="15">
        <f t="shared" si="0"/>
        <v>371.10000000000008</v>
      </c>
      <c r="K16" s="15"/>
    </row>
    <row r="17" spans="1:11" s="16" customFormat="1" x14ac:dyDescent="0.2">
      <c r="A17" s="13">
        <v>42725</v>
      </c>
      <c r="B17" s="14" t="s">
        <v>62</v>
      </c>
      <c r="C17" s="14" t="s">
        <v>14</v>
      </c>
      <c r="D17" s="14" t="s">
        <v>63</v>
      </c>
      <c r="E17" s="14" t="s">
        <v>18</v>
      </c>
      <c r="F17" s="14" t="s">
        <v>64</v>
      </c>
      <c r="G17" s="15">
        <v>0</v>
      </c>
      <c r="H17" s="15">
        <v>36.950000000000003</v>
      </c>
      <c r="I17" s="13">
        <v>42735</v>
      </c>
      <c r="J17" s="15">
        <f t="shared" si="0"/>
        <v>408.05000000000007</v>
      </c>
      <c r="K17" s="15"/>
    </row>
    <row r="18" spans="1:11" s="16" customFormat="1" x14ac:dyDescent="0.2">
      <c r="A18" s="13">
        <v>42755</v>
      </c>
      <c r="B18" s="14" t="s">
        <v>71</v>
      </c>
      <c r="C18" s="14" t="s">
        <v>14</v>
      </c>
      <c r="D18" s="14" t="s">
        <v>59</v>
      </c>
      <c r="E18" s="14" t="s">
        <v>18</v>
      </c>
      <c r="F18" s="14" t="s">
        <v>30</v>
      </c>
      <c r="G18" s="15">
        <v>0</v>
      </c>
      <c r="H18" s="15">
        <v>90.34</v>
      </c>
      <c r="I18" s="13">
        <v>42766</v>
      </c>
      <c r="J18" s="15">
        <f t="shared" si="0"/>
        <v>498.3900000000001</v>
      </c>
      <c r="K18" s="15"/>
    </row>
    <row r="19" spans="1:11" s="16" customFormat="1" x14ac:dyDescent="0.2">
      <c r="A19" s="13">
        <v>42804</v>
      </c>
      <c r="B19" s="14" t="s">
        <v>87</v>
      </c>
      <c r="C19" s="14" t="s">
        <v>14</v>
      </c>
      <c r="D19" s="14" t="s">
        <v>88</v>
      </c>
      <c r="E19" s="14" t="s">
        <v>18</v>
      </c>
      <c r="F19" s="14" t="s">
        <v>61</v>
      </c>
      <c r="G19" s="15">
        <v>0</v>
      </c>
      <c r="H19" s="15">
        <v>176</v>
      </c>
      <c r="I19" s="13">
        <v>42825</v>
      </c>
      <c r="J19" s="15">
        <f t="shared" si="0"/>
        <v>674.3900000000001</v>
      </c>
      <c r="K19" s="15"/>
    </row>
    <row r="20" spans="1:11" s="16" customFormat="1" x14ac:dyDescent="0.2">
      <c r="A20" s="13">
        <v>42804</v>
      </c>
      <c r="B20" s="14" t="s">
        <v>87</v>
      </c>
      <c r="C20" s="14" t="s">
        <v>14</v>
      </c>
      <c r="D20" s="14" t="s">
        <v>89</v>
      </c>
      <c r="E20" s="14" t="s">
        <v>18</v>
      </c>
      <c r="F20" s="14" t="s">
        <v>30</v>
      </c>
      <c r="G20" s="15">
        <v>0</v>
      </c>
      <c r="H20" s="15">
        <v>69.36</v>
      </c>
      <c r="I20" s="13">
        <v>42825</v>
      </c>
      <c r="J20" s="15">
        <f t="shared" si="0"/>
        <v>743.75000000000011</v>
      </c>
      <c r="K20" s="15"/>
    </row>
    <row r="21" spans="1:11" s="16" customFormat="1" x14ac:dyDescent="0.2">
      <c r="A21" s="13">
        <v>42843</v>
      </c>
      <c r="B21" s="14" t="s">
        <v>105</v>
      </c>
      <c r="C21" s="14" t="s">
        <v>14</v>
      </c>
      <c r="D21" s="14" t="s">
        <v>106</v>
      </c>
      <c r="E21" s="14" t="s">
        <v>16</v>
      </c>
      <c r="F21" s="14" t="s">
        <v>11</v>
      </c>
      <c r="G21" s="15">
        <v>500</v>
      </c>
      <c r="H21" s="15">
        <v>0</v>
      </c>
      <c r="I21" s="13">
        <v>42855</v>
      </c>
      <c r="J21" s="15">
        <f t="shared" si="0"/>
        <v>243.75000000000011</v>
      </c>
      <c r="K21" s="15"/>
    </row>
    <row r="22" spans="1:11" s="16" customFormat="1" x14ac:dyDescent="0.2">
      <c r="A22" s="13">
        <v>42867</v>
      </c>
      <c r="B22" s="14" t="s">
        <v>108</v>
      </c>
      <c r="C22" s="14" t="s">
        <v>14</v>
      </c>
      <c r="D22" s="14" t="s">
        <v>109</v>
      </c>
      <c r="E22" s="14" t="s">
        <v>18</v>
      </c>
      <c r="F22" s="14" t="s">
        <v>110</v>
      </c>
      <c r="G22" s="15">
        <v>0</v>
      </c>
      <c r="H22" s="15">
        <v>484.98</v>
      </c>
      <c r="I22" s="13">
        <v>42886</v>
      </c>
      <c r="J22" s="15">
        <f t="shared" si="0"/>
        <v>728.73000000000013</v>
      </c>
      <c r="K22" s="15"/>
    </row>
    <row r="23" spans="1:11" s="16" customFormat="1" x14ac:dyDescent="0.2">
      <c r="A23" s="13">
        <v>42867</v>
      </c>
      <c r="B23" s="14" t="s">
        <v>108</v>
      </c>
      <c r="C23" s="14" t="s">
        <v>14</v>
      </c>
      <c r="D23" s="14" t="s">
        <v>111</v>
      </c>
      <c r="E23" s="14" t="s">
        <v>18</v>
      </c>
      <c r="F23" s="14" t="s">
        <v>112</v>
      </c>
      <c r="G23" s="15">
        <v>0</v>
      </c>
      <c r="H23" s="15">
        <v>1038.3</v>
      </c>
      <c r="I23" s="13">
        <v>42886</v>
      </c>
      <c r="J23" s="15">
        <f t="shared" si="0"/>
        <v>1767.0300000000002</v>
      </c>
      <c r="K23" s="15"/>
    </row>
    <row r="24" spans="1:11" s="16" customFormat="1" x14ac:dyDescent="0.2">
      <c r="A24" s="13">
        <v>42881</v>
      </c>
      <c r="B24" s="14" t="s">
        <v>113</v>
      </c>
      <c r="C24" s="14" t="s">
        <v>14</v>
      </c>
      <c r="D24" s="14" t="s">
        <v>114</v>
      </c>
      <c r="E24" s="14" t="s">
        <v>16</v>
      </c>
      <c r="F24" s="14" t="s">
        <v>36</v>
      </c>
      <c r="G24" s="15">
        <v>900</v>
      </c>
      <c r="H24" s="15">
        <v>0</v>
      </c>
      <c r="I24" s="13">
        <v>42916</v>
      </c>
      <c r="J24" s="15">
        <f t="shared" si="0"/>
        <v>867.0300000000002</v>
      </c>
      <c r="K24" s="15"/>
    </row>
    <row r="25" spans="1:11" s="20" customFormat="1" x14ac:dyDescent="0.2">
      <c r="A25" s="17">
        <v>42889</v>
      </c>
      <c r="B25" s="18" t="s">
        <v>115</v>
      </c>
      <c r="C25" s="18" t="s">
        <v>14</v>
      </c>
      <c r="D25" s="18" t="s">
        <v>116</v>
      </c>
      <c r="E25" s="18" t="s">
        <v>18</v>
      </c>
      <c r="F25" s="18" t="s">
        <v>117</v>
      </c>
      <c r="G25" s="19">
        <v>0</v>
      </c>
      <c r="H25" s="19">
        <v>250</v>
      </c>
      <c r="I25" s="17">
        <v>42916</v>
      </c>
      <c r="J25" s="19">
        <f t="shared" si="0"/>
        <v>1117.0300000000002</v>
      </c>
      <c r="K25" s="19"/>
    </row>
    <row r="26" spans="1:11" s="16" customFormat="1" x14ac:dyDescent="0.2">
      <c r="A26" s="13">
        <v>42912</v>
      </c>
      <c r="B26" s="14" t="s">
        <v>118</v>
      </c>
      <c r="C26" s="14" t="s">
        <v>14</v>
      </c>
      <c r="D26" s="14" t="s">
        <v>59</v>
      </c>
      <c r="E26" s="14" t="s">
        <v>18</v>
      </c>
      <c r="F26" s="14" t="s">
        <v>30</v>
      </c>
      <c r="G26" s="15">
        <v>0</v>
      </c>
      <c r="H26" s="15">
        <v>157.84</v>
      </c>
      <c r="J26" s="15">
        <f t="shared" si="0"/>
        <v>1274.8700000000001</v>
      </c>
      <c r="K26" s="15"/>
    </row>
    <row r="27" spans="1:11" s="16" customFormat="1" x14ac:dyDescent="0.2">
      <c r="A27" s="13">
        <v>42912</v>
      </c>
      <c r="B27" s="14" t="s">
        <v>118</v>
      </c>
      <c r="C27" s="14" t="s">
        <v>14</v>
      </c>
      <c r="D27" s="14" t="s">
        <v>119</v>
      </c>
      <c r="E27" s="14" t="s">
        <v>18</v>
      </c>
      <c r="F27" s="14" t="s">
        <v>110</v>
      </c>
      <c r="G27" s="15">
        <v>0</v>
      </c>
      <c r="H27" s="15">
        <v>69.28</v>
      </c>
      <c r="J27" s="15">
        <f t="shared" si="0"/>
        <v>1344.15</v>
      </c>
      <c r="K27" s="15"/>
    </row>
    <row r="28" spans="1:11" s="16" customFormat="1" x14ac:dyDescent="0.2">
      <c r="A28" s="13">
        <v>42912</v>
      </c>
      <c r="B28" s="14" t="s">
        <v>118</v>
      </c>
      <c r="C28" s="14" t="s">
        <v>14</v>
      </c>
      <c r="D28" s="14" t="s">
        <v>120</v>
      </c>
      <c r="E28" s="14" t="s">
        <v>18</v>
      </c>
      <c r="F28" s="14" t="s">
        <v>110</v>
      </c>
      <c r="G28" s="15">
        <v>0</v>
      </c>
      <c r="H28" s="15">
        <v>41.57</v>
      </c>
      <c r="J28" s="15">
        <f t="shared" si="0"/>
        <v>1385.72</v>
      </c>
      <c r="K28" s="15"/>
    </row>
    <row r="29" spans="1:11" s="24" customFormat="1" x14ac:dyDescent="0.2">
      <c r="A29" s="21">
        <v>42979</v>
      </c>
      <c r="B29" s="22" t="s">
        <v>121</v>
      </c>
      <c r="C29" s="22" t="s">
        <v>14</v>
      </c>
      <c r="D29" s="22" t="s">
        <v>122</v>
      </c>
      <c r="E29" s="22" t="s">
        <v>16</v>
      </c>
      <c r="F29" s="22" t="s">
        <v>11</v>
      </c>
      <c r="G29" s="23">
        <v>53.12</v>
      </c>
      <c r="H29" s="23">
        <v>0</v>
      </c>
      <c r="I29" s="21">
        <v>43008</v>
      </c>
      <c r="J29" s="23">
        <f t="shared" si="0"/>
        <v>1332.6000000000001</v>
      </c>
      <c r="K29" s="23"/>
    </row>
    <row r="30" spans="1:11" s="24" customFormat="1" x14ac:dyDescent="0.2">
      <c r="A30" s="21">
        <v>42998</v>
      </c>
      <c r="B30" s="22" t="s">
        <v>123</v>
      </c>
      <c r="C30" s="22" t="s">
        <v>14</v>
      </c>
      <c r="D30" s="22" t="s">
        <v>124</v>
      </c>
      <c r="E30" s="22" t="s">
        <v>16</v>
      </c>
      <c r="F30" s="22" t="s">
        <v>11</v>
      </c>
      <c r="G30" s="23">
        <v>330</v>
      </c>
      <c r="H30" s="23">
        <v>0</v>
      </c>
      <c r="I30" s="21">
        <v>43008</v>
      </c>
      <c r="J30" s="23">
        <f t="shared" si="0"/>
        <v>1002.6000000000001</v>
      </c>
      <c r="K30" s="23"/>
    </row>
    <row r="31" spans="1:11" s="24" customFormat="1" x14ac:dyDescent="0.2">
      <c r="A31" s="21">
        <v>43006</v>
      </c>
      <c r="B31" s="22" t="s">
        <v>125</v>
      </c>
      <c r="C31" s="22" t="s">
        <v>14</v>
      </c>
      <c r="D31" s="22" t="s">
        <v>126</v>
      </c>
      <c r="E31" s="22" t="s">
        <v>18</v>
      </c>
      <c r="F31" s="22" t="s">
        <v>28</v>
      </c>
      <c r="G31" s="23">
        <v>0</v>
      </c>
      <c r="H31" s="23">
        <v>350</v>
      </c>
      <c r="I31" s="21">
        <v>43039</v>
      </c>
      <c r="J31" s="23">
        <f t="shared" si="0"/>
        <v>1352.6000000000001</v>
      </c>
      <c r="K31" s="23"/>
    </row>
    <row r="32" spans="1:11" s="24" customFormat="1" x14ac:dyDescent="0.2">
      <c r="A32" s="21">
        <v>43006</v>
      </c>
      <c r="B32" s="22" t="s">
        <v>125</v>
      </c>
      <c r="C32" s="22" t="s">
        <v>14</v>
      </c>
      <c r="D32" s="22" t="s">
        <v>127</v>
      </c>
      <c r="E32" s="22" t="s">
        <v>18</v>
      </c>
      <c r="F32" s="22" t="s">
        <v>110</v>
      </c>
      <c r="G32" s="23">
        <v>0</v>
      </c>
      <c r="H32" s="23">
        <v>55.43</v>
      </c>
      <c r="I32" s="21">
        <v>43039</v>
      </c>
      <c r="J32" s="23">
        <f t="shared" si="0"/>
        <v>1408.0300000000002</v>
      </c>
      <c r="K32" s="23"/>
    </row>
    <row r="33" spans="1:11" s="24" customFormat="1" x14ac:dyDescent="0.2">
      <c r="A33" s="21">
        <v>43007</v>
      </c>
      <c r="B33" s="22" t="s">
        <v>128</v>
      </c>
      <c r="C33" s="22" t="s">
        <v>14</v>
      </c>
      <c r="D33" s="22" t="s">
        <v>129</v>
      </c>
      <c r="E33" s="22" t="s">
        <v>16</v>
      </c>
      <c r="F33" s="22" t="s">
        <v>11</v>
      </c>
      <c r="G33" s="23">
        <v>125</v>
      </c>
      <c r="H33" s="23">
        <v>0</v>
      </c>
      <c r="I33" s="21">
        <v>43039</v>
      </c>
      <c r="J33" s="23">
        <f t="shared" si="0"/>
        <v>1283.0300000000002</v>
      </c>
      <c r="K33" s="23"/>
    </row>
    <row r="34" spans="1:11" s="24" customFormat="1" x14ac:dyDescent="0.2">
      <c r="A34" s="21">
        <v>43024</v>
      </c>
      <c r="B34" s="22" t="s">
        <v>130</v>
      </c>
      <c r="C34" s="22" t="s">
        <v>14</v>
      </c>
      <c r="D34" s="22" t="s">
        <v>131</v>
      </c>
      <c r="E34" s="22" t="s">
        <v>132</v>
      </c>
      <c r="F34" s="22" t="s">
        <v>36</v>
      </c>
      <c r="G34" s="23">
        <v>55.9</v>
      </c>
      <c r="H34" s="23">
        <v>0</v>
      </c>
      <c r="I34" s="21">
        <v>43039</v>
      </c>
      <c r="J34" s="23">
        <f t="shared" si="0"/>
        <v>1227.1300000000001</v>
      </c>
      <c r="K34" s="23"/>
    </row>
    <row r="35" spans="1:11" s="24" customFormat="1" x14ac:dyDescent="0.2">
      <c r="A35" s="21">
        <v>43041</v>
      </c>
      <c r="B35" s="22" t="s">
        <v>133</v>
      </c>
      <c r="C35" s="22" t="s">
        <v>14</v>
      </c>
      <c r="D35" s="22" t="s">
        <v>134</v>
      </c>
      <c r="E35" s="22" t="s">
        <v>16</v>
      </c>
      <c r="F35" s="22" t="s">
        <v>36</v>
      </c>
      <c r="G35" s="23">
        <v>53.02</v>
      </c>
      <c r="H35" s="23">
        <v>0</v>
      </c>
      <c r="I35" s="21">
        <v>43069</v>
      </c>
      <c r="J35" s="23">
        <f t="shared" ref="J35:J66" si="1">J34-G35+H35</f>
        <v>1174.1100000000001</v>
      </c>
      <c r="K35" s="23"/>
    </row>
    <row r="36" spans="1:11" s="24" customFormat="1" x14ac:dyDescent="0.2">
      <c r="A36" s="21">
        <v>43046</v>
      </c>
      <c r="B36" s="22" t="s">
        <v>135</v>
      </c>
      <c r="C36" s="22" t="s">
        <v>14</v>
      </c>
      <c r="D36" s="22" t="s">
        <v>136</v>
      </c>
      <c r="E36" s="22" t="s">
        <v>18</v>
      </c>
      <c r="F36" s="22" t="s">
        <v>110</v>
      </c>
      <c r="G36" s="23">
        <v>0</v>
      </c>
      <c r="H36" s="23">
        <v>50.81</v>
      </c>
      <c r="I36" s="21">
        <v>43069</v>
      </c>
      <c r="J36" s="23">
        <f t="shared" si="1"/>
        <v>1224.92</v>
      </c>
      <c r="K36" s="23"/>
    </row>
    <row r="37" spans="1:11" s="24" customFormat="1" x14ac:dyDescent="0.2">
      <c r="A37" s="21">
        <v>43046</v>
      </c>
      <c r="B37" s="22" t="s">
        <v>135</v>
      </c>
      <c r="C37" s="22" t="s">
        <v>14</v>
      </c>
      <c r="D37" s="22" t="s">
        <v>27</v>
      </c>
      <c r="E37" s="22" t="s">
        <v>18</v>
      </c>
      <c r="F37" s="22" t="s">
        <v>28</v>
      </c>
      <c r="G37" s="23">
        <v>0</v>
      </c>
      <c r="H37" s="23">
        <v>50</v>
      </c>
      <c r="I37" s="21">
        <v>43069</v>
      </c>
      <c r="J37" s="23">
        <f t="shared" si="1"/>
        <v>1274.92</v>
      </c>
      <c r="K37" s="23"/>
    </row>
    <row r="38" spans="1:11" s="24" customFormat="1" x14ac:dyDescent="0.2">
      <c r="A38" s="21">
        <v>43069</v>
      </c>
      <c r="B38" s="22" t="s">
        <v>137</v>
      </c>
      <c r="C38" s="22" t="s">
        <v>14</v>
      </c>
      <c r="D38" s="22" t="s">
        <v>138</v>
      </c>
      <c r="E38" s="22" t="s">
        <v>16</v>
      </c>
      <c r="F38" s="22" t="s">
        <v>11</v>
      </c>
      <c r="G38" s="23">
        <v>125</v>
      </c>
      <c r="H38" s="23">
        <v>0</v>
      </c>
      <c r="I38" s="21">
        <v>43100</v>
      </c>
      <c r="J38" s="23">
        <f t="shared" si="1"/>
        <v>1149.92</v>
      </c>
      <c r="K38" s="23"/>
    </row>
    <row r="39" spans="1:11" s="24" customFormat="1" x14ac:dyDescent="0.2">
      <c r="A39" s="21">
        <v>43069</v>
      </c>
      <c r="B39" s="22" t="s">
        <v>139</v>
      </c>
      <c r="C39" s="22" t="s">
        <v>14</v>
      </c>
      <c r="D39" s="22" t="s">
        <v>140</v>
      </c>
      <c r="E39" s="22" t="s">
        <v>16</v>
      </c>
      <c r="F39" s="22" t="s">
        <v>11</v>
      </c>
      <c r="G39" s="23">
        <v>125</v>
      </c>
      <c r="H39" s="23">
        <v>0</v>
      </c>
      <c r="I39" s="21">
        <v>43100</v>
      </c>
      <c r="J39" s="23">
        <f t="shared" si="1"/>
        <v>1024.92</v>
      </c>
      <c r="K39" s="23"/>
    </row>
    <row r="40" spans="1:11" s="24" customFormat="1" x14ac:dyDescent="0.2">
      <c r="A40" s="21">
        <v>43075</v>
      </c>
      <c r="B40" s="22" t="s">
        <v>141</v>
      </c>
      <c r="C40" s="22" t="s">
        <v>14</v>
      </c>
      <c r="D40" s="22" t="s">
        <v>142</v>
      </c>
      <c r="E40" s="22" t="s">
        <v>16</v>
      </c>
      <c r="F40" s="22" t="s">
        <v>11</v>
      </c>
      <c r="G40" s="23">
        <v>125</v>
      </c>
      <c r="H40" s="23">
        <v>0</v>
      </c>
      <c r="I40" s="21">
        <v>43100</v>
      </c>
      <c r="J40" s="23">
        <f t="shared" si="1"/>
        <v>899.92000000000007</v>
      </c>
      <c r="K40" s="23"/>
    </row>
    <row r="41" spans="1:11" s="24" customFormat="1" x14ac:dyDescent="0.2">
      <c r="A41" s="21">
        <v>43075</v>
      </c>
      <c r="B41" s="22" t="s">
        <v>143</v>
      </c>
      <c r="C41" s="22" t="s">
        <v>14</v>
      </c>
      <c r="D41" s="22" t="s">
        <v>144</v>
      </c>
      <c r="E41" s="22" t="s">
        <v>16</v>
      </c>
      <c r="F41" s="22" t="s">
        <v>11</v>
      </c>
      <c r="G41" s="23">
        <v>125</v>
      </c>
      <c r="H41" s="23">
        <v>0</v>
      </c>
      <c r="I41" s="21">
        <v>43100</v>
      </c>
      <c r="J41" s="23">
        <f t="shared" si="1"/>
        <v>774.92000000000007</v>
      </c>
      <c r="K41" s="23"/>
    </row>
    <row r="42" spans="1:11" s="24" customFormat="1" x14ac:dyDescent="0.2">
      <c r="A42" s="21">
        <v>43087</v>
      </c>
      <c r="B42" s="22" t="s">
        <v>145</v>
      </c>
      <c r="C42" s="22" t="s">
        <v>14</v>
      </c>
      <c r="D42" s="22" t="s">
        <v>146</v>
      </c>
      <c r="E42" s="22" t="s">
        <v>16</v>
      </c>
      <c r="F42" s="22" t="s">
        <v>36</v>
      </c>
      <c r="G42" s="23">
        <v>89.18</v>
      </c>
      <c r="H42" s="23">
        <v>0</v>
      </c>
      <c r="I42" s="21">
        <v>43100</v>
      </c>
      <c r="J42" s="23">
        <f t="shared" si="1"/>
        <v>685.74</v>
      </c>
      <c r="K42" s="23"/>
    </row>
    <row r="43" spans="1:11" s="24" customFormat="1" x14ac:dyDescent="0.2">
      <c r="A43" s="21">
        <v>43111</v>
      </c>
      <c r="B43" s="22" t="s">
        <v>147</v>
      </c>
      <c r="C43" s="22" t="s">
        <v>14</v>
      </c>
      <c r="D43" s="22" t="s">
        <v>148</v>
      </c>
      <c r="E43" s="22" t="s">
        <v>16</v>
      </c>
      <c r="F43" s="22" t="s">
        <v>11</v>
      </c>
      <c r="G43" s="23">
        <v>500</v>
      </c>
      <c r="H43" s="23">
        <v>0</v>
      </c>
      <c r="I43" s="21">
        <v>43131</v>
      </c>
      <c r="J43" s="23">
        <f t="shared" si="1"/>
        <v>185.74</v>
      </c>
      <c r="K43" s="23"/>
    </row>
    <row r="44" spans="1:11" s="24" customFormat="1" x14ac:dyDescent="0.2">
      <c r="A44" s="21">
        <v>43112</v>
      </c>
      <c r="B44" s="22" t="s">
        <v>149</v>
      </c>
      <c r="C44" s="22" t="s">
        <v>14</v>
      </c>
      <c r="D44" s="22" t="s">
        <v>150</v>
      </c>
      <c r="E44" s="22" t="s">
        <v>16</v>
      </c>
      <c r="F44" s="22" t="s">
        <v>36</v>
      </c>
      <c r="G44" s="23">
        <v>86.11</v>
      </c>
      <c r="H44" s="23">
        <v>0</v>
      </c>
      <c r="I44" s="21">
        <v>43131</v>
      </c>
      <c r="J44" s="23">
        <f t="shared" si="1"/>
        <v>99.63000000000001</v>
      </c>
      <c r="K44" s="23"/>
    </row>
    <row r="45" spans="1:11" s="24" customFormat="1" x14ac:dyDescent="0.2">
      <c r="A45" s="21">
        <v>43130</v>
      </c>
      <c r="B45" s="22" t="s">
        <v>151</v>
      </c>
      <c r="C45" s="22" t="s">
        <v>14</v>
      </c>
      <c r="D45" s="22" t="s">
        <v>59</v>
      </c>
      <c r="E45" s="22" t="s">
        <v>18</v>
      </c>
      <c r="F45" s="22" t="s">
        <v>30</v>
      </c>
      <c r="G45" s="23">
        <v>0</v>
      </c>
      <c r="H45" s="23">
        <v>411</v>
      </c>
      <c r="I45" s="21">
        <v>43159</v>
      </c>
      <c r="J45" s="23">
        <f t="shared" si="1"/>
        <v>510.63</v>
      </c>
      <c r="K45" s="23"/>
    </row>
    <row r="46" spans="1:11" s="24" customFormat="1" x14ac:dyDescent="0.2">
      <c r="A46" s="21">
        <v>43130</v>
      </c>
      <c r="B46" s="22" t="s">
        <v>151</v>
      </c>
      <c r="C46" s="22" t="s">
        <v>14</v>
      </c>
      <c r="D46" s="22" t="s">
        <v>152</v>
      </c>
      <c r="E46" s="22" t="s">
        <v>18</v>
      </c>
      <c r="F46" s="22" t="s">
        <v>153</v>
      </c>
      <c r="G46" s="23">
        <v>0</v>
      </c>
      <c r="H46" s="23">
        <v>295</v>
      </c>
      <c r="I46" s="21">
        <v>43159</v>
      </c>
      <c r="J46" s="23">
        <f t="shared" si="1"/>
        <v>805.63</v>
      </c>
      <c r="K46" s="23"/>
    </row>
    <row r="47" spans="1:11" s="24" customFormat="1" x14ac:dyDescent="0.2">
      <c r="A47" s="21">
        <v>43130</v>
      </c>
      <c r="B47" s="22" t="s">
        <v>151</v>
      </c>
      <c r="C47" s="22" t="s">
        <v>14</v>
      </c>
      <c r="D47" s="22" t="s">
        <v>154</v>
      </c>
      <c r="E47" s="22" t="s">
        <v>18</v>
      </c>
      <c r="F47" s="22" t="s">
        <v>61</v>
      </c>
      <c r="G47" s="23">
        <v>0</v>
      </c>
      <c r="H47" s="23">
        <v>1000</v>
      </c>
      <c r="I47" s="21">
        <v>43159</v>
      </c>
      <c r="J47" s="23">
        <f t="shared" si="1"/>
        <v>1805.63</v>
      </c>
      <c r="K47" s="23"/>
    </row>
    <row r="48" spans="1:11" s="24" customFormat="1" x14ac:dyDescent="0.2">
      <c r="A48" s="21">
        <v>43130</v>
      </c>
      <c r="B48" s="22" t="s">
        <v>151</v>
      </c>
      <c r="C48" s="22" t="s">
        <v>14</v>
      </c>
      <c r="D48" s="22" t="s">
        <v>155</v>
      </c>
      <c r="E48" s="22" t="s">
        <v>18</v>
      </c>
      <c r="F48" s="22" t="s">
        <v>153</v>
      </c>
      <c r="G48" s="23">
        <v>0</v>
      </c>
      <c r="H48" s="23">
        <v>392</v>
      </c>
      <c r="I48" s="21">
        <v>43159</v>
      </c>
      <c r="J48" s="23">
        <f t="shared" si="1"/>
        <v>2197.63</v>
      </c>
      <c r="K48" s="23"/>
    </row>
    <row r="49" spans="1:11" s="24" customFormat="1" x14ac:dyDescent="0.2">
      <c r="A49" s="21">
        <v>43140</v>
      </c>
      <c r="B49" s="22" t="s">
        <v>158</v>
      </c>
      <c r="C49" s="22" t="s">
        <v>14</v>
      </c>
      <c r="D49" s="22" t="s">
        <v>159</v>
      </c>
      <c r="E49" s="22" t="s">
        <v>16</v>
      </c>
      <c r="F49" s="22" t="s">
        <v>36</v>
      </c>
      <c r="G49" s="23">
        <v>36.93</v>
      </c>
      <c r="H49" s="23">
        <v>0</v>
      </c>
      <c r="I49" s="21">
        <v>43159</v>
      </c>
      <c r="J49" s="23">
        <f t="shared" si="1"/>
        <v>2160.7000000000003</v>
      </c>
      <c r="K49" s="23"/>
    </row>
    <row r="50" spans="1:11" s="24" customFormat="1" x14ac:dyDescent="0.2">
      <c r="A50" s="21">
        <v>43146</v>
      </c>
      <c r="B50" s="22" t="s">
        <v>160</v>
      </c>
      <c r="C50" s="22" t="s">
        <v>14</v>
      </c>
      <c r="D50" s="22" t="s">
        <v>161</v>
      </c>
      <c r="E50" s="22" t="s">
        <v>16</v>
      </c>
      <c r="F50" s="22" t="s">
        <v>36</v>
      </c>
      <c r="G50" s="23">
        <v>44.64</v>
      </c>
      <c r="H50" s="23">
        <v>0</v>
      </c>
      <c r="I50" s="21">
        <v>43159</v>
      </c>
      <c r="J50" s="23">
        <f t="shared" si="1"/>
        <v>2116.0600000000004</v>
      </c>
      <c r="K50" s="23"/>
    </row>
    <row r="51" spans="1:11" s="24" customFormat="1" x14ac:dyDescent="0.2">
      <c r="A51" s="21">
        <v>43146</v>
      </c>
      <c r="B51" s="22" t="s">
        <v>160</v>
      </c>
      <c r="C51" s="22" t="s">
        <v>14</v>
      </c>
      <c r="D51" s="22" t="s">
        <v>161</v>
      </c>
      <c r="E51" s="22" t="s">
        <v>16</v>
      </c>
      <c r="F51" s="22" t="s">
        <v>11</v>
      </c>
      <c r="G51" s="23">
        <v>41.09</v>
      </c>
      <c r="H51" s="23">
        <v>0</v>
      </c>
      <c r="I51" s="21">
        <v>43159</v>
      </c>
      <c r="J51" s="23">
        <f t="shared" si="1"/>
        <v>2074.9700000000003</v>
      </c>
      <c r="K51" s="23"/>
    </row>
    <row r="52" spans="1:11" s="24" customFormat="1" x14ac:dyDescent="0.2">
      <c r="A52" s="21">
        <v>43147</v>
      </c>
      <c r="B52" s="22" t="s">
        <v>163</v>
      </c>
      <c r="C52" s="22" t="s">
        <v>14</v>
      </c>
      <c r="D52" s="22" t="s">
        <v>164</v>
      </c>
      <c r="E52" s="22" t="s">
        <v>16</v>
      </c>
      <c r="F52" s="22" t="s">
        <v>11</v>
      </c>
      <c r="G52" s="23">
        <v>344.32</v>
      </c>
      <c r="H52" s="23">
        <v>0</v>
      </c>
      <c r="I52" s="21">
        <v>43159</v>
      </c>
      <c r="J52" s="23">
        <f t="shared" si="1"/>
        <v>1730.6500000000003</v>
      </c>
      <c r="K52" s="23"/>
    </row>
    <row r="53" spans="1:11" s="24" customFormat="1" x14ac:dyDescent="0.2">
      <c r="A53" s="21">
        <v>43165</v>
      </c>
      <c r="B53" s="22" t="s">
        <v>167</v>
      </c>
      <c r="C53" s="22" t="s">
        <v>14</v>
      </c>
      <c r="D53" s="22" t="s">
        <v>168</v>
      </c>
      <c r="E53" s="22" t="s">
        <v>16</v>
      </c>
      <c r="F53" s="22" t="s">
        <v>11</v>
      </c>
      <c r="G53" s="23">
        <v>100</v>
      </c>
      <c r="H53" s="23">
        <v>0</v>
      </c>
      <c r="I53" s="21">
        <v>43190</v>
      </c>
      <c r="J53" s="23">
        <f t="shared" si="1"/>
        <v>1630.6500000000003</v>
      </c>
      <c r="K53" s="23"/>
    </row>
    <row r="54" spans="1:11" s="20" customFormat="1" x14ac:dyDescent="0.2">
      <c r="A54" s="17">
        <v>43166</v>
      </c>
      <c r="B54" s="18" t="s">
        <v>169</v>
      </c>
      <c r="C54" s="18" t="s">
        <v>14</v>
      </c>
      <c r="D54" s="18" t="s">
        <v>170</v>
      </c>
      <c r="E54" s="18" t="s">
        <v>18</v>
      </c>
      <c r="F54" s="18" t="s">
        <v>117</v>
      </c>
      <c r="G54" s="19">
        <v>0</v>
      </c>
      <c r="H54" s="19">
        <v>540</v>
      </c>
      <c r="I54" s="17">
        <v>43190</v>
      </c>
      <c r="J54" s="19">
        <f t="shared" si="1"/>
        <v>2170.6500000000005</v>
      </c>
      <c r="K54" s="19"/>
    </row>
    <row r="55" spans="1:11" s="24" customFormat="1" x14ac:dyDescent="0.2">
      <c r="A55" s="21">
        <v>43175</v>
      </c>
      <c r="B55" s="22" t="s">
        <v>172</v>
      </c>
      <c r="C55" s="22" t="s">
        <v>14</v>
      </c>
      <c r="D55" s="22" t="s">
        <v>173</v>
      </c>
      <c r="E55" s="22" t="s">
        <v>18</v>
      </c>
      <c r="F55" s="22" t="s">
        <v>174</v>
      </c>
      <c r="G55" s="23">
        <v>60</v>
      </c>
      <c r="H55" s="23">
        <v>0</v>
      </c>
      <c r="I55" s="21">
        <v>43190</v>
      </c>
      <c r="J55" s="23">
        <f t="shared" si="1"/>
        <v>2110.6500000000005</v>
      </c>
      <c r="K55" s="23"/>
    </row>
    <row r="56" spans="1:11" s="24" customFormat="1" x14ac:dyDescent="0.2">
      <c r="A56" s="21">
        <v>43196</v>
      </c>
      <c r="B56" s="22" t="s">
        <v>184</v>
      </c>
      <c r="C56" s="22" t="s">
        <v>14</v>
      </c>
      <c r="D56" s="22" t="s">
        <v>185</v>
      </c>
      <c r="E56" s="22" t="s">
        <v>18</v>
      </c>
      <c r="F56" s="22" t="s">
        <v>174</v>
      </c>
      <c r="G56" s="23">
        <v>0</v>
      </c>
      <c r="H56" s="23">
        <v>60</v>
      </c>
      <c r="I56" s="21">
        <v>43220</v>
      </c>
      <c r="J56" s="23">
        <f t="shared" si="1"/>
        <v>2170.6500000000005</v>
      </c>
      <c r="K56" s="23"/>
    </row>
    <row r="57" spans="1:11" s="20" customFormat="1" x14ac:dyDescent="0.2">
      <c r="A57" s="17">
        <v>43202</v>
      </c>
      <c r="B57" s="18" t="s">
        <v>186</v>
      </c>
      <c r="C57" s="18" t="s">
        <v>14</v>
      </c>
      <c r="D57" s="18" t="s">
        <v>187</v>
      </c>
      <c r="E57" s="18" t="s">
        <v>18</v>
      </c>
      <c r="F57" s="18" t="s">
        <v>117</v>
      </c>
      <c r="G57" s="19">
        <v>0</v>
      </c>
      <c r="H57" s="19">
        <v>450</v>
      </c>
      <c r="I57" s="17">
        <v>43220</v>
      </c>
      <c r="J57" s="19">
        <f t="shared" si="1"/>
        <v>2620.6500000000005</v>
      </c>
      <c r="K57" s="19"/>
    </row>
    <row r="58" spans="1:11" s="24" customFormat="1" x14ac:dyDescent="0.2">
      <c r="A58" s="21">
        <v>43230</v>
      </c>
      <c r="B58" s="22" t="s">
        <v>196</v>
      </c>
      <c r="C58" s="22" t="s">
        <v>14</v>
      </c>
      <c r="D58" s="22" t="s">
        <v>197</v>
      </c>
      <c r="E58" s="22" t="s">
        <v>16</v>
      </c>
      <c r="F58" s="22" t="s">
        <v>36</v>
      </c>
      <c r="G58" s="23">
        <v>26.68</v>
      </c>
      <c r="H58" s="23">
        <v>0</v>
      </c>
      <c r="I58" s="21">
        <v>43251</v>
      </c>
      <c r="J58" s="23">
        <f t="shared" si="1"/>
        <v>2593.9700000000007</v>
      </c>
      <c r="K58" s="23"/>
    </row>
    <row r="59" spans="1:11" s="24" customFormat="1" x14ac:dyDescent="0.2">
      <c r="A59" s="21">
        <v>43243</v>
      </c>
      <c r="B59" s="22" t="s">
        <v>198</v>
      </c>
      <c r="C59" s="22" t="s">
        <v>14</v>
      </c>
      <c r="D59" s="22" t="s">
        <v>199</v>
      </c>
      <c r="E59" s="22" t="s">
        <v>16</v>
      </c>
      <c r="F59" s="22" t="s">
        <v>36</v>
      </c>
      <c r="G59" s="23">
        <v>190.86</v>
      </c>
      <c r="H59" s="23">
        <v>0</v>
      </c>
      <c r="I59" s="21">
        <v>43281</v>
      </c>
      <c r="J59" s="23">
        <f t="shared" si="1"/>
        <v>2403.1100000000006</v>
      </c>
      <c r="K59" s="23"/>
    </row>
    <row r="60" spans="1:11" s="24" customFormat="1" x14ac:dyDescent="0.2">
      <c r="A60" s="21">
        <v>43269</v>
      </c>
      <c r="B60" s="22" t="s">
        <v>201</v>
      </c>
      <c r="C60" s="22" t="s">
        <v>14</v>
      </c>
      <c r="D60" s="22" t="s">
        <v>202</v>
      </c>
      <c r="E60" s="22" t="s">
        <v>18</v>
      </c>
      <c r="F60" s="22" t="s">
        <v>61</v>
      </c>
      <c r="G60" s="23">
        <v>0</v>
      </c>
      <c r="H60" s="23">
        <v>300</v>
      </c>
      <c r="I60" s="21">
        <v>43281</v>
      </c>
      <c r="J60" s="23">
        <f t="shared" si="1"/>
        <v>2703.1100000000006</v>
      </c>
      <c r="K60" s="23"/>
    </row>
    <row r="61" spans="1:11" s="20" customFormat="1" x14ac:dyDescent="0.2">
      <c r="A61" s="17">
        <v>43269</v>
      </c>
      <c r="B61" s="18" t="s">
        <v>201</v>
      </c>
      <c r="C61" s="18" t="s">
        <v>14</v>
      </c>
      <c r="D61" s="18" t="s">
        <v>203</v>
      </c>
      <c r="E61" s="18" t="s">
        <v>18</v>
      </c>
      <c r="F61" s="18" t="s">
        <v>19</v>
      </c>
      <c r="G61" s="19">
        <v>0</v>
      </c>
      <c r="H61" s="19">
        <v>50</v>
      </c>
      <c r="I61" s="17">
        <v>43281</v>
      </c>
      <c r="J61" s="19">
        <f t="shared" si="1"/>
        <v>2753.1100000000006</v>
      </c>
      <c r="K61" s="19"/>
    </row>
    <row r="62" spans="1:11" s="8" customFormat="1" x14ac:dyDescent="0.2">
      <c r="A62" s="5">
        <v>43398</v>
      </c>
      <c r="B62" s="6" t="s">
        <v>210</v>
      </c>
      <c r="C62" s="6" t="s">
        <v>14</v>
      </c>
      <c r="D62" s="6" t="s">
        <v>18</v>
      </c>
      <c r="E62" s="6" t="s">
        <v>18</v>
      </c>
      <c r="F62" s="6" t="s">
        <v>117</v>
      </c>
      <c r="G62" s="7">
        <v>0</v>
      </c>
      <c r="H62" s="7">
        <v>140</v>
      </c>
      <c r="I62" s="5">
        <v>43404</v>
      </c>
      <c r="J62" s="7">
        <f t="shared" si="1"/>
        <v>2893.1100000000006</v>
      </c>
      <c r="K62" s="7"/>
    </row>
    <row r="63" spans="1:11" s="8" customFormat="1" x14ac:dyDescent="0.2">
      <c r="A63" s="5">
        <v>43404</v>
      </c>
      <c r="B63" s="6" t="s">
        <v>211</v>
      </c>
      <c r="C63" s="6" t="s">
        <v>14</v>
      </c>
      <c r="D63" s="6" t="s">
        <v>212</v>
      </c>
      <c r="E63" s="6" t="s">
        <v>18</v>
      </c>
      <c r="F63" s="6" t="s">
        <v>28</v>
      </c>
      <c r="G63" s="7">
        <v>0</v>
      </c>
      <c r="H63" s="7">
        <v>325</v>
      </c>
      <c r="I63" s="5">
        <v>43434</v>
      </c>
      <c r="J63" s="7">
        <f t="shared" si="1"/>
        <v>3218.1100000000006</v>
      </c>
      <c r="K63" s="7"/>
    </row>
    <row r="64" spans="1:11" s="8" customFormat="1" x14ac:dyDescent="0.2">
      <c r="A64" s="5">
        <v>43430</v>
      </c>
      <c r="B64" s="6" t="s">
        <v>213</v>
      </c>
      <c r="C64" s="6" t="s">
        <v>14</v>
      </c>
      <c r="D64" s="31" t="s">
        <v>214</v>
      </c>
      <c r="E64" s="6" t="s">
        <v>209</v>
      </c>
      <c r="F64" s="6" t="s">
        <v>36</v>
      </c>
      <c r="G64" s="7">
        <v>250</v>
      </c>
      <c r="H64" s="7">
        <v>0</v>
      </c>
      <c r="I64" s="5">
        <v>43465</v>
      </c>
      <c r="J64" s="7">
        <f t="shared" si="1"/>
        <v>2968.1100000000006</v>
      </c>
      <c r="K64" s="7"/>
    </row>
    <row r="65" spans="1:11" s="8" customFormat="1" x14ac:dyDescent="0.2">
      <c r="A65" s="5">
        <v>43440</v>
      </c>
      <c r="B65" s="6" t="s">
        <v>215</v>
      </c>
      <c r="C65" s="6" t="s">
        <v>14</v>
      </c>
      <c r="D65" s="31" t="s">
        <v>216</v>
      </c>
      <c r="E65" s="6" t="s">
        <v>209</v>
      </c>
      <c r="F65" s="6" t="s">
        <v>36</v>
      </c>
      <c r="G65" s="7">
        <v>1057.25</v>
      </c>
      <c r="H65" s="7">
        <v>0</v>
      </c>
      <c r="I65" s="5">
        <v>43465</v>
      </c>
      <c r="J65" s="7">
        <f t="shared" si="1"/>
        <v>1910.8600000000006</v>
      </c>
      <c r="K65" s="7"/>
    </row>
    <row r="66" spans="1:11" s="8" customFormat="1" x14ac:dyDescent="0.2">
      <c r="A66" s="5">
        <v>43493</v>
      </c>
      <c r="B66" s="6" t="s">
        <v>217</v>
      </c>
      <c r="C66" s="6" t="s">
        <v>14</v>
      </c>
      <c r="D66" s="31" t="s">
        <v>218</v>
      </c>
      <c r="E66" s="6" t="s">
        <v>209</v>
      </c>
      <c r="F66" s="6" t="s">
        <v>36</v>
      </c>
      <c r="G66" s="7">
        <v>194.8</v>
      </c>
      <c r="H66" s="7">
        <v>0</v>
      </c>
      <c r="I66" s="5">
        <v>43524</v>
      </c>
      <c r="J66" s="7">
        <f t="shared" si="1"/>
        <v>1716.0600000000006</v>
      </c>
      <c r="K66" s="7"/>
    </row>
    <row r="67" spans="1:11" s="8" customFormat="1" x14ac:dyDescent="0.2">
      <c r="A67" s="5">
        <v>43514</v>
      </c>
      <c r="B67" s="6" t="s">
        <v>219</v>
      </c>
      <c r="C67" s="6" t="s">
        <v>14</v>
      </c>
      <c r="D67" s="31" t="s">
        <v>220</v>
      </c>
      <c r="E67" s="6" t="s">
        <v>209</v>
      </c>
      <c r="F67" s="6" t="s">
        <v>36</v>
      </c>
      <c r="G67" s="7">
        <v>34.92</v>
      </c>
      <c r="H67" s="7">
        <v>0</v>
      </c>
      <c r="I67" s="5">
        <v>43524</v>
      </c>
      <c r="J67" s="7">
        <f t="shared" ref="J67:J81" si="2">J66-G67+H67</f>
        <v>1681.1400000000006</v>
      </c>
      <c r="K67" s="7"/>
    </row>
    <row r="68" spans="1:11" s="8" customFormat="1" x14ac:dyDescent="0.2">
      <c r="A68" s="5">
        <v>43518</v>
      </c>
      <c r="B68" s="6" t="s">
        <v>221</v>
      </c>
      <c r="C68" s="6" t="s">
        <v>14</v>
      </c>
      <c r="D68" s="6" t="s">
        <v>28</v>
      </c>
      <c r="E68" s="6" t="s">
        <v>18</v>
      </c>
      <c r="F68" s="6" t="s">
        <v>28</v>
      </c>
      <c r="G68" s="7">
        <v>0</v>
      </c>
      <c r="H68" s="7">
        <v>200</v>
      </c>
      <c r="I68" s="5">
        <v>43524</v>
      </c>
      <c r="J68" s="7">
        <f t="shared" si="2"/>
        <v>1881.1400000000006</v>
      </c>
      <c r="K68" s="7"/>
    </row>
    <row r="69" spans="1:11" s="8" customFormat="1" x14ac:dyDescent="0.2">
      <c r="A69" s="5">
        <v>43545</v>
      </c>
      <c r="B69" s="6" t="s">
        <v>222</v>
      </c>
      <c r="C69" s="6" t="s">
        <v>14</v>
      </c>
      <c r="D69" s="31" t="s">
        <v>223</v>
      </c>
      <c r="E69" s="6" t="s">
        <v>209</v>
      </c>
      <c r="F69" s="6" t="s">
        <v>36</v>
      </c>
      <c r="G69" s="7">
        <v>223.92</v>
      </c>
      <c r="H69" s="7">
        <v>0</v>
      </c>
      <c r="I69" s="5">
        <v>43555</v>
      </c>
      <c r="J69" s="7">
        <f t="shared" si="2"/>
        <v>1657.2200000000005</v>
      </c>
      <c r="K69" s="7"/>
    </row>
    <row r="70" spans="1:11" s="8" customFormat="1" x14ac:dyDescent="0.2">
      <c r="A70" s="5">
        <v>43546</v>
      </c>
      <c r="B70" s="6" t="s">
        <v>224</v>
      </c>
      <c r="C70" s="6" t="s">
        <v>14</v>
      </c>
      <c r="D70" s="31" t="s">
        <v>225</v>
      </c>
      <c r="E70" s="6" t="s">
        <v>209</v>
      </c>
      <c r="F70" s="6" t="s">
        <v>11</v>
      </c>
      <c r="G70" s="7">
        <v>100</v>
      </c>
      <c r="H70" s="7">
        <v>0</v>
      </c>
      <c r="I70" s="5">
        <v>43585</v>
      </c>
      <c r="J70" s="7">
        <f t="shared" si="2"/>
        <v>1557.2200000000005</v>
      </c>
      <c r="K70" s="7"/>
    </row>
    <row r="71" spans="1:11" s="8" customFormat="1" x14ac:dyDescent="0.2">
      <c r="A71" s="5">
        <v>43546</v>
      </c>
      <c r="B71" s="6" t="s">
        <v>226</v>
      </c>
      <c r="C71" s="6" t="s">
        <v>14</v>
      </c>
      <c r="D71" s="31" t="s">
        <v>227</v>
      </c>
      <c r="E71" s="6" t="s">
        <v>16</v>
      </c>
      <c r="F71" s="6" t="s">
        <v>11</v>
      </c>
      <c r="G71" s="7">
        <v>32</v>
      </c>
      <c r="H71" s="7">
        <v>0</v>
      </c>
      <c r="I71" s="5">
        <v>43555</v>
      </c>
      <c r="J71" s="7">
        <f t="shared" si="2"/>
        <v>1525.2200000000005</v>
      </c>
      <c r="K71" s="7"/>
    </row>
    <row r="72" spans="1:11" s="8" customFormat="1" x14ac:dyDescent="0.2">
      <c r="A72" s="5">
        <v>43550</v>
      </c>
      <c r="B72" s="6" t="s">
        <v>228</v>
      </c>
      <c r="C72" s="6" t="s">
        <v>14</v>
      </c>
      <c r="D72" s="31" t="s">
        <v>229</v>
      </c>
      <c r="E72" s="6" t="s">
        <v>209</v>
      </c>
      <c r="F72" s="6" t="s">
        <v>36</v>
      </c>
      <c r="G72" s="7">
        <v>139.97999999999999</v>
      </c>
      <c r="H72" s="7">
        <v>0</v>
      </c>
      <c r="I72" s="5">
        <v>43585</v>
      </c>
      <c r="J72" s="7">
        <f t="shared" si="2"/>
        <v>1385.2400000000005</v>
      </c>
      <c r="K72" s="7"/>
    </row>
    <row r="73" spans="1:11" s="8" customFormat="1" x14ac:dyDescent="0.2">
      <c r="A73" s="5">
        <v>43573</v>
      </c>
      <c r="B73" s="6" t="s">
        <v>230</v>
      </c>
      <c r="C73" s="6" t="s">
        <v>14</v>
      </c>
      <c r="D73" s="6" t="s">
        <v>231</v>
      </c>
      <c r="E73" s="6" t="s">
        <v>18</v>
      </c>
      <c r="F73" s="6" t="s">
        <v>61</v>
      </c>
      <c r="G73" s="7">
        <v>0</v>
      </c>
      <c r="H73" s="7">
        <v>9</v>
      </c>
      <c r="I73" s="5">
        <v>43585</v>
      </c>
      <c r="J73" s="7">
        <f t="shared" si="2"/>
        <v>1394.2400000000005</v>
      </c>
      <c r="K73" s="7"/>
    </row>
    <row r="74" spans="1:11" s="8" customFormat="1" x14ac:dyDescent="0.2">
      <c r="A74" s="5">
        <v>43588</v>
      </c>
      <c r="B74" s="6" t="s">
        <v>234</v>
      </c>
      <c r="C74" s="6" t="s">
        <v>14</v>
      </c>
      <c r="D74" s="31" t="s">
        <v>235</v>
      </c>
      <c r="E74" s="6" t="s">
        <v>209</v>
      </c>
      <c r="F74" s="6" t="s">
        <v>11</v>
      </c>
      <c r="G74" s="7">
        <v>100</v>
      </c>
      <c r="H74" s="7">
        <v>0</v>
      </c>
      <c r="I74" s="5">
        <v>43616</v>
      </c>
      <c r="J74" s="7">
        <f t="shared" si="2"/>
        <v>1294.2400000000005</v>
      </c>
      <c r="K74" s="7"/>
    </row>
    <row r="75" spans="1:11" s="8" customFormat="1" x14ac:dyDescent="0.2">
      <c r="A75" s="5">
        <v>43598</v>
      </c>
      <c r="B75" s="6" t="s">
        <v>237</v>
      </c>
      <c r="C75" s="6" t="s">
        <v>14</v>
      </c>
      <c r="D75" s="31" t="s">
        <v>238</v>
      </c>
      <c r="E75" s="6" t="s">
        <v>209</v>
      </c>
      <c r="F75" s="6" t="s">
        <v>36</v>
      </c>
      <c r="G75" s="7">
        <v>100</v>
      </c>
      <c r="H75" s="7">
        <v>0</v>
      </c>
      <c r="I75" s="5">
        <v>43616</v>
      </c>
      <c r="J75" s="7">
        <f t="shared" si="2"/>
        <v>1194.2400000000005</v>
      </c>
      <c r="K75" s="7"/>
    </row>
    <row r="76" spans="1:11" s="8" customFormat="1" x14ac:dyDescent="0.2">
      <c r="A76" s="5">
        <v>43598</v>
      </c>
      <c r="B76" s="6" t="s">
        <v>239</v>
      </c>
      <c r="C76" s="6" t="s">
        <v>14</v>
      </c>
      <c r="D76" s="6" t="s">
        <v>240</v>
      </c>
      <c r="E76" s="6" t="s">
        <v>18</v>
      </c>
      <c r="F76" s="6" t="s">
        <v>61</v>
      </c>
      <c r="G76" s="7">
        <v>0</v>
      </c>
      <c r="H76" s="7">
        <v>120</v>
      </c>
      <c r="I76" s="5">
        <v>43616</v>
      </c>
      <c r="J76" s="7">
        <f t="shared" si="2"/>
        <v>1314.2400000000005</v>
      </c>
      <c r="K76" s="7"/>
    </row>
    <row r="77" spans="1:11" s="8" customFormat="1" x14ac:dyDescent="0.2">
      <c r="A77" s="5">
        <v>43600</v>
      </c>
      <c r="B77" s="6" t="s">
        <v>241</v>
      </c>
      <c r="C77" s="6" t="s">
        <v>14</v>
      </c>
      <c r="D77" s="31" t="s">
        <v>242</v>
      </c>
      <c r="E77" s="6" t="s">
        <v>209</v>
      </c>
      <c r="F77" s="6" t="s">
        <v>36</v>
      </c>
      <c r="G77" s="7">
        <v>96</v>
      </c>
      <c r="H77" s="7">
        <v>0</v>
      </c>
      <c r="I77" s="5">
        <v>43616</v>
      </c>
      <c r="J77" s="7">
        <f t="shared" si="2"/>
        <v>1218.2400000000005</v>
      </c>
      <c r="K77" s="7"/>
    </row>
    <row r="78" spans="1:11" s="8" customFormat="1" x14ac:dyDescent="0.2">
      <c r="A78" s="5">
        <v>43602</v>
      </c>
      <c r="B78" s="6" t="s">
        <v>243</v>
      </c>
      <c r="C78" s="6" t="s">
        <v>14</v>
      </c>
      <c r="D78" s="6" t="s">
        <v>244</v>
      </c>
      <c r="E78" s="6" t="s">
        <v>18</v>
      </c>
      <c r="F78" s="6" t="s">
        <v>117</v>
      </c>
      <c r="G78" s="7">
        <v>0</v>
      </c>
      <c r="H78" s="7">
        <v>80</v>
      </c>
      <c r="I78" s="5">
        <v>43616</v>
      </c>
      <c r="J78" s="7">
        <f t="shared" si="2"/>
        <v>1298.2400000000005</v>
      </c>
      <c r="K78" s="7"/>
    </row>
    <row r="79" spans="1:11" s="8" customFormat="1" x14ac:dyDescent="0.2">
      <c r="A79" s="5">
        <v>43619</v>
      </c>
      <c r="B79" s="6" t="s">
        <v>246</v>
      </c>
      <c r="C79" s="6" t="s">
        <v>14</v>
      </c>
      <c r="D79" s="6" t="s">
        <v>247</v>
      </c>
      <c r="E79" s="6" t="s">
        <v>18</v>
      </c>
      <c r="F79" s="6" t="s">
        <v>61</v>
      </c>
      <c r="G79" s="7">
        <v>0</v>
      </c>
      <c r="H79" s="7">
        <v>430</v>
      </c>
      <c r="I79" s="5">
        <v>43646</v>
      </c>
      <c r="J79" s="7">
        <f t="shared" si="2"/>
        <v>1728.2400000000005</v>
      </c>
      <c r="K79" s="7"/>
    </row>
    <row r="80" spans="1:11" s="8" customFormat="1" ht="17" customHeight="1" x14ac:dyDescent="0.2">
      <c r="A80" s="5">
        <v>43643</v>
      </c>
      <c r="B80" s="6" t="s">
        <v>252</v>
      </c>
      <c r="C80" s="6" t="s">
        <v>14</v>
      </c>
      <c r="D80" s="31" t="s">
        <v>253</v>
      </c>
      <c r="E80" s="6" t="s">
        <v>209</v>
      </c>
      <c r="F80" s="6" t="s">
        <v>36</v>
      </c>
      <c r="G80" s="7">
        <v>15.01</v>
      </c>
      <c r="H80" s="7">
        <v>0</v>
      </c>
      <c r="I80" s="5">
        <v>43646</v>
      </c>
      <c r="J80" s="7">
        <f t="shared" si="2"/>
        <v>1713.2300000000005</v>
      </c>
      <c r="K80" s="7"/>
    </row>
    <row r="81" spans="1:10" x14ac:dyDescent="0.2">
      <c r="A81" s="2">
        <v>43734</v>
      </c>
      <c r="B81" s="1" t="s">
        <v>254</v>
      </c>
      <c r="C81" s="1" t="s">
        <v>14</v>
      </c>
      <c r="D81" s="1" t="s">
        <v>255</v>
      </c>
      <c r="E81" s="1" t="s">
        <v>16</v>
      </c>
      <c r="F81" s="1" t="s">
        <v>36</v>
      </c>
      <c r="G81" s="3">
        <v>125</v>
      </c>
      <c r="H81" s="3">
        <v>0</v>
      </c>
      <c r="J81" s="3">
        <f t="shared" si="2"/>
        <v>1588.2300000000005</v>
      </c>
    </row>
    <row r="82" spans="1:10" x14ac:dyDescent="0.2">
      <c r="G82" s="3">
        <f>SUM(G62:G80)</f>
        <v>2343.88</v>
      </c>
      <c r="H82" s="3">
        <f>SUM(H62:H80)</f>
        <v>1304</v>
      </c>
    </row>
    <row r="86" spans="1:10" x14ac:dyDescent="0.2">
      <c r="G86" s="23">
        <v>44.64</v>
      </c>
    </row>
    <row r="87" spans="1:10" x14ac:dyDescent="0.2">
      <c r="G87" s="23">
        <v>41.09</v>
      </c>
    </row>
    <row r="88" spans="1:10" x14ac:dyDescent="0.2">
      <c r="G88" s="3">
        <f>SUM(G86:G87)</f>
        <v>85.73</v>
      </c>
    </row>
  </sheetData>
  <autoFilter ref="A1:K1" xr:uid="{C5452614-8199-C540-9690-E637A6FEC64C}">
    <sortState xmlns:xlrd2="http://schemas.microsoft.com/office/spreadsheetml/2017/richdata2" ref="A2:K81">
      <sortCondition ref="A1:A81"/>
    </sortState>
  </autoFilter>
  <sortState xmlns:xlrd2="http://schemas.microsoft.com/office/spreadsheetml/2017/richdata2" ref="A2:I81">
    <sortCondition ref="C3:C81"/>
    <sortCondition ref="A3:A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E61A-839B-A941-BC2C-11736A27F588}">
  <dimension ref="A1:R57"/>
  <sheetViews>
    <sheetView topLeftCell="F11" workbookViewId="0">
      <selection activeCell="F1" sqref="A1:XFD1"/>
    </sheetView>
  </sheetViews>
  <sheetFormatPr baseColWidth="10" defaultRowHeight="16" x14ac:dyDescent="0.2"/>
  <cols>
    <col min="1" max="2" width="15" bestFit="1" customWidth="1"/>
    <col min="3" max="3" width="18" bestFit="1" customWidth="1"/>
    <col min="4" max="4" width="19" bestFit="1" customWidth="1"/>
    <col min="5" max="5" width="42.1640625" bestFit="1" customWidth="1"/>
    <col min="6" max="6" width="15.5" bestFit="1" customWidth="1"/>
    <col min="7" max="7" width="22.33203125" bestFit="1" customWidth="1"/>
    <col min="8" max="8" width="6.5" bestFit="1" customWidth="1"/>
    <col min="9" max="9" width="28.5" bestFit="1" customWidth="1"/>
    <col min="10" max="10" width="80.6640625" bestFit="1" customWidth="1"/>
    <col min="11" max="11" width="35.1640625" bestFit="1" customWidth="1"/>
    <col min="12" max="12" width="27.33203125" bestFit="1" customWidth="1"/>
    <col min="13" max="13" width="10.5" bestFit="1" customWidth="1"/>
    <col min="14" max="15" width="8.1640625" bestFit="1" customWidth="1"/>
    <col min="16" max="16" width="5.33203125" bestFit="1" customWidth="1"/>
    <col min="17" max="17" width="9.6640625" bestFit="1" customWidth="1"/>
    <col min="18" max="18" width="8.1640625" bestFit="1" customWidth="1"/>
  </cols>
  <sheetData>
    <row r="1" spans="1:18" x14ac:dyDescent="0.2">
      <c r="A1" t="s">
        <v>262</v>
      </c>
      <c r="B1" s="1" t="s">
        <v>263</v>
      </c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  <c r="M1" s="1" t="s">
        <v>274</v>
      </c>
      <c r="N1" t="s">
        <v>6</v>
      </c>
      <c r="O1" t="s">
        <v>7</v>
      </c>
      <c r="P1" t="s">
        <v>275</v>
      </c>
      <c r="Q1" t="s">
        <v>276</v>
      </c>
      <c r="R1" t="s">
        <v>277</v>
      </c>
    </row>
    <row r="2" spans="1:18" x14ac:dyDescent="0.2">
      <c r="A2" s="2">
        <v>43734</v>
      </c>
      <c r="B2" s="1" t="s">
        <v>278</v>
      </c>
      <c r="C2" s="1" t="s">
        <v>279</v>
      </c>
      <c r="D2" s="1" t="s">
        <v>280</v>
      </c>
      <c r="E2" s="1" t="s">
        <v>281</v>
      </c>
      <c r="F2" s="1" t="s">
        <v>282</v>
      </c>
      <c r="G2" s="1" t="s">
        <v>283</v>
      </c>
      <c r="I2" s="1" t="s">
        <v>284</v>
      </c>
      <c r="J2" s="1" t="s">
        <v>285</v>
      </c>
      <c r="K2" s="1" t="s">
        <v>16</v>
      </c>
      <c r="L2" s="1" t="s">
        <v>11</v>
      </c>
      <c r="M2" s="1" t="s">
        <v>286</v>
      </c>
      <c r="N2">
        <v>125</v>
      </c>
      <c r="O2">
        <v>0</v>
      </c>
      <c r="P2">
        <v>1</v>
      </c>
      <c r="Q2" s="2">
        <v>43769</v>
      </c>
      <c r="R2">
        <v>125</v>
      </c>
    </row>
    <row r="3" spans="1:18" x14ac:dyDescent="0.2">
      <c r="A3" s="2">
        <v>43742</v>
      </c>
      <c r="B3" s="1" t="s">
        <v>287</v>
      </c>
      <c r="C3" s="1" t="s">
        <v>288</v>
      </c>
      <c r="D3" s="1" t="s">
        <v>280</v>
      </c>
      <c r="E3" s="1" t="s">
        <v>281</v>
      </c>
      <c r="F3" s="1" t="s">
        <v>282</v>
      </c>
      <c r="G3" s="1" t="s">
        <v>283</v>
      </c>
      <c r="J3" s="1" t="s">
        <v>212</v>
      </c>
      <c r="K3" s="1" t="s">
        <v>18</v>
      </c>
      <c r="L3" s="1" t="s">
        <v>28</v>
      </c>
      <c r="M3" s="1" t="s">
        <v>289</v>
      </c>
      <c r="N3">
        <v>0</v>
      </c>
      <c r="O3">
        <v>45</v>
      </c>
      <c r="P3">
        <v>1</v>
      </c>
      <c r="Q3" s="2">
        <v>43769</v>
      </c>
      <c r="R3">
        <v>525</v>
      </c>
    </row>
    <row r="4" spans="1:18" x14ac:dyDescent="0.2">
      <c r="A4" s="2">
        <v>43756</v>
      </c>
      <c r="B4" s="1" t="s">
        <v>287</v>
      </c>
      <c r="C4" s="1" t="s">
        <v>290</v>
      </c>
      <c r="D4" s="1" t="s">
        <v>280</v>
      </c>
      <c r="E4" s="1" t="s">
        <v>281</v>
      </c>
      <c r="F4" s="1" t="s">
        <v>282</v>
      </c>
      <c r="G4" s="1" t="s">
        <v>283</v>
      </c>
      <c r="J4" s="1" t="s">
        <v>28</v>
      </c>
      <c r="K4" s="1" t="s">
        <v>18</v>
      </c>
      <c r="L4" s="1" t="s">
        <v>28</v>
      </c>
      <c r="M4" s="1" t="s">
        <v>289</v>
      </c>
      <c r="N4">
        <v>0</v>
      </c>
      <c r="O4">
        <v>25</v>
      </c>
      <c r="P4">
        <v>1</v>
      </c>
      <c r="Q4" s="2">
        <v>43769</v>
      </c>
      <c r="R4">
        <v>1257.76</v>
      </c>
    </row>
    <row r="5" spans="1:18" x14ac:dyDescent="0.2">
      <c r="A5" s="2">
        <v>43783</v>
      </c>
      <c r="B5" s="1" t="s">
        <v>278</v>
      </c>
      <c r="C5" s="1" t="s">
        <v>291</v>
      </c>
      <c r="D5" s="1" t="s">
        <v>280</v>
      </c>
      <c r="E5" s="1" t="s">
        <v>281</v>
      </c>
      <c r="F5" s="1" t="s">
        <v>282</v>
      </c>
      <c r="G5" s="1" t="s">
        <v>283</v>
      </c>
      <c r="I5" s="1" t="s">
        <v>284</v>
      </c>
      <c r="J5" s="1" t="s">
        <v>292</v>
      </c>
      <c r="K5" s="1" t="s">
        <v>209</v>
      </c>
      <c r="L5" s="1" t="s">
        <v>11</v>
      </c>
      <c r="M5" s="1" t="s">
        <v>286</v>
      </c>
      <c r="N5">
        <v>125</v>
      </c>
      <c r="O5">
        <v>0</v>
      </c>
      <c r="P5">
        <v>1</v>
      </c>
      <c r="Q5" s="2">
        <v>43830</v>
      </c>
      <c r="R5">
        <v>125</v>
      </c>
    </row>
    <row r="6" spans="1:18" x14ac:dyDescent="0.2">
      <c r="A6" s="2">
        <v>43784</v>
      </c>
      <c r="B6" s="1" t="s">
        <v>278</v>
      </c>
      <c r="C6" s="1" t="s">
        <v>293</v>
      </c>
      <c r="D6" s="1" t="s">
        <v>280</v>
      </c>
      <c r="E6" s="1" t="s">
        <v>281</v>
      </c>
      <c r="F6" s="1" t="s">
        <v>282</v>
      </c>
      <c r="G6" s="1" t="s">
        <v>283</v>
      </c>
      <c r="I6" s="1" t="s">
        <v>294</v>
      </c>
      <c r="J6" s="1" t="s">
        <v>295</v>
      </c>
      <c r="K6" s="1" t="s">
        <v>209</v>
      </c>
      <c r="L6" s="1" t="s">
        <v>36</v>
      </c>
      <c r="M6" s="1" t="s">
        <v>296</v>
      </c>
      <c r="N6">
        <v>19.8</v>
      </c>
      <c r="O6">
        <v>0</v>
      </c>
      <c r="P6">
        <v>1</v>
      </c>
      <c r="Q6" s="2">
        <v>43799</v>
      </c>
      <c r="R6">
        <v>19.8</v>
      </c>
    </row>
    <row r="7" spans="1:18" x14ac:dyDescent="0.2">
      <c r="A7" s="2">
        <v>43791</v>
      </c>
      <c r="B7" s="1" t="s">
        <v>278</v>
      </c>
      <c r="C7" s="1" t="s">
        <v>297</v>
      </c>
      <c r="D7" s="1" t="s">
        <v>280</v>
      </c>
      <c r="E7" s="1" t="s">
        <v>281</v>
      </c>
      <c r="F7" s="1" t="s">
        <v>282</v>
      </c>
      <c r="G7" s="1" t="s">
        <v>283</v>
      </c>
      <c r="I7" s="1" t="s">
        <v>298</v>
      </c>
      <c r="J7" s="1" t="s">
        <v>299</v>
      </c>
      <c r="K7" s="1" t="s">
        <v>16</v>
      </c>
      <c r="L7" s="1" t="s">
        <v>11</v>
      </c>
      <c r="M7" s="1" t="s">
        <v>286</v>
      </c>
      <c r="N7">
        <v>108.74</v>
      </c>
      <c r="O7">
        <v>0</v>
      </c>
      <c r="P7">
        <v>1</v>
      </c>
      <c r="Q7" s="2">
        <v>43830</v>
      </c>
      <c r="R7">
        <v>108.74</v>
      </c>
    </row>
    <row r="8" spans="1:18" x14ac:dyDescent="0.2">
      <c r="A8" s="2">
        <v>43802</v>
      </c>
      <c r="B8" s="1" t="s">
        <v>278</v>
      </c>
      <c r="C8" s="1" t="s">
        <v>300</v>
      </c>
      <c r="D8" s="1" t="s">
        <v>280</v>
      </c>
      <c r="E8" s="1" t="s">
        <v>281</v>
      </c>
      <c r="F8" s="1" t="s">
        <v>282</v>
      </c>
      <c r="G8" s="1" t="s">
        <v>283</v>
      </c>
      <c r="I8" s="1" t="s">
        <v>301</v>
      </c>
      <c r="J8" s="1" t="s">
        <v>302</v>
      </c>
      <c r="K8" s="1" t="s">
        <v>209</v>
      </c>
      <c r="L8" s="1" t="s">
        <v>36</v>
      </c>
      <c r="M8" s="1" t="s">
        <v>296</v>
      </c>
      <c r="N8">
        <v>694.63</v>
      </c>
      <c r="O8">
        <v>0</v>
      </c>
      <c r="P8">
        <v>1</v>
      </c>
      <c r="Q8" s="2">
        <v>43830</v>
      </c>
      <c r="R8">
        <v>694.63</v>
      </c>
    </row>
    <row r="9" spans="1:18" x14ac:dyDescent="0.2">
      <c r="A9" s="2">
        <v>43809</v>
      </c>
      <c r="B9" s="1" t="s">
        <v>278</v>
      </c>
      <c r="C9" s="1" t="s">
        <v>303</v>
      </c>
      <c r="D9" s="1" t="s">
        <v>280</v>
      </c>
      <c r="E9" s="1" t="s">
        <v>281</v>
      </c>
      <c r="F9" s="1" t="s">
        <v>282</v>
      </c>
      <c r="G9" s="1" t="s">
        <v>283</v>
      </c>
      <c r="I9" s="1" t="s">
        <v>301</v>
      </c>
      <c r="J9" s="1" t="s">
        <v>304</v>
      </c>
      <c r="K9" s="1" t="s">
        <v>209</v>
      </c>
      <c r="L9" s="1" t="s">
        <v>36</v>
      </c>
      <c r="M9" s="1" t="s">
        <v>296</v>
      </c>
      <c r="N9">
        <v>81.239999999999995</v>
      </c>
      <c r="O9">
        <v>0</v>
      </c>
      <c r="P9">
        <v>1</v>
      </c>
      <c r="Q9" s="2">
        <v>43830</v>
      </c>
      <c r="R9">
        <v>81.239999999999995</v>
      </c>
    </row>
    <row r="10" spans="1:18" x14ac:dyDescent="0.2">
      <c r="A10" s="2">
        <v>43809</v>
      </c>
      <c r="B10" s="1" t="s">
        <v>278</v>
      </c>
      <c r="C10" s="1" t="s">
        <v>305</v>
      </c>
      <c r="D10" s="1" t="s">
        <v>280</v>
      </c>
      <c r="E10" s="1" t="s">
        <v>281</v>
      </c>
      <c r="F10" s="1" t="s">
        <v>282</v>
      </c>
      <c r="G10" s="1" t="s">
        <v>283</v>
      </c>
      <c r="I10" s="1" t="s">
        <v>301</v>
      </c>
      <c r="J10" s="1" t="s">
        <v>306</v>
      </c>
      <c r="K10" s="1" t="s">
        <v>209</v>
      </c>
      <c r="L10" s="1" t="s">
        <v>36</v>
      </c>
      <c r="M10" s="1" t="s">
        <v>296</v>
      </c>
      <c r="N10">
        <v>27.09</v>
      </c>
      <c r="O10">
        <v>0</v>
      </c>
      <c r="P10">
        <v>1</v>
      </c>
      <c r="Q10" s="2">
        <v>43830</v>
      </c>
      <c r="R10">
        <v>27.09</v>
      </c>
    </row>
    <row r="11" spans="1:18" x14ac:dyDescent="0.2">
      <c r="A11" s="2">
        <v>43811</v>
      </c>
      <c r="B11" s="1" t="s">
        <v>307</v>
      </c>
      <c r="C11" s="1" t="s">
        <v>308</v>
      </c>
      <c r="D11" s="1" t="s">
        <v>280</v>
      </c>
      <c r="E11" s="1" t="s">
        <v>281</v>
      </c>
      <c r="F11" s="1" t="s">
        <v>282</v>
      </c>
      <c r="G11" s="1" t="s">
        <v>283</v>
      </c>
      <c r="J11" s="1" t="s">
        <v>309</v>
      </c>
      <c r="K11" s="1" t="s">
        <v>209</v>
      </c>
      <c r="L11" s="1" t="s">
        <v>36</v>
      </c>
      <c r="M11" s="1" t="s">
        <v>296</v>
      </c>
      <c r="N11">
        <v>24.97</v>
      </c>
      <c r="O11">
        <v>0</v>
      </c>
      <c r="P11">
        <v>1</v>
      </c>
      <c r="Q11" s="2">
        <v>43830</v>
      </c>
      <c r="R11">
        <v>24.97</v>
      </c>
    </row>
    <row r="12" spans="1:18" x14ac:dyDescent="0.2">
      <c r="A12" s="2">
        <v>43817</v>
      </c>
      <c r="B12" s="1" t="s">
        <v>278</v>
      </c>
      <c r="C12" s="1" t="s">
        <v>310</v>
      </c>
      <c r="D12" s="1" t="s">
        <v>280</v>
      </c>
      <c r="E12" s="1" t="s">
        <v>281</v>
      </c>
      <c r="F12" s="1" t="s">
        <v>282</v>
      </c>
      <c r="G12" s="1" t="s">
        <v>283</v>
      </c>
      <c r="I12" s="1" t="s">
        <v>301</v>
      </c>
      <c r="J12" s="1" t="s">
        <v>311</v>
      </c>
      <c r="K12" s="1" t="s">
        <v>209</v>
      </c>
      <c r="L12" s="1" t="s">
        <v>36</v>
      </c>
      <c r="M12" s="1" t="s">
        <v>296</v>
      </c>
      <c r="N12">
        <v>77.680000000000007</v>
      </c>
      <c r="O12">
        <v>0</v>
      </c>
      <c r="P12">
        <v>1</v>
      </c>
      <c r="Q12" s="2">
        <v>43861</v>
      </c>
      <c r="R12">
        <v>77.680000000000007</v>
      </c>
    </row>
    <row r="13" spans="1:18" x14ac:dyDescent="0.2">
      <c r="A13" s="2">
        <v>43845</v>
      </c>
      <c r="B13" s="1" t="s">
        <v>312</v>
      </c>
      <c r="C13" s="1" t="s">
        <v>313</v>
      </c>
      <c r="D13" s="1" t="s">
        <v>280</v>
      </c>
      <c r="E13" s="1" t="s">
        <v>281</v>
      </c>
      <c r="F13" s="1" t="s">
        <v>282</v>
      </c>
      <c r="G13" s="1" t="s">
        <v>283</v>
      </c>
      <c r="J13" s="1" t="s">
        <v>314</v>
      </c>
      <c r="K13" s="1" t="s">
        <v>315</v>
      </c>
      <c r="L13" s="1" t="s">
        <v>316</v>
      </c>
      <c r="M13" s="1" t="s">
        <v>317</v>
      </c>
      <c r="N13">
        <v>0</v>
      </c>
      <c r="O13">
        <v>5660</v>
      </c>
      <c r="P13">
        <v>1</v>
      </c>
      <c r="Q13" s="2">
        <v>43861</v>
      </c>
      <c r="R13">
        <v>0</v>
      </c>
    </row>
    <row r="14" spans="1:18" x14ac:dyDescent="0.2">
      <c r="A14" s="2">
        <v>43845</v>
      </c>
      <c r="B14" s="1" t="s">
        <v>312</v>
      </c>
      <c r="C14" s="1" t="s">
        <v>313</v>
      </c>
      <c r="D14" s="1" t="s">
        <v>280</v>
      </c>
      <c r="E14" s="1" t="s">
        <v>318</v>
      </c>
      <c r="F14" s="1" t="s">
        <v>319</v>
      </c>
      <c r="G14" s="1" t="s">
        <v>320</v>
      </c>
      <c r="J14" s="1" t="s">
        <v>321</v>
      </c>
      <c r="K14" s="1" t="s">
        <v>315</v>
      </c>
      <c r="L14" s="1" t="s">
        <v>316</v>
      </c>
      <c r="M14" s="1" t="s">
        <v>317</v>
      </c>
      <c r="N14">
        <v>0</v>
      </c>
      <c r="O14">
        <v>6576</v>
      </c>
      <c r="P14">
        <v>1</v>
      </c>
      <c r="Q14" s="2">
        <v>43861</v>
      </c>
      <c r="R14">
        <v>0</v>
      </c>
    </row>
    <row r="15" spans="1:18" x14ac:dyDescent="0.2">
      <c r="A15" s="2">
        <v>43851</v>
      </c>
      <c r="B15" s="1" t="s">
        <v>307</v>
      </c>
      <c r="C15" s="1" t="s">
        <v>322</v>
      </c>
      <c r="D15" s="1" t="s">
        <v>280</v>
      </c>
      <c r="E15" s="1" t="s">
        <v>281</v>
      </c>
      <c r="F15" s="1" t="s">
        <v>282</v>
      </c>
      <c r="G15" s="1" t="s">
        <v>283</v>
      </c>
      <c r="J15" s="1" t="s">
        <v>323</v>
      </c>
      <c r="K15" s="1" t="s">
        <v>209</v>
      </c>
      <c r="L15" s="1" t="s">
        <v>36</v>
      </c>
      <c r="M15" s="1" t="s">
        <v>296</v>
      </c>
      <c r="N15">
        <v>28.49</v>
      </c>
      <c r="O15">
        <v>0</v>
      </c>
      <c r="P15">
        <v>1</v>
      </c>
      <c r="Q15" s="2">
        <v>43861</v>
      </c>
      <c r="R15">
        <v>28.49</v>
      </c>
    </row>
    <row r="16" spans="1:18" x14ac:dyDescent="0.2">
      <c r="A16" s="2">
        <v>43854</v>
      </c>
      <c r="B16" s="1" t="s">
        <v>278</v>
      </c>
      <c r="C16" s="1" t="s">
        <v>324</v>
      </c>
      <c r="D16" s="1" t="s">
        <v>280</v>
      </c>
      <c r="E16" s="1" t="s">
        <v>281</v>
      </c>
      <c r="F16" s="1" t="s">
        <v>282</v>
      </c>
      <c r="G16" s="1" t="s">
        <v>283</v>
      </c>
      <c r="I16" s="1" t="s">
        <v>301</v>
      </c>
      <c r="J16" s="1" t="s">
        <v>325</v>
      </c>
      <c r="K16" s="1" t="s">
        <v>209</v>
      </c>
      <c r="L16" s="1" t="s">
        <v>36</v>
      </c>
      <c r="M16" s="1" t="s">
        <v>296</v>
      </c>
      <c r="N16">
        <v>13.8</v>
      </c>
      <c r="O16">
        <v>0</v>
      </c>
      <c r="P16">
        <v>1</v>
      </c>
      <c r="Q16" s="2">
        <v>43861</v>
      </c>
      <c r="R16">
        <v>13.8</v>
      </c>
    </row>
    <row r="17" spans="1:18" x14ac:dyDescent="0.2">
      <c r="A17" s="2">
        <v>43854</v>
      </c>
      <c r="B17" s="1" t="s">
        <v>287</v>
      </c>
      <c r="C17" s="1" t="s">
        <v>326</v>
      </c>
      <c r="D17" s="1" t="s">
        <v>280</v>
      </c>
      <c r="E17" s="1" t="s">
        <v>281</v>
      </c>
      <c r="F17" s="1" t="s">
        <v>282</v>
      </c>
      <c r="G17" s="1" t="s">
        <v>283</v>
      </c>
      <c r="J17" s="1" t="s">
        <v>327</v>
      </c>
      <c r="K17" s="1" t="s">
        <v>18</v>
      </c>
      <c r="L17" s="1" t="s">
        <v>61</v>
      </c>
      <c r="M17" s="1" t="s">
        <v>328</v>
      </c>
      <c r="N17">
        <v>0</v>
      </c>
      <c r="O17">
        <v>1000</v>
      </c>
      <c r="P17">
        <v>1</v>
      </c>
      <c r="Q17" s="2">
        <v>43861</v>
      </c>
      <c r="R17">
        <v>3211.97</v>
      </c>
    </row>
    <row r="18" spans="1:18" x14ac:dyDescent="0.2">
      <c r="A18" s="2">
        <v>43854</v>
      </c>
      <c r="B18" s="1" t="s">
        <v>287</v>
      </c>
      <c r="C18" s="1" t="s">
        <v>326</v>
      </c>
      <c r="D18" s="1" t="s">
        <v>280</v>
      </c>
      <c r="E18" s="1" t="s">
        <v>281</v>
      </c>
      <c r="F18" s="1" t="s">
        <v>282</v>
      </c>
      <c r="G18" s="1" t="s">
        <v>283</v>
      </c>
      <c r="J18" s="1" t="s">
        <v>329</v>
      </c>
      <c r="K18" s="1" t="s">
        <v>18</v>
      </c>
      <c r="L18" s="1" t="s">
        <v>26</v>
      </c>
      <c r="M18" s="1" t="s">
        <v>330</v>
      </c>
      <c r="N18">
        <v>0</v>
      </c>
      <c r="O18">
        <v>85.73</v>
      </c>
      <c r="P18">
        <v>1</v>
      </c>
      <c r="Q18" s="2">
        <v>43861</v>
      </c>
      <c r="R18">
        <v>3211.97</v>
      </c>
    </row>
    <row r="19" spans="1:18" x14ac:dyDescent="0.2">
      <c r="A19" s="2">
        <v>43857</v>
      </c>
      <c r="B19" s="1" t="s">
        <v>278</v>
      </c>
      <c r="C19" s="1" t="s">
        <v>331</v>
      </c>
      <c r="D19" s="1" t="s">
        <v>280</v>
      </c>
      <c r="E19" s="1" t="s">
        <v>281</v>
      </c>
      <c r="F19" s="1" t="s">
        <v>282</v>
      </c>
      <c r="G19" s="1" t="s">
        <v>283</v>
      </c>
      <c r="I19" s="1" t="s">
        <v>298</v>
      </c>
      <c r="J19" s="1" t="s">
        <v>332</v>
      </c>
      <c r="K19" s="1" t="s">
        <v>16</v>
      </c>
      <c r="L19" s="1" t="s">
        <v>11</v>
      </c>
      <c r="M19" s="1" t="s">
        <v>286</v>
      </c>
      <c r="N19">
        <v>108.75</v>
      </c>
      <c r="O19">
        <v>0</v>
      </c>
      <c r="P19">
        <v>1</v>
      </c>
      <c r="Q19" s="2">
        <v>43861</v>
      </c>
      <c r="R19">
        <v>108.75</v>
      </c>
    </row>
    <row r="20" spans="1:18" x14ac:dyDescent="0.2">
      <c r="A20" s="2">
        <v>43864</v>
      </c>
      <c r="B20" s="1" t="s">
        <v>307</v>
      </c>
      <c r="C20" s="1" t="s">
        <v>333</v>
      </c>
      <c r="D20" s="1" t="s">
        <v>280</v>
      </c>
      <c r="E20" s="1" t="s">
        <v>281</v>
      </c>
      <c r="F20" s="1" t="s">
        <v>282</v>
      </c>
      <c r="G20" s="1" t="s">
        <v>283</v>
      </c>
      <c r="J20" s="1" t="s">
        <v>334</v>
      </c>
      <c r="K20" s="1" t="s">
        <v>10</v>
      </c>
      <c r="L20" s="1" t="s">
        <v>36</v>
      </c>
      <c r="M20" s="1" t="s">
        <v>296</v>
      </c>
      <c r="N20">
        <v>48.84</v>
      </c>
      <c r="O20">
        <v>0</v>
      </c>
      <c r="P20">
        <v>1</v>
      </c>
      <c r="Q20" s="2">
        <v>43890</v>
      </c>
      <c r="R20">
        <v>48.84</v>
      </c>
    </row>
    <row r="21" spans="1:18" x14ac:dyDescent="0.2">
      <c r="A21" s="2">
        <v>43864</v>
      </c>
      <c r="B21" s="1" t="s">
        <v>307</v>
      </c>
      <c r="C21" s="1" t="s">
        <v>333</v>
      </c>
      <c r="D21" s="1" t="s">
        <v>280</v>
      </c>
      <c r="E21" s="1" t="s">
        <v>281</v>
      </c>
      <c r="F21" s="1" t="s">
        <v>282</v>
      </c>
      <c r="G21" s="1" t="s">
        <v>283</v>
      </c>
      <c r="J21" s="1" t="s">
        <v>335</v>
      </c>
      <c r="K21" s="1" t="s">
        <v>10</v>
      </c>
      <c r="L21" s="1" t="s">
        <v>36</v>
      </c>
      <c r="M21" s="1" t="s">
        <v>296</v>
      </c>
      <c r="N21">
        <v>37.99</v>
      </c>
      <c r="O21">
        <v>0</v>
      </c>
      <c r="P21">
        <v>1</v>
      </c>
      <c r="Q21" s="2">
        <v>43890</v>
      </c>
      <c r="R21">
        <v>37.99</v>
      </c>
    </row>
    <row r="22" spans="1:18" x14ac:dyDescent="0.2">
      <c r="A22" s="2">
        <v>43864</v>
      </c>
      <c r="B22" s="1" t="s">
        <v>307</v>
      </c>
      <c r="C22" s="1" t="s">
        <v>333</v>
      </c>
      <c r="D22" s="1" t="s">
        <v>280</v>
      </c>
      <c r="E22" s="1" t="s">
        <v>281</v>
      </c>
      <c r="F22" s="1" t="s">
        <v>282</v>
      </c>
      <c r="G22" s="1" t="s">
        <v>283</v>
      </c>
      <c r="J22" s="1" t="s">
        <v>336</v>
      </c>
      <c r="K22" s="1" t="s">
        <v>10</v>
      </c>
      <c r="L22" s="1" t="s">
        <v>36</v>
      </c>
      <c r="M22" s="1" t="s">
        <v>296</v>
      </c>
      <c r="N22">
        <v>22.5</v>
      </c>
      <c r="O22">
        <v>0</v>
      </c>
      <c r="P22">
        <v>1</v>
      </c>
      <c r="Q22" s="2">
        <v>43890</v>
      </c>
      <c r="R22">
        <v>22.5</v>
      </c>
    </row>
    <row r="23" spans="1:18" x14ac:dyDescent="0.2">
      <c r="A23" s="2">
        <v>43864</v>
      </c>
      <c r="B23" s="1" t="s">
        <v>307</v>
      </c>
      <c r="C23" s="1" t="s">
        <v>333</v>
      </c>
      <c r="D23" s="1" t="s">
        <v>280</v>
      </c>
      <c r="E23" s="1" t="s">
        <v>281</v>
      </c>
      <c r="F23" s="1" t="s">
        <v>282</v>
      </c>
      <c r="G23" s="1" t="s">
        <v>283</v>
      </c>
      <c r="J23" s="1" t="s">
        <v>337</v>
      </c>
      <c r="K23" s="1" t="s">
        <v>10</v>
      </c>
      <c r="L23" s="1" t="s">
        <v>36</v>
      </c>
      <c r="M23" s="1" t="s">
        <v>296</v>
      </c>
      <c r="N23">
        <v>12.64</v>
      </c>
      <c r="O23">
        <v>0</v>
      </c>
      <c r="P23">
        <v>1</v>
      </c>
      <c r="Q23" s="2">
        <v>43890</v>
      </c>
      <c r="R23">
        <v>12.64</v>
      </c>
    </row>
    <row r="24" spans="1:18" x14ac:dyDescent="0.2">
      <c r="A24" s="2">
        <v>43873</v>
      </c>
      <c r="B24" s="1" t="s">
        <v>307</v>
      </c>
      <c r="C24" s="1" t="s">
        <v>338</v>
      </c>
      <c r="D24" s="1" t="s">
        <v>280</v>
      </c>
      <c r="E24" s="1" t="s">
        <v>281</v>
      </c>
      <c r="F24" s="1" t="s">
        <v>282</v>
      </c>
      <c r="G24" s="1" t="s">
        <v>283</v>
      </c>
      <c r="J24" s="1" t="s">
        <v>339</v>
      </c>
      <c r="K24" s="1" t="s">
        <v>209</v>
      </c>
      <c r="L24" s="1" t="s">
        <v>36</v>
      </c>
      <c r="M24" s="1" t="s">
        <v>296</v>
      </c>
      <c r="N24">
        <v>25.92</v>
      </c>
      <c r="O24">
        <v>0</v>
      </c>
      <c r="P24">
        <v>1</v>
      </c>
      <c r="Q24" s="2">
        <v>43890</v>
      </c>
      <c r="R24">
        <v>25.92</v>
      </c>
    </row>
    <row r="25" spans="1:18" x14ac:dyDescent="0.2">
      <c r="A25" s="2">
        <v>43875</v>
      </c>
      <c r="B25" s="1" t="s">
        <v>287</v>
      </c>
      <c r="C25" s="1" t="s">
        <v>340</v>
      </c>
      <c r="D25" s="1" t="s">
        <v>280</v>
      </c>
      <c r="E25" s="1" t="s">
        <v>281</v>
      </c>
      <c r="F25" s="1" t="s">
        <v>282</v>
      </c>
      <c r="G25" s="1" t="s">
        <v>283</v>
      </c>
      <c r="J25" s="1" t="s">
        <v>28</v>
      </c>
      <c r="K25" s="1" t="s">
        <v>18</v>
      </c>
      <c r="L25" s="1" t="s">
        <v>28</v>
      </c>
      <c r="M25" s="1" t="s">
        <v>289</v>
      </c>
      <c r="N25">
        <v>0</v>
      </c>
      <c r="O25">
        <v>25</v>
      </c>
      <c r="P25">
        <v>1</v>
      </c>
      <c r="Q25" s="2">
        <v>43890</v>
      </c>
      <c r="R25">
        <v>3352.68</v>
      </c>
    </row>
    <row r="26" spans="1:18" x14ac:dyDescent="0.2">
      <c r="A26" s="2">
        <v>43875</v>
      </c>
      <c r="B26" s="1" t="s">
        <v>278</v>
      </c>
      <c r="C26" s="1" t="s">
        <v>341</v>
      </c>
      <c r="D26" s="1" t="s">
        <v>280</v>
      </c>
      <c r="E26" s="1" t="s">
        <v>281</v>
      </c>
      <c r="F26" s="1" t="s">
        <v>282</v>
      </c>
      <c r="G26" s="1" t="s">
        <v>283</v>
      </c>
      <c r="I26" s="1" t="s">
        <v>342</v>
      </c>
      <c r="J26" s="1" t="s">
        <v>343</v>
      </c>
      <c r="K26" s="1" t="s">
        <v>209</v>
      </c>
      <c r="L26" s="1" t="s">
        <v>36</v>
      </c>
      <c r="M26" s="1" t="s">
        <v>296</v>
      </c>
      <c r="N26">
        <v>19.5</v>
      </c>
      <c r="O26">
        <v>0</v>
      </c>
      <c r="P26">
        <v>1</v>
      </c>
      <c r="Q26" s="2">
        <v>43890</v>
      </c>
      <c r="R26">
        <v>19.5</v>
      </c>
    </row>
    <row r="27" spans="1:18" x14ac:dyDescent="0.2">
      <c r="A27" s="2">
        <v>43875</v>
      </c>
      <c r="B27" s="1" t="s">
        <v>278</v>
      </c>
      <c r="C27" s="1" t="s">
        <v>344</v>
      </c>
      <c r="D27" s="1" t="s">
        <v>280</v>
      </c>
      <c r="E27" s="1" t="s">
        <v>281</v>
      </c>
      <c r="F27" s="1" t="s">
        <v>282</v>
      </c>
      <c r="G27" s="1" t="s">
        <v>283</v>
      </c>
      <c r="I27" s="1" t="s">
        <v>301</v>
      </c>
      <c r="J27" s="1" t="s">
        <v>345</v>
      </c>
      <c r="K27" s="1" t="s">
        <v>209</v>
      </c>
      <c r="L27" s="1" t="s">
        <v>36</v>
      </c>
      <c r="M27" s="1" t="s">
        <v>296</v>
      </c>
      <c r="N27">
        <v>135.66999999999999</v>
      </c>
      <c r="O27">
        <v>0</v>
      </c>
      <c r="P27">
        <v>1</v>
      </c>
      <c r="Q27" s="2">
        <v>43890</v>
      </c>
      <c r="R27">
        <v>135.66999999999999</v>
      </c>
    </row>
    <row r="28" spans="1:18" x14ac:dyDescent="0.2">
      <c r="A28" s="2">
        <v>43882</v>
      </c>
      <c r="B28" s="1" t="s">
        <v>278</v>
      </c>
      <c r="C28" s="1" t="s">
        <v>346</v>
      </c>
      <c r="D28" s="1" t="s">
        <v>280</v>
      </c>
      <c r="E28" s="1" t="s">
        <v>281</v>
      </c>
      <c r="F28" s="1" t="s">
        <v>282</v>
      </c>
      <c r="G28" s="1" t="s">
        <v>283</v>
      </c>
      <c r="I28" s="1" t="s">
        <v>347</v>
      </c>
      <c r="J28" s="1" t="s">
        <v>348</v>
      </c>
      <c r="K28" s="1" t="s">
        <v>16</v>
      </c>
      <c r="L28" s="1" t="s">
        <v>11</v>
      </c>
      <c r="M28" s="1" t="s">
        <v>286</v>
      </c>
      <c r="N28">
        <v>12.49</v>
      </c>
      <c r="O28">
        <v>0</v>
      </c>
      <c r="P28">
        <v>1</v>
      </c>
      <c r="Q28" s="2">
        <v>43951</v>
      </c>
      <c r="R28">
        <v>12.49</v>
      </c>
    </row>
    <row r="29" spans="1:18" x14ac:dyDescent="0.2">
      <c r="A29" s="2">
        <v>43889</v>
      </c>
      <c r="B29" s="1" t="s">
        <v>287</v>
      </c>
      <c r="C29" s="1" t="s">
        <v>349</v>
      </c>
      <c r="D29" s="1" t="s">
        <v>280</v>
      </c>
      <c r="E29" s="1" t="s">
        <v>281</v>
      </c>
      <c r="F29" s="1" t="s">
        <v>282</v>
      </c>
      <c r="G29" s="1" t="s">
        <v>283</v>
      </c>
      <c r="J29" s="1" t="s">
        <v>350</v>
      </c>
      <c r="K29" s="1" t="s">
        <v>18</v>
      </c>
      <c r="L29" s="1" t="s">
        <v>117</v>
      </c>
      <c r="M29" s="1" t="s">
        <v>351</v>
      </c>
      <c r="N29">
        <v>0</v>
      </c>
      <c r="O29">
        <v>200</v>
      </c>
      <c r="P29">
        <v>1</v>
      </c>
      <c r="Q29" s="2">
        <v>43921</v>
      </c>
      <c r="R29">
        <v>803.15</v>
      </c>
    </row>
    <row r="30" spans="1:18" x14ac:dyDescent="0.2">
      <c r="A30" s="2">
        <v>43889</v>
      </c>
      <c r="B30" s="1" t="s">
        <v>287</v>
      </c>
      <c r="C30" s="1" t="s">
        <v>349</v>
      </c>
      <c r="D30" s="1" t="s">
        <v>280</v>
      </c>
      <c r="E30" s="1" t="s">
        <v>281</v>
      </c>
      <c r="F30" s="1" t="s">
        <v>282</v>
      </c>
      <c r="G30" s="1" t="s">
        <v>283</v>
      </c>
      <c r="J30" s="1" t="s">
        <v>212</v>
      </c>
      <c r="K30" s="1" t="s">
        <v>18</v>
      </c>
      <c r="L30" s="1" t="s">
        <v>28</v>
      </c>
      <c r="M30" s="1" t="s">
        <v>289</v>
      </c>
      <c r="N30">
        <v>0</v>
      </c>
      <c r="O30">
        <v>25</v>
      </c>
      <c r="P30">
        <v>1</v>
      </c>
      <c r="Q30" s="2">
        <v>43921</v>
      </c>
      <c r="R30">
        <v>803.15</v>
      </c>
    </row>
    <row r="31" spans="1:18" x14ac:dyDescent="0.2">
      <c r="A31" s="2">
        <v>43893</v>
      </c>
      <c r="B31" s="1" t="s">
        <v>278</v>
      </c>
      <c r="C31" s="1" t="s">
        <v>352</v>
      </c>
      <c r="D31" s="1" t="s">
        <v>280</v>
      </c>
      <c r="E31" s="1" t="s">
        <v>281</v>
      </c>
      <c r="F31" s="1" t="s">
        <v>282</v>
      </c>
      <c r="G31" s="1" t="s">
        <v>283</v>
      </c>
      <c r="I31" s="1" t="s">
        <v>298</v>
      </c>
      <c r="J31" s="1" t="s">
        <v>353</v>
      </c>
      <c r="K31" s="1" t="s">
        <v>209</v>
      </c>
      <c r="L31" s="1" t="s">
        <v>36</v>
      </c>
      <c r="M31" s="1" t="s">
        <v>296</v>
      </c>
      <c r="N31">
        <v>314.47000000000003</v>
      </c>
      <c r="O31">
        <v>0</v>
      </c>
      <c r="P31">
        <v>1</v>
      </c>
      <c r="Q31" s="2">
        <v>43921</v>
      </c>
      <c r="R31">
        <v>314.47000000000003</v>
      </c>
    </row>
    <row r="32" spans="1:18" x14ac:dyDescent="0.2">
      <c r="A32" s="2">
        <v>43907</v>
      </c>
      <c r="B32" s="1" t="s">
        <v>307</v>
      </c>
      <c r="C32" s="1" t="s">
        <v>354</v>
      </c>
      <c r="D32" s="1" t="s">
        <v>280</v>
      </c>
      <c r="E32" s="1" t="s">
        <v>281</v>
      </c>
      <c r="F32" s="1" t="s">
        <v>282</v>
      </c>
      <c r="G32" s="1" t="s">
        <v>283</v>
      </c>
      <c r="J32" s="1" t="s">
        <v>355</v>
      </c>
      <c r="K32" s="1" t="s">
        <v>10</v>
      </c>
      <c r="L32" s="1" t="s">
        <v>36</v>
      </c>
      <c r="M32" s="1" t="s">
        <v>394</v>
      </c>
      <c r="N32">
        <v>28.71</v>
      </c>
      <c r="O32">
        <v>0</v>
      </c>
      <c r="P32">
        <v>1</v>
      </c>
      <c r="Q32" s="2">
        <v>43921</v>
      </c>
      <c r="R32">
        <v>28.71</v>
      </c>
    </row>
    <row r="33" spans="1:18" x14ac:dyDescent="0.2">
      <c r="A33" s="2">
        <v>43907</v>
      </c>
      <c r="B33" s="1" t="s">
        <v>307</v>
      </c>
      <c r="C33" s="1" t="s">
        <v>354</v>
      </c>
      <c r="D33" s="1" t="s">
        <v>280</v>
      </c>
      <c r="E33" s="1" t="s">
        <v>281</v>
      </c>
      <c r="F33" s="1" t="s">
        <v>282</v>
      </c>
      <c r="G33" s="1" t="s">
        <v>283</v>
      </c>
      <c r="J33" s="1" t="s">
        <v>356</v>
      </c>
      <c r="K33" s="1" t="s">
        <v>10</v>
      </c>
      <c r="L33" s="1" t="s">
        <v>36</v>
      </c>
      <c r="M33" s="1" t="s">
        <v>296</v>
      </c>
      <c r="N33">
        <v>177.63</v>
      </c>
      <c r="O33">
        <v>0</v>
      </c>
      <c r="P33">
        <v>1</v>
      </c>
      <c r="Q33" s="2">
        <v>43921</v>
      </c>
      <c r="R33">
        <v>177.63</v>
      </c>
    </row>
    <row r="34" spans="1:18" x14ac:dyDescent="0.2">
      <c r="A34" s="2">
        <v>43908</v>
      </c>
      <c r="B34" s="1" t="s">
        <v>307</v>
      </c>
      <c r="C34" s="1" t="s">
        <v>357</v>
      </c>
      <c r="D34" s="1" t="s">
        <v>280</v>
      </c>
      <c r="E34" s="1" t="s">
        <v>318</v>
      </c>
      <c r="F34" s="1" t="s">
        <v>319</v>
      </c>
      <c r="G34" s="1" t="s">
        <v>320</v>
      </c>
      <c r="J34" s="1" t="s">
        <v>358</v>
      </c>
      <c r="K34" s="1" t="s">
        <v>16</v>
      </c>
      <c r="L34" s="1" t="s">
        <v>207</v>
      </c>
      <c r="M34" s="1" t="s">
        <v>359</v>
      </c>
      <c r="N34">
        <v>1463.84</v>
      </c>
      <c r="O34">
        <v>0</v>
      </c>
      <c r="P34">
        <v>1</v>
      </c>
      <c r="Q34" s="2">
        <v>43921</v>
      </c>
      <c r="R34">
        <v>1463.84</v>
      </c>
    </row>
    <row r="35" spans="1:18" x14ac:dyDescent="0.2">
      <c r="A35" s="2">
        <v>43910</v>
      </c>
      <c r="B35" s="1" t="s">
        <v>307</v>
      </c>
      <c r="C35" s="1" t="s">
        <v>360</v>
      </c>
      <c r="D35" s="1" t="s">
        <v>280</v>
      </c>
      <c r="E35" s="1" t="s">
        <v>281</v>
      </c>
      <c r="F35" s="1" t="s">
        <v>282</v>
      </c>
      <c r="G35" s="1" t="s">
        <v>283</v>
      </c>
      <c r="J35" s="1" t="s">
        <v>361</v>
      </c>
      <c r="K35" s="1" t="s">
        <v>209</v>
      </c>
      <c r="L35" s="1" t="s">
        <v>36</v>
      </c>
      <c r="M35" s="1" t="s">
        <v>296</v>
      </c>
      <c r="N35">
        <v>52.99</v>
      </c>
      <c r="O35">
        <v>0</v>
      </c>
      <c r="P35">
        <v>1</v>
      </c>
      <c r="Q35" s="2">
        <v>43921</v>
      </c>
      <c r="R35">
        <v>52.99</v>
      </c>
    </row>
    <row r="36" spans="1:18" x14ac:dyDescent="0.2">
      <c r="A36" s="2">
        <v>43943</v>
      </c>
      <c r="B36" s="1" t="s">
        <v>278</v>
      </c>
      <c r="C36" s="1" t="s">
        <v>346</v>
      </c>
      <c r="D36" s="1" t="s">
        <v>280</v>
      </c>
      <c r="E36" s="1" t="s">
        <v>281</v>
      </c>
      <c r="F36" s="1" t="s">
        <v>282</v>
      </c>
      <c r="G36" s="1" t="s">
        <v>283</v>
      </c>
      <c r="I36" s="1" t="s">
        <v>347</v>
      </c>
      <c r="J36" s="1" t="s">
        <v>362</v>
      </c>
      <c r="K36" s="1" t="s">
        <v>16</v>
      </c>
      <c r="L36" s="1" t="s">
        <v>11</v>
      </c>
      <c r="M36" s="1" t="s">
        <v>286</v>
      </c>
      <c r="N36">
        <v>-12.49</v>
      </c>
      <c r="O36">
        <v>0</v>
      </c>
      <c r="P36">
        <v>1</v>
      </c>
      <c r="Q36" s="2">
        <v>43951</v>
      </c>
      <c r="R36">
        <v>-12.49</v>
      </c>
    </row>
    <row r="37" spans="1:18" x14ac:dyDescent="0.2">
      <c r="A37" s="2">
        <v>43966</v>
      </c>
      <c r="B37" s="1" t="s">
        <v>307</v>
      </c>
      <c r="C37" s="1" t="s">
        <v>363</v>
      </c>
      <c r="D37" s="1" t="s">
        <v>280</v>
      </c>
      <c r="E37" s="1" t="s">
        <v>318</v>
      </c>
      <c r="F37" s="1" t="s">
        <v>319</v>
      </c>
      <c r="G37" s="1" t="s">
        <v>320</v>
      </c>
      <c r="J37" s="1" t="s">
        <v>364</v>
      </c>
      <c r="K37" s="1" t="s">
        <v>16</v>
      </c>
      <c r="L37" s="1" t="s">
        <v>207</v>
      </c>
      <c r="M37" s="1" t="s">
        <v>359</v>
      </c>
      <c r="N37">
        <v>2903.68</v>
      </c>
      <c r="O37">
        <v>0</v>
      </c>
      <c r="P37">
        <v>1</v>
      </c>
      <c r="Q37" s="2">
        <v>43982</v>
      </c>
      <c r="R37">
        <v>2903.68</v>
      </c>
    </row>
    <row r="38" spans="1:18" x14ac:dyDescent="0.2">
      <c r="A38" s="2">
        <v>43969</v>
      </c>
      <c r="B38" s="1" t="s">
        <v>287</v>
      </c>
      <c r="C38" s="1" t="s">
        <v>365</v>
      </c>
      <c r="D38" s="1" t="s">
        <v>280</v>
      </c>
      <c r="E38" s="1" t="s">
        <v>281</v>
      </c>
      <c r="F38" s="1" t="s">
        <v>282</v>
      </c>
      <c r="G38" s="1" t="s">
        <v>283</v>
      </c>
      <c r="J38" s="1" t="s">
        <v>28</v>
      </c>
      <c r="K38" s="1" t="s">
        <v>18</v>
      </c>
      <c r="L38" s="1" t="s">
        <v>28</v>
      </c>
      <c r="M38" s="1" t="s">
        <v>289</v>
      </c>
      <c r="N38">
        <v>0</v>
      </c>
      <c r="O38">
        <v>25</v>
      </c>
      <c r="P38">
        <v>1</v>
      </c>
      <c r="Q38" s="2">
        <v>44012</v>
      </c>
      <c r="R38">
        <v>602.98</v>
      </c>
    </row>
    <row r="39" spans="1:18" x14ac:dyDescent="0.2">
      <c r="A39" s="2">
        <v>43969</v>
      </c>
      <c r="B39" s="1" t="s">
        <v>287</v>
      </c>
      <c r="C39" s="1" t="s">
        <v>365</v>
      </c>
      <c r="D39" s="1" t="s">
        <v>280</v>
      </c>
      <c r="E39" s="1" t="s">
        <v>281</v>
      </c>
      <c r="F39" s="1" t="s">
        <v>282</v>
      </c>
      <c r="G39" s="1" t="s">
        <v>283</v>
      </c>
      <c r="J39" s="1" t="s">
        <v>366</v>
      </c>
      <c r="K39" s="1" t="s">
        <v>18</v>
      </c>
      <c r="L39" s="1" t="s">
        <v>117</v>
      </c>
      <c r="M39" s="1" t="s">
        <v>351</v>
      </c>
      <c r="N39">
        <v>0</v>
      </c>
      <c r="O39">
        <v>160</v>
      </c>
      <c r="P39">
        <v>1</v>
      </c>
      <c r="Q39" s="2">
        <v>44012</v>
      </c>
      <c r="R39">
        <v>602.98</v>
      </c>
    </row>
    <row r="40" spans="1:18" x14ac:dyDescent="0.2">
      <c r="A40" s="2">
        <v>44011</v>
      </c>
      <c r="B40" s="1" t="s">
        <v>307</v>
      </c>
      <c r="C40" s="1" t="s">
        <v>367</v>
      </c>
      <c r="D40" s="1" t="s">
        <v>280</v>
      </c>
      <c r="E40" s="1" t="s">
        <v>281</v>
      </c>
      <c r="F40" s="1" t="s">
        <v>282</v>
      </c>
      <c r="G40" s="1" t="s">
        <v>283</v>
      </c>
      <c r="J40" s="1" t="s">
        <v>368</v>
      </c>
      <c r="K40" s="1" t="s">
        <v>16</v>
      </c>
      <c r="L40" s="1" t="s">
        <v>207</v>
      </c>
      <c r="M40" s="1" t="s">
        <v>359</v>
      </c>
      <c r="N40">
        <v>200</v>
      </c>
      <c r="O40">
        <v>0</v>
      </c>
      <c r="P40">
        <v>1</v>
      </c>
      <c r="Q40" s="2">
        <v>44012</v>
      </c>
      <c r="R40">
        <v>200</v>
      </c>
    </row>
    <row r="41" spans="1:18" x14ac:dyDescent="0.2">
      <c r="A41" s="2"/>
      <c r="B41" s="1"/>
      <c r="C41" s="1"/>
      <c r="D41" s="1"/>
      <c r="E41" s="1"/>
      <c r="F41" s="1"/>
      <c r="G41" s="1"/>
      <c r="J41" s="1"/>
      <c r="K41" s="1"/>
      <c r="L41" s="1"/>
      <c r="M41" s="1"/>
      <c r="Q41" s="2"/>
    </row>
    <row r="42" spans="1:18" x14ac:dyDescent="0.2">
      <c r="A42" s="2"/>
      <c r="B42" s="1"/>
      <c r="C42" s="1"/>
      <c r="D42" s="1"/>
      <c r="E42" s="1"/>
      <c r="F42" s="1"/>
      <c r="G42" s="1"/>
      <c r="J42" s="1"/>
      <c r="K42" s="1"/>
      <c r="L42" s="1"/>
      <c r="M42" s="1"/>
      <c r="Q42" s="2"/>
    </row>
    <row r="43" spans="1:18" x14ac:dyDescent="0.2">
      <c r="A43" s="2"/>
      <c r="B43" s="1"/>
      <c r="C43" s="1"/>
      <c r="D43" s="1"/>
      <c r="E43" s="1"/>
      <c r="F43" s="1"/>
      <c r="G43" s="1"/>
      <c r="J43" s="1"/>
      <c r="K43" s="1"/>
      <c r="L43" s="1"/>
      <c r="M43" s="1"/>
      <c r="Q43" s="2"/>
    </row>
    <row r="44" spans="1:18" x14ac:dyDescent="0.2">
      <c r="A44" s="2"/>
      <c r="B44" s="1"/>
      <c r="C44" s="1"/>
      <c r="D44" s="1"/>
      <c r="E44" s="1"/>
      <c r="F44" s="1"/>
      <c r="G44" s="1"/>
      <c r="J44" s="1"/>
      <c r="K44" s="1"/>
      <c r="L44" s="1"/>
      <c r="M44" s="1"/>
      <c r="Q44" s="2"/>
    </row>
    <row r="45" spans="1:18" x14ac:dyDescent="0.2">
      <c r="A45" s="2"/>
      <c r="B45" s="1"/>
      <c r="C45" s="1"/>
      <c r="D45" s="1"/>
      <c r="E45" s="1"/>
      <c r="F45" s="1"/>
      <c r="G45" s="1"/>
      <c r="J45" s="1"/>
      <c r="K45" s="1"/>
      <c r="L45" s="1"/>
      <c r="M45" s="1"/>
      <c r="Q45" s="2"/>
    </row>
    <row r="46" spans="1:18" x14ac:dyDescent="0.2">
      <c r="A46" s="2">
        <v>44042</v>
      </c>
      <c r="B46" s="1" t="s">
        <v>287</v>
      </c>
      <c r="C46" s="1" t="s">
        <v>369</v>
      </c>
      <c r="D46" s="1" t="s">
        <v>280</v>
      </c>
      <c r="E46" s="1" t="s">
        <v>281</v>
      </c>
      <c r="F46" s="1" t="s">
        <v>282</v>
      </c>
      <c r="G46" s="1" t="s">
        <v>283</v>
      </c>
      <c r="J46" s="1" t="s">
        <v>370</v>
      </c>
      <c r="K46" s="1" t="s">
        <v>18</v>
      </c>
      <c r="L46" s="1" t="s">
        <v>61</v>
      </c>
      <c r="M46" s="1" t="s">
        <v>328</v>
      </c>
      <c r="N46">
        <v>0</v>
      </c>
      <c r="O46">
        <v>6784.78</v>
      </c>
      <c r="P46">
        <v>1</v>
      </c>
      <c r="Q46" s="2">
        <v>44074</v>
      </c>
      <c r="R46">
        <v>29650</v>
      </c>
    </row>
    <row r="47" spans="1:18" x14ac:dyDescent="0.2">
      <c r="A47" s="2">
        <v>44105</v>
      </c>
      <c r="B47" s="1" t="s">
        <v>287</v>
      </c>
      <c r="C47" s="1" t="s">
        <v>371</v>
      </c>
      <c r="D47" s="1" t="s">
        <v>280</v>
      </c>
      <c r="E47" s="1" t="s">
        <v>281</v>
      </c>
      <c r="F47" s="1" t="s">
        <v>282</v>
      </c>
      <c r="G47" s="1" t="s">
        <v>283</v>
      </c>
      <c r="J47" s="1" t="s">
        <v>372</v>
      </c>
      <c r="K47" s="1" t="s">
        <v>18</v>
      </c>
      <c r="L47" s="1" t="s">
        <v>61</v>
      </c>
      <c r="M47" s="1" t="s">
        <v>328</v>
      </c>
      <c r="N47">
        <v>0</v>
      </c>
      <c r="O47">
        <v>1000</v>
      </c>
      <c r="P47">
        <v>1</v>
      </c>
      <c r="Q47" s="2">
        <v>44135</v>
      </c>
      <c r="R47">
        <v>1000</v>
      </c>
    </row>
    <row r="48" spans="1:18" x14ac:dyDescent="0.2">
      <c r="A48" s="2">
        <v>44168</v>
      </c>
      <c r="B48" s="1" t="s">
        <v>307</v>
      </c>
      <c r="C48" s="1" t="s">
        <v>373</v>
      </c>
      <c r="D48" s="1" t="s">
        <v>280</v>
      </c>
      <c r="E48" s="1" t="s">
        <v>281</v>
      </c>
      <c r="F48" s="1" t="s">
        <v>282</v>
      </c>
      <c r="G48" s="1" t="s">
        <v>283</v>
      </c>
      <c r="J48" s="1" t="s">
        <v>374</v>
      </c>
      <c r="K48" s="1" t="s">
        <v>10</v>
      </c>
      <c r="L48" s="1" t="s">
        <v>36</v>
      </c>
      <c r="M48" s="1" t="s">
        <v>296</v>
      </c>
      <c r="N48">
        <v>47.96</v>
      </c>
      <c r="O48">
        <v>0</v>
      </c>
      <c r="P48">
        <v>1</v>
      </c>
      <c r="Q48" s="2">
        <v>44196</v>
      </c>
      <c r="R48">
        <v>47.96</v>
      </c>
    </row>
    <row r="49" spans="1:18" x14ac:dyDescent="0.2">
      <c r="A49" s="2">
        <v>44173</v>
      </c>
      <c r="B49" s="1" t="s">
        <v>278</v>
      </c>
      <c r="C49" s="1" t="s">
        <v>375</v>
      </c>
      <c r="D49" s="1" t="s">
        <v>280</v>
      </c>
      <c r="E49" s="1" t="s">
        <v>281</v>
      </c>
      <c r="F49" s="1" t="s">
        <v>282</v>
      </c>
      <c r="G49" s="1" t="s">
        <v>283</v>
      </c>
      <c r="I49" s="1" t="s">
        <v>301</v>
      </c>
      <c r="J49" s="1" t="s">
        <v>376</v>
      </c>
      <c r="K49" s="1" t="s">
        <v>209</v>
      </c>
      <c r="L49" s="1" t="s">
        <v>36</v>
      </c>
      <c r="M49" s="1" t="s">
        <v>296</v>
      </c>
      <c r="N49">
        <v>228.96</v>
      </c>
      <c r="O49">
        <v>0</v>
      </c>
      <c r="P49">
        <v>0</v>
      </c>
      <c r="R49">
        <v>228.96</v>
      </c>
    </row>
    <row r="50" spans="1:18" x14ac:dyDescent="0.2">
      <c r="A50" s="2">
        <v>44180</v>
      </c>
      <c r="B50" s="1" t="s">
        <v>278</v>
      </c>
      <c r="C50" s="1" t="s">
        <v>377</v>
      </c>
      <c r="D50" s="1" t="s">
        <v>280</v>
      </c>
      <c r="E50" s="1" t="s">
        <v>281</v>
      </c>
      <c r="F50" s="1" t="s">
        <v>282</v>
      </c>
      <c r="G50" s="1" t="s">
        <v>283</v>
      </c>
      <c r="I50" s="1" t="s">
        <v>301</v>
      </c>
      <c r="J50" s="1" t="s">
        <v>378</v>
      </c>
      <c r="K50" s="1" t="s">
        <v>209</v>
      </c>
      <c r="L50" s="1" t="s">
        <v>36</v>
      </c>
      <c r="M50" s="1" t="s">
        <v>296</v>
      </c>
      <c r="N50">
        <v>88.13</v>
      </c>
      <c r="O50">
        <v>0</v>
      </c>
      <c r="P50">
        <v>1</v>
      </c>
      <c r="Q50" s="2">
        <v>44196</v>
      </c>
      <c r="R50">
        <v>88.13</v>
      </c>
    </row>
    <row r="51" spans="1:18" x14ac:dyDescent="0.2">
      <c r="A51" s="2">
        <v>44211</v>
      </c>
      <c r="B51" s="1" t="s">
        <v>278</v>
      </c>
      <c r="C51" s="1" t="s">
        <v>379</v>
      </c>
      <c r="D51" s="1" t="s">
        <v>280</v>
      </c>
      <c r="E51" s="1" t="s">
        <v>281</v>
      </c>
      <c r="F51" s="1" t="s">
        <v>282</v>
      </c>
      <c r="G51" s="1" t="s">
        <v>283</v>
      </c>
      <c r="I51" s="1" t="s">
        <v>380</v>
      </c>
      <c r="J51" s="1" t="s">
        <v>381</v>
      </c>
      <c r="K51" s="1" t="s">
        <v>209</v>
      </c>
      <c r="L51" s="1" t="s">
        <v>36</v>
      </c>
      <c r="M51" s="1" t="s">
        <v>296</v>
      </c>
      <c r="N51">
        <v>50</v>
      </c>
      <c r="O51">
        <v>0</v>
      </c>
      <c r="P51">
        <v>0</v>
      </c>
      <c r="R51">
        <v>50</v>
      </c>
    </row>
    <row r="52" spans="1:18" x14ac:dyDescent="0.2">
      <c r="A52" s="2">
        <v>44223</v>
      </c>
      <c r="B52" s="1" t="s">
        <v>278</v>
      </c>
      <c r="C52" s="1" t="s">
        <v>382</v>
      </c>
      <c r="D52" s="1" t="s">
        <v>280</v>
      </c>
      <c r="E52" s="1" t="s">
        <v>281</v>
      </c>
      <c r="F52" s="1" t="s">
        <v>282</v>
      </c>
      <c r="G52" s="1" t="s">
        <v>283</v>
      </c>
      <c r="I52" s="1" t="s">
        <v>380</v>
      </c>
      <c r="J52" s="1" t="s">
        <v>383</v>
      </c>
      <c r="K52" s="1" t="s">
        <v>209</v>
      </c>
      <c r="L52" s="1" t="s">
        <v>36</v>
      </c>
      <c r="M52" s="1" t="s">
        <v>296</v>
      </c>
      <c r="N52">
        <v>76.88</v>
      </c>
      <c r="O52">
        <v>0</v>
      </c>
      <c r="P52">
        <v>0</v>
      </c>
      <c r="R52">
        <v>76.88</v>
      </c>
    </row>
    <row r="53" spans="1:18" x14ac:dyDescent="0.2">
      <c r="A53" s="2">
        <v>44225</v>
      </c>
      <c r="B53" s="1" t="s">
        <v>278</v>
      </c>
      <c r="C53" s="1" t="s">
        <v>384</v>
      </c>
      <c r="D53" s="1" t="s">
        <v>280</v>
      </c>
      <c r="E53" s="1" t="s">
        <v>281</v>
      </c>
      <c r="F53" s="1" t="s">
        <v>282</v>
      </c>
      <c r="G53" s="1" t="s">
        <v>283</v>
      </c>
      <c r="I53" s="1" t="s">
        <v>380</v>
      </c>
      <c r="J53" s="1" t="s">
        <v>385</v>
      </c>
      <c r="K53" s="1" t="s">
        <v>209</v>
      </c>
      <c r="L53" s="1" t="s">
        <v>36</v>
      </c>
      <c r="M53" s="1" t="s">
        <v>296</v>
      </c>
      <c r="N53">
        <v>54.38</v>
      </c>
      <c r="O53">
        <v>0</v>
      </c>
      <c r="P53">
        <v>0</v>
      </c>
      <c r="R53">
        <v>54.38</v>
      </c>
    </row>
    <row r="54" spans="1:18" x14ac:dyDescent="0.2">
      <c r="A54" s="2">
        <v>44228</v>
      </c>
      <c r="B54" s="1" t="s">
        <v>278</v>
      </c>
      <c r="C54" s="1" t="s">
        <v>386</v>
      </c>
      <c r="D54" s="1" t="s">
        <v>280</v>
      </c>
      <c r="E54" s="1" t="s">
        <v>281</v>
      </c>
      <c r="F54" s="1" t="s">
        <v>282</v>
      </c>
      <c r="G54" s="1" t="s">
        <v>283</v>
      </c>
      <c r="I54" s="1" t="s">
        <v>301</v>
      </c>
      <c r="J54" s="1" t="s">
        <v>387</v>
      </c>
      <c r="K54" s="1" t="s">
        <v>209</v>
      </c>
      <c r="L54" s="1" t="s">
        <v>36</v>
      </c>
      <c r="M54" s="1" t="s">
        <v>296</v>
      </c>
      <c r="N54">
        <v>558.62</v>
      </c>
      <c r="O54">
        <v>0</v>
      </c>
      <c r="P54">
        <v>0</v>
      </c>
      <c r="R54">
        <v>558.62</v>
      </c>
    </row>
    <row r="55" spans="1:18" x14ac:dyDescent="0.2">
      <c r="A55" s="2">
        <v>44230</v>
      </c>
      <c r="B55" s="1" t="s">
        <v>278</v>
      </c>
      <c r="C55" s="1" t="s">
        <v>388</v>
      </c>
      <c r="D55" s="1" t="s">
        <v>280</v>
      </c>
      <c r="E55" s="1" t="s">
        <v>281</v>
      </c>
      <c r="F55" s="1" t="s">
        <v>282</v>
      </c>
      <c r="G55" s="1" t="s">
        <v>283</v>
      </c>
      <c r="I55" s="1" t="s">
        <v>389</v>
      </c>
      <c r="J55" s="1" t="s">
        <v>390</v>
      </c>
      <c r="K55" s="1" t="s">
        <v>209</v>
      </c>
      <c r="L55" s="1" t="s">
        <v>11</v>
      </c>
      <c r="M55" s="1" t="s">
        <v>286</v>
      </c>
      <c r="N55">
        <v>125</v>
      </c>
      <c r="O55">
        <v>0</v>
      </c>
      <c r="P55">
        <v>0</v>
      </c>
      <c r="R55">
        <v>125</v>
      </c>
    </row>
    <row r="56" spans="1:18" x14ac:dyDescent="0.2">
      <c r="A56" s="2">
        <v>44230</v>
      </c>
      <c r="B56" s="1" t="s">
        <v>307</v>
      </c>
      <c r="C56" s="1" t="s">
        <v>333</v>
      </c>
      <c r="D56" s="1" t="s">
        <v>280</v>
      </c>
      <c r="E56" s="1" t="s">
        <v>281</v>
      </c>
      <c r="F56" s="1" t="s">
        <v>282</v>
      </c>
      <c r="G56" s="1" t="s">
        <v>283</v>
      </c>
      <c r="J56" s="1" t="s">
        <v>391</v>
      </c>
      <c r="K56" s="1" t="s">
        <v>10</v>
      </c>
      <c r="L56" s="1" t="s">
        <v>36</v>
      </c>
      <c r="M56" s="1" t="s">
        <v>296</v>
      </c>
      <c r="N56">
        <v>101.22</v>
      </c>
      <c r="O56">
        <v>0</v>
      </c>
      <c r="P56">
        <v>0</v>
      </c>
      <c r="R56">
        <v>101.22</v>
      </c>
    </row>
    <row r="57" spans="1:18" x14ac:dyDescent="0.2">
      <c r="A57" s="2">
        <v>44236</v>
      </c>
      <c r="B57" s="1" t="s">
        <v>278</v>
      </c>
      <c r="C57" s="1" t="s">
        <v>392</v>
      </c>
      <c r="D57" s="1" t="s">
        <v>280</v>
      </c>
      <c r="E57" s="1" t="s">
        <v>281</v>
      </c>
      <c r="F57" s="1" t="s">
        <v>282</v>
      </c>
      <c r="G57" s="1" t="s">
        <v>283</v>
      </c>
      <c r="I57" s="1" t="s">
        <v>301</v>
      </c>
      <c r="J57" s="1" t="s">
        <v>393</v>
      </c>
      <c r="K57" s="1" t="s">
        <v>209</v>
      </c>
      <c r="L57" s="1" t="s">
        <v>36</v>
      </c>
      <c r="M57" s="1" t="s">
        <v>296</v>
      </c>
      <c r="N57">
        <v>129.56</v>
      </c>
      <c r="O57">
        <v>0</v>
      </c>
      <c r="P57">
        <v>0</v>
      </c>
      <c r="R57">
        <v>129.56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22ED-A3E5-1645-B348-3521118CB028}">
  <dimension ref="A1:AD101"/>
  <sheetViews>
    <sheetView tabSelected="1" workbookViewId="0">
      <pane xSplit="3" ySplit="2" topLeftCell="L75" activePane="bottomRight" state="frozen"/>
      <selection pane="topRight" activeCell="D1" sqref="D1"/>
      <selection pane="bottomLeft" activeCell="A3" sqref="A3"/>
      <selection pane="bottomRight" activeCell="O103" sqref="O103"/>
    </sheetView>
  </sheetViews>
  <sheetFormatPr baseColWidth="10" defaultRowHeight="16" x14ac:dyDescent="0.2"/>
  <cols>
    <col min="1" max="1" width="10" bestFit="1" customWidth="1"/>
    <col min="2" max="2" width="21" bestFit="1" customWidth="1"/>
    <col min="3" max="3" width="19.1640625" style="32" bestFit="1" customWidth="1"/>
    <col min="4" max="4" width="23.6640625" customWidth="1"/>
    <col min="5" max="5" width="19.6640625" customWidth="1"/>
    <col min="6" max="6" width="15.5" style="26" customWidth="1"/>
    <col min="7" max="7" width="16.6640625" customWidth="1"/>
    <col min="8" max="8" width="6.5" bestFit="1" customWidth="1"/>
    <col min="9" max="9" width="7.83203125" bestFit="1" customWidth="1"/>
    <col min="10" max="10" width="32.1640625" customWidth="1"/>
    <col min="11" max="11" width="35.1640625" bestFit="1" customWidth="1"/>
    <col min="12" max="12" width="27.33203125" bestFit="1" customWidth="1"/>
    <col min="13" max="13" width="11.33203125" customWidth="1"/>
    <col min="14" max="14" width="11.1640625" style="3" bestFit="1" customWidth="1"/>
    <col min="15" max="15" width="11.5" style="3" bestFit="1" customWidth="1"/>
    <col min="16" max="16" width="11.83203125" bestFit="1" customWidth="1"/>
    <col min="17" max="17" width="11.5" bestFit="1" customWidth="1"/>
    <col min="18" max="18" width="10.83203125" style="3"/>
    <col min="19" max="19" width="11.5" style="3" bestFit="1" customWidth="1"/>
    <col min="20" max="20" width="10.5" bestFit="1" customWidth="1"/>
    <col min="21" max="21" width="26.5" customWidth="1"/>
    <col min="22" max="22" width="15" customWidth="1"/>
    <col min="23" max="23" width="28.1640625" customWidth="1"/>
  </cols>
  <sheetData>
    <row r="1" spans="1:30" s="37" customFormat="1" x14ac:dyDescent="0.2">
      <c r="A1" s="37" t="s">
        <v>262</v>
      </c>
      <c r="B1" s="38" t="s">
        <v>263</v>
      </c>
      <c r="C1" s="39" t="s">
        <v>264</v>
      </c>
      <c r="D1" s="38" t="s">
        <v>265</v>
      </c>
      <c r="E1" s="38" t="s">
        <v>266</v>
      </c>
      <c r="F1" s="38" t="s">
        <v>267</v>
      </c>
      <c r="G1" s="38" t="s">
        <v>268</v>
      </c>
      <c r="H1" s="38" t="s">
        <v>269</v>
      </c>
      <c r="I1" s="38" t="s">
        <v>270</v>
      </c>
      <c r="J1" s="38" t="s">
        <v>271</v>
      </c>
      <c r="K1" s="38" t="s">
        <v>272</v>
      </c>
      <c r="L1" s="38" t="s">
        <v>273</v>
      </c>
      <c r="M1" s="38" t="s">
        <v>274</v>
      </c>
      <c r="N1" s="41" t="s">
        <v>6</v>
      </c>
      <c r="O1" s="41" t="s">
        <v>7</v>
      </c>
      <c r="P1" s="37" t="s">
        <v>275</v>
      </c>
      <c r="Q1" s="37" t="s">
        <v>276</v>
      </c>
      <c r="R1" s="41" t="s">
        <v>277</v>
      </c>
      <c r="S1" s="41"/>
      <c r="T1" s="38"/>
      <c r="U1" s="38"/>
    </row>
    <row r="2" spans="1:30" s="37" customFormat="1" x14ac:dyDescent="0.2">
      <c r="A2" s="37" t="s">
        <v>0</v>
      </c>
      <c r="B2" s="38" t="s">
        <v>1</v>
      </c>
      <c r="C2" s="39"/>
      <c r="D2" s="38"/>
      <c r="E2" s="38" t="s">
        <v>2</v>
      </c>
      <c r="F2" s="38"/>
      <c r="G2" s="38"/>
      <c r="H2" s="40"/>
      <c r="I2" s="40"/>
      <c r="J2" s="38" t="s">
        <v>3</v>
      </c>
      <c r="K2" s="38" t="s">
        <v>4</v>
      </c>
      <c r="L2" s="38" t="s">
        <v>5</v>
      </c>
      <c r="M2" s="38"/>
      <c r="N2" s="41" t="s">
        <v>6</v>
      </c>
      <c r="O2" s="41" t="s">
        <v>7</v>
      </c>
      <c r="P2" s="41"/>
      <c r="Q2" s="37" t="s">
        <v>8</v>
      </c>
      <c r="R2" s="41"/>
      <c r="S2" s="41" t="s">
        <v>256</v>
      </c>
      <c r="T2" s="41"/>
      <c r="U2" s="38" t="s">
        <v>261</v>
      </c>
      <c r="V2" s="38" t="s">
        <v>259</v>
      </c>
      <c r="W2" s="40" t="s">
        <v>260</v>
      </c>
    </row>
    <row r="3" spans="1:30" x14ac:dyDescent="0.2">
      <c r="A3" s="2">
        <v>42552</v>
      </c>
      <c r="B3" s="1" t="s">
        <v>256</v>
      </c>
      <c r="D3" s="1"/>
      <c r="E3" s="1"/>
      <c r="F3" s="1"/>
      <c r="G3" s="1"/>
      <c r="H3" s="26"/>
      <c r="I3" s="26"/>
      <c r="J3" s="1" t="s">
        <v>257</v>
      </c>
      <c r="K3" s="4" t="s">
        <v>258</v>
      </c>
      <c r="L3" s="4" t="s">
        <v>258</v>
      </c>
      <c r="M3" s="4"/>
      <c r="N3" s="3">
        <v>0</v>
      </c>
      <c r="O3" s="3">
        <v>0</v>
      </c>
      <c r="P3" s="3"/>
      <c r="Q3" s="2">
        <v>42552</v>
      </c>
      <c r="S3" s="3">
        <v>2870.45</v>
      </c>
      <c r="T3" s="3"/>
      <c r="U3" s="1"/>
      <c r="V3" s="1"/>
      <c r="W3" s="26"/>
    </row>
    <row r="4" spans="1:30" x14ac:dyDescent="0.2">
      <c r="A4" s="17">
        <v>42562</v>
      </c>
      <c r="B4" s="18" t="s">
        <v>278</v>
      </c>
      <c r="C4" s="33" t="s">
        <v>395</v>
      </c>
      <c r="D4" s="1" t="s">
        <v>280</v>
      </c>
      <c r="E4" s="1" t="s">
        <v>318</v>
      </c>
      <c r="F4" s="1" t="s">
        <v>319</v>
      </c>
      <c r="G4" s="1" t="s">
        <v>320</v>
      </c>
      <c r="H4" s="25"/>
      <c r="I4" s="25"/>
      <c r="J4" s="18" t="s">
        <v>12</v>
      </c>
      <c r="K4" s="18" t="s">
        <v>10</v>
      </c>
      <c r="L4" s="18" t="s">
        <v>11</v>
      </c>
      <c r="M4" s="18"/>
      <c r="N4" s="19">
        <v>62</v>
      </c>
      <c r="O4" s="19">
        <v>0</v>
      </c>
      <c r="P4" s="19"/>
      <c r="Q4" s="17">
        <v>42613</v>
      </c>
      <c r="R4" s="19"/>
      <c r="S4" s="19">
        <f>S3-N4+O4</f>
        <v>2808.45</v>
      </c>
      <c r="T4" s="19"/>
      <c r="U4" s="25" t="str">
        <f>IFERROR(LEFT(J4,FIND(" To purchase ",J4)-1),"-")</f>
        <v>-</v>
      </c>
      <c r="V4" s="25" t="str">
        <f>IFERROR(LEFT(J4,FIND(" Reimbursement for ",J4)-1),"-")</f>
        <v>Maria Gentry</v>
      </c>
      <c r="W4" s="25" t="str">
        <f>IFERROR(RIGHT(J4,LEN(J4)-FIND("Inv# ",J4)-4),"-")</f>
        <v>062516</v>
      </c>
      <c r="X4" s="20"/>
      <c r="Y4" s="20"/>
      <c r="Z4" s="20"/>
      <c r="AA4" s="20"/>
      <c r="AB4" s="20"/>
      <c r="AC4" s="20"/>
      <c r="AD4" s="20"/>
    </row>
    <row r="5" spans="1:30" x14ac:dyDescent="0.2">
      <c r="A5" s="17">
        <v>42562</v>
      </c>
      <c r="B5" s="18" t="s">
        <v>278</v>
      </c>
      <c r="C5" s="33" t="s">
        <v>396</v>
      </c>
      <c r="D5" s="1" t="s">
        <v>280</v>
      </c>
      <c r="E5" s="1" t="s">
        <v>318</v>
      </c>
      <c r="F5" s="1" t="s">
        <v>319</v>
      </c>
      <c r="G5" s="1" t="s">
        <v>320</v>
      </c>
      <c r="H5" s="25"/>
      <c r="I5" s="25"/>
      <c r="J5" s="18" t="s">
        <v>9</v>
      </c>
      <c r="K5" s="18" t="s">
        <v>10</v>
      </c>
      <c r="L5" s="18" t="s">
        <v>11</v>
      </c>
      <c r="M5" s="18"/>
      <c r="N5" s="19">
        <v>62</v>
      </c>
      <c r="O5" s="19">
        <v>0</v>
      </c>
      <c r="P5" s="19"/>
      <c r="Q5" s="17">
        <v>42582</v>
      </c>
      <c r="R5" s="19"/>
      <c r="S5" s="19">
        <f>S4-N5+O5</f>
        <v>2746.45</v>
      </c>
      <c r="T5" s="19"/>
      <c r="U5" s="25" t="str">
        <f>IFERROR(LEFT(J5,FIND(" To purchase ",J5)-1),"-")</f>
        <v>-</v>
      </c>
      <c r="V5" s="25" t="str">
        <f>IFERROR(LEFT(J5,FIND(" Reimbursement for ",J5)-1),"-")</f>
        <v>Robert Lazano</v>
      </c>
      <c r="W5" s="25" t="str">
        <f>IFERROR(RIGHT(J5,LEN(J5)-FIND("Inv# ",J5)-4),"-")</f>
        <v>062516</v>
      </c>
      <c r="X5" s="20"/>
      <c r="Y5" s="20"/>
      <c r="Z5" s="20"/>
      <c r="AA5" s="20"/>
      <c r="AB5" s="20"/>
      <c r="AC5" s="20"/>
      <c r="AD5" s="20"/>
    </row>
    <row r="6" spans="1:30" x14ac:dyDescent="0.2">
      <c r="A6" s="13">
        <v>42612</v>
      </c>
      <c r="B6" s="14" t="s">
        <v>287</v>
      </c>
      <c r="C6" s="34" t="s">
        <v>397</v>
      </c>
      <c r="D6" s="1" t="s">
        <v>280</v>
      </c>
      <c r="E6" s="1" t="s">
        <v>318</v>
      </c>
      <c r="F6" s="1" t="s">
        <v>319</v>
      </c>
      <c r="G6" s="1" t="s">
        <v>320</v>
      </c>
      <c r="H6" s="27"/>
      <c r="I6" s="27"/>
      <c r="J6" s="14" t="s">
        <v>17</v>
      </c>
      <c r="K6" s="14" t="s">
        <v>18</v>
      </c>
      <c r="L6" s="14" t="s">
        <v>19</v>
      </c>
      <c r="M6" s="14"/>
      <c r="N6" s="15">
        <v>0</v>
      </c>
      <c r="O6" s="15">
        <v>1500</v>
      </c>
      <c r="P6" s="15"/>
      <c r="Q6" s="13">
        <v>42643</v>
      </c>
      <c r="R6" s="15"/>
      <c r="S6" s="15">
        <f>S5-N6+O6</f>
        <v>4246.45</v>
      </c>
      <c r="T6" s="15"/>
      <c r="U6" s="27" t="str">
        <f>IFERROR(LEFT(J6,FIND(" To purchase ",J6)-1),"-")</f>
        <v>-</v>
      </c>
      <c r="V6" s="27" t="str">
        <f>IFERROR(LEFT(J6,FIND(" Reimbursement for ",J6)-1),"-")</f>
        <v>-</v>
      </c>
      <c r="W6" s="27" t="str">
        <f>IFERROR(RIGHT(J6,LEN(J6)-FIND("Inv# ",J6)-4),"-")</f>
        <v>-</v>
      </c>
      <c r="X6" s="16"/>
      <c r="Y6" s="16"/>
      <c r="Z6" s="16"/>
      <c r="AA6" s="16"/>
      <c r="AB6" s="16"/>
      <c r="AC6" s="16"/>
      <c r="AD6" s="16"/>
    </row>
    <row r="7" spans="1:30" s="20" customFormat="1" x14ac:dyDescent="0.2">
      <c r="A7" s="13">
        <v>42622</v>
      </c>
      <c r="B7" s="14" t="s">
        <v>278</v>
      </c>
      <c r="C7" s="34" t="s">
        <v>398</v>
      </c>
      <c r="D7" s="1" t="s">
        <v>280</v>
      </c>
      <c r="E7" s="1" t="s">
        <v>318</v>
      </c>
      <c r="F7" s="1" t="s">
        <v>319</v>
      </c>
      <c r="G7" s="1" t="s">
        <v>320</v>
      </c>
      <c r="H7" s="27"/>
      <c r="I7" s="27"/>
      <c r="J7" s="14" t="s">
        <v>20</v>
      </c>
      <c r="K7" s="14" t="s">
        <v>10</v>
      </c>
      <c r="L7" s="14" t="s">
        <v>21</v>
      </c>
      <c r="M7" s="14"/>
      <c r="N7" s="15">
        <v>261.36</v>
      </c>
      <c r="O7" s="15">
        <v>0</v>
      </c>
      <c r="P7" s="15"/>
      <c r="Q7" s="13">
        <v>42643</v>
      </c>
      <c r="R7" s="15"/>
      <c r="S7" s="15">
        <f>S6-N7+O7</f>
        <v>3985.0899999999997</v>
      </c>
      <c r="T7" s="15"/>
      <c r="U7" s="27" t="str">
        <f>IFERROR(LEFT(J7,FIND(" To purchase ",J7)-1),"-")</f>
        <v>-</v>
      </c>
      <c r="V7" s="27" t="str">
        <f>IFERROR(LEFT(J7,FIND(" Reimbursement for ",J7)-1),"-")</f>
        <v>-</v>
      </c>
      <c r="W7" s="27" t="str">
        <f>IFERROR(RIGHT(J7,LEN(J7)-FIND("Inv# ",J7)-4),"-")</f>
        <v>90080919367</v>
      </c>
      <c r="X7" s="16"/>
      <c r="Y7" s="16"/>
      <c r="Z7" s="16"/>
      <c r="AA7" s="16"/>
      <c r="AB7" s="16"/>
      <c r="AC7" s="16"/>
      <c r="AD7" s="16"/>
    </row>
    <row r="8" spans="1:30" s="20" customFormat="1" x14ac:dyDescent="0.2">
      <c r="A8" s="13">
        <v>42646</v>
      </c>
      <c r="B8" s="14" t="s">
        <v>287</v>
      </c>
      <c r="C8" s="34" t="s">
        <v>399</v>
      </c>
      <c r="D8" s="1" t="s">
        <v>280</v>
      </c>
      <c r="E8" s="1" t="s">
        <v>318</v>
      </c>
      <c r="F8" s="1" t="s">
        <v>319</v>
      </c>
      <c r="G8" s="1" t="s">
        <v>320</v>
      </c>
      <c r="H8" s="27"/>
      <c r="I8" s="27"/>
      <c r="J8" s="14" t="s">
        <v>25</v>
      </c>
      <c r="K8" s="14" t="s">
        <v>18</v>
      </c>
      <c r="L8" s="14" t="s">
        <v>26</v>
      </c>
      <c r="M8" s="14"/>
      <c r="N8" s="15">
        <v>0</v>
      </c>
      <c r="O8" s="15">
        <v>261.36</v>
      </c>
      <c r="P8" s="15"/>
      <c r="Q8" s="13">
        <v>42674</v>
      </c>
      <c r="R8" s="15"/>
      <c r="S8" s="15">
        <f>S7-N8+O8</f>
        <v>4246.45</v>
      </c>
      <c r="T8" s="15"/>
      <c r="U8" s="27" t="str">
        <f>IFERROR(LEFT(J8,FIND(" To purchase ",J8)-1),"-")</f>
        <v>-</v>
      </c>
      <c r="V8" s="27" t="str">
        <f>IFERROR(LEFT(J8,FIND(" Reimbursement for ",J8)-1),"-")</f>
        <v>-</v>
      </c>
      <c r="W8" s="27" t="str">
        <f>IFERROR(RIGHT(J8,LEN(J8)-FIND("Inv# ",J8)-4),"-")</f>
        <v>-</v>
      </c>
      <c r="X8" s="16"/>
      <c r="Y8" s="16"/>
      <c r="Z8" s="16"/>
      <c r="AA8" s="16"/>
      <c r="AB8" s="16"/>
      <c r="AC8" s="16"/>
      <c r="AD8" s="16"/>
    </row>
    <row r="9" spans="1:30" s="16" customFormat="1" x14ac:dyDescent="0.2">
      <c r="A9" s="13">
        <v>42677</v>
      </c>
      <c r="B9" s="14" t="s">
        <v>278</v>
      </c>
      <c r="C9" s="34" t="s">
        <v>400</v>
      </c>
      <c r="D9" s="1" t="s">
        <v>280</v>
      </c>
      <c r="E9" s="1" t="s">
        <v>318</v>
      </c>
      <c r="F9" s="1" t="s">
        <v>319</v>
      </c>
      <c r="G9" s="1" t="s">
        <v>320</v>
      </c>
      <c r="H9" s="27"/>
      <c r="I9" s="27"/>
      <c r="J9" s="14" t="s">
        <v>35</v>
      </c>
      <c r="K9" s="14" t="s">
        <v>16</v>
      </c>
      <c r="L9" s="14" t="s">
        <v>36</v>
      </c>
      <c r="M9" s="14"/>
      <c r="N9" s="15">
        <v>139.53</v>
      </c>
      <c r="O9" s="15">
        <v>0</v>
      </c>
      <c r="P9" s="15"/>
      <c r="Q9" s="13">
        <v>42704</v>
      </c>
      <c r="R9" s="15"/>
      <c r="S9" s="15">
        <f>S8-N9+O9</f>
        <v>4106.92</v>
      </c>
      <c r="T9" s="15"/>
      <c r="U9" s="27" t="str">
        <f>IFERROR(LEFT(J9,FIND(" To purchase ",J9)-1),"-")</f>
        <v>-</v>
      </c>
      <c r="V9" s="27" t="str">
        <f>IFERROR(LEFT(J9,FIND(" Reimbursement for ",J9)-1),"-")</f>
        <v>Melissa Davis</v>
      </c>
      <c r="W9" s="27" t="str">
        <f>IFERROR(RIGHT(J9,LEN(J9)-FIND("Inv# ",J9)-4),"-")</f>
        <v>110316</v>
      </c>
    </row>
    <row r="10" spans="1:30" s="16" customFormat="1" x14ac:dyDescent="0.2">
      <c r="A10" s="13">
        <v>42683</v>
      </c>
      <c r="B10" s="14" t="s">
        <v>278</v>
      </c>
      <c r="C10" s="34" t="s">
        <v>401</v>
      </c>
      <c r="D10" s="1" t="s">
        <v>280</v>
      </c>
      <c r="E10" s="1" t="s">
        <v>318</v>
      </c>
      <c r="F10" s="1" t="s">
        <v>319</v>
      </c>
      <c r="G10" s="1" t="s">
        <v>320</v>
      </c>
      <c r="H10" s="27"/>
      <c r="I10" s="27"/>
      <c r="J10" s="14" t="s">
        <v>39</v>
      </c>
      <c r="K10" s="14" t="s">
        <v>16</v>
      </c>
      <c r="L10" s="14" t="s">
        <v>36</v>
      </c>
      <c r="M10" s="14"/>
      <c r="N10" s="15">
        <v>419.78</v>
      </c>
      <c r="O10" s="15">
        <v>0</v>
      </c>
      <c r="P10" s="15"/>
      <c r="Q10" s="13">
        <v>42704</v>
      </c>
      <c r="R10" s="15"/>
      <c r="S10" s="15">
        <f>S9-N10+O10</f>
        <v>3687.1400000000003</v>
      </c>
      <c r="T10" s="15"/>
      <c r="U10" s="27" t="str">
        <f>IFERROR(LEFT(J10,FIND(" To purchase ",J10)-1),"-")</f>
        <v>-</v>
      </c>
      <c r="V10" s="27" t="str">
        <f>IFERROR(LEFT(J10,FIND(" Reimbursement for ",J10)-1),"-")</f>
        <v>Christina Moreno</v>
      </c>
      <c r="W10" s="27" t="str">
        <f>IFERROR(RIGHT(J10,LEN(J10)-FIND("Inv# ",J10)-4),"-")</f>
        <v>110716</v>
      </c>
    </row>
    <row r="11" spans="1:30" s="16" customFormat="1" x14ac:dyDescent="0.2">
      <c r="A11" s="13">
        <v>42683</v>
      </c>
      <c r="B11" s="14" t="s">
        <v>278</v>
      </c>
      <c r="C11" s="34" t="s">
        <v>402</v>
      </c>
      <c r="D11" s="1" t="s">
        <v>280</v>
      </c>
      <c r="E11" s="1" t="s">
        <v>318</v>
      </c>
      <c r="F11" s="1" t="s">
        <v>319</v>
      </c>
      <c r="G11" s="1" t="s">
        <v>320</v>
      </c>
      <c r="H11" s="27"/>
      <c r="I11" s="27"/>
      <c r="J11" s="14" t="s">
        <v>40</v>
      </c>
      <c r="K11" s="14" t="s">
        <v>16</v>
      </c>
      <c r="L11" s="14" t="s">
        <v>36</v>
      </c>
      <c r="M11" s="14"/>
      <c r="N11" s="15">
        <v>9.99</v>
      </c>
      <c r="O11" s="15">
        <v>0</v>
      </c>
      <c r="P11" s="15"/>
      <c r="Q11" s="13">
        <v>42735</v>
      </c>
      <c r="R11" s="15"/>
      <c r="S11" s="15">
        <f>S10-N11+O11</f>
        <v>3677.1500000000005</v>
      </c>
      <c r="T11" s="15"/>
      <c r="U11" s="27" t="str">
        <f>IFERROR(LEFT(J11,FIND(" To purchase ",J11)-1),"-")</f>
        <v>-</v>
      </c>
      <c r="V11" s="27" t="str">
        <f>IFERROR(LEFT(J11,FIND(" Reimbursement for ",J11)-1),"-")</f>
        <v>Maria Gentry</v>
      </c>
      <c r="W11" s="27" t="str">
        <f>IFERROR(RIGHT(J11,LEN(J11)-FIND("Inv# ",J11)-4),"-")</f>
        <v>110816</v>
      </c>
    </row>
    <row r="12" spans="1:30" s="16" customFormat="1" x14ac:dyDescent="0.2">
      <c r="A12" s="13">
        <v>42690</v>
      </c>
      <c r="B12" s="14" t="s">
        <v>278</v>
      </c>
      <c r="C12" s="34" t="s">
        <v>403</v>
      </c>
      <c r="D12" s="1" t="s">
        <v>280</v>
      </c>
      <c r="E12" s="1" t="s">
        <v>318</v>
      </c>
      <c r="F12" s="1" t="s">
        <v>319</v>
      </c>
      <c r="G12" s="1" t="s">
        <v>320</v>
      </c>
      <c r="H12" s="27"/>
      <c r="I12" s="27"/>
      <c r="J12" s="14" t="s">
        <v>44</v>
      </c>
      <c r="K12" s="14" t="s">
        <v>16</v>
      </c>
      <c r="L12" s="14" t="s">
        <v>36</v>
      </c>
      <c r="M12" s="14"/>
      <c r="N12" s="15">
        <v>682.16</v>
      </c>
      <c r="O12" s="15">
        <v>0</v>
      </c>
      <c r="P12" s="15"/>
      <c r="Q12" s="13">
        <v>42704</v>
      </c>
      <c r="R12" s="15"/>
      <c r="S12" s="15">
        <f>S11-N12+O12</f>
        <v>2994.9900000000007</v>
      </c>
      <c r="T12" s="15"/>
      <c r="U12" s="27" t="str">
        <f>IFERROR(LEFT(J12,FIND(" To purchase ",J12)-1),"-")</f>
        <v>-</v>
      </c>
      <c r="V12" s="27" t="str">
        <f>IFERROR(LEFT(J12,FIND(" Reimbursement for ",J12)-1),"-")</f>
        <v>-</v>
      </c>
      <c r="W12" s="27" t="str">
        <f>IFERROR(RIGHT(J12,LEN(J12)-FIND("Inv# ",J12)-4),"-")</f>
        <v>87024</v>
      </c>
    </row>
    <row r="13" spans="1:30" s="16" customFormat="1" x14ac:dyDescent="0.2">
      <c r="A13" s="13">
        <v>42690</v>
      </c>
      <c r="B13" s="14" t="s">
        <v>278</v>
      </c>
      <c r="C13" s="34" t="s">
        <v>404</v>
      </c>
      <c r="D13" s="1" t="s">
        <v>280</v>
      </c>
      <c r="E13" s="1" t="s">
        <v>318</v>
      </c>
      <c r="F13" s="1" t="s">
        <v>319</v>
      </c>
      <c r="G13" s="1" t="s">
        <v>320</v>
      </c>
      <c r="H13" s="27"/>
      <c r="I13" s="27"/>
      <c r="J13" s="14" t="s">
        <v>45</v>
      </c>
      <c r="K13" s="14" t="s">
        <v>16</v>
      </c>
      <c r="L13" s="14" t="s">
        <v>36</v>
      </c>
      <c r="M13" s="14"/>
      <c r="N13" s="15">
        <v>263.45</v>
      </c>
      <c r="O13" s="15">
        <v>0</v>
      </c>
      <c r="P13" s="15"/>
      <c r="Q13" s="13">
        <v>42704</v>
      </c>
      <c r="R13" s="15"/>
      <c r="S13" s="15">
        <f>S12-N13+O13</f>
        <v>2731.5400000000009</v>
      </c>
      <c r="T13" s="15"/>
      <c r="U13" s="27" t="str">
        <f>IFERROR(LEFT(J13,FIND(" To purchase ",J13)-1),"-")</f>
        <v>-</v>
      </c>
      <c r="V13" s="27" t="str">
        <f>IFERROR(LEFT(J13,FIND(" Reimbursement for ",J13)-1),"-")</f>
        <v>-</v>
      </c>
      <c r="W13" s="27" t="str">
        <f>IFERROR(RIGHT(J13,LEN(J13)-FIND("Inv# ",J13)-4),"-")</f>
        <v>163064</v>
      </c>
    </row>
    <row r="14" spans="1:30" s="16" customFormat="1" x14ac:dyDescent="0.2">
      <c r="A14" s="13">
        <v>42690</v>
      </c>
      <c r="B14" s="14" t="s">
        <v>278</v>
      </c>
      <c r="C14" s="34" t="s">
        <v>405</v>
      </c>
      <c r="D14" s="1" t="s">
        <v>280</v>
      </c>
      <c r="E14" s="1" t="s">
        <v>318</v>
      </c>
      <c r="F14" s="1" t="s">
        <v>319</v>
      </c>
      <c r="G14" s="1" t="s">
        <v>320</v>
      </c>
      <c r="H14" s="27"/>
      <c r="I14" s="27"/>
      <c r="J14" s="14" t="s">
        <v>41</v>
      </c>
      <c r="K14" s="14" t="s">
        <v>16</v>
      </c>
      <c r="L14" s="14" t="s">
        <v>36</v>
      </c>
      <c r="M14" s="14"/>
      <c r="N14" s="15">
        <v>254</v>
      </c>
      <c r="O14" s="15">
        <v>0</v>
      </c>
      <c r="P14" s="15"/>
      <c r="Q14" s="13">
        <v>42704</v>
      </c>
      <c r="R14" s="15"/>
      <c r="S14" s="15">
        <f>S13-N14+O14</f>
        <v>2477.5400000000009</v>
      </c>
      <c r="T14" s="15"/>
      <c r="U14" s="27" t="str">
        <f>IFERROR(LEFT(J14,FIND(" To purchase ",J14)-1),"-")</f>
        <v>-</v>
      </c>
      <c r="V14" s="27" t="str">
        <f>IFERROR(LEFT(J14,FIND(" Reimbursement for ",J14)-1),"-")</f>
        <v>Christina Moreno</v>
      </c>
      <c r="W14" s="27" t="str">
        <f>IFERROR(RIGHT(J14,LEN(J14)-FIND("Inv# ",J14)-4),"-")</f>
        <v>-</v>
      </c>
    </row>
    <row r="15" spans="1:30" s="16" customFormat="1" x14ac:dyDescent="0.2">
      <c r="A15" s="13">
        <v>42690</v>
      </c>
      <c r="B15" s="14" t="s">
        <v>278</v>
      </c>
      <c r="C15" s="34" t="s">
        <v>406</v>
      </c>
      <c r="D15" s="1" t="s">
        <v>280</v>
      </c>
      <c r="E15" s="1" t="s">
        <v>318</v>
      </c>
      <c r="F15" s="1" t="s">
        <v>319</v>
      </c>
      <c r="G15" s="1" t="s">
        <v>320</v>
      </c>
      <c r="H15" s="27"/>
      <c r="I15" s="27"/>
      <c r="J15" s="14" t="s">
        <v>42</v>
      </c>
      <c r="K15" s="14" t="s">
        <v>16</v>
      </c>
      <c r="L15" s="14" t="s">
        <v>43</v>
      </c>
      <c r="M15" s="14"/>
      <c r="N15" s="15">
        <v>26.93</v>
      </c>
      <c r="O15" s="15">
        <v>0</v>
      </c>
      <c r="P15" s="15"/>
      <c r="Q15" s="13">
        <v>42916</v>
      </c>
      <c r="R15" s="15"/>
      <c r="S15" s="15">
        <f>S14-N15+O15</f>
        <v>2450.610000000001</v>
      </c>
      <c r="T15" s="15"/>
      <c r="U15" s="27" t="str">
        <f>IFERROR(LEFT(J15,FIND(" To purchase ",J15)-1),"-")</f>
        <v>-</v>
      </c>
      <c r="V15" s="27" t="str">
        <f>IFERROR(LEFT(J15,FIND(" Reimbursement for ",J15)-1),"-")</f>
        <v>Melissa Davis</v>
      </c>
      <c r="W15" s="27" t="str">
        <f>IFERROR(RIGHT(J15,LEN(J15)-FIND("Inv# ",J15)-4),"-")</f>
        <v>11316 - Stale dated check - bank would not process - Tax $0.00 - Void - 7/11/2017</v>
      </c>
    </row>
    <row r="16" spans="1:30" s="16" customFormat="1" x14ac:dyDescent="0.2">
      <c r="A16" s="13">
        <v>42704</v>
      </c>
      <c r="B16" s="14" t="s">
        <v>278</v>
      </c>
      <c r="C16" s="34" t="s">
        <v>407</v>
      </c>
      <c r="D16" s="1" t="s">
        <v>280</v>
      </c>
      <c r="E16" s="1" t="s">
        <v>318</v>
      </c>
      <c r="F16" s="1" t="s">
        <v>319</v>
      </c>
      <c r="G16" s="1" t="s">
        <v>320</v>
      </c>
      <c r="H16" s="27"/>
      <c r="I16" s="27"/>
      <c r="J16" s="14" t="s">
        <v>53</v>
      </c>
      <c r="K16" s="14" t="s">
        <v>16</v>
      </c>
      <c r="L16" s="14" t="s">
        <v>36</v>
      </c>
      <c r="M16" s="14"/>
      <c r="N16" s="15">
        <v>562</v>
      </c>
      <c r="O16" s="15">
        <v>0</v>
      </c>
      <c r="P16" s="15"/>
      <c r="Q16" s="13">
        <v>42735</v>
      </c>
      <c r="R16" s="15"/>
      <c r="S16" s="15">
        <f>S15-N16+O16</f>
        <v>1888.610000000001</v>
      </c>
      <c r="T16" s="15"/>
      <c r="U16" s="27" t="str">
        <f>IFERROR(LEFT(J16,FIND(" To purchase ",J16)-1),"-")</f>
        <v>-</v>
      </c>
      <c r="V16" s="27" t="str">
        <f>IFERROR(LEFT(J16,FIND(" Reimbursement for ",J16)-1),"-")</f>
        <v>Christina Moreno</v>
      </c>
      <c r="W16" s="27" t="str">
        <f>IFERROR(RIGHT(J16,LEN(J16)-FIND("Inv# ",J16)-4),"-")</f>
        <v>112216</v>
      </c>
    </row>
    <row r="17" spans="1:23" s="16" customFormat="1" x14ac:dyDescent="0.2">
      <c r="A17" s="13">
        <v>42704</v>
      </c>
      <c r="B17" s="14" t="s">
        <v>278</v>
      </c>
      <c r="C17" s="34" t="s">
        <v>406</v>
      </c>
      <c r="D17" s="1" t="s">
        <v>280</v>
      </c>
      <c r="E17" s="1" t="s">
        <v>318</v>
      </c>
      <c r="F17" s="1" t="s">
        <v>319</v>
      </c>
      <c r="G17" s="1" t="s">
        <v>320</v>
      </c>
      <c r="H17" s="27"/>
      <c r="I17" s="27"/>
      <c r="J17" s="14" t="s">
        <v>52</v>
      </c>
      <c r="K17" s="14" t="s">
        <v>16</v>
      </c>
      <c r="L17" s="14" t="s">
        <v>43</v>
      </c>
      <c r="M17" s="14"/>
      <c r="N17" s="15">
        <v>-26.93</v>
      </c>
      <c r="O17" s="15">
        <v>0</v>
      </c>
      <c r="P17" s="15"/>
      <c r="Q17" s="13">
        <v>42916</v>
      </c>
      <c r="R17" s="15"/>
      <c r="S17" s="15">
        <f>S16-N17+O17</f>
        <v>1915.5400000000011</v>
      </c>
      <c r="T17" s="15"/>
      <c r="U17" s="27" t="str">
        <f>IFERROR(LEFT(J17,FIND(" To purchase ",J17)-1),"-")</f>
        <v>-</v>
      </c>
      <c r="V17" s="27" t="str">
        <f>IFERROR(LEFT(J17,FIND(" Reimbursement for ",J17)-1),"-")</f>
        <v>Void - Melissa Davis</v>
      </c>
      <c r="W17" s="27" t="str">
        <f>IFERROR(RIGHT(J17,LEN(J17)-FIND("Inv# ",J17)-4),"-")</f>
        <v>11316 - Stale dated check - bank would not process - Tax $0.00</v>
      </c>
    </row>
    <row r="18" spans="1:23" s="16" customFormat="1" x14ac:dyDescent="0.2">
      <c r="A18" s="13">
        <v>42705</v>
      </c>
      <c r="B18" s="14" t="s">
        <v>278</v>
      </c>
      <c r="C18" s="34" t="s">
        <v>408</v>
      </c>
      <c r="D18" s="1" t="s">
        <v>280</v>
      </c>
      <c r="E18" s="1" t="s">
        <v>318</v>
      </c>
      <c r="F18" s="1" t="s">
        <v>319</v>
      </c>
      <c r="G18" s="1" t="s">
        <v>320</v>
      </c>
      <c r="H18" s="27"/>
      <c r="I18" s="27"/>
      <c r="J18" s="14" t="s">
        <v>54</v>
      </c>
      <c r="K18" s="14" t="s">
        <v>16</v>
      </c>
      <c r="L18" s="14" t="s">
        <v>36</v>
      </c>
      <c r="M18" s="14"/>
      <c r="N18" s="15">
        <v>389</v>
      </c>
      <c r="O18" s="15">
        <v>0</v>
      </c>
      <c r="P18" s="15"/>
      <c r="Q18" s="13">
        <v>42735</v>
      </c>
      <c r="R18" s="15"/>
      <c r="S18" s="15">
        <f>S17-N18+O18</f>
        <v>1526.5400000000011</v>
      </c>
      <c r="T18" s="15"/>
      <c r="U18" s="27" t="str">
        <f>IFERROR(LEFT(J18,FIND(" To purchase ",J18)-1),"-")</f>
        <v>-</v>
      </c>
      <c r="V18" s="27" t="str">
        <f>IFERROR(LEFT(J18,FIND(" Reimbursement for ",J18)-1),"-")</f>
        <v>Christina Moreno</v>
      </c>
      <c r="W18" s="27" t="str">
        <f>IFERROR(RIGHT(J18,LEN(J18)-FIND("Inv# ",J18)-4),"-")</f>
        <v>254880ZCTR</v>
      </c>
    </row>
    <row r="19" spans="1:23" s="16" customFormat="1" x14ac:dyDescent="0.2">
      <c r="A19" s="13">
        <v>42713</v>
      </c>
      <c r="B19" s="14" t="s">
        <v>278</v>
      </c>
      <c r="C19" s="34" t="s">
        <v>409</v>
      </c>
      <c r="D19" s="1" t="s">
        <v>280</v>
      </c>
      <c r="E19" s="1" t="s">
        <v>318</v>
      </c>
      <c r="F19" s="1" t="s">
        <v>319</v>
      </c>
      <c r="G19" s="1" t="s">
        <v>320</v>
      </c>
      <c r="H19" s="27"/>
      <c r="I19" s="27"/>
      <c r="J19" s="14" t="s">
        <v>57</v>
      </c>
      <c r="K19" s="14" t="s">
        <v>16</v>
      </c>
      <c r="L19" s="14" t="s">
        <v>11</v>
      </c>
      <c r="M19" s="14"/>
      <c r="N19" s="15">
        <v>550</v>
      </c>
      <c r="O19" s="15">
        <v>0</v>
      </c>
      <c r="P19" s="15"/>
      <c r="Q19" s="13">
        <v>42735</v>
      </c>
      <c r="R19" s="15"/>
      <c r="S19" s="15">
        <f>S18-N19+O19</f>
        <v>976.5400000000011</v>
      </c>
      <c r="T19" s="15"/>
      <c r="U19" s="27" t="str">
        <f>IFERROR(LEFT(J19,FIND(" To purchase ",J19)-1),"-")</f>
        <v>-</v>
      </c>
      <c r="V19" s="27" t="str">
        <f>IFERROR(LEFT(J19,FIND(" Reimbursement for ",J19)-1),"-")</f>
        <v>-</v>
      </c>
      <c r="W19" s="27" t="str">
        <f>IFERROR(RIGHT(J19,LEN(J19)-FIND("Inv# ",J19)-4),"-")</f>
        <v>15040</v>
      </c>
    </row>
    <row r="20" spans="1:23" s="16" customFormat="1" x14ac:dyDescent="0.2">
      <c r="A20" s="13">
        <v>42718</v>
      </c>
      <c r="B20" s="14" t="s">
        <v>287</v>
      </c>
      <c r="C20" s="34" t="s">
        <v>410</v>
      </c>
      <c r="D20" s="1" t="s">
        <v>280</v>
      </c>
      <c r="E20" s="1" t="s">
        <v>318</v>
      </c>
      <c r="F20" s="1" t="s">
        <v>319</v>
      </c>
      <c r="G20" s="1" t="s">
        <v>320</v>
      </c>
      <c r="H20" s="27"/>
      <c r="I20" s="27"/>
      <c r="J20" s="14" t="s">
        <v>60</v>
      </c>
      <c r="K20" s="14" t="s">
        <v>18</v>
      </c>
      <c r="L20" s="14" t="s">
        <v>61</v>
      </c>
      <c r="M20" s="14"/>
      <c r="N20" s="15">
        <v>0</v>
      </c>
      <c r="O20" s="15">
        <v>13000</v>
      </c>
      <c r="P20" s="15"/>
      <c r="Q20" s="13">
        <v>42735</v>
      </c>
      <c r="R20" s="15"/>
      <c r="S20" s="15">
        <f>S19-N20+O20</f>
        <v>13976.54</v>
      </c>
      <c r="T20" s="15"/>
      <c r="U20" s="27" t="str">
        <f>IFERROR(LEFT(J20,FIND(" To purchase ",J20)-1),"-")</f>
        <v>-</v>
      </c>
      <c r="V20" s="27" t="str">
        <f>IFERROR(LEFT(J20,FIND(" Reimbursement for ",J20)-1),"-")</f>
        <v>-</v>
      </c>
      <c r="W20" s="27" t="str">
        <f>IFERROR(RIGHT(J20,LEN(J20)-FIND("Inv# ",J20)-4),"-")</f>
        <v>-</v>
      </c>
    </row>
    <row r="21" spans="1:23" s="16" customFormat="1" x14ac:dyDescent="0.2">
      <c r="A21" s="13">
        <v>42744</v>
      </c>
      <c r="B21" s="14" t="s">
        <v>278</v>
      </c>
      <c r="C21" s="34" t="s">
        <v>411</v>
      </c>
      <c r="D21" s="1" t="s">
        <v>280</v>
      </c>
      <c r="E21" s="1" t="s">
        <v>318</v>
      </c>
      <c r="F21" s="1" t="s">
        <v>319</v>
      </c>
      <c r="G21" s="1" t="s">
        <v>320</v>
      </c>
      <c r="H21" s="27"/>
      <c r="I21" s="27"/>
      <c r="J21" s="14" t="s">
        <v>65</v>
      </c>
      <c r="K21" s="14" t="s">
        <v>16</v>
      </c>
      <c r="L21" s="14" t="s">
        <v>36</v>
      </c>
      <c r="M21" s="14"/>
      <c r="N21" s="15">
        <v>375.76</v>
      </c>
      <c r="O21" s="15">
        <v>0</v>
      </c>
      <c r="P21" s="15"/>
      <c r="Q21" s="13">
        <v>42766</v>
      </c>
      <c r="R21" s="15"/>
      <c r="S21" s="15">
        <f>S20-N21+O21</f>
        <v>13600.78</v>
      </c>
      <c r="T21" s="15"/>
      <c r="U21" s="27" t="str">
        <f>IFERROR(LEFT(J21,FIND(" To purchase ",J21)-1),"-")</f>
        <v>-</v>
      </c>
      <c r="V21" s="27" t="str">
        <f>IFERROR(LEFT(J21,FIND(" Reimbursement for ",J21)-1),"-")</f>
        <v>Christina Moreno</v>
      </c>
      <c r="W21" s="27" t="str">
        <f>IFERROR(RIGHT(J21,LEN(J21)-FIND("Inv# ",J21)-4),"-")</f>
        <v>568429RTH</v>
      </c>
    </row>
    <row r="22" spans="1:23" s="16" customFormat="1" x14ac:dyDescent="0.2">
      <c r="A22" s="13">
        <v>42745</v>
      </c>
      <c r="B22" s="14" t="s">
        <v>278</v>
      </c>
      <c r="C22" s="34" t="s">
        <v>412</v>
      </c>
      <c r="D22" s="1" t="s">
        <v>280</v>
      </c>
      <c r="E22" s="1" t="s">
        <v>318</v>
      </c>
      <c r="F22" s="1" t="s">
        <v>319</v>
      </c>
      <c r="G22" s="1" t="s">
        <v>320</v>
      </c>
      <c r="H22" s="27"/>
      <c r="I22" s="27"/>
      <c r="J22" s="14" t="s">
        <v>66</v>
      </c>
      <c r="K22" s="14" t="s">
        <v>16</v>
      </c>
      <c r="L22" s="14" t="s">
        <v>36</v>
      </c>
      <c r="M22" s="14"/>
      <c r="N22" s="15">
        <v>122.75</v>
      </c>
      <c r="O22" s="15">
        <v>0</v>
      </c>
      <c r="P22" s="15"/>
      <c r="Q22" s="13">
        <v>42766</v>
      </c>
      <c r="R22" s="15"/>
      <c r="S22" s="15">
        <f>S21-N22+O22</f>
        <v>13478.03</v>
      </c>
      <c r="T22" s="15"/>
      <c r="U22" s="27" t="str">
        <f>IFERROR(LEFT(J22,FIND(" To purchase ",J22)-1),"-")</f>
        <v>Balsa Machining Service</v>
      </c>
      <c r="V22" s="27" t="str">
        <f>IFERROR(LEFT(J22,FIND(" Reimbursement for ",J22)-1),"-")</f>
        <v>-</v>
      </c>
      <c r="W22" s="27" t="str">
        <f>IFERROR(RIGHT(J22,LEN(J22)-FIND("Inv# ",J22)-4),"-")</f>
        <v>163337</v>
      </c>
    </row>
    <row r="23" spans="1:23" s="16" customFormat="1" x14ac:dyDescent="0.2">
      <c r="A23" s="13">
        <v>42748</v>
      </c>
      <c r="B23" s="14" t="s">
        <v>278</v>
      </c>
      <c r="C23" s="34" t="s">
        <v>413</v>
      </c>
      <c r="D23" s="1" t="s">
        <v>280</v>
      </c>
      <c r="E23" s="1" t="s">
        <v>318</v>
      </c>
      <c r="F23" s="1" t="s">
        <v>319</v>
      </c>
      <c r="G23" s="1" t="s">
        <v>320</v>
      </c>
      <c r="H23" s="27"/>
      <c r="I23" s="27"/>
      <c r="J23" s="14" t="s">
        <v>67</v>
      </c>
      <c r="K23" s="14" t="s">
        <v>16</v>
      </c>
      <c r="L23" s="14" t="s">
        <v>36</v>
      </c>
      <c r="M23" s="14"/>
      <c r="N23" s="15">
        <v>355.87</v>
      </c>
      <c r="O23" s="15">
        <v>0</v>
      </c>
      <c r="P23" s="15"/>
      <c r="Q23" s="13">
        <v>42766</v>
      </c>
      <c r="R23" s="15"/>
      <c r="S23" s="15">
        <f>S22-N23+O23</f>
        <v>13122.16</v>
      </c>
      <c r="T23" s="15"/>
      <c r="U23" s="27" t="str">
        <f>IFERROR(LEFT(J23,FIND(" To purchase ",J23)-1),"-")</f>
        <v>-</v>
      </c>
      <c r="V23" s="27" t="str">
        <f>IFERROR(LEFT(J23,FIND(" Reimbursement for ",J23)-1),"-")</f>
        <v>Christina Moreno</v>
      </c>
      <c r="W23" s="27" t="str">
        <f>IFERROR(RIGHT(J23,LEN(J23)-FIND("Inv# ",J23)-4),"-")</f>
        <v>011117</v>
      </c>
    </row>
    <row r="24" spans="1:23" s="16" customFormat="1" x14ac:dyDescent="0.2">
      <c r="A24" s="13">
        <v>42754</v>
      </c>
      <c r="B24" s="14" t="s">
        <v>278</v>
      </c>
      <c r="C24" s="34" t="s">
        <v>414</v>
      </c>
      <c r="D24" s="1" t="s">
        <v>280</v>
      </c>
      <c r="E24" s="1" t="s">
        <v>318</v>
      </c>
      <c r="F24" s="1" t="s">
        <v>319</v>
      </c>
      <c r="G24" s="1" t="s">
        <v>320</v>
      </c>
      <c r="H24" s="27"/>
      <c r="I24" s="27"/>
      <c r="J24" s="14" t="s">
        <v>68</v>
      </c>
      <c r="K24" s="14" t="s">
        <v>16</v>
      </c>
      <c r="L24" s="14" t="s">
        <v>36</v>
      </c>
      <c r="M24" s="14"/>
      <c r="N24" s="15">
        <v>147.72999999999999</v>
      </c>
      <c r="O24" s="15">
        <v>0</v>
      </c>
      <c r="P24" s="15"/>
      <c r="Q24" s="13">
        <v>42766</v>
      </c>
      <c r="R24" s="15"/>
      <c r="S24" s="15">
        <f>S23-N24+O24</f>
        <v>12974.43</v>
      </c>
      <c r="T24" s="15"/>
      <c r="U24" s="27" t="str">
        <f>IFERROR(LEFT(J24,FIND(" To purchase ",J24)-1),"-")</f>
        <v>Apogee Components</v>
      </c>
      <c r="V24" s="27" t="str">
        <f>IFERROR(LEFT(J24,FIND(" Reimbursement for ",J24)-1),"-")</f>
        <v>-</v>
      </c>
      <c r="W24" s="27" t="str">
        <f>IFERROR(RIGHT(J24,LEN(J24)-FIND("Inv# ",J24)-4),"-")</f>
        <v>88344/ 87432</v>
      </c>
    </row>
    <row r="25" spans="1:23" s="16" customFormat="1" x14ac:dyDescent="0.2">
      <c r="A25" s="13">
        <v>42754</v>
      </c>
      <c r="B25" s="14" t="s">
        <v>278</v>
      </c>
      <c r="C25" s="34" t="s">
        <v>415</v>
      </c>
      <c r="D25" s="1" t="s">
        <v>280</v>
      </c>
      <c r="E25" s="1" t="s">
        <v>318</v>
      </c>
      <c r="F25" s="1" t="s">
        <v>319</v>
      </c>
      <c r="G25" s="1" t="s">
        <v>320</v>
      </c>
      <c r="H25" s="27"/>
      <c r="I25" s="27"/>
      <c r="J25" s="14" t="s">
        <v>69</v>
      </c>
      <c r="K25" s="14" t="s">
        <v>16</v>
      </c>
      <c r="L25" s="14" t="s">
        <v>36</v>
      </c>
      <c r="M25" s="14"/>
      <c r="N25" s="15">
        <v>308</v>
      </c>
      <c r="O25" s="15">
        <v>0</v>
      </c>
      <c r="P25" s="15"/>
      <c r="Q25" s="13">
        <v>42766</v>
      </c>
      <c r="R25" s="15"/>
      <c r="S25" s="15">
        <f>S24-N25+O25</f>
        <v>12666.43</v>
      </c>
      <c r="T25" s="15"/>
      <c r="U25" s="27" t="str">
        <f>IFERROR(LEFT(J25,FIND(" To purchase ",J25)-1),"-")</f>
        <v>BigRedBee, LLC.</v>
      </c>
      <c r="V25" s="27" t="str">
        <f>IFERROR(LEFT(J25,FIND(" Reimbursement for ",J25)-1),"-")</f>
        <v>-</v>
      </c>
      <c r="W25" s="27" t="str">
        <f>IFERROR(RIGHT(J25,LEN(J25)-FIND("Inv# ",J25)-4),"-")</f>
        <v>515</v>
      </c>
    </row>
    <row r="26" spans="1:23" s="16" customFormat="1" x14ac:dyDescent="0.2">
      <c r="A26" s="13">
        <v>42754</v>
      </c>
      <c r="B26" s="14" t="s">
        <v>278</v>
      </c>
      <c r="C26" s="34" t="s">
        <v>416</v>
      </c>
      <c r="D26" s="1" t="s">
        <v>280</v>
      </c>
      <c r="E26" s="1" t="s">
        <v>318</v>
      </c>
      <c r="F26" s="1" t="s">
        <v>319</v>
      </c>
      <c r="G26" s="1" t="s">
        <v>320</v>
      </c>
      <c r="H26" s="27"/>
      <c r="I26" s="27"/>
      <c r="J26" s="14" t="s">
        <v>70</v>
      </c>
      <c r="K26" s="14" t="s">
        <v>16</v>
      </c>
      <c r="L26" s="14" t="s">
        <v>36</v>
      </c>
      <c r="M26" s="14"/>
      <c r="N26" s="15">
        <v>204.16</v>
      </c>
      <c r="O26" s="15">
        <v>0</v>
      </c>
      <c r="P26" s="15"/>
      <c r="Q26" s="13">
        <v>42766</v>
      </c>
      <c r="R26" s="15"/>
      <c r="S26" s="15">
        <f>S25-N26+O26</f>
        <v>12462.27</v>
      </c>
      <c r="T26" s="15"/>
      <c r="U26" s="27" t="str">
        <f>IFERROR(LEFT(J26,FIND(" To purchase ",J26)-1),"-")</f>
        <v>-</v>
      </c>
      <c r="V26" s="27" t="str">
        <f>IFERROR(LEFT(J26,FIND(" Reimbursement for ",J26)-1),"-")</f>
        <v>Christina Moreno</v>
      </c>
      <c r="W26" s="27" t="str">
        <f>IFERROR(RIGHT(J26,LEN(J26)-FIND("Inv# ",J26)-4),"-")</f>
        <v>158422100CSW</v>
      </c>
    </row>
    <row r="27" spans="1:23" s="16" customFormat="1" x14ac:dyDescent="0.2">
      <c r="A27" s="13">
        <v>42761</v>
      </c>
      <c r="B27" s="14" t="s">
        <v>278</v>
      </c>
      <c r="C27" s="34" t="s">
        <v>417</v>
      </c>
      <c r="D27" s="1" t="s">
        <v>280</v>
      </c>
      <c r="E27" s="1" t="s">
        <v>318</v>
      </c>
      <c r="F27" s="1" t="s">
        <v>319</v>
      </c>
      <c r="G27" s="1" t="s">
        <v>320</v>
      </c>
      <c r="H27" s="27"/>
      <c r="I27" s="27"/>
      <c r="J27" s="14" t="s">
        <v>72</v>
      </c>
      <c r="K27" s="14" t="s">
        <v>16</v>
      </c>
      <c r="L27" s="14" t="s">
        <v>36</v>
      </c>
      <c r="M27" s="14"/>
      <c r="N27" s="15">
        <v>359.54</v>
      </c>
      <c r="O27" s="15">
        <v>0</v>
      </c>
      <c r="P27" s="15"/>
      <c r="Q27" s="13">
        <v>42766</v>
      </c>
      <c r="R27" s="15"/>
      <c r="S27" s="15">
        <f>S26-N27+O27</f>
        <v>12102.73</v>
      </c>
      <c r="T27" s="15"/>
      <c r="U27" s="27" t="str">
        <f>IFERROR(LEFT(J27,FIND(" To purchase ",J27)-1),"-")</f>
        <v>-</v>
      </c>
      <c r="V27" s="27" t="str">
        <f>IFERROR(LEFT(J27,FIND(" Reimbursement for ",J27)-1),"-")</f>
        <v>Christina Moreno</v>
      </c>
      <c r="W27" s="27" t="str">
        <f>IFERROR(RIGHT(J27,LEN(J27)-FIND("Inv# ",J27)-4),"-")</f>
        <v>817568808702ZZE</v>
      </c>
    </row>
    <row r="28" spans="1:23" s="16" customFormat="1" x14ac:dyDescent="0.2">
      <c r="A28" s="13">
        <v>42767</v>
      </c>
      <c r="B28" s="14" t="s">
        <v>278</v>
      </c>
      <c r="C28" s="34" t="s">
        <v>418</v>
      </c>
      <c r="D28" s="1" t="s">
        <v>280</v>
      </c>
      <c r="E28" s="1" t="s">
        <v>318</v>
      </c>
      <c r="F28" s="1" t="s">
        <v>319</v>
      </c>
      <c r="G28" s="1" t="s">
        <v>320</v>
      </c>
      <c r="H28" s="27"/>
      <c r="I28" s="27"/>
      <c r="J28" s="14" t="s">
        <v>74</v>
      </c>
      <c r="K28" s="14" t="s">
        <v>16</v>
      </c>
      <c r="L28" s="14" t="s">
        <v>36</v>
      </c>
      <c r="M28" s="14"/>
      <c r="N28" s="15">
        <v>282.47000000000003</v>
      </c>
      <c r="O28" s="15">
        <v>0</v>
      </c>
      <c r="P28" s="15"/>
      <c r="Q28" s="13">
        <v>42794</v>
      </c>
      <c r="R28" s="15"/>
      <c r="S28" s="15">
        <f>S27-N28+O28</f>
        <v>11820.26</v>
      </c>
      <c r="T28" s="15"/>
      <c r="U28" s="27" t="str">
        <f>IFERROR(LEFT(J28,FIND(" To purchase ",J28)-1),"-")</f>
        <v>-</v>
      </c>
      <c r="V28" s="27" t="str">
        <f>IFERROR(LEFT(J28,FIND(" Reimbursement for ",J28)-1),"-")</f>
        <v>Christina Moreno</v>
      </c>
      <c r="W28" s="27" t="str">
        <f>IFERROR(RIGHT(J28,LEN(J28)-FIND("Inv# ",J28)-4),"-")</f>
        <v>00568425500JFL</v>
      </c>
    </row>
    <row r="29" spans="1:23" s="16" customFormat="1" x14ac:dyDescent="0.2">
      <c r="A29" s="13">
        <v>42767</v>
      </c>
      <c r="B29" s="14" t="s">
        <v>278</v>
      </c>
      <c r="C29" s="34" t="s">
        <v>419</v>
      </c>
      <c r="D29" s="1" t="s">
        <v>280</v>
      </c>
      <c r="E29" s="1" t="s">
        <v>318</v>
      </c>
      <c r="F29" s="1" t="s">
        <v>319</v>
      </c>
      <c r="G29" s="1" t="s">
        <v>320</v>
      </c>
      <c r="H29" s="27"/>
      <c r="I29" s="27"/>
      <c r="J29" s="14" t="s">
        <v>73</v>
      </c>
      <c r="K29" s="14" t="s">
        <v>16</v>
      </c>
      <c r="L29" s="14" t="s">
        <v>11</v>
      </c>
      <c r="M29" s="14"/>
      <c r="N29" s="15">
        <v>70.5</v>
      </c>
      <c r="O29" s="15">
        <v>0</v>
      </c>
      <c r="P29" s="15"/>
      <c r="Q29" s="13">
        <v>42794</v>
      </c>
      <c r="R29" s="15"/>
      <c r="S29" s="15">
        <f>S28-N29+O29</f>
        <v>11749.76</v>
      </c>
      <c r="T29" s="15"/>
      <c r="U29" s="27" t="str">
        <f>IFERROR(LEFT(J29,FIND(" To purchase ",J29)-1),"-")</f>
        <v>Pizza Hut 12</v>
      </c>
      <c r="V29" s="27" t="str">
        <f>IFERROR(LEFT(J29,FIND(" Reimbursement for ",J29)-1),"-")</f>
        <v>-</v>
      </c>
      <c r="W29" s="27" t="str">
        <f>IFERROR(RIGHT(J29,LEN(J29)-FIND("Inv# ",J29)-4),"-")</f>
        <v>020117</v>
      </c>
    </row>
    <row r="30" spans="1:23" s="16" customFormat="1" x14ac:dyDescent="0.2">
      <c r="A30" s="13">
        <v>42769</v>
      </c>
      <c r="B30" s="14" t="s">
        <v>278</v>
      </c>
      <c r="C30" s="34" t="s">
        <v>420</v>
      </c>
      <c r="D30" s="1" t="s">
        <v>280</v>
      </c>
      <c r="E30" s="1" t="s">
        <v>318</v>
      </c>
      <c r="F30" s="1" t="s">
        <v>319</v>
      </c>
      <c r="G30" s="1" t="s">
        <v>320</v>
      </c>
      <c r="H30" s="27"/>
      <c r="I30" s="27"/>
      <c r="J30" s="14" t="s">
        <v>75</v>
      </c>
      <c r="K30" s="14" t="s">
        <v>16</v>
      </c>
      <c r="L30" s="14" t="s">
        <v>11</v>
      </c>
      <c r="M30" s="14"/>
      <c r="N30" s="15">
        <v>231</v>
      </c>
      <c r="O30" s="15">
        <v>0</v>
      </c>
      <c r="P30" s="15"/>
      <c r="Q30" s="13">
        <v>42794</v>
      </c>
      <c r="R30" s="15"/>
      <c r="S30" s="15">
        <f>S29-N30+O30</f>
        <v>11518.76</v>
      </c>
      <c r="T30" s="15"/>
      <c r="U30" s="27" t="str">
        <f>IFERROR(LEFT(J30,FIND(" To purchase ",J30)-1),"-")</f>
        <v>El Paraiso Original</v>
      </c>
      <c r="V30" s="27" t="str">
        <f>IFERROR(LEFT(J30,FIND(" Reimbursement for ",J30)-1),"-")</f>
        <v>-</v>
      </c>
      <c r="W30" s="27" t="str">
        <f>IFERROR(RIGHT(J30,LEN(J30)-FIND("Inv# ",J30)-4),"-")</f>
        <v>020317</v>
      </c>
    </row>
    <row r="31" spans="1:23" s="16" customFormat="1" x14ac:dyDescent="0.2">
      <c r="A31" s="13">
        <v>42772</v>
      </c>
      <c r="B31" s="14" t="s">
        <v>278</v>
      </c>
      <c r="C31" s="34" t="s">
        <v>421</v>
      </c>
      <c r="D31" s="1" t="s">
        <v>280</v>
      </c>
      <c r="E31" s="1" t="s">
        <v>318</v>
      </c>
      <c r="F31" s="1" t="s">
        <v>319</v>
      </c>
      <c r="G31" s="1" t="s">
        <v>320</v>
      </c>
      <c r="H31" s="27"/>
      <c r="I31" s="27"/>
      <c r="J31" s="14" t="s">
        <v>76</v>
      </c>
      <c r="K31" s="14" t="s">
        <v>16</v>
      </c>
      <c r="L31" s="14" t="s">
        <v>36</v>
      </c>
      <c r="M31" s="14"/>
      <c r="N31" s="15">
        <v>140.31</v>
      </c>
      <c r="O31" s="15">
        <v>0</v>
      </c>
      <c r="P31" s="15"/>
      <c r="Q31" s="13">
        <v>42794</v>
      </c>
      <c r="R31" s="15"/>
      <c r="S31" s="15">
        <f>S30-N31+O31</f>
        <v>11378.45</v>
      </c>
      <c r="T31" s="15"/>
      <c r="U31" s="27" t="str">
        <f>IFERROR(LEFT(J31,FIND(" To purchase ",J31)-1),"-")</f>
        <v>Giant Leap</v>
      </c>
      <c r="V31" s="27" t="str">
        <f>IFERROR(LEFT(J31,FIND(" Reimbursement for ",J31)-1),"-")</f>
        <v>-</v>
      </c>
      <c r="W31" s="27" t="str">
        <f>IFERROR(RIGHT(J31,LEN(J31)-FIND("Inv# ",J31)-4),"-")</f>
        <v>120216BM/ 012817BM</v>
      </c>
    </row>
    <row r="32" spans="1:23" s="16" customFormat="1" x14ac:dyDescent="0.2">
      <c r="A32" s="13">
        <v>42772</v>
      </c>
      <c r="B32" s="14" t="s">
        <v>278</v>
      </c>
      <c r="C32" s="34" t="s">
        <v>422</v>
      </c>
      <c r="D32" s="1" t="s">
        <v>280</v>
      </c>
      <c r="E32" s="1" t="s">
        <v>318</v>
      </c>
      <c r="F32" s="1" t="s">
        <v>319</v>
      </c>
      <c r="G32" s="1" t="s">
        <v>320</v>
      </c>
      <c r="H32" s="27"/>
      <c r="I32" s="27"/>
      <c r="J32" s="14" t="s">
        <v>77</v>
      </c>
      <c r="K32" s="14" t="s">
        <v>16</v>
      </c>
      <c r="L32" s="14" t="s">
        <v>36</v>
      </c>
      <c r="M32" s="14"/>
      <c r="N32" s="15">
        <v>1864.4</v>
      </c>
      <c r="O32" s="15">
        <v>0</v>
      </c>
      <c r="P32" s="15"/>
      <c r="Q32" s="13">
        <v>42704</v>
      </c>
      <c r="R32" s="15"/>
      <c r="S32" s="15">
        <f>S31-N32+O32</f>
        <v>9514.0500000000011</v>
      </c>
      <c r="T32" s="15"/>
      <c r="U32" s="27" t="str">
        <f>IFERROR(LEFT(J32,FIND(" To purchase ",J32)-1),"-")</f>
        <v>Un Manned Propulsion Corp.</v>
      </c>
      <c r="V32" s="27" t="str">
        <f>IFERROR(LEFT(J32,FIND(" Reimbursement for ",J32)-1),"-")</f>
        <v>-</v>
      </c>
      <c r="W32" s="27" t="str">
        <f>IFERROR(RIGHT(J32,LEN(J32)-FIND("Inv# ",J32)-4),"-")</f>
        <v>04005 - Check lost - Tax $0.00 - Void - 2/27/2017</v>
      </c>
    </row>
    <row r="33" spans="1:30" s="16" customFormat="1" x14ac:dyDescent="0.2">
      <c r="A33" s="13">
        <v>42776</v>
      </c>
      <c r="B33" s="14" t="s">
        <v>278</v>
      </c>
      <c r="C33" s="34" t="s">
        <v>423</v>
      </c>
      <c r="D33" s="1" t="s">
        <v>280</v>
      </c>
      <c r="E33" s="1" t="s">
        <v>318</v>
      </c>
      <c r="F33" s="1" t="s">
        <v>319</v>
      </c>
      <c r="G33" s="1" t="s">
        <v>320</v>
      </c>
      <c r="H33" s="27"/>
      <c r="I33" s="27"/>
      <c r="J33" s="14" t="s">
        <v>78</v>
      </c>
      <c r="K33" s="14" t="s">
        <v>16</v>
      </c>
      <c r="L33" s="14" t="s">
        <v>36</v>
      </c>
      <c r="M33" s="14"/>
      <c r="N33" s="15">
        <v>279.39999999999998</v>
      </c>
      <c r="O33" s="15">
        <v>0</v>
      </c>
      <c r="P33" s="15"/>
      <c r="Q33" s="13">
        <v>42794</v>
      </c>
      <c r="R33" s="15"/>
      <c r="S33" s="15">
        <f>S32-N33+O33</f>
        <v>9234.6500000000015</v>
      </c>
      <c r="T33" s="15"/>
      <c r="U33" s="27" t="str">
        <f>IFERROR(LEFT(J33,FIND(" To purchase ",J33)-1),"-")</f>
        <v>-</v>
      </c>
      <c r="V33" s="27" t="str">
        <f>IFERROR(LEFT(J33,FIND(" Reimbursement for ",J33)-1),"-")</f>
        <v>Christina Moreno</v>
      </c>
      <c r="W33" s="27" t="str">
        <f>IFERROR(RIGHT(J33,LEN(J33)-FIND("Inv# ",J33)-4),"-")</f>
        <v>584129CBT</v>
      </c>
    </row>
    <row r="34" spans="1:30" s="16" customFormat="1" x14ac:dyDescent="0.2">
      <c r="A34" s="13">
        <v>42783</v>
      </c>
      <c r="B34" s="14" t="s">
        <v>278</v>
      </c>
      <c r="C34" s="34" t="s">
        <v>424</v>
      </c>
      <c r="D34" s="1" t="s">
        <v>280</v>
      </c>
      <c r="E34" s="1" t="s">
        <v>318</v>
      </c>
      <c r="F34" s="1" t="s">
        <v>319</v>
      </c>
      <c r="G34" s="1" t="s">
        <v>320</v>
      </c>
      <c r="H34" s="27"/>
      <c r="I34" s="27"/>
      <c r="J34" s="14" t="s">
        <v>80</v>
      </c>
      <c r="K34" s="14" t="s">
        <v>16</v>
      </c>
      <c r="L34" s="14" t="s">
        <v>36</v>
      </c>
      <c r="M34" s="14"/>
      <c r="N34" s="15">
        <v>653.6</v>
      </c>
      <c r="O34" s="15">
        <v>0</v>
      </c>
      <c r="P34" s="15"/>
      <c r="Q34" s="13">
        <v>42794</v>
      </c>
      <c r="R34" s="15"/>
      <c r="S34" s="15">
        <f>S33-N34+O34</f>
        <v>8581.0500000000011</v>
      </c>
      <c r="T34" s="15"/>
      <c r="U34" s="27" t="str">
        <f>IFERROR(LEFT(J34,FIND(" To purchase ",J34)-1),"-")</f>
        <v>-</v>
      </c>
      <c r="V34" s="27" t="str">
        <f>IFERROR(LEFT(J34,FIND(" Reimbursement for ",J34)-1),"-")</f>
        <v>Christina Moreno</v>
      </c>
      <c r="W34" s="27" t="str">
        <f>IFERROR(RIGHT(J34,LEN(J34)-FIND("Inv# ",J34)-4),"-")</f>
        <v>56822415OMR</v>
      </c>
    </row>
    <row r="35" spans="1:30" s="16" customFormat="1" x14ac:dyDescent="0.2">
      <c r="A35" s="13">
        <v>42783</v>
      </c>
      <c r="B35" s="14" t="s">
        <v>278</v>
      </c>
      <c r="C35" s="34" t="s">
        <v>425</v>
      </c>
      <c r="D35" s="1" t="s">
        <v>280</v>
      </c>
      <c r="E35" s="1" t="s">
        <v>318</v>
      </c>
      <c r="F35" s="1" t="s">
        <v>319</v>
      </c>
      <c r="G35" s="1" t="s">
        <v>320</v>
      </c>
      <c r="H35" s="27"/>
      <c r="I35" s="27"/>
      <c r="J35" s="14" t="s">
        <v>79</v>
      </c>
      <c r="K35" s="14" t="s">
        <v>16</v>
      </c>
      <c r="L35" s="14" t="s">
        <v>36</v>
      </c>
      <c r="M35" s="14"/>
      <c r="N35" s="15">
        <v>118.51</v>
      </c>
      <c r="O35" s="15">
        <v>0</v>
      </c>
      <c r="P35" s="15"/>
      <c r="Q35" s="13">
        <v>42794</v>
      </c>
      <c r="R35" s="15"/>
      <c r="S35" s="15">
        <f>S34-N35+O35</f>
        <v>8462.5400000000009</v>
      </c>
      <c r="T35" s="15"/>
      <c r="U35" s="27" t="str">
        <f>IFERROR(LEFT(J35,FIND(" To purchase ",J35)-1),"-")</f>
        <v>Net Operating Income Engineering,PLLC</v>
      </c>
      <c r="V35" s="27" t="str">
        <f>IFERROR(LEFT(J35,FIND(" Reimbursement for ",J35)-1),"-")</f>
        <v>-</v>
      </c>
      <c r="W35" s="27" t="str">
        <f>IFERROR(RIGHT(J35,LEN(J35)-FIND("Inv# ",J35)-4),"-")</f>
        <v>4419</v>
      </c>
    </row>
    <row r="36" spans="1:30" s="16" customFormat="1" x14ac:dyDescent="0.2">
      <c r="A36" s="13">
        <v>42793</v>
      </c>
      <c r="B36" s="14" t="s">
        <v>278</v>
      </c>
      <c r="C36" s="34" t="s">
        <v>426</v>
      </c>
      <c r="D36" s="1" t="s">
        <v>280</v>
      </c>
      <c r="E36" s="1" t="s">
        <v>318</v>
      </c>
      <c r="F36" s="1" t="s">
        <v>319</v>
      </c>
      <c r="G36" s="1" t="s">
        <v>320</v>
      </c>
      <c r="H36" s="27"/>
      <c r="I36" s="27"/>
      <c r="J36" s="14" t="s">
        <v>83</v>
      </c>
      <c r="K36" s="14" t="s">
        <v>16</v>
      </c>
      <c r="L36" s="14" t="s">
        <v>36</v>
      </c>
      <c r="M36" s="14"/>
      <c r="N36" s="15">
        <v>211.14</v>
      </c>
      <c r="O36" s="15">
        <v>0</v>
      </c>
      <c r="P36" s="15"/>
      <c r="Q36" s="13">
        <v>42825</v>
      </c>
      <c r="R36" s="15"/>
      <c r="S36" s="15">
        <f>S35-N36+O36</f>
        <v>8251.4000000000015</v>
      </c>
      <c r="T36" s="15"/>
      <c r="U36" s="27" t="str">
        <f>IFERROR(LEFT(J36,FIND(" To purchase ",J36)-1),"-")</f>
        <v>Apogee Components</v>
      </c>
      <c r="V36" s="27" t="str">
        <f>IFERROR(LEFT(J36,FIND(" Reimbursement for ",J36)-1),"-")</f>
        <v>-</v>
      </c>
      <c r="W36" s="27" t="str">
        <f>IFERROR(RIGHT(J36,LEN(J36)-FIND("Inv# ",J36)-4),"-")</f>
        <v>89976</v>
      </c>
    </row>
    <row r="37" spans="1:30" s="16" customFormat="1" x14ac:dyDescent="0.2">
      <c r="A37" s="13">
        <v>42793</v>
      </c>
      <c r="B37" s="14" t="s">
        <v>278</v>
      </c>
      <c r="C37" s="34" t="s">
        <v>427</v>
      </c>
      <c r="D37" s="1" t="s">
        <v>280</v>
      </c>
      <c r="E37" s="1" t="s">
        <v>318</v>
      </c>
      <c r="F37" s="1" t="s">
        <v>319</v>
      </c>
      <c r="G37" s="1" t="s">
        <v>320</v>
      </c>
      <c r="H37" s="27"/>
      <c r="I37" s="27"/>
      <c r="J37" s="14" t="s">
        <v>82</v>
      </c>
      <c r="K37" s="14" t="s">
        <v>16</v>
      </c>
      <c r="L37" s="14" t="s">
        <v>36</v>
      </c>
      <c r="M37" s="14"/>
      <c r="N37" s="15">
        <v>2465.3000000000002</v>
      </c>
      <c r="O37" s="15">
        <v>0</v>
      </c>
      <c r="P37" s="15"/>
      <c r="Q37" s="13">
        <v>42825</v>
      </c>
      <c r="R37" s="15"/>
      <c r="S37" s="15">
        <f>S36-N37+O37</f>
        <v>5786.1000000000013</v>
      </c>
      <c r="T37" s="15"/>
      <c r="U37" s="27" t="str">
        <f>IFERROR(LEFT(J37,FIND(" To purchase ",J37)-1),"-")</f>
        <v>Un Manned Propulsion Corp.</v>
      </c>
      <c r="V37" s="27" t="str">
        <f>IFERROR(LEFT(J37,FIND(" Reimbursement for ",J37)-1),"-")</f>
        <v>-</v>
      </c>
      <c r="W37" s="27" t="str">
        <f>IFERROR(RIGHT(J37,LEN(J37)-FIND("Inv# ",J37)-4),"-")</f>
        <v>4005/ 4009</v>
      </c>
    </row>
    <row r="38" spans="1:30" s="16" customFormat="1" x14ac:dyDescent="0.2">
      <c r="A38" s="13">
        <v>42793</v>
      </c>
      <c r="B38" s="14" t="s">
        <v>278</v>
      </c>
      <c r="C38" s="34" t="s">
        <v>422</v>
      </c>
      <c r="D38" s="1" t="s">
        <v>280</v>
      </c>
      <c r="E38" s="1" t="s">
        <v>318</v>
      </c>
      <c r="F38" s="1" t="s">
        <v>319</v>
      </c>
      <c r="G38" s="1" t="s">
        <v>320</v>
      </c>
      <c r="H38" s="27"/>
      <c r="I38" s="27"/>
      <c r="J38" s="14" t="s">
        <v>81</v>
      </c>
      <c r="K38" s="14" t="s">
        <v>16</v>
      </c>
      <c r="L38" s="14" t="s">
        <v>36</v>
      </c>
      <c r="M38" s="14"/>
      <c r="N38" s="15">
        <v>-1864.4</v>
      </c>
      <c r="O38" s="15">
        <v>0</v>
      </c>
      <c r="P38" s="15"/>
      <c r="Q38" s="13">
        <v>42704</v>
      </c>
      <c r="R38" s="15"/>
      <c r="S38" s="15">
        <f>S37-N38+O38</f>
        <v>7650.5000000000018</v>
      </c>
      <c r="T38" s="15"/>
      <c r="U38" s="27" t="str">
        <f>IFERROR(LEFT(J38,FIND(" To purchase ",J38)-1),"-")</f>
        <v>Void - Un Manned Propulsion Corp.</v>
      </c>
      <c r="V38" s="27" t="str">
        <f>IFERROR(LEFT(J38,FIND(" Reimbursement for ",J38)-1),"-")</f>
        <v>-</v>
      </c>
      <c r="W38" s="27" t="str">
        <f>IFERROR(RIGHT(J38,LEN(J38)-FIND("Inv# ",J38)-4),"-")</f>
        <v>04005 - Check lost - Tax $0.00</v>
      </c>
    </row>
    <row r="39" spans="1:30" s="16" customFormat="1" x14ac:dyDescent="0.2">
      <c r="A39" s="13">
        <v>42802</v>
      </c>
      <c r="B39" s="14" t="s">
        <v>278</v>
      </c>
      <c r="C39" s="34" t="s">
        <v>428</v>
      </c>
      <c r="D39" s="1" t="s">
        <v>280</v>
      </c>
      <c r="E39" s="1" t="s">
        <v>318</v>
      </c>
      <c r="F39" s="1" t="s">
        <v>319</v>
      </c>
      <c r="G39" s="1" t="s">
        <v>320</v>
      </c>
      <c r="H39" s="27"/>
      <c r="I39" s="27"/>
      <c r="J39" s="14" t="s">
        <v>86</v>
      </c>
      <c r="K39" s="14" t="s">
        <v>16</v>
      </c>
      <c r="L39" s="14" t="s">
        <v>11</v>
      </c>
      <c r="M39" s="14"/>
      <c r="N39" s="15">
        <v>207.69</v>
      </c>
      <c r="O39" s="15">
        <v>0</v>
      </c>
      <c r="P39" s="15"/>
      <c r="Q39" s="13">
        <v>42825</v>
      </c>
      <c r="R39" s="15"/>
      <c r="S39" s="15">
        <f>S38-N39+O39</f>
        <v>7442.8100000000022</v>
      </c>
      <c r="T39" s="15"/>
      <c r="U39" s="27" t="str">
        <f>IFERROR(LEFT(J39,FIND(" To purchase ",J39)-1),"-")</f>
        <v>-</v>
      </c>
      <c r="V39" s="27" t="str">
        <f>IFERROR(LEFT(J39,FIND(" Reimbursement for ",J39)-1),"-")</f>
        <v>Christina Moreno</v>
      </c>
      <c r="W39" s="27" t="str">
        <f>IFERROR(RIGHT(J39,LEN(J39)-FIND("Inv# ",J39)-4),"-")</f>
        <v>030417</v>
      </c>
    </row>
    <row r="40" spans="1:30" s="16" customFormat="1" x14ac:dyDescent="0.2">
      <c r="A40" s="13">
        <v>42802</v>
      </c>
      <c r="B40" s="14" t="s">
        <v>278</v>
      </c>
      <c r="C40" s="34" t="s">
        <v>428</v>
      </c>
      <c r="D40" s="1" t="s">
        <v>280</v>
      </c>
      <c r="E40" s="1" t="s">
        <v>318</v>
      </c>
      <c r="F40" s="1" t="s">
        <v>319</v>
      </c>
      <c r="G40" s="1" t="s">
        <v>320</v>
      </c>
      <c r="H40" s="27"/>
      <c r="I40" s="27"/>
      <c r="J40" s="14" t="s">
        <v>86</v>
      </c>
      <c r="K40" s="14" t="s">
        <v>16</v>
      </c>
      <c r="L40" s="14" t="s">
        <v>36</v>
      </c>
      <c r="M40" s="14"/>
      <c r="N40" s="15">
        <v>447.45</v>
      </c>
      <c r="O40" s="15">
        <v>0</v>
      </c>
      <c r="P40" s="15"/>
      <c r="Q40" s="13">
        <v>42825</v>
      </c>
      <c r="R40" s="15"/>
      <c r="S40" s="15">
        <f>S39-N40+O40</f>
        <v>6995.3600000000024</v>
      </c>
      <c r="T40" s="15"/>
      <c r="U40" s="27" t="str">
        <f>IFERROR(LEFT(J40,FIND(" To purchase ",J40)-1),"-")</f>
        <v>-</v>
      </c>
      <c r="V40" s="27" t="str">
        <f>IFERROR(LEFT(J40,FIND(" Reimbursement for ",J40)-1),"-")</f>
        <v>Christina Moreno</v>
      </c>
      <c r="W40" s="27" t="str">
        <f>IFERROR(RIGHT(J40,LEN(J40)-FIND("Inv# ",J40)-4),"-")</f>
        <v>030417</v>
      </c>
    </row>
    <row r="41" spans="1:30" s="16" customFormat="1" x14ac:dyDescent="0.2">
      <c r="A41" s="13">
        <v>42802</v>
      </c>
      <c r="B41" s="14" t="s">
        <v>278</v>
      </c>
      <c r="C41" s="34" t="s">
        <v>428</v>
      </c>
      <c r="D41" s="1" t="s">
        <v>280</v>
      </c>
      <c r="E41" s="1" t="s">
        <v>318</v>
      </c>
      <c r="F41" s="1" t="s">
        <v>319</v>
      </c>
      <c r="G41" s="1" t="s">
        <v>320</v>
      </c>
      <c r="H41" s="27"/>
      <c r="I41" s="27"/>
      <c r="J41" s="14" t="s">
        <v>85</v>
      </c>
      <c r="K41" s="14" t="s">
        <v>16</v>
      </c>
      <c r="L41" s="14" t="s">
        <v>36</v>
      </c>
      <c r="M41" s="14"/>
      <c r="N41" s="15">
        <v>313.97000000000003</v>
      </c>
      <c r="O41" s="15">
        <v>0</v>
      </c>
      <c r="P41" s="15"/>
      <c r="Q41" s="13">
        <v>42825</v>
      </c>
      <c r="R41" s="15"/>
      <c r="S41" s="15">
        <f>S40-N41+O41</f>
        <v>6681.3900000000021</v>
      </c>
      <c r="T41" s="15"/>
      <c r="U41" s="27" t="str">
        <f>IFERROR(LEFT(J41,FIND(" To purchase ",J41)-1),"-")</f>
        <v>-</v>
      </c>
      <c r="V41" s="27" t="str">
        <f>IFERROR(LEFT(J41,FIND(" Reimbursement for ",J41)-1),"-")</f>
        <v>Christina Moreno</v>
      </c>
      <c r="W41" s="27" t="str">
        <f>IFERROR(RIGHT(J41,LEN(J41)-FIND("Inv# ",J41)-4),"-")</f>
        <v>022417</v>
      </c>
    </row>
    <row r="42" spans="1:30" s="16" customFormat="1" x14ac:dyDescent="0.2">
      <c r="A42" s="13">
        <v>42802</v>
      </c>
      <c r="B42" s="14" t="s">
        <v>278</v>
      </c>
      <c r="C42" s="34" t="s">
        <v>429</v>
      </c>
      <c r="D42" s="1" t="s">
        <v>280</v>
      </c>
      <c r="E42" s="1" t="s">
        <v>318</v>
      </c>
      <c r="F42" s="1" t="s">
        <v>319</v>
      </c>
      <c r="G42" s="1" t="s">
        <v>320</v>
      </c>
      <c r="H42" s="27"/>
      <c r="I42" s="27"/>
      <c r="J42" s="14" t="s">
        <v>84</v>
      </c>
      <c r="K42" s="14" t="s">
        <v>16</v>
      </c>
      <c r="L42" s="14" t="s">
        <v>11</v>
      </c>
      <c r="M42" s="14"/>
      <c r="N42" s="15">
        <v>3114.9</v>
      </c>
      <c r="O42" s="15">
        <v>0</v>
      </c>
      <c r="P42" s="15"/>
      <c r="Q42" s="13">
        <v>42825</v>
      </c>
      <c r="R42" s="15"/>
      <c r="S42" s="15">
        <f>S41-N42+O42</f>
        <v>3566.4900000000021</v>
      </c>
      <c r="T42" s="15"/>
      <c r="U42" s="27" t="str">
        <f>IFERROR(LEFT(J42,FIND(" To purchase ",J42)-1),"-")</f>
        <v>-</v>
      </c>
      <c r="V42" s="27" t="str">
        <f>IFERROR(LEFT(J42,FIND(" Reimbursement for ",J42)-1),"-")</f>
        <v>-</v>
      </c>
      <c r="W42" s="27" t="str">
        <f>IFERROR(RIGHT(J42,LEN(J42)-FIND("Inv# ",J42)-4),"-")</f>
        <v>84888067</v>
      </c>
    </row>
    <row r="43" spans="1:30" s="16" customFormat="1" x14ac:dyDescent="0.2">
      <c r="A43" s="17">
        <v>42804</v>
      </c>
      <c r="B43" s="18" t="s">
        <v>287</v>
      </c>
      <c r="C43" s="33" t="s">
        <v>430</v>
      </c>
      <c r="D43" s="1" t="s">
        <v>280</v>
      </c>
      <c r="E43" s="1" t="s">
        <v>318</v>
      </c>
      <c r="F43" s="1" t="s">
        <v>319</v>
      </c>
      <c r="G43" s="1" t="s">
        <v>320</v>
      </c>
      <c r="H43" s="25"/>
      <c r="I43" s="25"/>
      <c r="J43" s="18" t="s">
        <v>90</v>
      </c>
      <c r="K43" s="18" t="s">
        <v>18</v>
      </c>
      <c r="L43" s="18" t="s">
        <v>19</v>
      </c>
      <c r="M43" s="18"/>
      <c r="N43" s="19">
        <v>0</v>
      </c>
      <c r="O43" s="19">
        <v>2600</v>
      </c>
      <c r="P43" s="19"/>
      <c r="Q43" s="17">
        <v>42825</v>
      </c>
      <c r="R43" s="19"/>
      <c r="S43" s="19">
        <f>S42-N43+O43</f>
        <v>6166.4900000000016</v>
      </c>
      <c r="T43" s="19"/>
      <c r="U43" s="25" t="str">
        <f>IFERROR(LEFT(J43,FIND(" To purchase ",J43)-1),"-")</f>
        <v>-</v>
      </c>
      <c r="V43" s="25" t="str">
        <f>IFERROR(LEFT(J43,FIND(" Reimbursement for ",J43)-1),"-")</f>
        <v>-</v>
      </c>
      <c r="W43" s="25" t="str">
        <f>IFERROR(RIGHT(J43,LEN(J43)-FIND("Inv# ",J43)-4),"-")</f>
        <v>-</v>
      </c>
      <c r="X43" s="20"/>
      <c r="Y43" s="20"/>
      <c r="Z43" s="20"/>
      <c r="AA43" s="20"/>
      <c r="AB43" s="20"/>
      <c r="AC43" s="20"/>
      <c r="AD43" s="20"/>
    </row>
    <row r="44" spans="1:30" s="16" customFormat="1" x14ac:dyDescent="0.2">
      <c r="A44" s="13">
        <v>42814</v>
      </c>
      <c r="B44" s="14" t="s">
        <v>278</v>
      </c>
      <c r="C44" s="34" t="s">
        <v>431</v>
      </c>
      <c r="D44" s="1" t="s">
        <v>280</v>
      </c>
      <c r="E44" s="1" t="s">
        <v>318</v>
      </c>
      <c r="F44" s="1" t="s">
        <v>319</v>
      </c>
      <c r="G44" s="1" t="s">
        <v>320</v>
      </c>
      <c r="H44" s="27"/>
      <c r="I44" s="27"/>
      <c r="J44" s="14" t="s">
        <v>91</v>
      </c>
      <c r="K44" s="14" t="s">
        <v>16</v>
      </c>
      <c r="L44" s="14" t="s">
        <v>36</v>
      </c>
      <c r="M44" s="14"/>
      <c r="N44" s="15">
        <v>747.24</v>
      </c>
      <c r="O44" s="15">
        <v>0</v>
      </c>
      <c r="P44" s="15"/>
      <c r="Q44" s="13">
        <v>42825</v>
      </c>
      <c r="R44" s="15"/>
      <c r="S44" s="15">
        <f>S43-N44+O44</f>
        <v>5419.2500000000018</v>
      </c>
      <c r="T44" s="15"/>
      <c r="U44" s="27" t="str">
        <f>IFERROR(LEFT(J44,FIND(" To purchase ",J44)-1),"-")</f>
        <v>-</v>
      </c>
      <c r="V44" s="27" t="str">
        <f>IFERROR(LEFT(J44,FIND(" Reimbursement for ",J44)-1),"-")</f>
        <v>Christina Moreno</v>
      </c>
      <c r="W44" s="27" t="str">
        <f>IFERROR(RIGHT(J44,LEN(J44)-FIND("Inv# ",J44)-4),"-")</f>
        <v>8567895OPUTR</v>
      </c>
    </row>
    <row r="45" spans="1:30" s="16" customFormat="1" x14ac:dyDescent="0.2">
      <c r="A45" s="13">
        <v>42814</v>
      </c>
      <c r="B45" s="14" t="s">
        <v>278</v>
      </c>
      <c r="C45" s="34" t="s">
        <v>431</v>
      </c>
      <c r="D45" s="1" t="s">
        <v>280</v>
      </c>
      <c r="E45" s="1" t="s">
        <v>318</v>
      </c>
      <c r="F45" s="1" t="s">
        <v>319</v>
      </c>
      <c r="G45" s="1" t="s">
        <v>320</v>
      </c>
      <c r="H45" s="27"/>
      <c r="I45" s="27"/>
      <c r="J45" s="14" t="s">
        <v>91</v>
      </c>
      <c r="K45" s="14" t="s">
        <v>16</v>
      </c>
      <c r="L45" s="14" t="s">
        <v>11</v>
      </c>
      <c r="M45" s="14"/>
      <c r="N45" s="15">
        <v>68.91</v>
      </c>
      <c r="O45" s="15">
        <v>0</v>
      </c>
      <c r="P45" s="15"/>
      <c r="Q45" s="13">
        <v>42825</v>
      </c>
      <c r="R45" s="15"/>
      <c r="S45" s="15">
        <f>S44-N45+O45</f>
        <v>5350.340000000002</v>
      </c>
      <c r="T45" s="15"/>
      <c r="U45" s="27" t="str">
        <f>IFERROR(LEFT(J45,FIND(" To purchase ",J45)-1),"-")</f>
        <v>-</v>
      </c>
      <c r="V45" s="27" t="str">
        <f>IFERROR(LEFT(J45,FIND(" Reimbursement for ",J45)-1),"-")</f>
        <v>Christina Moreno</v>
      </c>
      <c r="W45" s="27" t="str">
        <f>IFERROR(RIGHT(J45,LEN(J45)-FIND("Inv# ",J45)-4),"-")</f>
        <v>8567895OPUTR</v>
      </c>
    </row>
    <row r="46" spans="1:30" s="20" customFormat="1" x14ac:dyDescent="0.2">
      <c r="A46" s="13">
        <v>42817</v>
      </c>
      <c r="B46" s="14" t="s">
        <v>278</v>
      </c>
      <c r="C46" s="34" t="s">
        <v>432</v>
      </c>
      <c r="D46" s="1" t="s">
        <v>280</v>
      </c>
      <c r="E46" s="1" t="s">
        <v>318</v>
      </c>
      <c r="F46" s="1" t="s">
        <v>319</v>
      </c>
      <c r="G46" s="1" t="s">
        <v>320</v>
      </c>
      <c r="H46" s="27"/>
      <c r="I46" s="27"/>
      <c r="J46" s="14" t="s">
        <v>93</v>
      </c>
      <c r="K46" s="14" t="s">
        <v>16</v>
      </c>
      <c r="L46" s="14" t="s">
        <v>36</v>
      </c>
      <c r="M46" s="14"/>
      <c r="N46" s="15">
        <v>119.99</v>
      </c>
      <c r="O46" s="15">
        <v>0</v>
      </c>
      <c r="P46" s="15"/>
      <c r="Q46" s="13">
        <v>42855</v>
      </c>
      <c r="R46" s="15"/>
      <c r="S46" s="15">
        <f>S45-N46+O46</f>
        <v>5230.3500000000022</v>
      </c>
      <c r="T46" s="15"/>
      <c r="U46" s="27" t="str">
        <f>IFERROR(LEFT(J46,FIND(" To purchase ",J46)-1),"-")</f>
        <v>Apogee Components</v>
      </c>
      <c r="V46" s="27" t="str">
        <f>IFERROR(LEFT(J46,FIND(" Reimbursement for ",J46)-1),"-")</f>
        <v>-</v>
      </c>
      <c r="W46" s="27" t="str">
        <f>IFERROR(RIGHT(J46,LEN(J46)-FIND("Inv# ",J46)-4),"-")</f>
        <v>91201</v>
      </c>
      <c r="X46" s="16"/>
      <c r="Y46" s="16"/>
      <c r="Z46" s="16"/>
      <c r="AA46" s="16"/>
      <c r="AB46" s="16"/>
      <c r="AC46" s="16"/>
      <c r="AD46" s="16"/>
    </row>
    <row r="47" spans="1:30" s="16" customFormat="1" x14ac:dyDescent="0.2">
      <c r="A47" s="13">
        <v>42817</v>
      </c>
      <c r="B47" s="14" t="s">
        <v>278</v>
      </c>
      <c r="C47" s="34" t="s">
        <v>433</v>
      </c>
      <c r="D47" s="1" t="s">
        <v>280</v>
      </c>
      <c r="E47" s="1" t="s">
        <v>318</v>
      </c>
      <c r="F47" s="1" t="s">
        <v>319</v>
      </c>
      <c r="G47" s="1" t="s">
        <v>320</v>
      </c>
      <c r="H47" s="27"/>
      <c r="I47" s="27"/>
      <c r="J47" s="14" t="s">
        <v>92</v>
      </c>
      <c r="K47" s="14" t="s">
        <v>16</v>
      </c>
      <c r="L47" s="14" t="s">
        <v>36</v>
      </c>
      <c r="M47" s="14"/>
      <c r="N47" s="15">
        <v>229.48</v>
      </c>
      <c r="O47" s="15">
        <v>0</v>
      </c>
      <c r="P47" s="15"/>
      <c r="Q47" s="13">
        <v>42825</v>
      </c>
      <c r="R47" s="15"/>
      <c r="S47" s="15">
        <f>S46-N47+O47</f>
        <v>5000.8700000000026</v>
      </c>
      <c r="T47" s="15"/>
      <c r="U47" s="27" t="str">
        <f>IFERROR(LEFT(J47,FIND(" To purchase ",J47)-1),"-")</f>
        <v>-</v>
      </c>
      <c r="V47" s="27" t="str">
        <f>IFERROR(LEFT(J47,FIND(" Reimbursement for ",J47)-1),"-")</f>
        <v>Christina Moreno</v>
      </c>
      <c r="W47" s="27" t="str">
        <f>IFERROR(RIGHT(J47,LEN(J47)-FIND("Inv# ",J47)-4),"-")</f>
        <v>032117</v>
      </c>
    </row>
    <row r="48" spans="1:30" s="16" customFormat="1" x14ac:dyDescent="0.2">
      <c r="A48" s="13">
        <v>42817</v>
      </c>
      <c r="B48" s="14" t="s">
        <v>278</v>
      </c>
      <c r="C48" s="34" t="s">
        <v>433</v>
      </c>
      <c r="D48" s="1" t="s">
        <v>280</v>
      </c>
      <c r="E48" s="1" t="s">
        <v>318</v>
      </c>
      <c r="F48" s="1" t="s">
        <v>319</v>
      </c>
      <c r="G48" s="1" t="s">
        <v>320</v>
      </c>
      <c r="H48" s="27"/>
      <c r="I48" s="27"/>
      <c r="J48" s="14" t="s">
        <v>92</v>
      </c>
      <c r="K48" s="14" t="s">
        <v>16</v>
      </c>
      <c r="L48" s="14" t="s">
        <v>11</v>
      </c>
      <c r="M48" s="14"/>
      <c r="N48" s="15">
        <v>119.78</v>
      </c>
      <c r="O48" s="15">
        <v>0</v>
      </c>
      <c r="P48" s="15"/>
      <c r="Q48" s="13">
        <v>42825</v>
      </c>
      <c r="R48" s="15"/>
      <c r="S48" s="15">
        <f>S47-N48+O48</f>
        <v>4881.0900000000029</v>
      </c>
      <c r="T48" s="15"/>
      <c r="U48" s="27" t="str">
        <f>IFERROR(LEFT(J48,FIND(" To purchase ",J48)-1),"-")</f>
        <v>-</v>
      </c>
      <c r="V48" s="27" t="str">
        <f>IFERROR(LEFT(J48,FIND(" Reimbursement for ",J48)-1),"-")</f>
        <v>Christina Moreno</v>
      </c>
      <c r="W48" s="27" t="str">
        <f>IFERROR(RIGHT(J48,LEN(J48)-FIND("Inv# ",J48)-4),"-")</f>
        <v>032117</v>
      </c>
    </row>
    <row r="49" spans="1:30" s="16" customFormat="1" x14ac:dyDescent="0.2">
      <c r="A49" s="13">
        <v>42824</v>
      </c>
      <c r="B49" s="14" t="s">
        <v>278</v>
      </c>
      <c r="C49" s="34" t="s">
        <v>434</v>
      </c>
      <c r="D49" s="1" t="s">
        <v>280</v>
      </c>
      <c r="E49" s="1" t="s">
        <v>318</v>
      </c>
      <c r="F49" s="1" t="s">
        <v>319</v>
      </c>
      <c r="G49" s="1" t="s">
        <v>320</v>
      </c>
      <c r="H49" s="27"/>
      <c r="I49" s="27"/>
      <c r="J49" s="14" t="s">
        <v>94</v>
      </c>
      <c r="K49" s="14" t="s">
        <v>16</v>
      </c>
      <c r="L49" s="14" t="s">
        <v>36</v>
      </c>
      <c r="M49" s="14"/>
      <c r="N49" s="15">
        <v>882.24</v>
      </c>
      <c r="O49" s="15">
        <v>0</v>
      </c>
      <c r="P49" s="15"/>
      <c r="Q49" s="13">
        <v>42825</v>
      </c>
      <c r="R49" s="15"/>
      <c r="S49" s="15">
        <f>S48-N49+O49</f>
        <v>3998.8500000000031</v>
      </c>
      <c r="T49" s="15"/>
      <c r="U49" s="27" t="str">
        <f>IFERROR(LEFT(J49,FIND(" To purchase ",J49)-1),"-")</f>
        <v>-</v>
      </c>
      <c r="V49" s="27" t="str">
        <f>IFERROR(LEFT(J49,FIND(" Reimbursement for ",J49)-1),"-")</f>
        <v>Christina Moreno</v>
      </c>
      <c r="W49" s="27" t="str">
        <f>IFERROR(RIGHT(J49,LEN(J49)-FIND("Inv# ",J49)-4),"-")</f>
        <v>033017</v>
      </c>
    </row>
    <row r="50" spans="1:30" s="16" customFormat="1" x14ac:dyDescent="0.2">
      <c r="A50" s="13">
        <v>42824</v>
      </c>
      <c r="B50" s="14" t="s">
        <v>278</v>
      </c>
      <c r="C50" s="34" t="s">
        <v>434</v>
      </c>
      <c r="D50" s="1" t="s">
        <v>280</v>
      </c>
      <c r="E50" s="1" t="s">
        <v>318</v>
      </c>
      <c r="F50" s="1" t="s">
        <v>319</v>
      </c>
      <c r="G50" s="1" t="s">
        <v>320</v>
      </c>
      <c r="H50" s="27"/>
      <c r="I50" s="27"/>
      <c r="J50" s="14" t="s">
        <v>94</v>
      </c>
      <c r="K50" s="14" t="s">
        <v>16</v>
      </c>
      <c r="L50" s="14" t="s">
        <v>11</v>
      </c>
      <c r="M50" s="14"/>
      <c r="N50" s="15">
        <v>80.19</v>
      </c>
      <c r="O50" s="15">
        <v>0</v>
      </c>
      <c r="P50" s="15"/>
      <c r="Q50" s="13">
        <v>42825</v>
      </c>
      <c r="R50" s="15"/>
      <c r="S50" s="15">
        <f>S49-N50+O50</f>
        <v>3918.660000000003</v>
      </c>
      <c r="T50" s="15"/>
      <c r="U50" s="27" t="str">
        <f>IFERROR(LEFT(J50,FIND(" To purchase ",J50)-1),"-")</f>
        <v>-</v>
      </c>
      <c r="V50" s="27" t="str">
        <f>IFERROR(LEFT(J50,FIND(" Reimbursement for ",J50)-1),"-")</f>
        <v>Christina Moreno</v>
      </c>
      <c r="W50" s="27" t="str">
        <f>IFERROR(RIGHT(J50,LEN(J50)-FIND("Inv# ",J50)-4),"-")</f>
        <v>033017</v>
      </c>
    </row>
    <row r="51" spans="1:30" s="16" customFormat="1" x14ac:dyDescent="0.2">
      <c r="A51" s="13">
        <v>42824</v>
      </c>
      <c r="B51" s="14" t="s">
        <v>278</v>
      </c>
      <c r="C51" s="34" t="s">
        <v>435</v>
      </c>
      <c r="D51" s="1" t="s">
        <v>280</v>
      </c>
      <c r="E51" s="1" t="s">
        <v>318</v>
      </c>
      <c r="F51" s="1" t="s">
        <v>319</v>
      </c>
      <c r="G51" s="1" t="s">
        <v>320</v>
      </c>
      <c r="H51" s="27"/>
      <c r="I51" s="27"/>
      <c r="J51" s="14" t="s">
        <v>96</v>
      </c>
      <c r="K51" s="14" t="s">
        <v>16</v>
      </c>
      <c r="L51" s="14" t="s">
        <v>11</v>
      </c>
      <c r="M51" s="14"/>
      <c r="N51" s="15">
        <v>500</v>
      </c>
      <c r="O51" s="15">
        <v>0</v>
      </c>
      <c r="P51" s="15"/>
      <c r="Q51" s="13">
        <v>42855</v>
      </c>
      <c r="R51" s="15"/>
      <c r="S51" s="15">
        <f>S50-N51+O51</f>
        <v>3418.660000000003</v>
      </c>
      <c r="T51" s="15"/>
      <c r="U51" s="27" t="str">
        <f>IFERROR(LEFT(J51,FIND(" To purchase ",J51)-1),"-")</f>
        <v>-</v>
      </c>
      <c r="V51" s="27" t="str">
        <f>IFERROR(LEFT(J51,FIND(" Reimbursement for ",J51)-1),"-")</f>
        <v>-</v>
      </c>
      <c r="W51" s="27" t="str">
        <f>IFERROR(RIGHT(J51,LEN(J51)-FIND("Inv# ",J51)-4),"-")</f>
        <v>-</v>
      </c>
    </row>
    <row r="52" spans="1:30" s="16" customFormat="1" x14ac:dyDescent="0.2">
      <c r="A52" s="13">
        <v>42824</v>
      </c>
      <c r="B52" s="14" t="s">
        <v>278</v>
      </c>
      <c r="C52" s="34" t="s">
        <v>436</v>
      </c>
      <c r="D52" s="1" t="s">
        <v>280</v>
      </c>
      <c r="E52" s="1" t="s">
        <v>318</v>
      </c>
      <c r="F52" s="1" t="s">
        <v>319</v>
      </c>
      <c r="G52" s="1" t="s">
        <v>320</v>
      </c>
      <c r="H52" s="27"/>
      <c r="I52" s="27"/>
      <c r="J52" s="14" t="s">
        <v>95</v>
      </c>
      <c r="K52" s="14" t="s">
        <v>16</v>
      </c>
      <c r="L52" s="14" t="s">
        <v>36</v>
      </c>
      <c r="M52" s="14"/>
      <c r="N52" s="15">
        <v>639.52</v>
      </c>
      <c r="O52" s="15">
        <v>0</v>
      </c>
      <c r="P52" s="15"/>
      <c r="Q52" s="13">
        <v>42855</v>
      </c>
      <c r="R52" s="15"/>
      <c r="S52" s="15">
        <f>S51-N52+O52</f>
        <v>2779.1400000000031</v>
      </c>
      <c r="T52" s="15"/>
      <c r="U52" s="27" t="str">
        <f>IFERROR(LEFT(J52,FIND(" To purchase ",J52)-1),"-")</f>
        <v>Un Manned Propulsion Corp.</v>
      </c>
      <c r="V52" s="27" t="str">
        <f>IFERROR(LEFT(J52,FIND(" Reimbursement for ",J52)-1),"-")</f>
        <v>-</v>
      </c>
      <c r="W52" s="27" t="str">
        <f>IFERROR(RIGHT(J52,LEN(J52)-FIND("Inv# ",J52)-4),"-")</f>
        <v>4010</v>
      </c>
    </row>
    <row r="53" spans="1:30" s="16" customFormat="1" x14ac:dyDescent="0.2">
      <c r="A53" s="13">
        <v>42829</v>
      </c>
      <c r="B53" s="14" t="s">
        <v>278</v>
      </c>
      <c r="C53" s="34" t="s">
        <v>437</v>
      </c>
      <c r="D53" s="1" t="s">
        <v>280</v>
      </c>
      <c r="E53" s="1" t="s">
        <v>318</v>
      </c>
      <c r="F53" s="1" t="s">
        <v>319</v>
      </c>
      <c r="G53" s="1" t="s">
        <v>320</v>
      </c>
      <c r="H53" s="27"/>
      <c r="I53" s="27"/>
      <c r="J53" s="14" t="s">
        <v>97</v>
      </c>
      <c r="K53" s="14" t="s">
        <v>16</v>
      </c>
      <c r="L53" s="14" t="s">
        <v>36</v>
      </c>
      <c r="M53" s="14"/>
      <c r="N53" s="15">
        <v>100</v>
      </c>
      <c r="O53" s="15">
        <v>0</v>
      </c>
      <c r="P53" s="15"/>
      <c r="Q53" s="13">
        <v>42855</v>
      </c>
      <c r="R53" s="15"/>
      <c r="S53" s="15">
        <f>S52-N53+O53</f>
        <v>2679.1400000000031</v>
      </c>
      <c r="T53" s="15"/>
      <c r="U53" s="27" t="str">
        <f>IFERROR(LEFT(J53,FIND(" To purchase ",J53)-1),"-")</f>
        <v>Art Applewhite</v>
      </c>
      <c r="V53" s="27" t="str">
        <f>IFERROR(LEFT(J53,FIND(" Reimbursement for ",J53)-1),"-")</f>
        <v>-</v>
      </c>
      <c r="W53" s="27" t="str">
        <f>IFERROR(RIGHT(J53,LEN(J53)-FIND("Inv# ",J53)-4),"-")</f>
        <v>040317</v>
      </c>
    </row>
    <row r="54" spans="1:30" s="16" customFormat="1" x14ac:dyDescent="0.2">
      <c r="A54" s="13">
        <v>42829</v>
      </c>
      <c r="B54" s="14" t="s">
        <v>278</v>
      </c>
      <c r="C54" s="34" t="s">
        <v>438</v>
      </c>
      <c r="D54" s="1" t="s">
        <v>280</v>
      </c>
      <c r="E54" s="1" t="s">
        <v>318</v>
      </c>
      <c r="F54" s="1" t="s">
        <v>319</v>
      </c>
      <c r="G54" s="1" t="s">
        <v>320</v>
      </c>
      <c r="H54" s="27"/>
      <c r="I54" s="27"/>
      <c r="J54" s="14" t="s">
        <v>98</v>
      </c>
      <c r="K54" s="14" t="s">
        <v>16</v>
      </c>
      <c r="L54" s="14" t="s">
        <v>11</v>
      </c>
      <c r="M54" s="14"/>
      <c r="N54" s="15">
        <v>60</v>
      </c>
      <c r="O54" s="15">
        <v>0</v>
      </c>
      <c r="P54" s="15"/>
      <c r="Q54" s="13">
        <v>42855</v>
      </c>
      <c r="R54" s="15"/>
      <c r="S54" s="15">
        <f>S53-N54+O54</f>
        <v>2619.1400000000031</v>
      </c>
      <c r="T54" s="15"/>
      <c r="U54" s="27" t="str">
        <f>IFERROR(LEFT(J54,FIND(" To purchase ",J54)-1),"-")</f>
        <v>-</v>
      </c>
      <c r="V54" s="27" t="str">
        <f>IFERROR(LEFT(J54,FIND(" Reimbursement for ",J54)-1),"-")</f>
        <v>Christina Moreno</v>
      </c>
      <c r="W54" s="27" t="str">
        <f>IFERROR(RIGHT(J54,LEN(J54)-FIND("Inv# ",J54)-4),"-")</f>
        <v>040117</v>
      </c>
    </row>
    <row r="55" spans="1:30" s="16" customFormat="1" x14ac:dyDescent="0.2">
      <c r="A55" s="13">
        <v>42837</v>
      </c>
      <c r="B55" s="14" t="s">
        <v>278</v>
      </c>
      <c r="C55" s="34" t="s">
        <v>439</v>
      </c>
      <c r="D55" s="1" t="s">
        <v>280</v>
      </c>
      <c r="E55" s="1" t="s">
        <v>318</v>
      </c>
      <c r="F55" s="1" t="s">
        <v>319</v>
      </c>
      <c r="G55" s="1" t="s">
        <v>320</v>
      </c>
      <c r="H55" s="27"/>
      <c r="I55" s="27"/>
      <c r="J55" s="14" t="s">
        <v>101</v>
      </c>
      <c r="K55" s="14" t="s">
        <v>16</v>
      </c>
      <c r="L55" s="14" t="s">
        <v>36</v>
      </c>
      <c r="M55" s="14"/>
      <c r="N55" s="15">
        <v>322.08</v>
      </c>
      <c r="O55" s="15">
        <v>0</v>
      </c>
      <c r="P55" s="15"/>
      <c r="Q55" s="13">
        <v>42855</v>
      </c>
      <c r="R55" s="15"/>
      <c r="S55" s="15">
        <f>S54-N55+O55</f>
        <v>2297.0600000000031</v>
      </c>
      <c r="T55" s="15"/>
      <c r="U55" s="27" t="str">
        <f>IFERROR(LEFT(J55,FIND(" To purchase ",J55)-1),"-")</f>
        <v>Balsa Machining Service</v>
      </c>
      <c r="V55" s="27" t="str">
        <f>IFERROR(LEFT(J55,FIND(" Reimbursement for ",J55)-1),"-")</f>
        <v>-</v>
      </c>
      <c r="W55" s="27" t="str">
        <f>IFERROR(RIGHT(J55,LEN(J55)-FIND("Inv# ",J55)-4),"-")</f>
        <v>170621</v>
      </c>
    </row>
    <row r="56" spans="1:30" s="16" customFormat="1" x14ac:dyDescent="0.2">
      <c r="A56" s="13">
        <v>42837</v>
      </c>
      <c r="B56" s="14" t="s">
        <v>278</v>
      </c>
      <c r="C56" s="34" t="s">
        <v>440</v>
      </c>
      <c r="D56" s="1" t="s">
        <v>280</v>
      </c>
      <c r="E56" s="1" t="s">
        <v>318</v>
      </c>
      <c r="F56" s="1" t="s">
        <v>319</v>
      </c>
      <c r="G56" s="1" t="s">
        <v>320</v>
      </c>
      <c r="H56" s="27"/>
      <c r="I56" s="27"/>
      <c r="J56" s="14" t="s">
        <v>100</v>
      </c>
      <c r="K56" s="14" t="s">
        <v>16</v>
      </c>
      <c r="L56" s="14" t="s">
        <v>36</v>
      </c>
      <c r="M56" s="14"/>
      <c r="N56" s="15">
        <v>176.7</v>
      </c>
      <c r="O56" s="15">
        <v>0</v>
      </c>
      <c r="P56" s="15"/>
      <c r="Q56" s="13">
        <v>42855</v>
      </c>
      <c r="R56" s="15"/>
      <c r="S56" s="15">
        <f>S55-N56+O56</f>
        <v>2120.3600000000033</v>
      </c>
      <c r="T56" s="15"/>
      <c r="U56" s="27" t="str">
        <f>IFERROR(LEFT(J56,FIND(" To purchase ",J56)-1),"-")</f>
        <v>BigRedBee, LLC.</v>
      </c>
      <c r="V56" s="27" t="str">
        <f>IFERROR(LEFT(J56,FIND(" Reimbursement for ",J56)-1),"-")</f>
        <v>-</v>
      </c>
      <c r="W56" s="27" t="str">
        <f>IFERROR(RIGHT(J56,LEN(J56)-FIND("Inv# ",J56)-4),"-")</f>
        <v>040317</v>
      </c>
    </row>
    <row r="57" spans="1:30" s="16" customFormat="1" x14ac:dyDescent="0.2">
      <c r="A57" s="13">
        <v>42837</v>
      </c>
      <c r="B57" s="14" t="s">
        <v>278</v>
      </c>
      <c r="C57" s="34" t="s">
        <v>441</v>
      </c>
      <c r="D57" s="1" t="s">
        <v>280</v>
      </c>
      <c r="E57" s="1" t="s">
        <v>318</v>
      </c>
      <c r="F57" s="1" t="s">
        <v>319</v>
      </c>
      <c r="G57" s="1" t="s">
        <v>320</v>
      </c>
      <c r="H57" s="27"/>
      <c r="I57" s="27"/>
      <c r="J57" s="14" t="s">
        <v>99</v>
      </c>
      <c r="K57" s="14" t="s">
        <v>16</v>
      </c>
      <c r="L57" s="14" t="s">
        <v>36</v>
      </c>
      <c r="M57" s="14"/>
      <c r="N57" s="15">
        <v>61.85</v>
      </c>
      <c r="O57" s="15">
        <v>0</v>
      </c>
      <c r="P57" s="15"/>
      <c r="Q57" s="13">
        <v>42855</v>
      </c>
      <c r="R57" s="15"/>
      <c r="S57" s="15">
        <f>S56-N57+O57</f>
        <v>2058.5100000000034</v>
      </c>
      <c r="T57" s="15"/>
      <c r="U57" s="27" t="str">
        <f>IFERROR(LEFT(J57,FIND(" To purchase ",J57)-1),"-")</f>
        <v>-</v>
      </c>
      <c r="V57" s="27" t="str">
        <f>IFERROR(LEFT(J57,FIND(" Reimbursement for ",J57)-1),"-")</f>
        <v>Christina Moreno</v>
      </c>
      <c r="W57" s="27" t="str">
        <f>IFERROR(RIGHT(J57,LEN(J57)-FIND("Inv# ",J57)-4),"-")</f>
        <v>040617</v>
      </c>
    </row>
    <row r="58" spans="1:30" s="16" customFormat="1" x14ac:dyDescent="0.2">
      <c r="A58" s="13">
        <v>42837</v>
      </c>
      <c r="B58" s="14" t="s">
        <v>278</v>
      </c>
      <c r="C58" s="34" t="s">
        <v>442</v>
      </c>
      <c r="D58" s="1" t="s">
        <v>280</v>
      </c>
      <c r="E58" s="1" t="s">
        <v>318</v>
      </c>
      <c r="F58" s="1" t="s">
        <v>319</v>
      </c>
      <c r="G58" s="1" t="s">
        <v>320</v>
      </c>
      <c r="H58" s="27"/>
      <c r="I58" s="27"/>
      <c r="J58" s="14" t="s">
        <v>102</v>
      </c>
      <c r="K58" s="14" t="s">
        <v>16</v>
      </c>
      <c r="L58" s="14" t="s">
        <v>11</v>
      </c>
      <c r="M58" s="14"/>
      <c r="N58" s="15">
        <v>251.96</v>
      </c>
      <c r="O58" s="15">
        <v>0</v>
      </c>
      <c r="P58" s="15"/>
      <c r="Q58" s="13">
        <v>42855</v>
      </c>
      <c r="R58" s="15"/>
      <c r="S58" s="15">
        <f>S57-N58+O58</f>
        <v>1806.5500000000034</v>
      </c>
      <c r="T58" s="15"/>
      <c r="U58" s="27" t="str">
        <f>IFERROR(LEFT(J58,FIND(" To purchase ",J58)-1),"-")</f>
        <v>-</v>
      </c>
      <c r="V58" s="27" t="str">
        <f>IFERROR(LEFT(J58,FIND(" Reimbursement for ",J58)-1),"-")</f>
        <v>Cruz R. Torres Jr.</v>
      </c>
      <c r="W58" s="27" t="str">
        <f>IFERROR(RIGHT(J58,LEN(J58)-FIND("Inv# ",J58)-4),"-")</f>
        <v>040417</v>
      </c>
    </row>
    <row r="59" spans="1:30" s="16" customFormat="1" x14ac:dyDescent="0.2">
      <c r="A59" s="13">
        <v>42837</v>
      </c>
      <c r="B59" s="14" t="s">
        <v>278</v>
      </c>
      <c r="C59" s="34" t="s">
        <v>443</v>
      </c>
      <c r="D59" s="1" t="s">
        <v>280</v>
      </c>
      <c r="E59" s="1" t="s">
        <v>318</v>
      </c>
      <c r="F59" s="1" t="s">
        <v>319</v>
      </c>
      <c r="G59" s="1" t="s">
        <v>320</v>
      </c>
      <c r="H59" s="27"/>
      <c r="I59" s="27"/>
      <c r="J59" s="14" t="s">
        <v>103</v>
      </c>
      <c r="K59" s="14" t="s">
        <v>16</v>
      </c>
      <c r="L59" s="14" t="s">
        <v>36</v>
      </c>
      <c r="M59" s="14"/>
      <c r="N59" s="15">
        <v>197.44</v>
      </c>
      <c r="O59" s="15">
        <v>0</v>
      </c>
      <c r="P59" s="15"/>
      <c r="Q59" s="13">
        <v>42855</v>
      </c>
      <c r="R59" s="15"/>
      <c r="S59" s="15">
        <f>S58-N59+O59</f>
        <v>1609.1100000000033</v>
      </c>
      <c r="T59" s="15"/>
      <c r="U59" s="27" t="str">
        <f>IFERROR(LEFT(J59,FIND(" To purchase ",J59)-1),"-")</f>
        <v>Giant Leap</v>
      </c>
      <c r="V59" s="27" t="str">
        <f>IFERROR(LEFT(J59,FIND(" Reimbursement for ",J59)-1),"-")</f>
        <v>-</v>
      </c>
      <c r="W59" s="27" t="str">
        <f>IFERROR(RIGHT(J59,LEN(J59)-FIND("Inv# ",J59)-4),"-")</f>
        <v>032017BM/ 112316BM/ 032617BM</v>
      </c>
    </row>
    <row r="60" spans="1:30" s="16" customFormat="1" x14ac:dyDescent="0.2">
      <c r="A60" s="13">
        <v>42843</v>
      </c>
      <c r="B60" s="14" t="s">
        <v>278</v>
      </c>
      <c r="C60" s="34" t="s">
        <v>444</v>
      </c>
      <c r="D60" s="1" t="s">
        <v>280</v>
      </c>
      <c r="E60" s="1" t="s">
        <v>318</v>
      </c>
      <c r="F60" s="1" t="s">
        <v>319</v>
      </c>
      <c r="G60" s="1" t="s">
        <v>320</v>
      </c>
      <c r="H60" s="27"/>
      <c r="I60" s="27"/>
      <c r="J60" s="14" t="s">
        <v>104</v>
      </c>
      <c r="K60" s="14" t="s">
        <v>16</v>
      </c>
      <c r="L60" s="14" t="s">
        <v>36</v>
      </c>
      <c r="M60" s="14"/>
      <c r="N60" s="15">
        <v>336.98</v>
      </c>
      <c r="O60" s="15">
        <v>0</v>
      </c>
      <c r="P60" s="15"/>
      <c r="Q60" s="13">
        <v>42855</v>
      </c>
      <c r="R60" s="15"/>
      <c r="S60" s="15">
        <f>S59-N60+O60</f>
        <v>1272.1300000000033</v>
      </c>
      <c r="T60" s="15"/>
      <c r="U60" s="27" t="str">
        <f>IFERROR(LEFT(J60,FIND(" To purchase ",J60)-1),"-")</f>
        <v>-</v>
      </c>
      <c r="V60" s="27" t="str">
        <f>IFERROR(LEFT(J60,FIND(" Reimbursement for ",J60)-1),"-")</f>
        <v>Christina Moreno</v>
      </c>
      <c r="W60" s="27" t="str">
        <f>IFERROR(RIGHT(J60,LEN(J60)-FIND("Inv# ",J60)-4),"-")</f>
        <v>041717</v>
      </c>
    </row>
    <row r="61" spans="1:30" s="16" customFormat="1" x14ac:dyDescent="0.2">
      <c r="A61" s="13">
        <v>42852</v>
      </c>
      <c r="B61" s="14" t="s">
        <v>278</v>
      </c>
      <c r="C61" s="34" t="s">
        <v>445</v>
      </c>
      <c r="D61" s="1" t="s">
        <v>280</v>
      </c>
      <c r="E61" s="1" t="s">
        <v>318</v>
      </c>
      <c r="F61" s="1" t="s">
        <v>319</v>
      </c>
      <c r="G61" s="1" t="s">
        <v>320</v>
      </c>
      <c r="H61" s="27"/>
      <c r="I61" s="27"/>
      <c r="J61" s="14" t="s">
        <v>107</v>
      </c>
      <c r="K61" s="14" t="s">
        <v>16</v>
      </c>
      <c r="L61" s="14" t="s">
        <v>36</v>
      </c>
      <c r="M61" s="14"/>
      <c r="N61" s="15">
        <v>716.68</v>
      </c>
      <c r="O61" s="15">
        <v>0</v>
      </c>
      <c r="P61" s="15"/>
      <c r="Q61" s="13">
        <v>42886</v>
      </c>
      <c r="R61" s="15"/>
      <c r="S61" s="15">
        <f>S60-N61+O61</f>
        <v>555.45000000000334</v>
      </c>
      <c r="T61" s="15">
        <v>555.45000000000005</v>
      </c>
      <c r="U61" s="27" t="str">
        <f>IFERROR(LEFT(J61,FIND(" To purchase ",J61)-1),"-")</f>
        <v>Un Manned Propulsion Corp.</v>
      </c>
      <c r="V61" s="27" t="str">
        <f>IFERROR(LEFT(J61,FIND(" Reimbursement for ",J61)-1),"-")</f>
        <v>-</v>
      </c>
      <c r="W61" s="27" t="str">
        <f>IFERROR(RIGHT(J61,LEN(J61)-FIND("Inv# ",J61)-4),"-")</f>
        <v>4013</v>
      </c>
    </row>
    <row r="62" spans="1:30" s="16" customFormat="1" x14ac:dyDescent="0.2">
      <c r="A62" s="9">
        <v>43133</v>
      </c>
      <c r="B62" s="10" t="s">
        <v>278</v>
      </c>
      <c r="C62" s="35" t="s">
        <v>446</v>
      </c>
      <c r="D62" s="1" t="s">
        <v>280</v>
      </c>
      <c r="E62" s="1" t="s">
        <v>318</v>
      </c>
      <c r="F62" s="1" t="s">
        <v>319</v>
      </c>
      <c r="G62" s="1" t="s">
        <v>320</v>
      </c>
      <c r="H62" s="28"/>
      <c r="I62" s="28"/>
      <c r="J62" s="10" t="s">
        <v>156</v>
      </c>
      <c r="K62" s="10" t="s">
        <v>16</v>
      </c>
      <c r="L62" s="10" t="s">
        <v>36</v>
      </c>
      <c r="M62" s="10"/>
      <c r="N62" s="11">
        <v>60.29</v>
      </c>
      <c r="O62" s="11">
        <v>0</v>
      </c>
      <c r="P62" s="11"/>
      <c r="Q62" s="9">
        <v>43159</v>
      </c>
      <c r="R62" s="11"/>
      <c r="S62" s="11">
        <f>S61-N62+O62</f>
        <v>495.16000000000332</v>
      </c>
      <c r="T62" s="11"/>
      <c r="U62" s="28" t="str">
        <f>IFERROR(LEFT(J62,FIND(" To purchase ",J62)-1),"-")</f>
        <v>-</v>
      </c>
      <c r="V62" s="28" t="str">
        <f>IFERROR(LEFT(J62,FIND(" Reimbursement for ",J62)-1),"-")</f>
        <v>Christina Moreno</v>
      </c>
      <c r="W62" s="28" t="str">
        <f>IFERROR(RIGHT(J62,LEN(J62)-FIND("Inv# ",J62)-4),"-")</f>
        <v>012918</v>
      </c>
      <c r="X62" s="12"/>
      <c r="Y62" s="12"/>
      <c r="Z62" s="12"/>
      <c r="AA62" s="12"/>
      <c r="AB62" s="12"/>
      <c r="AC62" s="12"/>
      <c r="AD62" s="12"/>
    </row>
    <row r="63" spans="1:30" s="16" customFormat="1" x14ac:dyDescent="0.2">
      <c r="A63" s="9">
        <v>43140</v>
      </c>
      <c r="B63" s="10" t="s">
        <v>278</v>
      </c>
      <c r="C63" s="35" t="s">
        <v>447</v>
      </c>
      <c r="D63" s="1" t="s">
        <v>280</v>
      </c>
      <c r="E63" s="1" t="s">
        <v>318</v>
      </c>
      <c r="F63" s="1" t="s">
        <v>319</v>
      </c>
      <c r="G63" s="1" t="s">
        <v>320</v>
      </c>
      <c r="H63" s="28"/>
      <c r="I63" s="28"/>
      <c r="J63" s="10" t="s">
        <v>157</v>
      </c>
      <c r="K63" s="10" t="s">
        <v>16</v>
      </c>
      <c r="L63" s="10" t="s">
        <v>11</v>
      </c>
      <c r="M63" s="10"/>
      <c r="N63" s="11">
        <v>371.26</v>
      </c>
      <c r="O63" s="11">
        <v>0</v>
      </c>
      <c r="P63" s="11"/>
      <c r="Q63" s="9">
        <v>43159</v>
      </c>
      <c r="R63" s="11"/>
      <c r="S63" s="11">
        <f>S62-N63+O63</f>
        <v>123.90000000000333</v>
      </c>
      <c r="T63" s="11"/>
      <c r="U63" s="28" t="str">
        <f>IFERROR(LEFT(J63,FIND(" To purchase ",J63)-1),"-")</f>
        <v>-</v>
      </c>
      <c r="V63" s="28" t="str">
        <f>IFERROR(LEFT(J63,FIND(" Reimbursement for ",J63)-1),"-")</f>
        <v>-</v>
      </c>
      <c r="W63" s="28" t="str">
        <f>IFERROR(RIGHT(J63,LEN(J63)-FIND("Inv# ",J63)-4),"-")</f>
        <v>020918</v>
      </c>
      <c r="X63" s="12"/>
      <c r="Y63" s="12"/>
      <c r="Z63" s="12"/>
      <c r="AA63" s="12"/>
      <c r="AB63" s="12"/>
      <c r="AC63" s="12"/>
      <c r="AD63" s="12"/>
    </row>
    <row r="64" spans="1:30" s="16" customFormat="1" x14ac:dyDescent="0.2">
      <c r="A64" s="9">
        <v>43146</v>
      </c>
      <c r="B64" s="10" t="s">
        <v>278</v>
      </c>
      <c r="C64" s="35" t="s">
        <v>448</v>
      </c>
      <c r="D64" s="1" t="s">
        <v>280</v>
      </c>
      <c r="E64" s="1" t="s">
        <v>318</v>
      </c>
      <c r="F64" s="1" t="s">
        <v>319</v>
      </c>
      <c r="G64" s="1" t="s">
        <v>320</v>
      </c>
      <c r="H64" s="28"/>
      <c r="I64" s="28"/>
      <c r="J64" s="10" t="s">
        <v>162</v>
      </c>
      <c r="K64" s="10" t="s">
        <v>16</v>
      </c>
      <c r="L64" s="10" t="s">
        <v>36</v>
      </c>
      <c r="M64" s="10"/>
      <c r="N64" s="11">
        <v>544.76</v>
      </c>
      <c r="O64" s="11">
        <v>0</v>
      </c>
      <c r="P64" s="11"/>
      <c r="Q64" s="9">
        <v>43159</v>
      </c>
      <c r="R64" s="11"/>
      <c r="S64" s="11">
        <f>S63-N64+O64</f>
        <v>-420.85999999999666</v>
      </c>
      <c r="T64" s="11"/>
      <c r="U64" s="28" t="str">
        <f>IFERROR(LEFT(J64,FIND(" To purchase ",J64)-1),"-")</f>
        <v>-</v>
      </c>
      <c r="V64" s="28" t="str">
        <f>IFERROR(LEFT(J64,FIND(" Reimbursement for ",J64)-1),"-")</f>
        <v>Christina Moreno</v>
      </c>
      <c r="W64" s="28" t="str">
        <f>IFERROR(RIGHT(J64,LEN(J64)-FIND("Inv# ",J64)-4),"-")</f>
        <v>97976</v>
      </c>
      <c r="X64" s="12"/>
      <c r="Y64" s="12"/>
      <c r="Z64" s="12"/>
      <c r="AA64" s="12"/>
      <c r="AB64" s="12"/>
      <c r="AC64" s="12"/>
      <c r="AD64" s="12"/>
    </row>
    <row r="65" spans="1:23" s="12" customFormat="1" x14ac:dyDescent="0.2">
      <c r="A65" s="9">
        <v>43161</v>
      </c>
      <c r="B65" s="10" t="s">
        <v>278</v>
      </c>
      <c r="C65" s="35" t="s">
        <v>449</v>
      </c>
      <c r="D65" s="1" t="s">
        <v>280</v>
      </c>
      <c r="E65" s="1" t="s">
        <v>318</v>
      </c>
      <c r="F65" s="1" t="s">
        <v>319</v>
      </c>
      <c r="G65" s="1" t="s">
        <v>320</v>
      </c>
      <c r="H65" s="28"/>
      <c r="I65" s="28"/>
      <c r="J65" s="10" t="s">
        <v>166</v>
      </c>
      <c r="K65" s="10" t="s">
        <v>16</v>
      </c>
      <c r="L65" s="10" t="s">
        <v>11</v>
      </c>
      <c r="M65" s="10"/>
      <c r="N65" s="11">
        <v>55.16</v>
      </c>
      <c r="O65" s="11">
        <v>0</v>
      </c>
      <c r="P65" s="11"/>
      <c r="Q65" s="9">
        <v>43190</v>
      </c>
      <c r="R65" s="11"/>
      <c r="S65" s="11">
        <f>S64-N65+O65</f>
        <v>-476.01999999999668</v>
      </c>
      <c r="T65" s="11"/>
      <c r="U65" s="28" t="str">
        <f>IFERROR(LEFT(J65,FIND(" To purchase ",J65)-1),"-")</f>
        <v>Cici's Pizza</v>
      </c>
      <c r="V65" s="28" t="str">
        <f>IFERROR(LEFT(J65,FIND(" Reimbursement for ",J65)-1),"-")</f>
        <v>-</v>
      </c>
      <c r="W65" s="28" t="str">
        <f>IFERROR(RIGHT(J65,LEN(J65)-FIND("Inv# ",J65)-4),"-")</f>
        <v>030218</v>
      </c>
    </row>
    <row r="66" spans="1:23" s="12" customFormat="1" x14ac:dyDescent="0.2">
      <c r="A66" s="9">
        <v>43161</v>
      </c>
      <c r="B66" s="10" t="s">
        <v>278</v>
      </c>
      <c r="C66" s="35" t="s">
        <v>450</v>
      </c>
      <c r="D66" s="1" t="s">
        <v>280</v>
      </c>
      <c r="E66" s="1" t="s">
        <v>318</v>
      </c>
      <c r="F66" s="1" t="s">
        <v>319</v>
      </c>
      <c r="G66" s="1" t="s">
        <v>320</v>
      </c>
      <c r="H66" s="28"/>
      <c r="I66" s="28"/>
      <c r="J66" s="10" t="s">
        <v>165</v>
      </c>
      <c r="K66" s="10" t="s">
        <v>16</v>
      </c>
      <c r="L66" s="10" t="s">
        <v>11</v>
      </c>
      <c r="M66" s="10"/>
      <c r="N66" s="11">
        <v>257.43</v>
      </c>
      <c r="O66" s="11">
        <v>0</v>
      </c>
      <c r="P66" s="11"/>
      <c r="Q66" s="9">
        <v>43190</v>
      </c>
      <c r="R66" s="11"/>
      <c r="S66" s="11">
        <f>S65-N66+O66</f>
        <v>-733.44999999999663</v>
      </c>
      <c r="T66" s="11"/>
      <c r="U66" s="28" t="str">
        <f>IFERROR(LEFT(J66,FIND(" To purchase ",J66)-1),"-")</f>
        <v>-</v>
      </c>
      <c r="V66" s="28" t="str">
        <f>IFERROR(LEFT(J66,FIND(" Reimbursement for ",J66)-1),"-")</f>
        <v>-</v>
      </c>
      <c r="W66" s="28" t="str">
        <f>IFERROR(RIGHT(J66,LEN(J66)-FIND("Inv# ",J66)-4),"-")</f>
        <v>1016765540</v>
      </c>
    </row>
    <row r="67" spans="1:23" s="12" customFormat="1" x14ac:dyDescent="0.2">
      <c r="A67" s="9">
        <v>43166</v>
      </c>
      <c r="B67" s="10" t="s">
        <v>287</v>
      </c>
      <c r="C67" s="35" t="s">
        <v>451</v>
      </c>
      <c r="D67" s="1" t="s">
        <v>280</v>
      </c>
      <c r="E67" s="1" t="s">
        <v>318</v>
      </c>
      <c r="F67" s="1" t="s">
        <v>319</v>
      </c>
      <c r="G67" s="1" t="s">
        <v>320</v>
      </c>
      <c r="H67" s="28"/>
      <c r="I67" s="28"/>
      <c r="J67" s="10" t="s">
        <v>171</v>
      </c>
      <c r="K67" s="10" t="s">
        <v>18</v>
      </c>
      <c r="L67" s="10" t="s">
        <v>61</v>
      </c>
      <c r="M67" s="10"/>
      <c r="N67" s="11">
        <v>0</v>
      </c>
      <c r="O67" s="11">
        <v>14000</v>
      </c>
      <c r="P67" s="11"/>
      <c r="Q67" s="9">
        <v>43190</v>
      </c>
      <c r="R67" s="11"/>
      <c r="S67" s="11">
        <f>S66-N67+O67</f>
        <v>13266.550000000003</v>
      </c>
      <c r="T67" s="11"/>
      <c r="U67" s="28" t="str">
        <f>IFERROR(LEFT(J67,FIND(" To purchase ",J67)-1),"-")</f>
        <v>-</v>
      </c>
      <c r="V67" s="28" t="str">
        <f>IFERROR(LEFT(J67,FIND(" Reimbursement for ",J67)-1),"-")</f>
        <v>-</v>
      </c>
      <c r="W67" s="28" t="str">
        <f>IFERROR(RIGHT(J67,LEN(J67)-FIND("Inv# ",J67)-4),"-")</f>
        <v>-</v>
      </c>
    </row>
    <row r="68" spans="1:23" s="12" customFormat="1" x14ac:dyDescent="0.2">
      <c r="A68" s="9">
        <v>43182</v>
      </c>
      <c r="B68" s="10" t="s">
        <v>278</v>
      </c>
      <c r="C68" s="35" t="s">
        <v>452</v>
      </c>
      <c r="D68" s="1" t="s">
        <v>280</v>
      </c>
      <c r="E68" s="1" t="s">
        <v>318</v>
      </c>
      <c r="F68" s="1" t="s">
        <v>319</v>
      </c>
      <c r="G68" s="1" t="s">
        <v>320</v>
      </c>
      <c r="H68" s="28"/>
      <c r="I68" s="28"/>
      <c r="J68" s="10" t="s">
        <v>177</v>
      </c>
      <c r="K68" s="10" t="s">
        <v>132</v>
      </c>
      <c r="L68" s="10" t="s">
        <v>36</v>
      </c>
      <c r="M68" s="10"/>
      <c r="N68" s="11">
        <v>30</v>
      </c>
      <c r="O68" s="11">
        <v>0</v>
      </c>
      <c r="P68" s="11"/>
      <c r="Q68" s="9">
        <v>43190</v>
      </c>
      <c r="R68" s="11"/>
      <c r="S68" s="11">
        <f>S67-N68+O68</f>
        <v>13236.550000000003</v>
      </c>
      <c r="T68" s="11"/>
      <c r="U68" s="28" t="str">
        <f>IFERROR(LEFT(J68,FIND(" To purchase ",J68)-1),"-")</f>
        <v>Art Applewhite</v>
      </c>
      <c r="V68" s="28" t="str">
        <f>IFERROR(LEFT(J68,FIND(" Reimbursement for ",J68)-1),"-")</f>
        <v>-</v>
      </c>
      <c r="W68" s="28" t="str">
        <f>IFERROR(RIGHT(J68,LEN(J68)-FIND("Inv# ",J68)-4),"-")</f>
        <v>032518</v>
      </c>
    </row>
    <row r="69" spans="1:23" s="12" customFormat="1" x14ac:dyDescent="0.2">
      <c r="A69" s="9">
        <v>43182</v>
      </c>
      <c r="B69" s="10" t="s">
        <v>278</v>
      </c>
      <c r="C69" s="35" t="s">
        <v>453</v>
      </c>
      <c r="D69" s="1" t="s">
        <v>280</v>
      </c>
      <c r="E69" s="1" t="s">
        <v>318</v>
      </c>
      <c r="F69" s="1" t="s">
        <v>319</v>
      </c>
      <c r="G69" s="1" t="s">
        <v>320</v>
      </c>
      <c r="H69" s="28"/>
      <c r="I69" s="28"/>
      <c r="J69" s="10" t="s">
        <v>176</v>
      </c>
      <c r="K69" s="10" t="s">
        <v>16</v>
      </c>
      <c r="L69" s="10" t="s">
        <v>11</v>
      </c>
      <c r="M69" s="10"/>
      <c r="N69" s="11">
        <v>100</v>
      </c>
      <c r="O69" s="11">
        <v>0</v>
      </c>
      <c r="P69" s="11"/>
      <c r="Q69" s="9">
        <v>43220</v>
      </c>
      <c r="R69" s="11"/>
      <c r="S69" s="11">
        <f>S68-N69+O69</f>
        <v>13136.550000000003</v>
      </c>
      <c r="T69" s="11"/>
      <c r="U69" s="28" t="str">
        <f>IFERROR(LEFT(J69,FIND(" To purchase ",J69)-1),"-")</f>
        <v>-</v>
      </c>
      <c r="V69" s="28" t="str">
        <f>IFERROR(LEFT(J69,FIND(" Reimbursement for ",J69)-1),"-")</f>
        <v>-</v>
      </c>
      <c r="W69" s="28" t="str">
        <f>IFERROR(RIGHT(J69,LEN(J69)-FIND("Inv# ",J69)-4),"-")</f>
        <v>032518</v>
      </c>
    </row>
    <row r="70" spans="1:23" s="12" customFormat="1" x14ac:dyDescent="0.2">
      <c r="A70" s="9">
        <v>43182</v>
      </c>
      <c r="B70" s="10" t="s">
        <v>278</v>
      </c>
      <c r="C70" s="35" t="s">
        <v>454</v>
      </c>
      <c r="D70" s="1" t="s">
        <v>280</v>
      </c>
      <c r="E70" s="1" t="s">
        <v>318</v>
      </c>
      <c r="F70" s="1" t="s">
        <v>319</v>
      </c>
      <c r="G70" s="1" t="s">
        <v>320</v>
      </c>
      <c r="H70" s="28"/>
      <c r="I70" s="28"/>
      <c r="J70" s="10" t="s">
        <v>175</v>
      </c>
      <c r="K70" s="10" t="s">
        <v>16</v>
      </c>
      <c r="L70" s="10" t="s">
        <v>36</v>
      </c>
      <c r="M70" s="10"/>
      <c r="N70" s="11">
        <v>556.38</v>
      </c>
      <c r="O70" s="11">
        <v>0</v>
      </c>
      <c r="P70" s="11"/>
      <c r="Q70" s="9">
        <v>43190</v>
      </c>
      <c r="R70" s="11"/>
      <c r="S70" s="11">
        <f>S69-N70+O70</f>
        <v>12580.170000000004</v>
      </c>
      <c r="T70" s="11"/>
      <c r="U70" s="28" t="str">
        <f>IFERROR(LEFT(J70,FIND(" To purchase ",J70)-1),"-")</f>
        <v>Sirius Rocketry</v>
      </c>
      <c r="V70" s="28" t="str">
        <f>IFERROR(LEFT(J70,FIND(" Reimbursement for ",J70)-1),"-")</f>
        <v>-</v>
      </c>
      <c r="W70" s="28" t="str">
        <f>IFERROR(RIGHT(J70,LEN(J70)-FIND("Inv# ",J70)-4),"-")</f>
        <v>032318</v>
      </c>
    </row>
    <row r="71" spans="1:23" s="12" customFormat="1" x14ac:dyDescent="0.2">
      <c r="A71" s="9">
        <v>43188</v>
      </c>
      <c r="B71" s="10" t="s">
        <v>278</v>
      </c>
      <c r="C71" s="35" t="s">
        <v>455</v>
      </c>
      <c r="D71" s="1" t="s">
        <v>280</v>
      </c>
      <c r="E71" s="1" t="s">
        <v>318</v>
      </c>
      <c r="F71" s="1" t="s">
        <v>319</v>
      </c>
      <c r="G71" s="1" t="s">
        <v>320</v>
      </c>
      <c r="H71" s="28"/>
      <c r="I71" s="28"/>
      <c r="J71" s="10" t="s">
        <v>178</v>
      </c>
      <c r="K71" s="10" t="s">
        <v>16</v>
      </c>
      <c r="L71" s="10" t="s">
        <v>11</v>
      </c>
      <c r="M71" s="10"/>
      <c r="N71" s="11">
        <v>100</v>
      </c>
      <c r="O71" s="11">
        <v>0</v>
      </c>
      <c r="P71" s="11"/>
      <c r="Q71" s="9">
        <v>43220</v>
      </c>
      <c r="R71" s="11"/>
      <c r="S71" s="11">
        <f>S70-N71+O71</f>
        <v>12480.170000000004</v>
      </c>
      <c r="T71" s="11"/>
      <c r="U71" s="28" t="str">
        <f>IFERROR(LEFT(J71,FIND(" To purchase ",J71)-1),"-")</f>
        <v>-</v>
      </c>
      <c r="V71" s="28" t="str">
        <f>IFERROR(LEFT(J71,FIND(" Reimbursement for ",J71)-1),"-")</f>
        <v>-</v>
      </c>
      <c r="W71" s="28" t="str">
        <f>IFERROR(RIGHT(J71,LEN(J71)-FIND("Inv# ",J71)-4),"-")</f>
        <v>033118</v>
      </c>
    </row>
    <row r="72" spans="1:23" s="12" customFormat="1" x14ac:dyDescent="0.2">
      <c r="A72" s="9">
        <v>43193</v>
      </c>
      <c r="B72" s="10" t="s">
        <v>278</v>
      </c>
      <c r="C72" s="35" t="s">
        <v>456</v>
      </c>
      <c r="D72" s="1" t="s">
        <v>280</v>
      </c>
      <c r="E72" s="1" t="s">
        <v>318</v>
      </c>
      <c r="F72" s="1" t="s">
        <v>319</v>
      </c>
      <c r="G72" s="1" t="s">
        <v>320</v>
      </c>
      <c r="H72" s="28"/>
      <c r="I72" s="28"/>
      <c r="J72" s="10" t="s">
        <v>181</v>
      </c>
      <c r="K72" s="10" t="s">
        <v>16</v>
      </c>
      <c r="L72" s="10" t="s">
        <v>11</v>
      </c>
      <c r="M72" s="10"/>
      <c r="N72" s="11">
        <v>150</v>
      </c>
      <c r="O72" s="11">
        <v>0</v>
      </c>
      <c r="P72" s="11"/>
      <c r="Q72" s="9">
        <v>43281</v>
      </c>
      <c r="R72" s="11"/>
      <c r="S72" s="11">
        <f>S71-N72+O72</f>
        <v>12330.170000000004</v>
      </c>
      <c r="T72" s="11"/>
      <c r="U72" s="28" t="str">
        <f>IFERROR(LEFT(J72,FIND(" To purchase ",J72)-1),"-")</f>
        <v>-</v>
      </c>
      <c r="V72" s="28" t="str">
        <f>IFERROR(LEFT(J72,FIND(" Reimbursement for ",J72)-1),"-")</f>
        <v>-</v>
      </c>
      <c r="W72" s="28" t="str">
        <f>IFERROR(RIGHT(J72,LEN(J72)-FIND("Inv# ",J72)-4),"-")</f>
        <v>040418</v>
      </c>
    </row>
    <row r="73" spans="1:23" s="12" customFormat="1" x14ac:dyDescent="0.2">
      <c r="A73" s="9">
        <v>43193</v>
      </c>
      <c r="B73" s="10" t="s">
        <v>278</v>
      </c>
      <c r="C73" s="35" t="s">
        <v>457</v>
      </c>
      <c r="D73" s="1" t="s">
        <v>280</v>
      </c>
      <c r="E73" s="1" t="s">
        <v>318</v>
      </c>
      <c r="F73" s="1" t="s">
        <v>319</v>
      </c>
      <c r="G73" s="1" t="s">
        <v>320</v>
      </c>
      <c r="H73" s="28"/>
      <c r="I73" s="28"/>
      <c r="J73" s="10" t="s">
        <v>182</v>
      </c>
      <c r="K73" s="10" t="s">
        <v>16</v>
      </c>
      <c r="L73" s="10" t="s">
        <v>36</v>
      </c>
      <c r="M73" s="10"/>
      <c r="N73" s="11">
        <v>237.85</v>
      </c>
      <c r="O73" s="11">
        <v>0</v>
      </c>
      <c r="P73" s="11"/>
      <c r="Q73" s="9">
        <v>43220</v>
      </c>
      <c r="R73" s="11"/>
      <c r="S73" s="11">
        <f>S72-N73+O73</f>
        <v>12092.320000000003</v>
      </c>
      <c r="T73" s="11"/>
      <c r="U73" s="28" t="str">
        <f>IFERROR(LEFT(J73,FIND(" To purchase ",J73)-1),"-")</f>
        <v>Apogee Components</v>
      </c>
      <c r="V73" s="28" t="str">
        <f>IFERROR(LEFT(J73,FIND(" Reimbursement for ",J73)-1),"-")</f>
        <v>-</v>
      </c>
      <c r="W73" s="28" t="str">
        <f>IFERROR(RIGHT(J73,LEN(J73)-FIND("Inv# ",J73)-4),"-")</f>
        <v>002856</v>
      </c>
    </row>
    <row r="74" spans="1:23" s="12" customFormat="1" x14ac:dyDescent="0.2">
      <c r="A74" s="9">
        <v>43193</v>
      </c>
      <c r="B74" s="10" t="s">
        <v>278</v>
      </c>
      <c r="C74" s="35" t="s">
        <v>458</v>
      </c>
      <c r="D74" s="1" t="s">
        <v>280</v>
      </c>
      <c r="E74" s="1" t="s">
        <v>318</v>
      </c>
      <c r="F74" s="1" t="s">
        <v>319</v>
      </c>
      <c r="G74" s="1" t="s">
        <v>320</v>
      </c>
      <c r="H74" s="28"/>
      <c r="I74" s="28"/>
      <c r="J74" s="10" t="s">
        <v>183</v>
      </c>
      <c r="K74" s="10" t="s">
        <v>16</v>
      </c>
      <c r="L74" s="10" t="s">
        <v>11</v>
      </c>
      <c r="M74" s="10"/>
      <c r="N74" s="11">
        <v>1307.4000000000001</v>
      </c>
      <c r="O74" s="11">
        <v>0</v>
      </c>
      <c r="P74" s="11"/>
      <c r="Q74" s="9">
        <v>43220</v>
      </c>
      <c r="R74" s="11"/>
      <c r="S74" s="11">
        <f>S73-N74+O74</f>
        <v>10784.920000000004</v>
      </c>
      <c r="T74" s="11"/>
      <c r="U74" s="28" t="str">
        <f>IFERROR(LEFT(J74,FIND(" To purchase ",J74)-1),"-")</f>
        <v>-</v>
      </c>
      <c r="V74" s="28" t="str">
        <f>IFERROR(LEFT(J74,FIND(" Reimbursement for ",J74)-1),"-")</f>
        <v>-</v>
      </c>
      <c r="W74" s="28" t="str">
        <f>IFERROR(RIGHT(J74,LEN(J74)-FIND("Inv# ",J74)-4),"-")</f>
        <v>96772243</v>
      </c>
    </row>
    <row r="75" spans="1:23" s="12" customFormat="1" x14ac:dyDescent="0.2">
      <c r="A75" s="9">
        <v>43193</v>
      </c>
      <c r="B75" s="10" t="s">
        <v>278</v>
      </c>
      <c r="C75" s="35" t="s">
        <v>459</v>
      </c>
      <c r="D75" s="1" t="s">
        <v>280</v>
      </c>
      <c r="E75" s="1" t="s">
        <v>318</v>
      </c>
      <c r="F75" s="1" t="s">
        <v>319</v>
      </c>
      <c r="G75" s="1" t="s">
        <v>320</v>
      </c>
      <c r="H75" s="28"/>
      <c r="I75" s="28"/>
      <c r="J75" s="10" t="s">
        <v>180</v>
      </c>
      <c r="K75" s="10" t="s">
        <v>16</v>
      </c>
      <c r="L75" s="10" t="s">
        <v>36</v>
      </c>
      <c r="M75" s="10"/>
      <c r="N75" s="11">
        <v>301</v>
      </c>
      <c r="O75" s="11">
        <v>0</v>
      </c>
      <c r="P75" s="11"/>
      <c r="Q75" s="9">
        <v>43220</v>
      </c>
      <c r="R75" s="11"/>
      <c r="S75" s="11">
        <f>S74-N75+O75</f>
        <v>10483.920000000004</v>
      </c>
      <c r="T75" s="11"/>
      <c r="U75" s="28" t="str">
        <f>IFERROR(LEFT(J75,FIND(" To purchase ",J75)-1),"-")</f>
        <v>K D Logo</v>
      </c>
      <c r="V75" s="28" t="str">
        <f>IFERROR(LEFT(J75,FIND(" Reimbursement for ",J75)-1),"-")</f>
        <v>-</v>
      </c>
      <c r="W75" s="28" t="str">
        <f>IFERROR(RIGHT(J75,LEN(J75)-FIND("Inv# ",J75)-4),"-")</f>
        <v>040318</v>
      </c>
    </row>
    <row r="76" spans="1:23" s="12" customFormat="1" x14ac:dyDescent="0.2">
      <c r="A76" s="9">
        <v>43193</v>
      </c>
      <c r="B76" s="10" t="s">
        <v>278</v>
      </c>
      <c r="C76" s="35" t="s">
        <v>460</v>
      </c>
      <c r="D76" s="1" t="s">
        <v>280</v>
      </c>
      <c r="E76" s="1" t="s">
        <v>318</v>
      </c>
      <c r="F76" s="1" t="s">
        <v>319</v>
      </c>
      <c r="G76" s="1" t="s">
        <v>320</v>
      </c>
      <c r="H76" s="28"/>
      <c r="I76" s="28"/>
      <c r="J76" s="10" t="s">
        <v>179</v>
      </c>
      <c r="K76" s="10" t="s">
        <v>16</v>
      </c>
      <c r="L76" s="10" t="s">
        <v>11</v>
      </c>
      <c r="M76" s="10"/>
      <c r="N76" s="11">
        <v>930</v>
      </c>
      <c r="O76" s="11">
        <v>0</v>
      </c>
      <c r="P76" s="11"/>
      <c r="Q76" s="9">
        <v>43220</v>
      </c>
      <c r="R76" s="11"/>
      <c r="S76" s="11">
        <f>S75-N76+O76</f>
        <v>9553.9200000000037</v>
      </c>
      <c r="T76" s="11"/>
      <c r="U76" s="28" t="str">
        <f>IFERROR(LEFT(J76,FIND(" To purchase ",J76)-1),"-")</f>
        <v>-</v>
      </c>
      <c r="V76" s="28" t="str">
        <f>IFERROR(LEFT(J76,FIND(" Reimbursement for ",J76)-1),"-")</f>
        <v>-</v>
      </c>
      <c r="W76" s="28" t="str">
        <f>IFERROR(RIGHT(J76,LEN(J76)-FIND("Inv# ",J76)-4),"-")</f>
        <v>040318</v>
      </c>
    </row>
    <row r="77" spans="1:23" s="12" customFormat="1" x14ac:dyDescent="0.2">
      <c r="A77" s="9">
        <v>43208</v>
      </c>
      <c r="B77" s="10" t="s">
        <v>278</v>
      </c>
      <c r="C77" s="35" t="s">
        <v>461</v>
      </c>
      <c r="D77" s="1" t="s">
        <v>280</v>
      </c>
      <c r="E77" s="1" t="s">
        <v>318</v>
      </c>
      <c r="F77" s="1" t="s">
        <v>319</v>
      </c>
      <c r="G77" s="1" t="s">
        <v>320</v>
      </c>
      <c r="H77" s="28"/>
      <c r="I77" s="28"/>
      <c r="J77" s="10" t="s">
        <v>189</v>
      </c>
      <c r="K77" s="10" t="s">
        <v>16</v>
      </c>
      <c r="L77" s="10" t="s">
        <v>36</v>
      </c>
      <c r="M77" s="10"/>
      <c r="N77" s="11">
        <v>23.88</v>
      </c>
      <c r="O77" s="11">
        <v>0</v>
      </c>
      <c r="P77" s="11"/>
      <c r="Q77" s="9">
        <v>43281</v>
      </c>
      <c r="R77" s="11"/>
      <c r="S77" s="11">
        <f>S76-N77+O77</f>
        <v>9530.0400000000045</v>
      </c>
      <c r="T77" s="11"/>
      <c r="U77" s="28" t="str">
        <f>IFERROR(LEFT(J77,FIND(" To purchase ",J77)-1),"-")</f>
        <v>-</v>
      </c>
      <c r="V77" s="28" t="str">
        <f>IFERROR(LEFT(J77,FIND(" Reimbursement for ",J77)-1),"-")</f>
        <v>Albert Chang</v>
      </c>
      <c r="W77" s="28" t="str">
        <f>IFERROR(RIGHT(J77,LEN(J77)-FIND("Inv# ",J77)-4),"-")</f>
        <v>040618</v>
      </c>
    </row>
    <row r="78" spans="1:23" s="12" customFormat="1" x14ac:dyDescent="0.2">
      <c r="A78" s="9">
        <v>43208</v>
      </c>
      <c r="B78" s="10" t="s">
        <v>278</v>
      </c>
      <c r="C78" s="35" t="s">
        <v>462</v>
      </c>
      <c r="D78" s="1" t="s">
        <v>280</v>
      </c>
      <c r="E78" s="1" t="s">
        <v>318</v>
      </c>
      <c r="F78" s="1" t="s">
        <v>319</v>
      </c>
      <c r="G78" s="1" t="s">
        <v>320</v>
      </c>
      <c r="H78" s="28"/>
      <c r="I78" s="28"/>
      <c r="J78" s="10" t="s">
        <v>188</v>
      </c>
      <c r="K78" s="10" t="s">
        <v>16</v>
      </c>
      <c r="L78" s="10" t="s">
        <v>36</v>
      </c>
      <c r="M78" s="10"/>
      <c r="N78" s="11">
        <v>191.73</v>
      </c>
      <c r="O78" s="11">
        <v>0</v>
      </c>
      <c r="P78" s="11"/>
      <c r="Q78" s="9">
        <v>43251</v>
      </c>
      <c r="R78" s="11"/>
      <c r="S78" s="11">
        <f>S77-N78+O78</f>
        <v>9338.3100000000049</v>
      </c>
      <c r="T78" s="11"/>
      <c r="U78" s="28" t="str">
        <f>IFERROR(LEFT(J78,FIND(" To purchase ",J78)-1),"-")</f>
        <v>-</v>
      </c>
      <c r="V78" s="28" t="str">
        <f>IFERROR(LEFT(J78,FIND(" Reimbursement for ",J78)-1),"-")</f>
        <v>Maria Juarez</v>
      </c>
      <c r="W78" s="28" t="str">
        <f>IFERROR(RIGHT(J78,LEN(J78)-FIND("Inv# ",J78)-4),"-")</f>
        <v>032918</v>
      </c>
    </row>
    <row r="79" spans="1:23" s="12" customFormat="1" x14ac:dyDescent="0.2">
      <c r="A79" s="9">
        <v>43210</v>
      </c>
      <c r="B79" s="10" t="s">
        <v>278</v>
      </c>
      <c r="C79" s="35" t="s">
        <v>463</v>
      </c>
      <c r="D79" s="1" t="s">
        <v>280</v>
      </c>
      <c r="E79" s="1" t="s">
        <v>318</v>
      </c>
      <c r="F79" s="1" t="s">
        <v>319</v>
      </c>
      <c r="G79" s="1" t="s">
        <v>320</v>
      </c>
      <c r="H79" s="28"/>
      <c r="I79" s="28"/>
      <c r="J79" s="10" t="s">
        <v>191</v>
      </c>
      <c r="K79" s="10" t="s">
        <v>16</v>
      </c>
      <c r="L79" s="10" t="s">
        <v>36</v>
      </c>
      <c r="M79" s="10"/>
      <c r="N79" s="11">
        <v>949.16</v>
      </c>
      <c r="O79" s="11">
        <v>0</v>
      </c>
      <c r="P79" s="11"/>
      <c r="Q79" s="9">
        <v>43251</v>
      </c>
      <c r="R79" s="11"/>
      <c r="S79" s="11">
        <f>S78-N79+O79</f>
        <v>8389.1500000000051</v>
      </c>
      <c r="T79" s="11"/>
      <c r="U79" s="28" t="str">
        <f>IFERROR(LEFT(J79,FIND(" To purchase ",J79)-1),"-")</f>
        <v>Apogee Components</v>
      </c>
      <c r="V79" s="28" t="str">
        <f>IFERROR(LEFT(J79,FIND(" Reimbursement for ",J79)-1),"-")</f>
        <v>-</v>
      </c>
      <c r="W79" s="28" t="str">
        <f>IFERROR(RIGHT(J79,LEN(J79)-FIND("Inv# ",J79)-4),"-")</f>
        <v>005190</v>
      </c>
    </row>
    <row r="80" spans="1:23" s="12" customFormat="1" x14ac:dyDescent="0.2">
      <c r="A80" s="9">
        <v>43210</v>
      </c>
      <c r="B80" s="10" t="s">
        <v>278</v>
      </c>
      <c r="C80" s="35" t="s">
        <v>464</v>
      </c>
      <c r="D80" s="1" t="s">
        <v>280</v>
      </c>
      <c r="E80" s="1" t="s">
        <v>318</v>
      </c>
      <c r="F80" s="1" t="s">
        <v>319</v>
      </c>
      <c r="G80" s="1" t="s">
        <v>320</v>
      </c>
      <c r="H80" s="28"/>
      <c r="I80" s="28"/>
      <c r="J80" s="10" t="s">
        <v>190</v>
      </c>
      <c r="K80" s="10" t="s">
        <v>16</v>
      </c>
      <c r="L80" s="10" t="s">
        <v>11</v>
      </c>
      <c r="M80" s="10"/>
      <c r="N80" s="11">
        <v>100</v>
      </c>
      <c r="O80" s="11">
        <v>0</v>
      </c>
      <c r="P80" s="11"/>
      <c r="Q80" s="9">
        <v>43251</v>
      </c>
      <c r="R80" s="11"/>
      <c r="S80" s="11">
        <f>S79-N80+O80</f>
        <v>8289.1500000000051</v>
      </c>
      <c r="T80" s="11"/>
      <c r="U80" s="28" t="str">
        <f>IFERROR(LEFT(J80,FIND(" To purchase ",J80)-1),"-")</f>
        <v>-</v>
      </c>
      <c r="V80" s="28" t="str">
        <f>IFERROR(LEFT(J80,FIND(" Reimbursement for ",J80)-1),"-")</f>
        <v>-</v>
      </c>
      <c r="W80" s="28" t="str">
        <f>IFERROR(RIGHT(J80,LEN(J80)-FIND("Inv# ",J80)-4),"-")</f>
        <v>042218</v>
      </c>
    </row>
    <row r="81" spans="1:30" s="12" customFormat="1" x14ac:dyDescent="0.2">
      <c r="A81" s="9">
        <v>43214</v>
      </c>
      <c r="B81" s="10" t="s">
        <v>278</v>
      </c>
      <c r="C81" s="35" t="s">
        <v>465</v>
      </c>
      <c r="D81" s="1" t="s">
        <v>280</v>
      </c>
      <c r="E81" s="1" t="s">
        <v>318</v>
      </c>
      <c r="F81" s="1" t="s">
        <v>319</v>
      </c>
      <c r="G81" s="1" t="s">
        <v>320</v>
      </c>
      <c r="H81" s="28"/>
      <c r="I81" s="28"/>
      <c r="J81" s="10" t="s">
        <v>192</v>
      </c>
      <c r="K81" s="10" t="s">
        <v>16</v>
      </c>
      <c r="L81" s="10" t="s">
        <v>11</v>
      </c>
      <c r="M81" s="10"/>
      <c r="N81" s="11">
        <v>160</v>
      </c>
      <c r="O81" s="11">
        <v>0</v>
      </c>
      <c r="P81" s="11"/>
      <c r="Q81" s="9">
        <v>43251</v>
      </c>
      <c r="R81" s="11"/>
      <c r="S81" s="11">
        <f>S80-N81+O81</f>
        <v>8129.1500000000051</v>
      </c>
      <c r="T81" s="11"/>
      <c r="U81" s="28" t="str">
        <f>IFERROR(LEFT(J81,FIND(" To purchase ",J81)-1),"-")</f>
        <v>Aerospace Industires Association</v>
      </c>
      <c r="V81" s="28" t="str">
        <f>IFERROR(LEFT(J81,FIND(" Reimbursement for ",J81)-1),"-")</f>
        <v>-</v>
      </c>
      <c r="W81" s="28" t="str">
        <f>IFERROR(RIGHT(J81,LEN(J81)-FIND("Inv# ",J81)-4),"-")</f>
        <v>051218</v>
      </c>
    </row>
    <row r="82" spans="1:30" s="12" customFormat="1" x14ac:dyDescent="0.2">
      <c r="A82" s="9">
        <v>43214</v>
      </c>
      <c r="B82" s="10" t="s">
        <v>278</v>
      </c>
      <c r="C82" s="35" t="s">
        <v>465</v>
      </c>
      <c r="D82" s="1" t="s">
        <v>280</v>
      </c>
      <c r="E82" s="1" t="s">
        <v>318</v>
      </c>
      <c r="F82" s="1" t="s">
        <v>319</v>
      </c>
      <c r="G82" s="1" t="s">
        <v>320</v>
      </c>
      <c r="H82" s="28"/>
      <c r="I82" s="28"/>
      <c r="J82" s="10" t="s">
        <v>192</v>
      </c>
      <c r="K82" s="10" t="s">
        <v>16</v>
      </c>
      <c r="L82" s="10" t="s">
        <v>36</v>
      </c>
      <c r="M82" s="10"/>
      <c r="N82" s="11">
        <v>165</v>
      </c>
      <c r="O82" s="11">
        <v>0</v>
      </c>
      <c r="P82" s="11"/>
      <c r="Q82" s="9">
        <v>43251</v>
      </c>
      <c r="R82" s="11"/>
      <c r="S82" s="11">
        <f>S81-N82+O82</f>
        <v>7964.1500000000051</v>
      </c>
      <c r="T82" s="11"/>
      <c r="U82" s="28" t="str">
        <f>IFERROR(LEFT(J82,FIND(" To purchase ",J82)-1),"-")</f>
        <v>Aerospace Industires Association</v>
      </c>
      <c r="V82" s="28" t="str">
        <f>IFERROR(LEFT(J82,FIND(" Reimbursement for ",J82)-1),"-")</f>
        <v>-</v>
      </c>
      <c r="W82" s="28" t="str">
        <f>IFERROR(RIGHT(J82,LEN(J82)-FIND("Inv# ",J82)-4),"-")</f>
        <v>051218</v>
      </c>
    </row>
    <row r="83" spans="1:30" s="12" customFormat="1" x14ac:dyDescent="0.2">
      <c r="A83" s="9">
        <v>43216</v>
      </c>
      <c r="B83" s="10" t="s">
        <v>278</v>
      </c>
      <c r="C83" s="35" t="s">
        <v>466</v>
      </c>
      <c r="D83" s="1" t="s">
        <v>280</v>
      </c>
      <c r="E83" s="1" t="s">
        <v>318</v>
      </c>
      <c r="F83" s="1" t="s">
        <v>319</v>
      </c>
      <c r="G83" s="1" t="s">
        <v>320</v>
      </c>
      <c r="H83" s="28"/>
      <c r="I83" s="28"/>
      <c r="J83" s="10" t="s">
        <v>193</v>
      </c>
      <c r="K83" s="10" t="s">
        <v>16</v>
      </c>
      <c r="L83" s="10" t="s">
        <v>11</v>
      </c>
      <c r="M83" s="10"/>
      <c r="N83" s="11">
        <v>100</v>
      </c>
      <c r="O83" s="11">
        <v>0</v>
      </c>
      <c r="P83" s="11"/>
      <c r="Q83" s="9">
        <v>43251</v>
      </c>
      <c r="R83" s="11"/>
      <c r="S83" s="11">
        <f>S82-N83+O83</f>
        <v>7864.1500000000051</v>
      </c>
      <c r="T83" s="11"/>
      <c r="U83" s="28" t="str">
        <f>IFERROR(LEFT(J83,FIND(" To purchase ",J83)-1),"-")</f>
        <v>-</v>
      </c>
      <c r="V83" s="28" t="str">
        <f>IFERROR(LEFT(J83,FIND(" Reimbursement for ",J83)-1),"-")</f>
        <v>-</v>
      </c>
      <c r="W83" s="28" t="str">
        <f>IFERROR(RIGHT(J83,LEN(J83)-FIND("Inv# ",J83)-4),"-")</f>
        <v>042918</v>
      </c>
    </row>
    <row r="84" spans="1:30" s="12" customFormat="1" x14ac:dyDescent="0.2">
      <c r="A84" s="9">
        <v>43228</v>
      </c>
      <c r="B84" s="10" t="s">
        <v>278</v>
      </c>
      <c r="C84" s="35" t="s">
        <v>467</v>
      </c>
      <c r="D84" s="1" t="s">
        <v>280</v>
      </c>
      <c r="E84" s="1" t="s">
        <v>318</v>
      </c>
      <c r="F84" s="1" t="s">
        <v>319</v>
      </c>
      <c r="G84" s="1" t="s">
        <v>320</v>
      </c>
      <c r="H84" s="28"/>
      <c r="I84" s="28"/>
      <c r="J84" s="30" t="s">
        <v>194</v>
      </c>
      <c r="K84" s="10" t="s">
        <v>10</v>
      </c>
      <c r="L84" s="10" t="s">
        <v>11</v>
      </c>
      <c r="M84" s="10"/>
      <c r="N84" s="11">
        <v>1080</v>
      </c>
      <c r="O84" s="11">
        <v>0</v>
      </c>
      <c r="P84" s="11"/>
      <c r="Q84" s="9">
        <v>43251</v>
      </c>
      <c r="R84" s="11"/>
      <c r="S84" s="11">
        <f>S83-N84+O84</f>
        <v>6784.1500000000051</v>
      </c>
      <c r="T84" s="11"/>
      <c r="U84" s="28" t="str">
        <f>IFERROR(LEFT(J84,FIND(" To purchase ",J84)-1),"-")</f>
        <v>-</v>
      </c>
      <c r="V84" s="28" t="str">
        <f>IFERROR(LEFT(J84,FIND(" Reimbursement for ",J84)-1),"-")</f>
        <v>-</v>
      </c>
      <c r="W84" s="28" t="str">
        <f>IFERROR(RIGHT(J84,LEN(J84)-FIND("Inv# ",J84)-4),"-")</f>
        <v>5020102</v>
      </c>
    </row>
    <row r="85" spans="1:30" s="12" customFormat="1" x14ac:dyDescent="0.2">
      <c r="A85" s="9">
        <v>43230</v>
      </c>
      <c r="B85" s="10" t="s">
        <v>278</v>
      </c>
      <c r="C85" s="35" t="s">
        <v>468</v>
      </c>
      <c r="D85" s="1" t="s">
        <v>280</v>
      </c>
      <c r="E85" s="1" t="s">
        <v>318</v>
      </c>
      <c r="F85" s="1" t="s">
        <v>319</v>
      </c>
      <c r="G85" s="1" t="s">
        <v>320</v>
      </c>
      <c r="H85" s="28"/>
      <c r="I85" s="28"/>
      <c r="J85" s="10" t="s">
        <v>195</v>
      </c>
      <c r="K85" s="10" t="s">
        <v>10</v>
      </c>
      <c r="L85" s="10" t="s">
        <v>36</v>
      </c>
      <c r="M85" s="10"/>
      <c r="N85" s="11">
        <v>300.38</v>
      </c>
      <c r="O85" s="11">
        <v>0</v>
      </c>
      <c r="P85" s="11"/>
      <c r="Q85" s="9">
        <v>43251</v>
      </c>
      <c r="R85" s="11"/>
      <c r="S85" s="11">
        <f>S84-N85+O85</f>
        <v>6483.770000000005</v>
      </c>
      <c r="T85" s="11"/>
      <c r="U85" s="28" t="str">
        <f>IFERROR(LEFT(J85,FIND(" To purchase ",J85)-1),"-")</f>
        <v>-</v>
      </c>
      <c r="V85" s="28" t="str">
        <f>IFERROR(LEFT(J85,FIND(" Reimbursement for ",J85)-1),"-")</f>
        <v>-</v>
      </c>
      <c r="W85" s="28" t="str">
        <f>IFERROR(RIGHT(J85,LEN(J85)-FIND("Inv# ",J85)-4),"-")</f>
        <v>181233</v>
      </c>
    </row>
    <row r="86" spans="1:30" s="12" customFormat="1" x14ac:dyDescent="0.2">
      <c r="A86" s="9">
        <v>43243</v>
      </c>
      <c r="B86" s="10" t="s">
        <v>278</v>
      </c>
      <c r="C86" s="35" t="s">
        <v>469</v>
      </c>
      <c r="D86" s="1" t="s">
        <v>280</v>
      </c>
      <c r="E86" s="1" t="s">
        <v>318</v>
      </c>
      <c r="F86" s="1" t="s">
        <v>319</v>
      </c>
      <c r="G86" s="1" t="s">
        <v>320</v>
      </c>
      <c r="H86" s="28"/>
      <c r="I86" s="28"/>
      <c r="J86" s="30" t="s">
        <v>200</v>
      </c>
      <c r="K86" s="10" t="s">
        <v>10</v>
      </c>
      <c r="L86" s="10" t="s">
        <v>11</v>
      </c>
      <c r="M86" s="10"/>
      <c r="N86" s="11">
        <v>290</v>
      </c>
      <c r="O86" s="11">
        <v>0</v>
      </c>
      <c r="P86" s="11"/>
      <c r="Q86" s="9">
        <v>43281</v>
      </c>
      <c r="R86" s="11"/>
      <c r="S86" s="11">
        <f>S85-N86+O86</f>
        <v>6193.770000000005</v>
      </c>
      <c r="T86" s="11"/>
      <c r="U86" s="28" t="str">
        <f>IFERROR(LEFT(J86,FIND(" To purchase ",J86)-1),"-")</f>
        <v>-</v>
      </c>
      <c r="V86" s="28" t="str">
        <f>IFERROR(LEFT(J86,FIND(" Reimbursement for ",J86)-1),"-")</f>
        <v>-</v>
      </c>
      <c r="W86" s="28" t="str">
        <f>IFERROR(RIGHT(J86,LEN(J86)-FIND("Inv# ",J86)-4),"-")</f>
        <v>8501</v>
      </c>
    </row>
    <row r="87" spans="1:30" s="12" customFormat="1" x14ac:dyDescent="0.2">
      <c r="A87" s="9">
        <v>43269</v>
      </c>
      <c r="B87" s="10" t="s">
        <v>287</v>
      </c>
      <c r="C87" s="35" t="s">
        <v>470</v>
      </c>
      <c r="D87" s="1" t="s">
        <v>280</v>
      </c>
      <c r="E87" s="1" t="s">
        <v>318</v>
      </c>
      <c r="F87" s="1" t="s">
        <v>319</v>
      </c>
      <c r="G87" s="1" t="s">
        <v>320</v>
      </c>
      <c r="H87" s="28"/>
      <c r="I87" s="28"/>
      <c r="J87" s="30" t="s">
        <v>204</v>
      </c>
      <c r="K87" s="10" t="s">
        <v>18</v>
      </c>
      <c r="L87" s="10" t="s">
        <v>205</v>
      </c>
      <c r="M87" s="10"/>
      <c r="N87" s="11">
        <v>0</v>
      </c>
      <c r="O87" s="11">
        <v>100</v>
      </c>
      <c r="P87" s="11"/>
      <c r="Q87" s="9">
        <v>43281</v>
      </c>
      <c r="R87" s="11"/>
      <c r="S87" s="11">
        <f>S86-N87+O87</f>
        <v>6293.770000000005</v>
      </c>
      <c r="T87" s="11"/>
      <c r="U87" s="28" t="str">
        <f>IFERROR(LEFT(J87,FIND(" To purchase ",J87)-1),"-")</f>
        <v>-</v>
      </c>
      <c r="V87" s="28" t="str">
        <f>IFERROR(LEFT(J87,FIND(" Reimbursement for ",J87)-1),"-")</f>
        <v>-</v>
      </c>
      <c r="W87" s="28" t="str">
        <f>IFERROR(RIGHT(J87,LEN(J87)-FIND("Inv# ",J87)-4),"-")</f>
        <v>-</v>
      </c>
    </row>
    <row r="88" spans="1:30" s="12" customFormat="1" x14ac:dyDescent="0.2">
      <c r="A88" s="9">
        <v>43272</v>
      </c>
      <c r="B88" s="10" t="s">
        <v>307</v>
      </c>
      <c r="C88" s="35" t="s">
        <v>471</v>
      </c>
      <c r="D88" s="1" t="s">
        <v>280</v>
      </c>
      <c r="E88" s="1" t="s">
        <v>318</v>
      </c>
      <c r="F88" s="1" t="s">
        <v>319</v>
      </c>
      <c r="G88" s="1" t="s">
        <v>320</v>
      </c>
      <c r="H88" s="28"/>
      <c r="I88" s="28"/>
      <c r="J88" s="30" t="s">
        <v>206</v>
      </c>
      <c r="K88" s="10" t="s">
        <v>16</v>
      </c>
      <c r="L88" s="10" t="s">
        <v>207</v>
      </c>
      <c r="M88" s="10"/>
      <c r="N88" s="11">
        <v>981.97</v>
      </c>
      <c r="O88" s="11">
        <v>0</v>
      </c>
      <c r="P88" s="11"/>
      <c r="Q88" s="9">
        <v>43281</v>
      </c>
      <c r="R88" s="11"/>
      <c r="S88" s="11">
        <f>S87-N88+O88</f>
        <v>5311.8000000000047</v>
      </c>
      <c r="T88" s="11">
        <v>5311.8</v>
      </c>
      <c r="U88" s="28" t="str">
        <f>IFERROR(LEFT(J88,FIND(" To purchase ",J88)-1),"-")</f>
        <v>-</v>
      </c>
      <c r="V88" s="28" t="str">
        <f>IFERROR(LEFT(J88,FIND(" Reimbursement for ",J88)-1),"-")</f>
        <v>-</v>
      </c>
      <c r="W88" s="28" t="str">
        <f>IFERROR(RIGHT(J88,LEN(J88)-FIND("Inv# ",J88)-4),"-")</f>
        <v>-</v>
      </c>
    </row>
    <row r="89" spans="1:30" s="12" customFormat="1" x14ac:dyDescent="0.2">
      <c r="A89" s="5">
        <v>43333</v>
      </c>
      <c r="B89" s="6" t="s">
        <v>278</v>
      </c>
      <c r="C89" s="36" t="s">
        <v>472</v>
      </c>
      <c r="D89" s="1" t="s">
        <v>280</v>
      </c>
      <c r="E89" s="1" t="s">
        <v>318</v>
      </c>
      <c r="F89" s="1" t="s">
        <v>319</v>
      </c>
      <c r="G89" s="1" t="s">
        <v>320</v>
      </c>
      <c r="H89" s="29"/>
      <c r="I89" s="29"/>
      <c r="J89" s="31" t="s">
        <v>208</v>
      </c>
      <c r="K89" s="6" t="s">
        <v>209</v>
      </c>
      <c r="L89" s="6" t="s">
        <v>36</v>
      </c>
      <c r="M89" s="6"/>
      <c r="N89" s="7">
        <v>285.23</v>
      </c>
      <c r="O89" s="7">
        <v>0</v>
      </c>
      <c r="P89" s="7"/>
      <c r="Q89" s="5">
        <v>43373</v>
      </c>
      <c r="R89" s="7"/>
      <c r="S89" s="7">
        <f>S88-N89+O89</f>
        <v>5026.5700000000052</v>
      </c>
      <c r="T89" s="7"/>
      <c r="U89" s="29" t="str">
        <f>IFERROR(LEFT(J89,FIND(" To purchase ",J89)-1),"-")</f>
        <v>-</v>
      </c>
      <c r="V89" s="29" t="str">
        <f>IFERROR(LEFT(J89,FIND(" Reimbursement for ",J89)-1),"-")</f>
        <v>-</v>
      </c>
      <c r="W89" s="29" t="str">
        <f>IFERROR(RIGHT(J89,LEN(J89)-FIND("Inv# ",J89)-4),"-")</f>
        <v>1004</v>
      </c>
      <c r="X89"/>
      <c r="Y89"/>
      <c r="Z89"/>
      <c r="AA89"/>
      <c r="AB89"/>
      <c r="AC89"/>
      <c r="AD89"/>
    </row>
    <row r="90" spans="1:30" s="12" customFormat="1" x14ac:dyDescent="0.2">
      <c r="A90" s="5">
        <v>43573</v>
      </c>
      <c r="B90" s="6" t="s">
        <v>287</v>
      </c>
      <c r="C90" s="36" t="s">
        <v>473</v>
      </c>
      <c r="D90" s="1" t="s">
        <v>280</v>
      </c>
      <c r="E90" s="1" t="s">
        <v>318</v>
      </c>
      <c r="F90" s="1" t="s">
        <v>319</v>
      </c>
      <c r="G90" s="1" t="s">
        <v>320</v>
      </c>
      <c r="H90" s="29"/>
      <c r="I90" s="29"/>
      <c r="J90" s="6" t="s">
        <v>232</v>
      </c>
      <c r="K90" s="6" t="s">
        <v>18</v>
      </c>
      <c r="L90" s="6" t="s">
        <v>61</v>
      </c>
      <c r="M90" s="6"/>
      <c r="N90" s="7">
        <v>0</v>
      </c>
      <c r="O90" s="7">
        <v>5826</v>
      </c>
      <c r="P90" s="7"/>
      <c r="Q90" s="5">
        <v>43585</v>
      </c>
      <c r="R90" s="7"/>
      <c r="S90" s="7">
        <f>S89-N90+O90</f>
        <v>10852.570000000005</v>
      </c>
      <c r="T90" s="7"/>
      <c r="U90" s="29" t="str">
        <f>IFERROR(LEFT(J90,FIND(" To purchase ",J90)-1),"-")</f>
        <v>-</v>
      </c>
      <c r="V90" s="29" t="str">
        <f>IFERROR(LEFT(J90,FIND(" Reimbursement for ",J90)-1),"-")</f>
        <v>-</v>
      </c>
      <c r="W90" s="29" t="str">
        <f>IFERROR(RIGHT(J90,LEN(J90)-FIND("Inv# ",J90)-4),"-")</f>
        <v>-</v>
      </c>
      <c r="X90"/>
      <c r="Y90"/>
      <c r="Z90"/>
      <c r="AA90"/>
      <c r="AB90"/>
      <c r="AC90"/>
      <c r="AD90"/>
    </row>
    <row r="91" spans="1:30" s="12" customFormat="1" x14ac:dyDescent="0.2">
      <c r="A91" s="5">
        <v>43578</v>
      </c>
      <c r="B91" s="6" t="s">
        <v>278</v>
      </c>
      <c r="C91" s="36" t="s">
        <v>474</v>
      </c>
      <c r="D91" s="1" t="s">
        <v>280</v>
      </c>
      <c r="E91" s="1" t="s">
        <v>318</v>
      </c>
      <c r="F91" s="1" t="s">
        <v>319</v>
      </c>
      <c r="G91" s="1" t="s">
        <v>320</v>
      </c>
      <c r="H91" s="29"/>
      <c r="I91" s="29"/>
      <c r="J91" s="31" t="s">
        <v>233</v>
      </c>
      <c r="K91" s="6" t="s">
        <v>209</v>
      </c>
      <c r="L91" s="6" t="s">
        <v>11</v>
      </c>
      <c r="M91" s="6"/>
      <c r="N91" s="7">
        <v>100</v>
      </c>
      <c r="O91" s="7">
        <v>0</v>
      </c>
      <c r="P91" s="7"/>
      <c r="Q91" s="5">
        <v>43616</v>
      </c>
      <c r="R91" s="7"/>
      <c r="S91" s="7">
        <f>S90-N91+O91</f>
        <v>10752.570000000005</v>
      </c>
      <c r="T91" s="7"/>
      <c r="U91" s="29" t="str">
        <f>IFERROR(LEFT(J91,FIND(" To purchase ",J91)-1),"-")</f>
        <v>-</v>
      </c>
      <c r="V91" s="29" t="str">
        <f>IFERROR(LEFT(J91,FIND(" Reimbursement for ",J91)-1),"-")</f>
        <v>-</v>
      </c>
      <c r="W91" s="29" t="str">
        <f>IFERROR(RIGHT(J91,LEN(J91)-FIND("Inv# ",J91)-4),"-")</f>
        <v>-</v>
      </c>
      <c r="X91"/>
      <c r="Y91"/>
      <c r="Z91"/>
      <c r="AA91"/>
      <c r="AB91"/>
      <c r="AC91"/>
      <c r="AD91"/>
    </row>
    <row r="92" spans="1:30" x14ac:dyDescent="0.2">
      <c r="A92" s="5">
        <v>43595</v>
      </c>
      <c r="B92" s="6" t="s">
        <v>307</v>
      </c>
      <c r="C92" s="36" t="s">
        <v>475</v>
      </c>
      <c r="D92" s="1" t="s">
        <v>280</v>
      </c>
      <c r="E92" s="1" t="s">
        <v>318</v>
      </c>
      <c r="F92" s="1" t="s">
        <v>319</v>
      </c>
      <c r="G92" s="1" t="s">
        <v>320</v>
      </c>
      <c r="H92" s="29"/>
      <c r="I92" s="29"/>
      <c r="J92" s="31" t="s">
        <v>236</v>
      </c>
      <c r="K92" s="6" t="s">
        <v>16</v>
      </c>
      <c r="L92" s="6" t="s">
        <v>207</v>
      </c>
      <c r="M92" s="6"/>
      <c r="N92" s="7">
        <v>400</v>
      </c>
      <c r="O92" s="7">
        <v>0</v>
      </c>
      <c r="P92" s="7"/>
      <c r="Q92" s="5">
        <v>43616</v>
      </c>
      <c r="R92" s="7"/>
      <c r="S92" s="7">
        <f>S91-N92+O92</f>
        <v>10352.570000000005</v>
      </c>
      <c r="T92" s="7"/>
      <c r="U92" s="29" t="str">
        <f>IFERROR(LEFT(J92,FIND(" To purchase ",J92)-1),"-")</f>
        <v>-</v>
      </c>
      <c r="V92" s="29" t="str">
        <f>IFERROR(LEFT(J92,FIND(" Reimbursement for ",J92)-1),"-")</f>
        <v>-</v>
      </c>
      <c r="W92" s="29" t="str">
        <f>IFERROR(RIGHT(J92,LEN(J92)-FIND("Inv# ",J92)-4),"-")</f>
        <v>-</v>
      </c>
    </row>
    <row r="93" spans="1:30" x14ac:dyDescent="0.2">
      <c r="A93" s="5">
        <v>43616</v>
      </c>
      <c r="B93" s="6" t="s">
        <v>307</v>
      </c>
      <c r="C93" s="36" t="s">
        <v>476</v>
      </c>
      <c r="D93" s="1" t="s">
        <v>280</v>
      </c>
      <c r="E93" s="1" t="s">
        <v>318</v>
      </c>
      <c r="F93" s="1" t="s">
        <v>319</v>
      </c>
      <c r="G93" s="1" t="s">
        <v>320</v>
      </c>
      <c r="H93" s="29"/>
      <c r="I93" s="29"/>
      <c r="J93" s="31" t="s">
        <v>245</v>
      </c>
      <c r="K93" s="6" t="s">
        <v>16</v>
      </c>
      <c r="L93" s="6" t="s">
        <v>207</v>
      </c>
      <c r="M93" s="6"/>
      <c r="N93" s="7">
        <v>2195</v>
      </c>
      <c r="O93" s="7">
        <v>0</v>
      </c>
      <c r="P93" s="7"/>
      <c r="Q93" s="5">
        <v>43616</v>
      </c>
      <c r="R93" s="7"/>
      <c r="S93" s="7">
        <f>S92-N93+O93</f>
        <v>8157.5700000000052</v>
      </c>
      <c r="T93" s="7"/>
      <c r="U93" s="29" t="str">
        <f>IFERROR(LEFT(J93,FIND(" To purchase ",J93)-1),"-")</f>
        <v>-</v>
      </c>
      <c r="V93" s="29" t="str">
        <f>IFERROR(LEFT(J93,FIND(" Reimbursement for ",J93)-1),"-")</f>
        <v>-</v>
      </c>
      <c r="W93" s="29" t="str">
        <f>IFERROR(RIGHT(J93,LEN(J93)-FIND("Inv# ",J93)-4),"-")</f>
        <v>-</v>
      </c>
    </row>
    <row r="94" spans="1:30" x14ac:dyDescent="0.2">
      <c r="A94" s="5">
        <v>43622</v>
      </c>
      <c r="B94" s="6" t="s">
        <v>307</v>
      </c>
      <c r="C94" s="36" t="s">
        <v>477</v>
      </c>
      <c r="D94" s="1" t="s">
        <v>280</v>
      </c>
      <c r="E94" s="1" t="s">
        <v>318</v>
      </c>
      <c r="F94" s="1" t="s">
        <v>319</v>
      </c>
      <c r="G94" s="1" t="s">
        <v>320</v>
      </c>
      <c r="H94" s="29"/>
      <c r="I94" s="29"/>
      <c r="J94" s="31" t="s">
        <v>248</v>
      </c>
      <c r="K94" s="6" t="s">
        <v>16</v>
      </c>
      <c r="L94" s="6" t="s">
        <v>207</v>
      </c>
      <c r="M94" s="6"/>
      <c r="N94" s="7">
        <v>2195</v>
      </c>
      <c r="O94" s="7">
        <v>0</v>
      </c>
      <c r="P94" s="7"/>
      <c r="Q94" s="5">
        <v>43646</v>
      </c>
      <c r="R94" s="7"/>
      <c r="S94" s="7">
        <f>S93-N94+O94</f>
        <v>5962.5700000000052</v>
      </c>
      <c r="T94" s="7"/>
      <c r="U94" s="29" t="str">
        <f>IFERROR(LEFT(J94,FIND(" To purchase ",J94)-1),"-")</f>
        <v>-</v>
      </c>
      <c r="V94" s="29" t="str">
        <f>IFERROR(LEFT(J94,FIND(" Reimbursement for ",J94)-1),"-")</f>
        <v>-</v>
      </c>
      <c r="W94" s="29" t="str">
        <f>IFERROR(RIGHT(J94,LEN(J94)-FIND("Inv# ",J94)-4),"-")</f>
        <v>-</v>
      </c>
    </row>
    <row r="95" spans="1:30" x14ac:dyDescent="0.2">
      <c r="A95" s="5">
        <v>43629</v>
      </c>
      <c r="B95" s="6" t="s">
        <v>278</v>
      </c>
      <c r="C95" s="36" t="s">
        <v>478</v>
      </c>
      <c r="D95" s="1" t="s">
        <v>280</v>
      </c>
      <c r="E95" s="1" t="s">
        <v>318</v>
      </c>
      <c r="F95" s="1" t="s">
        <v>319</v>
      </c>
      <c r="G95" s="1" t="s">
        <v>320</v>
      </c>
      <c r="H95" s="29"/>
      <c r="I95" s="29"/>
      <c r="J95" s="31" t="s">
        <v>249</v>
      </c>
      <c r="K95" s="6" t="s">
        <v>16</v>
      </c>
      <c r="L95" s="6" t="s">
        <v>11</v>
      </c>
      <c r="M95" s="6"/>
      <c r="N95" s="7">
        <v>515</v>
      </c>
      <c r="O95" s="7">
        <v>0</v>
      </c>
      <c r="P95" s="7"/>
      <c r="Q95" s="5">
        <v>43646</v>
      </c>
      <c r="R95" s="7"/>
      <c r="S95" s="7">
        <f>S94-N95+O95</f>
        <v>5447.5700000000052</v>
      </c>
      <c r="T95" s="7"/>
      <c r="U95" s="29" t="str">
        <f>IFERROR(LEFT(J95,FIND(" To purchase ",J95)-1),"-")</f>
        <v>-</v>
      </c>
      <c r="V95" s="29" t="str">
        <f>IFERROR(LEFT(J95,FIND(" Reimbursement for ",J95)-1),"-")</f>
        <v>-</v>
      </c>
      <c r="W95" s="29" t="str">
        <f>IFERROR(RIGHT(J95,LEN(J95)-FIND("Inv# ",J95)-4),"-")</f>
        <v>345776643</v>
      </c>
    </row>
    <row r="96" spans="1:30" x14ac:dyDescent="0.2">
      <c r="A96" s="5">
        <v>43636</v>
      </c>
      <c r="B96" s="6" t="s">
        <v>307</v>
      </c>
      <c r="C96" s="36" t="s">
        <v>480</v>
      </c>
      <c r="D96" s="1" t="s">
        <v>280</v>
      </c>
      <c r="E96" s="1" t="s">
        <v>318</v>
      </c>
      <c r="F96" s="1" t="s">
        <v>319</v>
      </c>
      <c r="G96" s="1" t="s">
        <v>320</v>
      </c>
      <c r="H96" s="29"/>
      <c r="I96" s="29"/>
      <c r="J96" s="31" t="s">
        <v>250</v>
      </c>
      <c r="K96" s="6" t="s">
        <v>209</v>
      </c>
      <c r="L96" s="6" t="s">
        <v>11</v>
      </c>
      <c r="M96" s="6"/>
      <c r="N96" s="7">
        <v>465</v>
      </c>
      <c r="O96" s="7">
        <v>0</v>
      </c>
      <c r="P96" s="7"/>
      <c r="Q96" s="5">
        <v>43646</v>
      </c>
      <c r="R96" s="7"/>
      <c r="S96" s="7">
        <f>S95-N96+O96</f>
        <v>4982.5700000000052</v>
      </c>
      <c r="T96" s="7"/>
      <c r="U96" s="29" t="str">
        <f>IFERROR(LEFT(J96,FIND(" To purchase ",J96)-1),"-")</f>
        <v>-</v>
      </c>
      <c r="V96" s="29" t="str">
        <f>IFERROR(LEFT(J96,FIND(" Reimbursement for ",J96)-1),"-")</f>
        <v>-</v>
      </c>
      <c r="W96" s="29" t="str">
        <f>IFERROR(RIGHT(J96,LEN(J96)-FIND("Inv# ",J96)-4),"-")</f>
        <v>-</v>
      </c>
    </row>
    <row r="97" spans="1:23" x14ac:dyDescent="0.2">
      <c r="A97" s="5">
        <v>43643</v>
      </c>
      <c r="B97" s="6" t="s">
        <v>307</v>
      </c>
      <c r="C97" s="36" t="s">
        <v>479</v>
      </c>
      <c r="D97" s="1" t="s">
        <v>280</v>
      </c>
      <c r="E97" s="1" t="s">
        <v>318</v>
      </c>
      <c r="F97" s="1" t="s">
        <v>319</v>
      </c>
      <c r="G97" s="1" t="s">
        <v>320</v>
      </c>
      <c r="H97" s="29"/>
      <c r="I97" s="29"/>
      <c r="J97" s="31" t="s">
        <v>251</v>
      </c>
      <c r="K97" s="6" t="s">
        <v>16</v>
      </c>
      <c r="L97" s="6" t="s">
        <v>207</v>
      </c>
      <c r="M97" s="6"/>
      <c r="N97" s="7">
        <v>714.87</v>
      </c>
      <c r="O97" s="7">
        <v>0</v>
      </c>
      <c r="P97" s="7"/>
      <c r="Q97" s="5">
        <v>43646</v>
      </c>
      <c r="R97" s="7"/>
      <c r="S97" s="7">
        <f>S96-N97+O97</f>
        <v>4267.7000000000053</v>
      </c>
      <c r="T97" s="7">
        <v>4267.7</v>
      </c>
      <c r="U97" s="29" t="str">
        <f>IFERROR(LEFT(J97,FIND(" To purchase ",J97)-1),"-")</f>
        <v>-</v>
      </c>
      <c r="V97" s="29" t="str">
        <f>IFERROR(LEFT(J97,FIND(" Reimbursement for ",J97)-1),"-")</f>
        <v>-</v>
      </c>
      <c r="W97" s="29" t="str">
        <f>IFERROR(RIGHT(J97,LEN(J97)-FIND("Inv# ",J97)-4),"-")</f>
        <v>-</v>
      </c>
    </row>
    <row r="98" spans="1:23" x14ac:dyDescent="0.2">
      <c r="A98" s="42">
        <v>43845</v>
      </c>
      <c r="B98" s="43" t="s">
        <v>312</v>
      </c>
      <c r="C98" s="44" t="s">
        <v>313</v>
      </c>
      <c r="D98" s="43" t="s">
        <v>280</v>
      </c>
      <c r="E98" s="43" t="s">
        <v>318</v>
      </c>
      <c r="F98" s="43" t="s">
        <v>319</v>
      </c>
      <c r="G98" s="43" t="s">
        <v>320</v>
      </c>
      <c r="H98" s="45"/>
      <c r="I98" s="45"/>
      <c r="J98" s="43" t="s">
        <v>321</v>
      </c>
      <c r="K98" s="43" t="s">
        <v>315</v>
      </c>
      <c r="L98" s="43" t="s">
        <v>316</v>
      </c>
      <c r="M98" s="43" t="s">
        <v>317</v>
      </c>
      <c r="N98" s="46">
        <v>0</v>
      </c>
      <c r="O98" s="46">
        <v>6576</v>
      </c>
      <c r="P98" s="45">
        <v>1</v>
      </c>
      <c r="Q98" s="42">
        <v>43861</v>
      </c>
      <c r="R98" s="46">
        <v>0</v>
      </c>
      <c r="S98" s="46">
        <f t="shared" ref="S98:S100" si="0">S97-N98+O98</f>
        <v>10843.700000000004</v>
      </c>
      <c r="T98" s="43"/>
      <c r="U98" s="43"/>
      <c r="V98" s="45"/>
      <c r="W98" s="45"/>
    </row>
    <row r="99" spans="1:23" x14ac:dyDescent="0.2">
      <c r="A99" s="42">
        <v>43908</v>
      </c>
      <c r="B99" s="43" t="s">
        <v>307</v>
      </c>
      <c r="C99" s="44" t="s">
        <v>357</v>
      </c>
      <c r="D99" s="43" t="s">
        <v>280</v>
      </c>
      <c r="E99" s="43" t="s">
        <v>318</v>
      </c>
      <c r="F99" s="43" t="s">
        <v>319</v>
      </c>
      <c r="G99" s="43" t="s">
        <v>320</v>
      </c>
      <c r="H99" s="45"/>
      <c r="I99" s="45"/>
      <c r="J99" s="43" t="s">
        <v>358</v>
      </c>
      <c r="K99" s="43" t="s">
        <v>16</v>
      </c>
      <c r="L99" s="43" t="s">
        <v>207</v>
      </c>
      <c r="M99" s="43" t="s">
        <v>359</v>
      </c>
      <c r="N99" s="46">
        <v>1463.84</v>
      </c>
      <c r="O99" s="46">
        <v>0</v>
      </c>
      <c r="P99" s="45">
        <v>1</v>
      </c>
      <c r="Q99" s="42">
        <v>43921</v>
      </c>
      <c r="R99" s="46">
        <v>1463.84</v>
      </c>
      <c r="S99" s="46">
        <f t="shared" si="0"/>
        <v>9379.8600000000042</v>
      </c>
      <c r="T99" s="43"/>
      <c r="U99" s="43"/>
      <c r="V99" s="45"/>
      <c r="W99" s="45"/>
    </row>
    <row r="100" spans="1:23" x14ac:dyDescent="0.2">
      <c r="A100" s="42">
        <v>43966</v>
      </c>
      <c r="B100" s="43" t="s">
        <v>307</v>
      </c>
      <c r="C100" s="44" t="s">
        <v>363</v>
      </c>
      <c r="D100" s="43" t="s">
        <v>280</v>
      </c>
      <c r="E100" s="43" t="s">
        <v>318</v>
      </c>
      <c r="F100" s="43" t="s">
        <v>319</v>
      </c>
      <c r="G100" s="43" t="s">
        <v>320</v>
      </c>
      <c r="H100" s="45"/>
      <c r="I100" s="45"/>
      <c r="J100" s="43" t="s">
        <v>364</v>
      </c>
      <c r="K100" s="43" t="s">
        <v>16</v>
      </c>
      <c r="L100" s="43" t="s">
        <v>207</v>
      </c>
      <c r="M100" s="43" t="s">
        <v>359</v>
      </c>
      <c r="N100" s="46">
        <v>2903.68</v>
      </c>
      <c r="O100" s="46">
        <v>0</v>
      </c>
      <c r="P100" s="45">
        <v>1</v>
      </c>
      <c r="Q100" s="42">
        <v>43982</v>
      </c>
      <c r="R100" s="46">
        <v>2903.68</v>
      </c>
      <c r="S100" s="46">
        <f t="shared" si="0"/>
        <v>6476.1800000000039</v>
      </c>
      <c r="T100" s="46">
        <v>6476.18</v>
      </c>
      <c r="U100" s="43"/>
      <c r="V100" s="45"/>
      <c r="W100" s="45"/>
    </row>
    <row r="101" spans="1:23" x14ac:dyDescent="0.2">
      <c r="A101" s="45"/>
      <c r="B101" s="43"/>
      <c r="C101" s="44"/>
      <c r="D101" s="43"/>
      <c r="E101" s="43"/>
      <c r="F101" s="43"/>
      <c r="G101" s="43"/>
      <c r="H101" s="43"/>
      <c r="I101" s="43"/>
      <c r="J101" s="43"/>
      <c r="K101" s="45"/>
      <c r="L101" s="45"/>
      <c r="M101" s="45"/>
      <c r="N101" s="46"/>
      <c r="O101" s="46"/>
      <c r="P101" s="45"/>
      <c r="Q101" s="45"/>
      <c r="R101" s="46"/>
      <c r="S101" s="46"/>
      <c r="T101" s="43"/>
      <c r="U101" s="43"/>
      <c r="V101" s="45"/>
      <c r="W101" s="45"/>
    </row>
  </sheetData>
  <autoFilter ref="A2:AD2" xr:uid="{2A1BC179-7912-3C4D-9319-B620B6F96F1D}">
    <sortState xmlns:xlrd2="http://schemas.microsoft.com/office/spreadsheetml/2017/richdata2" ref="A3:AD100">
      <sortCondition ref="A2:A1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865-521ENG</vt:lpstr>
      <vt:lpstr>Sheet1</vt:lpstr>
      <vt:lpstr>865-872GRA</vt:lpstr>
      <vt:lpstr>Sheet1!_2021_03_01_Transactions_Rocketry_2019_07_01_to_2021_03_03</vt:lpstr>
      <vt:lpstr>'865-521ENG'!ETA_Trans_10.01.19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2019-10-16T21:47:32Z</dcterms:created>
  <dcterms:modified xsi:type="dcterms:W3CDTF">2021-03-22T13:36:18Z</dcterms:modified>
</cp:coreProperties>
</file>