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s>
  <definedNames/>
  <calcPr/>
</workbook>
</file>

<file path=xl/sharedStrings.xml><?xml version="1.0" encoding="utf-8"?>
<sst xmlns="http://schemas.openxmlformats.org/spreadsheetml/2006/main" count="100" uniqueCount="68">
  <si>
    <r>
      <rPr>
        <rFont val="Calibri"/>
        <color theme="1"/>
        <sz val="11.0"/>
      </rPr>
      <t xml:space="preserve">❗ Find resources and instructions for how to use the Decoder </t>
    </r>
    <r>
      <rPr>
        <rFont val="Calibri"/>
        <color rgb="FF1155CC"/>
        <sz val="11.0"/>
        <u/>
      </rPr>
      <t>here</t>
    </r>
    <r>
      <rPr>
        <rFont val="Calibri"/>
        <color theme="1"/>
        <sz val="11.0"/>
      </rPr>
      <t>.</t>
    </r>
  </si>
  <si>
    <t>https://dallascityhall.com/departments/budget/financialtransparency/Pages/annualreport.aspx</t>
  </si>
  <si>
    <t>❗ Select how the values are rounded in the report here (Some cities round to the nearest thousand, some to the nearest million).</t>
  </si>
  <si>
    <t>thousands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</si>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</sst>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18">
    <font>
      <sz val="11.0"/>
      <color theme="1"/>
      <name val="Calibri"/>
      <scheme val="minor"/>
    </font>
    <font>
      <i/>
      <color theme="1"/>
      <name val="Calibri"/>
      <scheme val="minor"/>
    </font>
    <font>
      <u/>
      <sz val="11.0"/>
      <color theme="1"/>
      <name val="Calibri"/>
    </font>
    <font>
      <u/>
      <sz val="11.0"/>
      <color rgb="FF0563C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4" numFmtId="0" xfId="0" applyAlignment="1" applyFill="1" applyFont="1">
      <alignment horizontal="left" readingOrder="0" shrinkToFit="0" vertical="center" wrapText="1"/>
    </xf>
    <xf borderId="0" fillId="2" fontId="4" numFmtId="0" xfId="0" applyAlignment="1" applyFont="1">
      <alignment horizontal="left" readingOrder="0" vertical="center"/>
    </xf>
    <xf borderId="0" fillId="0" fontId="4" numFmtId="0" xfId="0" applyAlignment="1" applyFont="1">
      <alignment horizontal="left" readingOrder="0" vertical="top"/>
    </xf>
    <xf borderId="0" fillId="3" fontId="5" numFmtId="0" xfId="0" applyAlignment="1" applyFill="1" applyFont="1">
      <alignment vertical="center"/>
    </xf>
    <xf borderId="0" fillId="3" fontId="6" numFmtId="0" xfId="0" applyAlignment="1" applyFont="1">
      <alignment readingOrder="0" vertical="center"/>
    </xf>
    <xf borderId="0" fillId="3" fontId="7" numFmtId="0" xfId="0" applyAlignment="1" applyFont="1">
      <alignment horizontal="center" vertical="center"/>
    </xf>
    <xf borderId="0" fillId="3" fontId="7"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readingOrder="0" vertical="center"/>
    </xf>
    <xf borderId="0" fillId="2" fontId="4" numFmtId="164" xfId="0" applyAlignment="1" applyFont="1" applyNumberFormat="1">
      <alignment vertical="center"/>
    </xf>
    <xf borderId="0" fillId="2" fontId="4" numFmtId="164" xfId="0" applyAlignment="1" applyFont="1" applyNumberFormat="1">
      <alignment readingOrder="0" vertical="center"/>
    </xf>
    <xf borderId="1" fillId="4" fontId="9" numFmtId="0" xfId="0" applyAlignment="1" applyBorder="1" applyFill="1" applyFont="1">
      <alignment vertical="center"/>
    </xf>
    <xf borderId="1" fillId="4" fontId="9" numFmtId="164" xfId="0" applyAlignment="1" applyBorder="1" applyFont="1" applyNumberFormat="1">
      <alignment vertical="center"/>
    </xf>
    <xf borderId="0" fillId="0" fontId="10" numFmtId="0" xfId="0" applyAlignment="1" applyFont="1">
      <alignment vertical="center"/>
    </xf>
    <xf borderId="1" fillId="4" fontId="9" numFmtId="0" xfId="0" applyAlignment="1" applyBorder="1" applyFont="1">
      <alignment readingOrder="0" vertical="center"/>
    </xf>
    <xf borderId="0" fillId="0" fontId="4" numFmtId="0" xfId="0" applyAlignment="1" applyFont="1">
      <alignment readingOrder="0" vertical="center"/>
    </xf>
    <xf borderId="0" fillId="5" fontId="11" numFmtId="0" xfId="0" applyAlignment="1" applyFill="1" applyFont="1">
      <alignment readingOrder="0" vertical="center"/>
    </xf>
    <xf borderId="0" fillId="5" fontId="10" numFmtId="0" xfId="0" applyAlignment="1" applyFont="1">
      <alignment vertical="center"/>
    </xf>
    <xf borderId="1" fillId="6" fontId="12" numFmtId="0" xfId="0" applyAlignment="1" applyBorder="1" applyFill="1" applyFont="1">
      <alignment vertical="center"/>
    </xf>
    <xf borderId="1" fillId="6" fontId="12" numFmtId="4" xfId="0" applyAlignment="1" applyBorder="1" applyFont="1" applyNumberFormat="1">
      <alignment vertical="center"/>
    </xf>
    <xf borderId="1" fillId="6" fontId="4" numFmtId="0" xfId="0" applyAlignment="1" applyBorder="1" applyFont="1">
      <alignment vertical="center"/>
    </xf>
    <xf borderId="0" fillId="0" fontId="12" numFmtId="0" xfId="0" applyFont="1"/>
    <xf borderId="0" fillId="5" fontId="13" numFmtId="0" xfId="0" applyAlignment="1" applyFont="1">
      <alignment readingOrder="0" vertical="center"/>
    </xf>
    <xf quotePrefix="1" borderId="0" fillId="7" fontId="10" numFmtId="0" xfId="0" applyAlignment="1" applyFill="1" applyFont="1">
      <alignment readingOrder="0"/>
    </xf>
    <xf borderId="0" fillId="7" fontId="10" numFmtId="0" xfId="0" applyAlignment="1" applyFont="1">
      <alignment readingOrder="0"/>
    </xf>
    <xf borderId="0" fillId="7" fontId="10" numFmtId="165" xfId="0" applyFont="1" applyNumberFormat="1"/>
    <xf borderId="0" fillId="7" fontId="10" numFmtId="0" xfId="0" applyFont="1"/>
    <xf borderId="0" fillId="3" fontId="14" numFmtId="0" xfId="0" applyAlignment="1" applyFont="1">
      <alignment readingOrder="0" vertical="center"/>
    </xf>
    <xf borderId="2" fillId="0" fontId="15" numFmtId="0" xfId="0" applyBorder="1" applyFont="1"/>
    <xf borderId="0" fillId="3" fontId="16" numFmtId="0" xfId="0" applyAlignment="1" applyFont="1">
      <alignment readingOrder="0"/>
    </xf>
    <xf borderId="0" fillId="8" fontId="8" numFmtId="0" xfId="0" applyFill="1" applyFont="1"/>
    <xf borderId="0" fillId="8" fontId="8" numFmtId="0" xfId="0" applyAlignment="1" applyFont="1">
      <alignment readingOrder="0" shrinkToFit="0" wrapText="1"/>
    </xf>
    <xf borderId="2" fillId="8" fontId="8" numFmtId="0" xfId="0" applyBorder="1" applyFont="1"/>
    <xf borderId="0" fillId="8" fontId="8" numFmtId="0" xfId="0" applyAlignment="1" applyFont="1">
      <alignment shrinkToFit="0" wrapText="1"/>
    </xf>
    <xf borderId="0" fillId="8" fontId="8" numFmtId="0" xfId="0" applyAlignment="1" applyFont="1">
      <alignment vertical="top"/>
    </xf>
    <xf borderId="0" fillId="8" fontId="8" numFmtId="0" xfId="0" applyAlignment="1" applyFont="1">
      <alignment readingOrder="0" shrinkToFit="0" vertical="top" wrapText="1"/>
    </xf>
    <xf borderId="2" fillId="8" fontId="8" numFmtId="0" xfId="0" applyAlignment="1" applyBorder="1" applyFont="1">
      <alignment vertical="top"/>
    </xf>
    <xf borderId="3" fillId="8" fontId="8" numFmtId="0" xfId="0" applyBorder="1" applyFont="1"/>
    <xf borderId="3" fillId="8" fontId="8" numFmtId="0" xfId="0" applyAlignment="1" applyBorder="1" applyFont="1">
      <alignment readingOrder="0" shrinkToFit="0" wrapText="1"/>
    </xf>
    <xf borderId="2" fillId="8" fontId="8" numFmtId="0" xfId="0" applyAlignment="1" applyBorder="1" applyFont="1">
      <alignment readingOrder="0" shrinkToFit="0" wrapText="1"/>
    </xf>
    <xf borderId="3" fillId="8" fontId="8" numFmtId="0" xfId="0" applyAlignment="1" applyBorder="1" applyFont="1">
      <alignment shrinkToFit="0" wrapText="1"/>
    </xf>
    <xf borderId="0" fillId="8" fontId="8" numFmtId="0" xfId="0" applyAlignment="1" applyFont="1">
      <alignment shrinkToFit="0" vertical="top" wrapText="1"/>
    </xf>
    <xf borderId="0" fillId="8" fontId="12" numFmtId="0" xfId="0" applyFont="1"/>
    <xf borderId="0" fillId="8" fontId="17" numFmtId="0" xfId="0" applyAlignment="1" applyFont="1">
      <alignment readingOrder="0" shrinkToFit="0" wrapText="1"/>
    </xf>
    <xf borderId="0" fillId="0" fontId="8" numFmtId="0" xfId="0" applyAlignment="1" applyFont="1">
      <alignment shrinkToFit="0" wrapText="1"/>
    </xf>
    <xf borderId="2" fillId="0" fontId="8" numFmtId="0" xfId="0" applyBorder="1" applyFont="1"/>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1709743379"/>
        <c:axId val="738349063"/>
      </c:lineChart>
      <c:catAx>
        <c:axId val="1709743379"/>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738349063"/>
      </c:catAx>
      <c:valAx>
        <c:axId val="73834906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709743379"/>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1060638646"/>
        <c:axId val="596912651"/>
      </c:lineChart>
      <c:catAx>
        <c:axId val="106063864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596912651"/>
      </c:catAx>
      <c:valAx>
        <c:axId val="59691265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060638646"/>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1584649370"/>
        <c:axId val="885439993"/>
      </c:lineChart>
      <c:catAx>
        <c:axId val="158464937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885439993"/>
      </c:catAx>
      <c:valAx>
        <c:axId val="88543999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584649370"/>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278952225"/>
        <c:axId val="1348266277"/>
      </c:lineChart>
      <c:catAx>
        <c:axId val="27895222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48266277"/>
      </c:catAx>
      <c:valAx>
        <c:axId val="134826627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78952225"/>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1889464499"/>
        <c:axId val="2137795209"/>
      </c:lineChart>
      <c:catAx>
        <c:axId val="188946449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137795209"/>
      </c:catAx>
      <c:valAx>
        <c:axId val="213779520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889464499"/>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401910193"/>
        <c:axId val="943306226"/>
      </c:lineChart>
      <c:catAx>
        <c:axId val="40191019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43306226"/>
      </c:catAx>
      <c:valAx>
        <c:axId val="94330622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401910193"/>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726029999"/>
        <c:axId val="261722031"/>
      </c:lineChart>
      <c:catAx>
        <c:axId val="72602999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61722031"/>
      </c:catAx>
      <c:valAx>
        <c:axId val="26172203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726029999"/>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hyperlink" Target="https://dallascityhall.com/departments/budget/financialtransparency/Pages/annualreport.aspx"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2526766.0</v>
      </c>
      <c r="F6" s="14">
        <v>2317712.0</v>
      </c>
      <c r="G6" s="14">
        <v>2338070.0</v>
      </c>
      <c r="H6" s="14">
        <v>2382583.0</v>
      </c>
      <c r="I6" s="14">
        <v>2362322.0</v>
      </c>
      <c r="J6" s="14">
        <v>2327131.0</v>
      </c>
      <c r="K6" s="14">
        <v>2327992.0</v>
      </c>
      <c r="L6" s="14">
        <v>2419093.0</v>
      </c>
      <c r="M6" s="14">
        <v>2581895.0</v>
      </c>
      <c r="N6" s="14">
        <v>2901746.0</v>
      </c>
      <c r="O6" s="14">
        <v>3204172.0</v>
      </c>
      <c r="P6" s="14">
        <v>3412001.0</v>
      </c>
      <c r="Q6" s="14">
        <v>3840468.0</v>
      </c>
      <c r="R6" s="14">
        <v>4202024.0</v>
      </c>
      <c r="S6" s="14">
        <v>4914195.0</v>
      </c>
      <c r="T6" s="14">
        <v>5766480.0</v>
      </c>
      <c r="U6" s="11"/>
      <c r="V6" s="11"/>
      <c r="W6" s="11"/>
      <c r="X6" s="11"/>
      <c r="Y6" s="11"/>
    </row>
    <row r="7" ht="22.5" customHeight="1">
      <c r="A7" s="11" t="s">
        <v>11</v>
      </c>
      <c r="B7" s="12" t="s">
        <v>8</v>
      </c>
      <c r="C7" s="12" t="s">
        <v>9</v>
      </c>
      <c r="D7" s="12" t="s">
        <v>11</v>
      </c>
      <c r="E7" s="14">
        <v>7160928.0</v>
      </c>
      <c r="F7" s="14">
        <v>7776653.0</v>
      </c>
      <c r="G7" s="14">
        <v>8214321.0</v>
      </c>
      <c r="H7" s="14">
        <v>8571343.0</v>
      </c>
      <c r="I7" s="14">
        <v>9005511.0</v>
      </c>
      <c r="J7" s="14">
        <v>9403372.0</v>
      </c>
      <c r="K7" s="14">
        <v>9792453.0</v>
      </c>
      <c r="L7" s="14">
        <v>1.0297339E7</v>
      </c>
      <c r="M7" s="14">
        <v>1.0597552E7</v>
      </c>
      <c r="N7" s="14">
        <v>1.0974218E7</v>
      </c>
      <c r="O7" s="14">
        <v>1.1347973E7</v>
      </c>
      <c r="P7" s="14">
        <v>1.1639453E7</v>
      </c>
      <c r="Q7" s="14">
        <v>1.2108191E7</v>
      </c>
      <c r="R7" s="14">
        <v>1.2482369E7</v>
      </c>
      <c r="S7" s="14">
        <v>1.3053836E7</v>
      </c>
      <c r="T7" s="14">
        <v>1.3586063E7</v>
      </c>
      <c r="U7" s="11"/>
      <c r="V7" s="11"/>
      <c r="W7" s="11"/>
      <c r="X7" s="11"/>
      <c r="Y7" s="11"/>
    </row>
    <row r="8" ht="22.5" customHeight="1">
      <c r="A8" s="15" t="s">
        <v>12</v>
      </c>
      <c r="B8" s="15"/>
      <c r="C8" s="15"/>
      <c r="D8" s="15"/>
      <c r="E8" s="16">
        <f t="shared" ref="E8:T8" si="1">E6+E7</f>
        <v>9687694</v>
      </c>
      <c r="F8" s="16">
        <f t="shared" si="1"/>
        <v>10094365</v>
      </c>
      <c r="G8" s="16">
        <f t="shared" si="1"/>
        <v>10552391</v>
      </c>
      <c r="H8" s="16">
        <f t="shared" si="1"/>
        <v>10953926</v>
      </c>
      <c r="I8" s="16">
        <f t="shared" si="1"/>
        <v>11367833</v>
      </c>
      <c r="J8" s="16">
        <f t="shared" si="1"/>
        <v>11730503</v>
      </c>
      <c r="K8" s="16">
        <f t="shared" si="1"/>
        <v>12120445</v>
      </c>
      <c r="L8" s="16">
        <f t="shared" si="1"/>
        <v>12716432</v>
      </c>
      <c r="M8" s="16">
        <f t="shared" si="1"/>
        <v>13179447</v>
      </c>
      <c r="N8" s="16">
        <f t="shared" si="1"/>
        <v>13875964</v>
      </c>
      <c r="O8" s="16">
        <f t="shared" si="1"/>
        <v>14552145</v>
      </c>
      <c r="P8" s="16">
        <f t="shared" si="1"/>
        <v>15051454</v>
      </c>
      <c r="Q8" s="16">
        <f t="shared" si="1"/>
        <v>15948659</v>
      </c>
      <c r="R8" s="16">
        <f t="shared" si="1"/>
        <v>16684393</v>
      </c>
      <c r="S8" s="16">
        <f t="shared" si="1"/>
        <v>17968031</v>
      </c>
      <c r="T8" s="16">
        <f t="shared" si="1"/>
        <v>19352543</v>
      </c>
      <c r="U8" s="17"/>
      <c r="V8" s="17"/>
      <c r="W8" s="17"/>
      <c r="X8" s="17"/>
      <c r="Y8" s="17"/>
    </row>
    <row r="9" ht="22.5" customHeight="1">
      <c r="A9" s="11" t="s">
        <v>13</v>
      </c>
      <c r="B9" s="12" t="s">
        <v>8</v>
      </c>
      <c r="C9" s="12" t="s">
        <v>9</v>
      </c>
      <c r="D9" s="12" t="s">
        <v>13</v>
      </c>
      <c r="E9" s="13"/>
      <c r="F9" s="13"/>
      <c r="G9" s="14">
        <v>44403.0</v>
      </c>
      <c r="H9" s="14">
        <v>48527.0</v>
      </c>
      <c r="I9" s="14">
        <v>56915.0</v>
      </c>
      <c r="J9" s="14">
        <v>47209.0</v>
      </c>
      <c r="K9" s="14">
        <v>788902.0</v>
      </c>
      <c r="L9" s="14">
        <v>3247351.0</v>
      </c>
      <c r="M9" s="14">
        <v>2335372.0</v>
      </c>
      <c r="N9" s="14">
        <v>1422873.0</v>
      </c>
      <c r="O9" s="14">
        <v>1912968.0</v>
      </c>
      <c r="P9" s="14">
        <v>1089462.0</v>
      </c>
      <c r="Q9" s="14">
        <v>1583309.0</v>
      </c>
      <c r="R9" s="14">
        <v>974718.0</v>
      </c>
      <c r="S9" s="14">
        <v>2247516.0</v>
      </c>
      <c r="T9" s="14">
        <v>1561561.0</v>
      </c>
      <c r="U9" s="11"/>
      <c r="V9" s="11"/>
      <c r="W9" s="11"/>
      <c r="X9" s="11"/>
      <c r="Y9" s="11"/>
    </row>
    <row r="10" ht="22.5" customHeight="1">
      <c r="A10" s="11" t="s">
        <v>14</v>
      </c>
      <c r="B10" s="12" t="s">
        <v>8</v>
      </c>
      <c r="C10" s="12" t="s">
        <v>9</v>
      </c>
      <c r="D10" s="12" t="s">
        <v>15</v>
      </c>
      <c r="E10" s="14">
        <v>5304952.0</v>
      </c>
      <c r="F10" s="14">
        <v>5244638.0</v>
      </c>
      <c r="G10" s="14">
        <v>5501127.0</v>
      </c>
      <c r="H10" s="14">
        <v>5797563.0</v>
      </c>
      <c r="I10" s="14">
        <v>6017849.0</v>
      </c>
      <c r="J10" s="14">
        <v>6176073.0</v>
      </c>
      <c r="K10" s="14">
        <v>1.228792E7</v>
      </c>
      <c r="L10" s="14">
        <v>1.6073941E7</v>
      </c>
      <c r="M10" s="14">
        <v>1.4423265E7</v>
      </c>
      <c r="N10" s="14">
        <v>1.055689E7</v>
      </c>
      <c r="O10" s="14">
        <v>1.288707E7</v>
      </c>
      <c r="P10" s="14">
        <v>1.2969622E7</v>
      </c>
      <c r="Q10" s="14">
        <v>1.4146662E7</v>
      </c>
      <c r="R10" s="14">
        <v>1.2429788E7</v>
      </c>
      <c r="S10" s="14">
        <v>1.5378526E7</v>
      </c>
      <c r="T10" s="14">
        <v>1.5746084E7</v>
      </c>
      <c r="U10" s="11"/>
      <c r="V10" s="11"/>
      <c r="W10" s="11"/>
      <c r="X10" s="11"/>
      <c r="Y10" s="11"/>
    </row>
    <row r="11" ht="22.5" customHeight="1">
      <c r="A11" s="11" t="s">
        <v>16</v>
      </c>
      <c r="B11" s="12" t="s">
        <v>8</v>
      </c>
      <c r="C11" s="12" t="s">
        <v>9</v>
      </c>
      <c r="D11" s="12" t="s">
        <v>16</v>
      </c>
      <c r="E11" s="13"/>
      <c r="F11" s="13"/>
      <c r="G11" s="13"/>
      <c r="H11" s="13"/>
      <c r="I11" s="13"/>
      <c r="J11" s="13"/>
      <c r="K11" s="14">
        <v>20432.0</v>
      </c>
      <c r="L11" s="14">
        <v>34855.0</v>
      </c>
      <c r="M11" s="14">
        <v>1619240.0</v>
      </c>
      <c r="N11" s="14">
        <v>3717505.0</v>
      </c>
      <c r="O11" s="14">
        <v>2819306.0</v>
      </c>
      <c r="P11" s="14">
        <v>1949562.0</v>
      </c>
      <c r="Q11" s="14">
        <v>1219526.0</v>
      </c>
      <c r="R11" s="14">
        <v>2252027.0</v>
      </c>
      <c r="S11" s="14">
        <v>1100654.0</v>
      </c>
      <c r="T11" s="14">
        <v>817877.0</v>
      </c>
      <c r="U11" s="11"/>
      <c r="V11" s="11"/>
      <c r="W11" s="11"/>
      <c r="X11" s="11"/>
      <c r="Y11" s="11"/>
    </row>
    <row r="12" ht="22.5" customHeight="1">
      <c r="A12" s="15" t="s">
        <v>17</v>
      </c>
      <c r="B12" s="15"/>
      <c r="C12" s="15"/>
      <c r="D12" s="15"/>
      <c r="E12" s="16">
        <f t="shared" ref="E12:T12" si="2">E10+E11</f>
        <v>5304952</v>
      </c>
      <c r="F12" s="16">
        <f t="shared" si="2"/>
        <v>5244638</v>
      </c>
      <c r="G12" s="16">
        <f t="shared" si="2"/>
        <v>5501127</v>
      </c>
      <c r="H12" s="16">
        <f t="shared" si="2"/>
        <v>5797563</v>
      </c>
      <c r="I12" s="16">
        <f t="shared" si="2"/>
        <v>6017849</v>
      </c>
      <c r="J12" s="16">
        <f t="shared" si="2"/>
        <v>6176073</v>
      </c>
      <c r="K12" s="16">
        <f t="shared" si="2"/>
        <v>12308352</v>
      </c>
      <c r="L12" s="16">
        <f t="shared" si="2"/>
        <v>16108796</v>
      </c>
      <c r="M12" s="16">
        <f t="shared" si="2"/>
        <v>16042505</v>
      </c>
      <c r="N12" s="16">
        <f t="shared" si="2"/>
        <v>14274395</v>
      </c>
      <c r="O12" s="16">
        <f t="shared" si="2"/>
        <v>15706376</v>
      </c>
      <c r="P12" s="16">
        <f t="shared" si="2"/>
        <v>14919184</v>
      </c>
      <c r="Q12" s="16">
        <f t="shared" si="2"/>
        <v>15366188</v>
      </c>
      <c r="R12" s="16">
        <f t="shared" si="2"/>
        <v>14681815</v>
      </c>
      <c r="S12" s="16">
        <f t="shared" si="2"/>
        <v>16479180</v>
      </c>
      <c r="T12" s="16">
        <f t="shared" si="2"/>
        <v>16563961</v>
      </c>
      <c r="U12" s="17"/>
      <c r="V12" s="17"/>
      <c r="W12" s="17"/>
      <c r="X12" s="17"/>
      <c r="Y12" s="17"/>
    </row>
    <row r="13" ht="22.5" customHeight="1">
      <c r="A13" s="15" t="s">
        <v>9</v>
      </c>
      <c r="B13" s="15"/>
      <c r="C13" s="15"/>
      <c r="D13" s="15"/>
      <c r="E13" s="16">
        <f t="shared" ref="E13:T13" si="3">E8+E9-E12</f>
        <v>4382742</v>
      </c>
      <c r="F13" s="16">
        <f t="shared" si="3"/>
        <v>4849727</v>
      </c>
      <c r="G13" s="16">
        <f t="shared" si="3"/>
        <v>5095667</v>
      </c>
      <c r="H13" s="16">
        <f t="shared" si="3"/>
        <v>5204890</v>
      </c>
      <c r="I13" s="16">
        <f t="shared" si="3"/>
        <v>5406899</v>
      </c>
      <c r="J13" s="16">
        <f t="shared" si="3"/>
        <v>5601639</v>
      </c>
      <c r="K13" s="16">
        <f t="shared" si="3"/>
        <v>600995</v>
      </c>
      <c r="L13" s="16">
        <f t="shared" si="3"/>
        <v>-145013</v>
      </c>
      <c r="M13" s="16">
        <f t="shared" si="3"/>
        <v>-527686</v>
      </c>
      <c r="N13" s="16">
        <f t="shared" si="3"/>
        <v>1024442</v>
      </c>
      <c r="O13" s="16">
        <f t="shared" si="3"/>
        <v>758737</v>
      </c>
      <c r="P13" s="16">
        <f t="shared" si="3"/>
        <v>1221732</v>
      </c>
      <c r="Q13" s="16">
        <f t="shared" si="3"/>
        <v>2165780</v>
      </c>
      <c r="R13" s="16">
        <f t="shared" si="3"/>
        <v>2977296</v>
      </c>
      <c r="S13" s="16">
        <f t="shared" si="3"/>
        <v>3736367</v>
      </c>
      <c r="T13" s="16">
        <f t="shared" si="3"/>
        <v>4350143</v>
      </c>
      <c r="U13" s="17"/>
      <c r="V13" s="17"/>
      <c r="W13" s="17"/>
      <c r="X13" s="17"/>
      <c r="Y13" s="17"/>
    </row>
    <row r="14" ht="22.5" customHeight="1">
      <c r="A14" s="11" t="s">
        <v>18</v>
      </c>
      <c r="B14" s="12" t="s">
        <v>8</v>
      </c>
      <c r="C14" s="12" t="s">
        <v>19</v>
      </c>
      <c r="D14" s="12" t="s">
        <v>20</v>
      </c>
      <c r="E14" s="14">
        <v>2091519.0</v>
      </c>
      <c r="F14" s="14">
        <v>2414347.0</v>
      </c>
      <c r="G14" s="14">
        <v>2221651.0</v>
      </c>
      <c r="H14" s="14">
        <v>2181433.0</v>
      </c>
      <c r="I14" s="14">
        <v>2284584.0</v>
      </c>
      <c r="J14" s="14">
        <v>2345269.0</v>
      </c>
      <c r="K14" s="14">
        <v>2496184.0</v>
      </c>
      <c r="L14" s="14">
        <v>2650703.0</v>
      </c>
      <c r="M14" s="14">
        <v>2802821.0</v>
      </c>
      <c r="N14" s="14">
        <v>2989172.0</v>
      </c>
      <c r="O14" s="14">
        <v>3108059.0</v>
      </c>
      <c r="P14" s="14">
        <v>3181977.0</v>
      </c>
      <c r="Q14" s="14">
        <v>3440643.0</v>
      </c>
      <c r="R14" s="14">
        <v>3660182.0</v>
      </c>
      <c r="S14" s="14">
        <v>4129864.0</v>
      </c>
      <c r="T14" s="14">
        <v>4603998.0</v>
      </c>
      <c r="U14" s="11"/>
      <c r="V14" s="11"/>
      <c r="W14" s="11"/>
      <c r="X14" s="11"/>
      <c r="Y14" s="11"/>
    </row>
    <row r="15" ht="22.5" customHeight="1">
      <c r="A15" s="12" t="s">
        <v>21</v>
      </c>
      <c r="B15" s="12" t="s">
        <v>8</v>
      </c>
      <c r="C15" s="12" t="s">
        <v>19</v>
      </c>
      <c r="D15" s="12" t="s">
        <v>22</v>
      </c>
      <c r="E15" s="14">
        <v>79204.0</v>
      </c>
      <c r="F15" s="14">
        <v>104839.0</v>
      </c>
      <c r="G15" s="14">
        <v>118369.0</v>
      </c>
      <c r="H15" s="14">
        <v>116683.0</v>
      </c>
      <c r="I15" s="14">
        <v>82726.0</v>
      </c>
      <c r="J15" s="14">
        <v>76634.0</v>
      </c>
      <c r="K15" s="14">
        <v>82975.0</v>
      </c>
      <c r="L15" s="14">
        <v>81903.0</v>
      </c>
      <c r="M15" s="14">
        <v>79989.0</v>
      </c>
      <c r="N15" s="14">
        <v>79163.0</v>
      </c>
      <c r="O15" s="14">
        <v>78039.0</v>
      </c>
      <c r="P15" s="14">
        <v>233854.0</v>
      </c>
      <c r="Q15" s="14">
        <v>269411.0</v>
      </c>
      <c r="R15" s="14">
        <v>228428.0</v>
      </c>
      <c r="S15" s="14">
        <v>256178.0</v>
      </c>
      <c r="T15" s="14">
        <v>353269.0</v>
      </c>
      <c r="U15" s="11"/>
      <c r="V15" s="11"/>
      <c r="W15" s="11"/>
      <c r="X15" s="11"/>
      <c r="Y15" s="11"/>
    </row>
    <row r="16" ht="22.5" customHeight="1">
      <c r="A16" s="12" t="s">
        <v>23</v>
      </c>
      <c r="B16" s="12" t="s">
        <v>8</v>
      </c>
      <c r="C16" s="12" t="s">
        <v>19</v>
      </c>
      <c r="D16" s="12" t="s">
        <v>24</v>
      </c>
      <c r="E16" s="14">
        <v>31181.0</v>
      </c>
      <c r="F16" s="14">
        <v>372550.0</v>
      </c>
      <c r="G16" s="14">
        <v>66021.0</v>
      </c>
      <c r="H16" s="14">
        <v>35557.0</v>
      </c>
      <c r="I16" s="14">
        <v>93012.0</v>
      </c>
      <c r="J16" s="14">
        <v>102304.0</v>
      </c>
      <c r="K16" s="14">
        <v>80847.0</v>
      </c>
      <c r="L16" s="14">
        <v>68409.0</v>
      </c>
      <c r="M16" s="14">
        <v>86908.0</v>
      </c>
      <c r="N16" s="14">
        <v>87159.0</v>
      </c>
      <c r="O16" s="14">
        <v>107819.0</v>
      </c>
      <c r="P16" s="14">
        <v>70352.0</v>
      </c>
      <c r="Q16" s="14">
        <v>111859.0</v>
      </c>
      <c r="R16" s="14">
        <v>95922.0</v>
      </c>
      <c r="S16" s="14">
        <v>123201.0</v>
      </c>
      <c r="T16" s="14">
        <v>187569.0</v>
      </c>
      <c r="U16" s="11"/>
      <c r="V16" s="11"/>
      <c r="W16" s="11"/>
      <c r="X16" s="11"/>
      <c r="Y16" s="11"/>
    </row>
    <row r="17" ht="22.5" customHeight="1">
      <c r="A17" s="18" t="s">
        <v>25</v>
      </c>
      <c r="B17" s="15"/>
      <c r="C17" s="15"/>
      <c r="D17" s="15"/>
      <c r="E17" s="16">
        <f t="shared" ref="E17:T17" si="4">E15+E16</f>
        <v>110385</v>
      </c>
      <c r="F17" s="16">
        <f t="shared" si="4"/>
        <v>477389</v>
      </c>
      <c r="G17" s="16">
        <f t="shared" si="4"/>
        <v>184390</v>
      </c>
      <c r="H17" s="16">
        <f t="shared" si="4"/>
        <v>152240</v>
      </c>
      <c r="I17" s="16">
        <f t="shared" si="4"/>
        <v>175738</v>
      </c>
      <c r="J17" s="16">
        <f t="shared" si="4"/>
        <v>178938</v>
      </c>
      <c r="K17" s="16">
        <f t="shared" si="4"/>
        <v>163822</v>
      </c>
      <c r="L17" s="16">
        <f t="shared" si="4"/>
        <v>150312</v>
      </c>
      <c r="M17" s="16">
        <f t="shared" si="4"/>
        <v>166897</v>
      </c>
      <c r="N17" s="16">
        <f t="shared" si="4"/>
        <v>166322</v>
      </c>
      <c r="O17" s="16">
        <f t="shared" si="4"/>
        <v>185858</v>
      </c>
      <c r="P17" s="16">
        <f t="shared" si="4"/>
        <v>304206</v>
      </c>
      <c r="Q17" s="16">
        <f t="shared" si="4"/>
        <v>381270</v>
      </c>
      <c r="R17" s="16">
        <f t="shared" si="4"/>
        <v>324350</v>
      </c>
      <c r="S17" s="16">
        <f t="shared" si="4"/>
        <v>379379</v>
      </c>
      <c r="T17" s="16">
        <f t="shared" si="4"/>
        <v>540838</v>
      </c>
      <c r="U17" s="17"/>
      <c r="V17" s="17"/>
      <c r="W17" s="17"/>
      <c r="X17" s="17"/>
      <c r="Y17" s="17"/>
    </row>
    <row r="18" ht="22.5" customHeight="1">
      <c r="A18" s="11" t="s">
        <v>26</v>
      </c>
      <c r="B18" s="12" t="s">
        <v>8</v>
      </c>
      <c r="C18" s="12" t="s">
        <v>19</v>
      </c>
      <c r="D18" s="12" t="s">
        <v>27</v>
      </c>
      <c r="E18" s="14">
        <v>93412.0</v>
      </c>
      <c r="F18" s="14">
        <v>90822.0</v>
      </c>
      <c r="G18" s="14">
        <v>105350.0</v>
      </c>
      <c r="H18" s="14">
        <v>84824.0</v>
      </c>
      <c r="I18" s="14">
        <v>74193.0</v>
      </c>
      <c r="J18" s="14">
        <v>75133.0</v>
      </c>
      <c r="K18" s="14">
        <v>63404.0</v>
      </c>
      <c r="L18" s="14">
        <v>80890.0</v>
      </c>
      <c r="M18" s="14">
        <v>70676.0</v>
      </c>
      <c r="N18" s="14">
        <v>70693.0</v>
      </c>
      <c r="O18" s="14">
        <v>78124.0</v>
      </c>
      <c r="P18" s="14">
        <v>76948.0</v>
      </c>
      <c r="Q18" s="14">
        <v>58792.0</v>
      </c>
      <c r="R18" s="14">
        <v>69798.0</v>
      </c>
      <c r="S18" s="14">
        <v>72606.0</v>
      </c>
      <c r="T18" s="14">
        <v>107728.0</v>
      </c>
      <c r="U18" s="11"/>
      <c r="V18" s="11"/>
      <c r="W18" s="11"/>
      <c r="X18" s="11"/>
      <c r="Y18" s="11"/>
    </row>
    <row r="19" ht="22.5" customHeight="1">
      <c r="A19" s="11" t="s">
        <v>28</v>
      </c>
      <c r="B19" s="12" t="s">
        <v>8</v>
      </c>
      <c r="C19" s="12" t="s">
        <v>29</v>
      </c>
      <c r="D19" s="12" t="s">
        <v>30</v>
      </c>
      <c r="E19" s="14">
        <v>7160928.0</v>
      </c>
      <c r="F19" s="14">
        <v>7776653.0</v>
      </c>
      <c r="G19" s="14">
        <v>8214321.0</v>
      </c>
      <c r="H19" s="14">
        <v>8571343.0</v>
      </c>
      <c r="I19" s="14">
        <v>9005511.0</v>
      </c>
      <c r="J19" s="14">
        <v>9403372.0</v>
      </c>
      <c r="K19" s="14">
        <v>9792453.0</v>
      </c>
      <c r="L19" s="14">
        <v>1.0297339E7</v>
      </c>
      <c r="M19" s="14">
        <v>1.0597552E7</v>
      </c>
      <c r="N19" s="14">
        <v>1.0974218E7</v>
      </c>
      <c r="O19" s="14">
        <v>1.1347973E7</v>
      </c>
      <c r="P19" s="14">
        <v>1.1639453E7</v>
      </c>
      <c r="Q19" s="14">
        <v>1.2107811E7</v>
      </c>
      <c r="R19" s="14">
        <v>1.2482369E7</v>
      </c>
      <c r="S19" s="14">
        <v>1.3053836E7</v>
      </c>
      <c r="T19" s="14">
        <v>1.3586063E7</v>
      </c>
      <c r="U19" s="11"/>
      <c r="V19" s="11"/>
      <c r="W19" s="11"/>
      <c r="X19" s="11"/>
      <c r="Y19" s="11"/>
    </row>
    <row r="20" ht="22.5" customHeight="1">
      <c r="A20" s="12" t="s">
        <v>31</v>
      </c>
      <c r="B20" s="12" t="s">
        <v>32</v>
      </c>
      <c r="C20" s="12" t="s">
        <v>33</v>
      </c>
      <c r="D20" s="12" t="s">
        <v>34</v>
      </c>
      <c r="E20" s="14">
        <v>759197.0</v>
      </c>
      <c r="F20" s="14">
        <v>777537.0</v>
      </c>
      <c r="G20" s="14">
        <v>872737.0</v>
      </c>
      <c r="H20" s="14">
        <v>889069.0</v>
      </c>
      <c r="I20" s="14">
        <v>868340.0</v>
      </c>
      <c r="J20" s="14">
        <v>815196.0</v>
      </c>
      <c r="K20" s="14">
        <v>789232.0</v>
      </c>
      <c r="L20" s="14">
        <v>884770.0</v>
      </c>
      <c r="M20" s="14">
        <v>874245.0</v>
      </c>
      <c r="N20" s="14">
        <v>915072.0</v>
      </c>
      <c r="O20" s="14">
        <v>991087.0</v>
      </c>
      <c r="P20" s="14">
        <v>1107781.0</v>
      </c>
      <c r="Q20" s="14">
        <v>1129237.0</v>
      </c>
      <c r="R20" s="14">
        <v>1216163.0</v>
      </c>
      <c r="S20" s="14">
        <v>1152084.0</v>
      </c>
      <c r="T20" s="14">
        <v>1194872.0</v>
      </c>
      <c r="U20" s="11"/>
      <c r="V20" s="11"/>
      <c r="W20" s="11"/>
      <c r="X20" s="11"/>
      <c r="Y20" s="11"/>
    </row>
    <row r="21" ht="22.5" customHeight="1">
      <c r="A21" s="12" t="s">
        <v>35</v>
      </c>
      <c r="B21" s="12" t="s">
        <v>32</v>
      </c>
      <c r="C21" s="12" t="s">
        <v>33</v>
      </c>
      <c r="D21" s="12" t="s">
        <v>36</v>
      </c>
      <c r="E21" s="14">
        <v>3401441.0</v>
      </c>
      <c r="F21" s="14">
        <v>3944755.0</v>
      </c>
      <c r="G21" s="14">
        <v>4028931.0</v>
      </c>
      <c r="H21" s="14">
        <v>4176474.0</v>
      </c>
      <c r="I21" s="14">
        <v>4407177.0</v>
      </c>
      <c r="J21" s="14">
        <v>4741073.0</v>
      </c>
      <c r="K21" s="14">
        <v>4959304.0</v>
      </c>
      <c r="L21" s="14">
        <v>5092230.0</v>
      </c>
      <c r="M21" s="14">
        <v>5304074.0</v>
      </c>
      <c r="N21" s="14">
        <v>5541296.0</v>
      </c>
      <c r="O21" s="14">
        <v>5774862.0</v>
      </c>
      <c r="P21" s="14">
        <v>5953722.0</v>
      </c>
      <c r="Q21" s="14">
        <v>6304349.0</v>
      </c>
      <c r="R21" s="14">
        <v>6524167.0</v>
      </c>
      <c r="S21" s="14">
        <v>7031312.0</v>
      </c>
      <c r="T21" s="14">
        <v>7328154.0</v>
      </c>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3"/>
      <c r="Q22" s="13"/>
      <c r="R22" s="13"/>
      <c r="S22" s="13"/>
      <c r="T22" s="13"/>
      <c r="U22" s="11"/>
      <c r="V22" s="11"/>
      <c r="W22" s="11"/>
      <c r="X22" s="11"/>
      <c r="Y22" s="11"/>
    </row>
    <row r="23" ht="22.5" customHeight="1">
      <c r="A23" s="12" t="s">
        <v>38</v>
      </c>
      <c r="B23" s="12" t="s">
        <v>32</v>
      </c>
      <c r="C23" s="12" t="s">
        <v>39</v>
      </c>
      <c r="D23" s="12" t="s">
        <v>34</v>
      </c>
      <c r="E23" s="14">
        <v>687659.0</v>
      </c>
      <c r="F23" s="14">
        <v>607680.0</v>
      </c>
      <c r="G23" s="14">
        <v>862056.0</v>
      </c>
      <c r="H23" s="14">
        <v>1085552.0</v>
      </c>
      <c r="I23" s="14">
        <v>866631.0</v>
      </c>
      <c r="J23" s="14">
        <v>858263.0</v>
      </c>
      <c r="K23" s="14">
        <v>964968.0</v>
      </c>
      <c r="L23" s="14">
        <v>1354408.0</v>
      </c>
      <c r="M23" s="14">
        <v>1480220.0</v>
      </c>
      <c r="N23" s="14">
        <v>1427174.0</v>
      </c>
      <c r="O23" s="14">
        <v>1581872.0</v>
      </c>
      <c r="P23" s="14">
        <v>1529972.0</v>
      </c>
      <c r="Q23" s="14">
        <v>1570177.0</v>
      </c>
      <c r="R23" s="14">
        <v>1750709.0</v>
      </c>
      <c r="S23" s="14">
        <v>1941253.0</v>
      </c>
      <c r="T23" s="14">
        <v>2166000.0</v>
      </c>
      <c r="U23" s="11"/>
      <c r="V23" s="11"/>
      <c r="W23" s="11"/>
      <c r="X23" s="11"/>
      <c r="Y23" s="11"/>
    </row>
    <row r="24" ht="22.5" customHeight="1">
      <c r="A24" s="12" t="s">
        <v>40</v>
      </c>
      <c r="B24" s="12" t="s">
        <v>32</v>
      </c>
      <c r="C24" s="19" t="s">
        <v>39</v>
      </c>
      <c r="D24" s="12" t="s">
        <v>36</v>
      </c>
      <c r="E24" s="14">
        <v>5601612.0</v>
      </c>
      <c r="F24" s="14">
        <v>5959728.0</v>
      </c>
      <c r="G24" s="14">
        <v>6164418.0</v>
      </c>
      <c r="H24" s="14">
        <v>6309515.0</v>
      </c>
      <c r="I24" s="14">
        <v>6909840.0</v>
      </c>
      <c r="J24" s="14">
        <v>7272062.0</v>
      </c>
      <c r="K24" s="14">
        <v>7622558.0</v>
      </c>
      <c r="L24" s="14">
        <v>7779465.0</v>
      </c>
      <c r="M24" s="14">
        <v>8023940.0</v>
      </c>
      <c r="N24" s="14">
        <v>8462021.0</v>
      </c>
      <c r="O24" s="14">
        <v>8665300.0</v>
      </c>
      <c r="P24" s="14">
        <v>9019618.0</v>
      </c>
      <c r="Q24" s="14">
        <v>9286189.0</v>
      </c>
      <c r="R24" s="14">
        <v>9502162.0</v>
      </c>
      <c r="S24" s="14">
        <v>9989154.0</v>
      </c>
      <c r="T24" s="14">
        <v>1.037215E7</v>
      </c>
      <c r="U24" s="11"/>
      <c r="V24" s="11"/>
      <c r="W24" s="11"/>
      <c r="X24" s="11"/>
      <c r="Y24" s="11"/>
    </row>
    <row r="25" ht="22.5" customHeight="1">
      <c r="A25" s="12" t="s">
        <v>41</v>
      </c>
      <c r="B25" s="12" t="s">
        <v>32</v>
      </c>
      <c r="C25" s="19"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18" t="s">
        <v>42</v>
      </c>
      <c r="B26" s="15"/>
      <c r="C26" s="15" t="s">
        <v>11</v>
      </c>
      <c r="D26" s="15"/>
      <c r="E26" s="16">
        <f t="shared" ref="E26:T26" si="5">sum(E20:E25)</f>
        <v>10449909</v>
      </c>
      <c r="F26" s="16">
        <f t="shared" si="5"/>
        <v>11289700</v>
      </c>
      <c r="G26" s="16">
        <f t="shared" si="5"/>
        <v>11928142</v>
      </c>
      <c r="H26" s="16">
        <f t="shared" si="5"/>
        <v>12460610</v>
      </c>
      <c r="I26" s="16">
        <f t="shared" si="5"/>
        <v>13051988</v>
      </c>
      <c r="J26" s="16">
        <f t="shared" si="5"/>
        <v>13686594</v>
      </c>
      <c r="K26" s="16">
        <f t="shared" si="5"/>
        <v>14336062</v>
      </c>
      <c r="L26" s="16">
        <f t="shared" si="5"/>
        <v>15110873</v>
      </c>
      <c r="M26" s="16">
        <f t="shared" si="5"/>
        <v>15682479</v>
      </c>
      <c r="N26" s="16">
        <f t="shared" si="5"/>
        <v>16345563</v>
      </c>
      <c r="O26" s="16">
        <f t="shared" si="5"/>
        <v>17013121</v>
      </c>
      <c r="P26" s="16">
        <f t="shared" si="5"/>
        <v>17611093</v>
      </c>
      <c r="Q26" s="16">
        <f t="shared" si="5"/>
        <v>18289952</v>
      </c>
      <c r="R26" s="16">
        <f t="shared" si="5"/>
        <v>18993201</v>
      </c>
      <c r="S26" s="16">
        <f t="shared" si="5"/>
        <v>20113803</v>
      </c>
      <c r="T26" s="16">
        <f t="shared" si="5"/>
        <v>21061176</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6">E6-E12</f>
        <v>-2778186</v>
      </c>
      <c r="F29" s="23">
        <f t="shared" si="6"/>
        <v>-2926926</v>
      </c>
      <c r="G29" s="23">
        <f t="shared" si="6"/>
        <v>-3163057</v>
      </c>
      <c r="H29" s="23">
        <f t="shared" si="6"/>
        <v>-3414980</v>
      </c>
      <c r="I29" s="23">
        <f t="shared" si="6"/>
        <v>-3655527</v>
      </c>
      <c r="J29" s="23">
        <f t="shared" si="6"/>
        <v>-3848942</v>
      </c>
      <c r="K29" s="23">
        <f t="shared" si="6"/>
        <v>-9980360</v>
      </c>
      <c r="L29" s="23">
        <f t="shared" si="6"/>
        <v>-13689703</v>
      </c>
      <c r="M29" s="23">
        <f t="shared" si="6"/>
        <v>-13460610</v>
      </c>
      <c r="N29" s="23">
        <f t="shared" si="6"/>
        <v>-11372649</v>
      </c>
      <c r="O29" s="23">
        <f t="shared" si="6"/>
        <v>-12502204</v>
      </c>
      <c r="P29" s="23">
        <f t="shared" si="6"/>
        <v>-11507183</v>
      </c>
      <c r="Q29" s="23">
        <f t="shared" si="6"/>
        <v>-11525720</v>
      </c>
      <c r="R29" s="23">
        <f t="shared" si="6"/>
        <v>-10479791</v>
      </c>
      <c r="S29" s="23">
        <f t="shared" si="6"/>
        <v>-11564985</v>
      </c>
      <c r="T29" s="23">
        <f t="shared" si="6"/>
        <v>-10797481</v>
      </c>
      <c r="U29" s="11"/>
      <c r="V29" s="11"/>
      <c r="W29" s="11"/>
      <c r="X29" s="11"/>
      <c r="Y29" s="11"/>
    </row>
    <row r="30" ht="22.5" customHeight="1">
      <c r="A30" s="22" t="s">
        <v>45</v>
      </c>
      <c r="B30" s="22"/>
      <c r="C30" s="22"/>
      <c r="D30" s="22"/>
      <c r="E30" s="22">
        <f t="shared" ref="E30:T30" si="7">if(iserror(E6/E12),0,E6/E12)</f>
        <v>0.4763032729</v>
      </c>
      <c r="F30" s="22">
        <f t="shared" si="7"/>
        <v>0.4419203003</v>
      </c>
      <c r="G30" s="22">
        <f t="shared" si="7"/>
        <v>0.4250165466</v>
      </c>
      <c r="H30" s="22">
        <f t="shared" si="7"/>
        <v>0.4109628477</v>
      </c>
      <c r="I30" s="22">
        <f t="shared" si="7"/>
        <v>0.3925525549</v>
      </c>
      <c r="J30" s="22">
        <f t="shared" si="7"/>
        <v>0.3767978455</v>
      </c>
      <c r="K30" s="22">
        <f t="shared" si="7"/>
        <v>0.1891392121</v>
      </c>
      <c r="L30" s="22">
        <f t="shared" si="7"/>
        <v>0.1501721792</v>
      </c>
      <c r="M30" s="22">
        <f t="shared" si="7"/>
        <v>0.160940888</v>
      </c>
      <c r="N30" s="22">
        <f t="shared" si="7"/>
        <v>0.2032832915</v>
      </c>
      <c r="O30" s="22">
        <f t="shared" si="7"/>
        <v>0.2040045393</v>
      </c>
      <c r="P30" s="22">
        <f t="shared" si="7"/>
        <v>0.228698902</v>
      </c>
      <c r="Q30" s="22">
        <f t="shared" si="7"/>
        <v>0.2499297809</v>
      </c>
      <c r="R30" s="22">
        <f t="shared" si="7"/>
        <v>0.2862060311</v>
      </c>
      <c r="S30" s="22">
        <f t="shared" si="7"/>
        <v>0.2982062821</v>
      </c>
      <c r="T30" s="22">
        <f t="shared" si="7"/>
        <v>0.3481341208</v>
      </c>
      <c r="U30" s="11"/>
      <c r="V30" s="11"/>
      <c r="W30" s="11"/>
      <c r="X30" s="11"/>
      <c r="Y30" s="11"/>
    </row>
    <row r="31" ht="22.5" customHeight="1">
      <c r="A31" s="22" t="s">
        <v>46</v>
      </c>
      <c r="B31" s="22"/>
      <c r="C31" s="22"/>
      <c r="D31" s="22"/>
      <c r="E31" s="22">
        <f t="shared" ref="E31:T31" si="8">if(iserror((E8+E9)/E12),0,(E8+E9)/E12)</f>
        <v>1.826160538</v>
      </c>
      <c r="F31" s="22">
        <f t="shared" si="8"/>
        <v>1.924701953</v>
      </c>
      <c r="G31" s="22">
        <f t="shared" si="8"/>
        <v>1.926295103</v>
      </c>
      <c r="H31" s="22">
        <f t="shared" si="8"/>
        <v>1.897772047</v>
      </c>
      <c r="I31" s="22">
        <f t="shared" si="8"/>
        <v>1.898477014</v>
      </c>
      <c r="J31" s="22">
        <f t="shared" si="8"/>
        <v>1.906990413</v>
      </c>
      <c r="K31" s="22">
        <f t="shared" si="8"/>
        <v>1.048828227</v>
      </c>
      <c r="L31" s="22">
        <f t="shared" si="8"/>
        <v>0.9909978995</v>
      </c>
      <c r="M31" s="22">
        <f t="shared" si="8"/>
        <v>0.9671070073</v>
      </c>
      <c r="N31" s="22">
        <f t="shared" si="8"/>
        <v>1.071767805</v>
      </c>
      <c r="O31" s="22">
        <f t="shared" si="8"/>
        <v>1.048307579</v>
      </c>
      <c r="P31" s="22">
        <f t="shared" si="8"/>
        <v>1.081890001</v>
      </c>
      <c r="Q31" s="22">
        <f t="shared" si="8"/>
        <v>1.140944521</v>
      </c>
      <c r="R31" s="22">
        <f t="shared" si="8"/>
        <v>1.202788007</v>
      </c>
      <c r="S31" s="22">
        <f t="shared" si="8"/>
        <v>1.22673258</v>
      </c>
      <c r="T31" s="22">
        <f t="shared" si="8"/>
        <v>1.262626977</v>
      </c>
      <c r="U31" s="11"/>
      <c r="V31" s="11"/>
      <c r="W31" s="11"/>
      <c r="X31" s="11"/>
      <c r="Y31" s="11"/>
    </row>
    <row r="32" ht="22.5" customHeight="1">
      <c r="A32" s="22" t="s">
        <v>47</v>
      </c>
      <c r="B32" s="24"/>
      <c r="C32" s="24"/>
      <c r="D32" s="24"/>
      <c r="E32" s="22">
        <f t="shared" ref="E32:T32" si="9">IF(E29&lt;0,-E29/E14,0)</f>
        <v>1.32831019</v>
      </c>
      <c r="F32" s="22">
        <f t="shared" si="9"/>
        <v>1.212305439</v>
      </c>
      <c r="G32" s="22">
        <f t="shared" si="9"/>
        <v>1.423741623</v>
      </c>
      <c r="H32" s="22">
        <f t="shared" si="9"/>
        <v>1.565475538</v>
      </c>
      <c r="I32" s="22">
        <f t="shared" si="9"/>
        <v>1.600084304</v>
      </c>
      <c r="J32" s="22">
        <f t="shared" si="9"/>
        <v>1.641151612</v>
      </c>
      <c r="K32" s="22">
        <f t="shared" si="9"/>
        <v>3.998246924</v>
      </c>
      <c r="L32" s="22">
        <f t="shared" si="9"/>
        <v>5.164555591</v>
      </c>
      <c r="M32" s="22">
        <f t="shared" si="9"/>
        <v>4.802522173</v>
      </c>
      <c r="N32" s="22">
        <f t="shared" si="9"/>
        <v>3.804615124</v>
      </c>
      <c r="O32" s="22">
        <f t="shared" si="9"/>
        <v>4.022511799</v>
      </c>
      <c r="P32" s="22">
        <f t="shared" si="9"/>
        <v>3.61636272</v>
      </c>
      <c r="Q32" s="22">
        <f t="shared" si="9"/>
        <v>3.349873846</v>
      </c>
      <c r="R32" s="22">
        <f t="shared" si="9"/>
        <v>2.863188497</v>
      </c>
      <c r="S32" s="22">
        <f t="shared" si="9"/>
        <v>2.800330713</v>
      </c>
      <c r="T32" s="22">
        <f t="shared" si="9"/>
        <v>2.345240159</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0">if(iserror(E18/E14),0,E18/E14)</f>
        <v>0.04466227656</v>
      </c>
      <c r="F35" s="22">
        <f t="shared" si="10"/>
        <v>0.03761762497</v>
      </c>
      <c r="G35" s="22">
        <f t="shared" si="10"/>
        <v>0.04741968923</v>
      </c>
      <c r="H35" s="22">
        <f t="shared" si="10"/>
        <v>0.03888453141</v>
      </c>
      <c r="I35" s="22">
        <f t="shared" si="10"/>
        <v>0.03247549663</v>
      </c>
      <c r="J35" s="22">
        <f t="shared" si="10"/>
        <v>0.03203598393</v>
      </c>
      <c r="K35" s="22">
        <f t="shared" si="10"/>
        <v>0.02540037113</v>
      </c>
      <c r="L35" s="22">
        <f t="shared" si="10"/>
        <v>0.03051643281</v>
      </c>
      <c r="M35" s="22">
        <f t="shared" si="10"/>
        <v>0.02521602343</v>
      </c>
      <c r="N35" s="22">
        <f t="shared" si="10"/>
        <v>0.02364969296</v>
      </c>
      <c r="O35" s="22">
        <f t="shared" si="10"/>
        <v>0.02513594497</v>
      </c>
      <c r="P35" s="22">
        <f t="shared" si="10"/>
        <v>0.02418245009</v>
      </c>
      <c r="Q35" s="22">
        <f t="shared" si="10"/>
        <v>0.0170875037</v>
      </c>
      <c r="R35" s="22">
        <f t="shared" si="10"/>
        <v>0.01906954354</v>
      </c>
      <c r="S35" s="22">
        <f t="shared" si="10"/>
        <v>0.01758072421</v>
      </c>
      <c r="T35" s="22">
        <f t="shared" si="10"/>
        <v>0.02339879383</v>
      </c>
      <c r="U35" s="11"/>
      <c r="V35" s="11"/>
      <c r="W35" s="11"/>
      <c r="X35" s="11"/>
      <c r="Y35" s="11"/>
    </row>
    <row r="36" ht="22.5" customHeight="1">
      <c r="A36" s="22" t="s">
        <v>50</v>
      </c>
      <c r="B36" s="24"/>
      <c r="C36" s="24"/>
      <c r="D36" s="24"/>
      <c r="E36" s="22">
        <f t="shared" ref="E36:T36" si="11">if(iserror(E19/E$26),0,E19/E$26)</f>
        <v>0.6852622353</v>
      </c>
      <c r="F36" s="22">
        <f t="shared" si="11"/>
        <v>0.6888272496</v>
      </c>
      <c r="G36" s="22">
        <f t="shared" si="11"/>
        <v>0.688650504</v>
      </c>
      <c r="H36" s="22">
        <f t="shared" si="11"/>
        <v>0.6878750719</v>
      </c>
      <c r="I36" s="22">
        <f t="shared" si="11"/>
        <v>0.6899723628</v>
      </c>
      <c r="J36" s="22">
        <f t="shared" si="11"/>
        <v>0.6870498241</v>
      </c>
      <c r="K36" s="22">
        <f t="shared" si="11"/>
        <v>0.683064359</v>
      </c>
      <c r="L36" s="22">
        <f t="shared" si="11"/>
        <v>0.6814522894</v>
      </c>
      <c r="M36" s="22">
        <f t="shared" si="11"/>
        <v>0.6757574488</v>
      </c>
      <c r="N36" s="22">
        <f t="shared" si="11"/>
        <v>0.6713881926</v>
      </c>
      <c r="O36" s="22">
        <f t="shared" si="11"/>
        <v>0.6670130072</v>
      </c>
      <c r="P36" s="22">
        <f t="shared" si="11"/>
        <v>0.660915992</v>
      </c>
      <c r="Q36" s="22">
        <f t="shared" si="11"/>
        <v>0.6619924973</v>
      </c>
      <c r="R36" s="22">
        <f t="shared" si="11"/>
        <v>0.657201964</v>
      </c>
      <c r="S36" s="22">
        <f t="shared" si="11"/>
        <v>0.6489988989</v>
      </c>
      <c r="T36" s="22">
        <f t="shared" si="11"/>
        <v>0.6450761819</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2">if(iserror(E17/E14),0,E17/E14)</f>
        <v>0.05277743114</v>
      </c>
      <c r="F39" s="22">
        <f t="shared" si="12"/>
        <v>0.1977300695</v>
      </c>
      <c r="G39" s="22">
        <f t="shared" si="12"/>
        <v>0.08299683434</v>
      </c>
      <c r="H39" s="22">
        <f t="shared" si="12"/>
        <v>0.06978898733</v>
      </c>
      <c r="I39" s="22">
        <f t="shared" si="12"/>
        <v>0.07692341363</v>
      </c>
      <c r="J39" s="22">
        <f t="shared" si="12"/>
        <v>0.07629743113</v>
      </c>
      <c r="K39" s="22">
        <f t="shared" si="12"/>
        <v>0.06562897607</v>
      </c>
      <c r="L39" s="22">
        <f t="shared" si="12"/>
        <v>0.05670646617</v>
      </c>
      <c r="M39" s="22">
        <f t="shared" si="12"/>
        <v>0.05954607875</v>
      </c>
      <c r="N39" s="22">
        <f t="shared" si="12"/>
        <v>0.05564149537</v>
      </c>
      <c r="O39" s="22">
        <f t="shared" si="12"/>
        <v>0.05979873612</v>
      </c>
      <c r="P39" s="22">
        <f t="shared" si="12"/>
        <v>0.09560282805</v>
      </c>
      <c r="Q39" s="22">
        <f t="shared" si="12"/>
        <v>0.1108135892</v>
      </c>
      <c r="R39" s="22">
        <f t="shared" si="12"/>
        <v>0.088615812</v>
      </c>
      <c r="S39" s="22">
        <f t="shared" si="12"/>
        <v>0.09186234704</v>
      </c>
      <c r="T39" s="22">
        <f t="shared" si="12"/>
        <v>0.1174713803</v>
      </c>
      <c r="U39" s="11"/>
      <c r="V39" s="11"/>
      <c r="W39" s="11"/>
      <c r="X39" s="11"/>
      <c r="Y39" s="11"/>
    </row>
    <row r="40" ht="15.75" customHeight="1"/>
    <row r="41" ht="15.75" customHeight="1"/>
    <row r="42" ht="15.75" customHeight="1">
      <c r="A42" s="27" t="s">
        <v>53</v>
      </c>
      <c r="B42" s="28"/>
      <c r="C42" s="28"/>
      <c r="D42" s="28" t="str">
        <f>G3</f>
        <v>thousands</v>
      </c>
      <c r="E42" s="29">
        <f t="shared" ref="E42:T42" si="13">if($D$42="dollars",E$29/1000,if($D$42="millions",E$29*1000,E$29))</f>
        <v>-2778186</v>
      </c>
      <c r="F42" s="29">
        <f t="shared" si="13"/>
        <v>-2926926</v>
      </c>
      <c r="G42" s="29">
        <f t="shared" si="13"/>
        <v>-3163057</v>
      </c>
      <c r="H42" s="29">
        <f t="shared" si="13"/>
        <v>-3414980</v>
      </c>
      <c r="I42" s="29">
        <f t="shared" si="13"/>
        <v>-3655527</v>
      </c>
      <c r="J42" s="29">
        <f t="shared" si="13"/>
        <v>-3848942</v>
      </c>
      <c r="K42" s="29">
        <f t="shared" si="13"/>
        <v>-9980360</v>
      </c>
      <c r="L42" s="29">
        <f t="shared" si="13"/>
        <v>-13689703</v>
      </c>
      <c r="M42" s="29">
        <f t="shared" si="13"/>
        <v>-13460610</v>
      </c>
      <c r="N42" s="29">
        <f t="shared" si="13"/>
        <v>-11372649</v>
      </c>
      <c r="O42" s="29">
        <f t="shared" si="13"/>
        <v>-12502204</v>
      </c>
      <c r="P42" s="29">
        <f t="shared" si="13"/>
        <v>-11507183</v>
      </c>
      <c r="Q42" s="29">
        <f t="shared" si="13"/>
        <v>-11525720</v>
      </c>
      <c r="R42" s="29">
        <f t="shared" si="13"/>
        <v>-10479791</v>
      </c>
      <c r="S42" s="29">
        <f t="shared" si="13"/>
        <v>-11564985</v>
      </c>
      <c r="T42" s="29">
        <f t="shared" si="13"/>
        <v>-10797481</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 r:id="rId2" ref="E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