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<sst xmlns="http://schemas.openxmlformats.org/spreadsheetml/2006/main" count="197" uniqueCount="75">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</sst>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252207378"/>
        <c:axId val="1721365600"/>
      </c:lineChart>
      <c:catAx>
        <c:axId val="252207378"/>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721365600"/>
      </c:catAx>
      <c:valAx>
        <c:axId val="172136560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252207378"/>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073844358"/>
        <c:axId val="1820898107"/>
      </c:lineChart>
      <c:catAx>
        <c:axId val="107384435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20898107"/>
      </c:catAx>
      <c:valAx>
        <c:axId val="182089810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073844358"/>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1235606306"/>
        <c:axId val="435932788"/>
      </c:lineChart>
      <c:catAx>
        <c:axId val="123560630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35932788"/>
      </c:catAx>
      <c:valAx>
        <c:axId val="43593278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35606306"/>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544979564"/>
        <c:axId val="1108818120"/>
      </c:lineChart>
      <c:catAx>
        <c:axId val="154497956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08818120"/>
      </c:catAx>
      <c:valAx>
        <c:axId val="110881812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544979564"/>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334899951"/>
        <c:axId val="213893053"/>
      </c:lineChart>
      <c:catAx>
        <c:axId val="133489995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13893053"/>
      </c:catAx>
      <c:valAx>
        <c:axId val="21389305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334899951"/>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96217090"/>
        <c:axId val="1614138937"/>
      </c:lineChart>
      <c:catAx>
        <c:axId val="9621709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614138937"/>
      </c:catAx>
      <c:valAx>
        <c:axId val="161413893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96217090"/>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724210607"/>
        <c:axId val="1319042927"/>
      </c:lineChart>
      <c:catAx>
        <c:axId val="172421060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19042927"/>
      </c:catAx>
      <c:valAx>
        <c:axId val="131904292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724210607"/>
      </c:valAx>
    </c:plotArea>
    <c:plotVisOnly val="1"/>
  </c:chart>
  <c:spPr>
    <a:solidFill>
      <a:srgbClr val="0A192B"/>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hidden="1">
      <c r="A1" s="1"/>
      <c r="E1" s="2" t="s">
        <v>0</v>
      </c>
    </row>
    <row r="2" hidden="1">
      <c r="A2" s="1"/>
      <c r="E2" s="3" t="s">
        <v>1</v>
      </c>
    </row>
    <row r="3" ht="85.5" hidden="1" customHeight="1">
      <c r="A3" s="1"/>
      <c r="E3" s="4" t="s">
        <v>2</v>
      </c>
      <c r="G3" s="5" t="s">
        <v>3</v>
      </c>
      <c r="H3" s="6"/>
      <c r="I3" s="6"/>
      <c r="J3" s="6"/>
      <c r="K3" s="6"/>
      <c r="L3" s="6"/>
      <c r="M3" s="6"/>
      <c r="N3" s="6"/>
      <c r="O3" s="6"/>
      <c r="P3" s="6"/>
      <c r="Q3" s="6"/>
      <c r="R3" s="6"/>
      <c r="S3" s="6"/>
      <c r="T3" s="6"/>
    </row>
    <row r="4">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1.3449068E7</v>
      </c>
      <c r="F6" s="14">
        <v>1.2235742E7</v>
      </c>
      <c r="G6" s="14">
        <v>1.2780807E7</v>
      </c>
      <c r="H6" s="14">
        <v>1.2310179E7</v>
      </c>
      <c r="I6" s="14">
        <v>1.2994274E7</v>
      </c>
      <c r="J6" s="14">
        <v>1.3924682E7</v>
      </c>
      <c r="K6" s="14">
        <v>1.4451562E7</v>
      </c>
      <c r="L6" s="14">
        <v>1.455018E7</v>
      </c>
      <c r="M6" s="14">
        <v>1.4797468E7</v>
      </c>
      <c r="N6" s="14">
        <v>1.5847412E7</v>
      </c>
      <c r="O6" s="14">
        <v>1.3264182E7</v>
      </c>
      <c r="P6" s="14">
        <v>1.4460536E7</v>
      </c>
      <c r="Q6" s="14">
        <v>2.2268387E7</v>
      </c>
      <c r="R6" s="14">
        <v>2.6168798E7</v>
      </c>
      <c r="S6" s="14">
        <v>3.2072436E7</v>
      </c>
      <c r="T6" s="14">
        <v>3.7327434E7</v>
      </c>
      <c r="U6" s="11"/>
      <c r="V6" s="11"/>
      <c r="W6" s="11"/>
      <c r="X6" s="11"/>
      <c r="Y6" s="11"/>
    </row>
    <row r="7" ht="22.5" customHeight="1">
      <c r="A7" s="11" t="s">
        <v>11</v>
      </c>
      <c r="B7" s="12" t="s">
        <v>8</v>
      </c>
      <c r="C7" s="12" t="s">
        <v>9</v>
      </c>
      <c r="D7" s="12" t="s">
        <v>11</v>
      </c>
      <c r="E7" s="14">
        <v>1.0607234E7</v>
      </c>
      <c r="F7" s="14">
        <v>1.0749058E7</v>
      </c>
      <c r="G7" s="14">
        <v>1.171516E7</v>
      </c>
      <c r="H7" s="14">
        <v>1.177044E7</v>
      </c>
      <c r="I7" s="14">
        <v>1.1138E7</v>
      </c>
      <c r="J7" s="14">
        <v>1.0932542E7</v>
      </c>
      <c r="K7" s="14">
        <v>1.055277E7</v>
      </c>
      <c r="L7" s="14">
        <v>1.2076507E7</v>
      </c>
      <c r="M7" s="14">
        <v>1.1445643E7</v>
      </c>
      <c r="N7" s="14">
        <v>1.9015538E7</v>
      </c>
      <c r="O7" s="14">
        <v>2.0626216E7</v>
      </c>
      <c r="P7" s="14">
        <v>2.0576072E7</v>
      </c>
      <c r="Q7" s="14">
        <v>2.0467958E7</v>
      </c>
      <c r="R7" s="14">
        <v>2.2268387E7</v>
      </c>
      <c r="S7" s="14">
        <v>2.672853E7</v>
      </c>
      <c r="T7" s="14">
        <v>3.4906442E7</v>
      </c>
      <c r="U7" s="11"/>
      <c r="V7" s="11"/>
      <c r="W7" s="11"/>
      <c r="X7" s="11"/>
      <c r="Y7" s="11"/>
    </row>
    <row r="8" ht="22.5" customHeight="1">
      <c r="A8" s="15" t="s">
        <v>12</v>
      </c>
      <c r="B8" s="15"/>
      <c r="C8" s="15"/>
      <c r="D8" s="15"/>
      <c r="E8" s="16">
        <f t="shared" ref="E8:T8" si="1">E6+E7</f>
        <v>24056302</v>
      </c>
      <c r="F8" s="16">
        <f t="shared" si="1"/>
        <v>22984800</v>
      </c>
      <c r="G8" s="16">
        <f t="shared" si="1"/>
        <v>24495967</v>
      </c>
      <c r="H8" s="16">
        <f t="shared" si="1"/>
        <v>24080619</v>
      </c>
      <c r="I8" s="16">
        <f t="shared" si="1"/>
        <v>24132274</v>
      </c>
      <c r="J8" s="16">
        <f t="shared" si="1"/>
        <v>24857224</v>
      </c>
      <c r="K8" s="16">
        <f t="shared" si="1"/>
        <v>25004332</v>
      </c>
      <c r="L8" s="16">
        <f t="shared" si="1"/>
        <v>26626687</v>
      </c>
      <c r="M8" s="16">
        <f t="shared" si="1"/>
        <v>26243111</v>
      </c>
      <c r="N8" s="16">
        <f t="shared" si="1"/>
        <v>34862950</v>
      </c>
      <c r="O8" s="16">
        <f t="shared" si="1"/>
        <v>33890398</v>
      </c>
      <c r="P8" s="16">
        <f t="shared" si="1"/>
        <v>35036608</v>
      </c>
      <c r="Q8" s="16">
        <f t="shared" si="1"/>
        <v>42736345</v>
      </c>
      <c r="R8" s="16">
        <f t="shared" si="1"/>
        <v>48437185</v>
      </c>
      <c r="S8" s="16">
        <f t="shared" si="1"/>
        <v>58800966</v>
      </c>
      <c r="T8" s="16">
        <f t="shared" si="1"/>
        <v>72233876</v>
      </c>
      <c r="U8" s="17"/>
      <c r="V8" s="17"/>
      <c r="W8" s="17"/>
      <c r="X8" s="17"/>
      <c r="Y8" s="17"/>
    </row>
    <row r="9" ht="22.5" customHeight="1">
      <c r="A9" s="11" t="s">
        <v>13</v>
      </c>
      <c r="B9" s="12" t="s">
        <v>8</v>
      </c>
      <c r="C9" s="12" t="s">
        <v>9</v>
      </c>
      <c r="D9" s="12" t="s">
        <v>13</v>
      </c>
      <c r="E9" s="14">
        <v>0.0</v>
      </c>
      <c r="F9" s="14">
        <v>0.0</v>
      </c>
      <c r="G9" s="14">
        <v>0.0</v>
      </c>
      <c r="H9" s="14">
        <v>0.0</v>
      </c>
      <c r="I9" s="14">
        <v>0.0</v>
      </c>
      <c r="J9" s="14">
        <v>0.0</v>
      </c>
      <c r="K9" s="14">
        <v>642685.0</v>
      </c>
      <c r="L9" s="14">
        <v>1172836.0</v>
      </c>
      <c r="M9" s="14">
        <v>1381911.0</v>
      </c>
      <c r="N9" s="14">
        <v>1411206.0</v>
      </c>
      <c r="O9" s="14">
        <v>978266.0</v>
      </c>
      <c r="P9" s="14">
        <v>1270602.0</v>
      </c>
      <c r="Q9" s="14">
        <v>2017798.0</v>
      </c>
      <c r="R9" s="14">
        <v>3673606.0</v>
      </c>
      <c r="S9" s="14">
        <v>3231574.0</v>
      </c>
      <c r="T9" s="14">
        <v>2810534.0</v>
      </c>
      <c r="U9" s="11"/>
      <c r="V9" s="11"/>
      <c r="W9" s="11"/>
      <c r="X9" s="11"/>
      <c r="Y9" s="11"/>
    </row>
    <row r="10" ht="22.5" customHeight="1">
      <c r="A10" s="11" t="s">
        <v>14</v>
      </c>
      <c r="B10" s="12" t="s">
        <v>8</v>
      </c>
      <c r="C10" s="12" t="s">
        <v>9</v>
      </c>
      <c r="D10" s="12" t="s">
        <v>15</v>
      </c>
      <c r="E10" s="14">
        <v>1.3707089E7</v>
      </c>
      <c r="F10" s="14">
        <v>1.4293522E7</v>
      </c>
      <c r="G10" s="14">
        <v>1.5254454E7</v>
      </c>
      <c r="H10" s="14">
        <v>9225799.0</v>
      </c>
      <c r="I10" s="14">
        <v>8612460.0</v>
      </c>
      <c r="J10" s="14">
        <v>8138637.0</v>
      </c>
      <c r="K10" s="14">
        <v>1.172755E7</v>
      </c>
      <c r="L10" s="14">
        <v>1.204251E7</v>
      </c>
      <c r="M10" s="14">
        <v>1.3279238E7</v>
      </c>
      <c r="N10" s="14">
        <v>1.9304948E7</v>
      </c>
      <c r="O10" s="14">
        <v>1.8614141E7</v>
      </c>
      <c r="P10" s="14">
        <v>1.8224369E7</v>
      </c>
      <c r="Q10" s="14">
        <v>1.9647546E7</v>
      </c>
      <c r="R10" s="14">
        <v>2.1512325E7</v>
      </c>
      <c r="S10" s="14">
        <v>2.7857264E7</v>
      </c>
      <c r="T10" s="14">
        <v>3.3031497E7</v>
      </c>
      <c r="U10" s="11"/>
      <c r="V10" s="11"/>
      <c r="W10" s="11"/>
      <c r="X10" s="11"/>
      <c r="Y10" s="11"/>
    </row>
    <row r="11" ht="22.5" customHeight="1">
      <c r="A11" s="11" t="s">
        <v>16</v>
      </c>
      <c r="B11" s="12" t="s">
        <v>8</v>
      </c>
      <c r="C11" s="12" t="s">
        <v>9</v>
      </c>
      <c r="D11" s="12" t="s">
        <v>16</v>
      </c>
      <c r="E11" s="14">
        <v>0.0</v>
      </c>
      <c r="F11" s="14">
        <v>0.0</v>
      </c>
      <c r="G11" s="14">
        <v>0.0</v>
      </c>
      <c r="H11" s="14">
        <v>4675497.0</v>
      </c>
      <c r="I11" s="14">
        <v>4684838.0</v>
      </c>
      <c r="J11" s="14">
        <v>4683857.0</v>
      </c>
      <c r="K11" s="14">
        <v>5692654.0</v>
      </c>
      <c r="L11" s="14">
        <v>5708115.0</v>
      </c>
      <c r="M11" s="14">
        <v>5065523.0</v>
      </c>
      <c r="N11" s="14">
        <v>4801326.0</v>
      </c>
      <c r="O11" s="14">
        <v>5081151.0</v>
      </c>
      <c r="P11" s="14">
        <v>6199324.0</v>
      </c>
      <c r="Q11" s="14">
        <v>7495746.0</v>
      </c>
      <c r="R11" s="14">
        <v>1.0908646E7</v>
      </c>
      <c r="S11" s="14">
        <v>7968822.0</v>
      </c>
      <c r="T11" s="14">
        <v>8643909.0</v>
      </c>
      <c r="U11" s="11"/>
      <c r="V11" s="11"/>
      <c r="W11" s="11"/>
      <c r="X11" s="11"/>
      <c r="Y11" s="11"/>
    </row>
    <row r="12" ht="22.5" customHeight="1">
      <c r="A12" s="15" t="s">
        <v>17</v>
      </c>
      <c r="B12" s="15"/>
      <c r="C12" s="15"/>
      <c r="D12" s="15"/>
      <c r="E12" s="16">
        <f t="shared" ref="E12:T12" si="2">E10+E11</f>
        <v>13707089</v>
      </c>
      <c r="F12" s="16">
        <f t="shared" si="2"/>
        <v>14293522</v>
      </c>
      <c r="G12" s="16">
        <f t="shared" si="2"/>
        <v>15254454</v>
      </c>
      <c r="H12" s="16">
        <f t="shared" si="2"/>
        <v>13901296</v>
      </c>
      <c r="I12" s="16">
        <f t="shared" si="2"/>
        <v>13297298</v>
      </c>
      <c r="J12" s="16">
        <f t="shared" si="2"/>
        <v>12822494</v>
      </c>
      <c r="K12" s="16">
        <f t="shared" si="2"/>
        <v>17420204</v>
      </c>
      <c r="L12" s="16">
        <f t="shared" si="2"/>
        <v>17750625</v>
      </c>
      <c r="M12" s="16">
        <f t="shared" si="2"/>
        <v>18344761</v>
      </c>
      <c r="N12" s="16">
        <f t="shared" si="2"/>
        <v>24106274</v>
      </c>
      <c r="O12" s="16">
        <f t="shared" si="2"/>
        <v>23695292</v>
      </c>
      <c r="P12" s="16">
        <f t="shared" si="2"/>
        <v>24423693</v>
      </c>
      <c r="Q12" s="16">
        <f t="shared" si="2"/>
        <v>27143292</v>
      </c>
      <c r="R12" s="16">
        <f t="shared" si="2"/>
        <v>32420971</v>
      </c>
      <c r="S12" s="16">
        <f t="shared" si="2"/>
        <v>35826086</v>
      </c>
      <c r="T12" s="16">
        <f t="shared" si="2"/>
        <v>41675406</v>
      </c>
      <c r="U12" s="17"/>
      <c r="V12" s="17"/>
      <c r="W12" s="17"/>
      <c r="X12" s="17"/>
      <c r="Y12" s="17"/>
    </row>
    <row r="13" ht="22.5" customHeight="1">
      <c r="A13" s="15" t="s">
        <v>9</v>
      </c>
      <c r="B13" s="15"/>
      <c r="C13" s="15"/>
      <c r="D13" s="15"/>
      <c r="E13" s="16">
        <f t="shared" ref="E13:T13" si="3">E8+E9-E12</f>
        <v>10349213</v>
      </c>
      <c r="F13" s="16">
        <f t="shared" si="3"/>
        <v>8691278</v>
      </c>
      <c r="G13" s="16">
        <f t="shared" si="3"/>
        <v>9241513</v>
      </c>
      <c r="H13" s="16">
        <f t="shared" si="3"/>
        <v>10179323</v>
      </c>
      <c r="I13" s="16">
        <f t="shared" si="3"/>
        <v>10834976</v>
      </c>
      <c r="J13" s="16">
        <f t="shared" si="3"/>
        <v>12034730</v>
      </c>
      <c r="K13" s="16">
        <f t="shared" si="3"/>
        <v>8226813</v>
      </c>
      <c r="L13" s="16">
        <f t="shared" si="3"/>
        <v>10048898</v>
      </c>
      <c r="M13" s="16">
        <f t="shared" si="3"/>
        <v>9280261</v>
      </c>
      <c r="N13" s="16">
        <f t="shared" si="3"/>
        <v>12167882</v>
      </c>
      <c r="O13" s="16">
        <f t="shared" si="3"/>
        <v>11173372</v>
      </c>
      <c r="P13" s="16">
        <f t="shared" si="3"/>
        <v>11883517</v>
      </c>
      <c r="Q13" s="16">
        <f t="shared" si="3"/>
        <v>17610851</v>
      </c>
      <c r="R13" s="16">
        <f t="shared" si="3"/>
        <v>19689820</v>
      </c>
      <c r="S13" s="16">
        <f t="shared" si="3"/>
        <v>26206454</v>
      </c>
      <c r="T13" s="16">
        <f t="shared" si="3"/>
        <v>33369004</v>
      </c>
      <c r="U13" s="17"/>
      <c r="V13" s="17"/>
      <c r="W13" s="17"/>
      <c r="X13" s="17"/>
      <c r="Y13" s="17"/>
    </row>
    <row r="14" ht="22.5" customHeight="1">
      <c r="A14" s="11" t="s">
        <v>18</v>
      </c>
      <c r="B14" s="12" t="s">
        <v>8</v>
      </c>
      <c r="C14" s="12" t="s">
        <v>19</v>
      </c>
      <c r="D14" s="12" t="s">
        <v>20</v>
      </c>
      <c r="E14" s="14">
        <v>1.1445356E7</v>
      </c>
      <c r="F14" s="14">
        <v>1.0837962E7</v>
      </c>
      <c r="G14" s="14">
        <v>1.3019958E7</v>
      </c>
      <c r="H14" s="14">
        <v>1.3011212E7</v>
      </c>
      <c r="I14" s="14">
        <v>1.3331364E7</v>
      </c>
      <c r="J14" s="14">
        <v>1.3638371E7</v>
      </c>
      <c r="K14" s="14">
        <v>1.3993355E7</v>
      </c>
      <c r="L14" s="14">
        <v>1.6040089E7</v>
      </c>
      <c r="M14" s="14">
        <v>1.649421E7</v>
      </c>
      <c r="N14" s="14">
        <v>1.9109344E7</v>
      </c>
      <c r="O14" s="14">
        <v>1.7767252E7</v>
      </c>
      <c r="P14" s="14">
        <v>1.9322205E7</v>
      </c>
      <c r="Q14" s="14">
        <v>2.0663098E7</v>
      </c>
      <c r="R14" s="14">
        <v>2.5578857E7</v>
      </c>
      <c r="S14" s="14">
        <v>3.5200242E7</v>
      </c>
      <c r="T14" s="14">
        <v>3.4762394E7</v>
      </c>
      <c r="U14" s="11"/>
      <c r="V14" s="11"/>
      <c r="W14" s="11"/>
      <c r="X14" s="11"/>
      <c r="Y14" s="11"/>
    </row>
    <row r="15" ht="22.5" customHeight="1">
      <c r="A15" s="12" t="s">
        <v>21</v>
      </c>
      <c r="B15" s="12" t="s">
        <v>8</v>
      </c>
      <c r="C15" s="12" t="s">
        <v>19</v>
      </c>
      <c r="D15" s="12" t="s">
        <v>22</v>
      </c>
      <c r="E15" s="14">
        <v>674502.0</v>
      </c>
      <c r="F15" s="14">
        <v>762630.0</v>
      </c>
      <c r="G15" s="14">
        <v>1151164.0</v>
      </c>
      <c r="H15" s="14">
        <v>408503.0</v>
      </c>
      <c r="I15" s="14">
        <v>175444.0</v>
      </c>
      <c r="J15" s="14">
        <v>260875.0</v>
      </c>
      <c r="K15" s="14">
        <v>104855.0</v>
      </c>
      <c r="L15" s="14">
        <v>645753.0</v>
      </c>
      <c r="M15" s="14">
        <v>210801.0</v>
      </c>
      <c r="N15" s="14">
        <v>352756.0</v>
      </c>
      <c r="O15" s="14">
        <v>107736.0</v>
      </c>
      <c r="P15" s="14">
        <v>781351.0</v>
      </c>
      <c r="Q15" s="14">
        <v>944630.0</v>
      </c>
      <c r="R15" s="14">
        <v>615614.0</v>
      </c>
      <c r="S15" s="14">
        <v>3270594.0</v>
      </c>
      <c r="T15" s="14">
        <v>3405136.0</v>
      </c>
      <c r="U15" s="11"/>
      <c r="V15" s="11"/>
      <c r="W15" s="11"/>
      <c r="X15" s="11"/>
      <c r="Y15" s="11"/>
    </row>
    <row r="16" ht="22.5" customHeight="1">
      <c r="A16" s="12" t="s">
        <v>23</v>
      </c>
      <c r="B16" s="12" t="s">
        <v>8</v>
      </c>
      <c r="C16" s="12" t="s">
        <v>19</v>
      </c>
      <c r="D16" s="12" t="s">
        <v>24</v>
      </c>
      <c r="E16" s="13"/>
      <c r="F16" s="14">
        <v>0.0</v>
      </c>
      <c r="G16" s="14">
        <v>1271749.0</v>
      </c>
      <c r="H16" s="14">
        <v>132392.0</v>
      </c>
      <c r="I16" s="14">
        <v>0.0</v>
      </c>
      <c r="J16" s="14">
        <v>107000.0</v>
      </c>
      <c r="K16" s="14">
        <v>0.0</v>
      </c>
      <c r="L16" s="14">
        <v>0.0</v>
      </c>
      <c r="M16" s="14">
        <v>0.0</v>
      </c>
      <c r="N16" s="14">
        <v>1694085.0</v>
      </c>
      <c r="O16" s="14">
        <v>0.0</v>
      </c>
      <c r="P16" s="14">
        <v>0.0</v>
      </c>
      <c r="Q16" s="14">
        <v>25542.0</v>
      </c>
      <c r="R16" s="14">
        <v>509356.0</v>
      </c>
      <c r="S16" s="14">
        <v>4516418.0</v>
      </c>
      <c r="T16" s="14">
        <v>2759267.0</v>
      </c>
      <c r="U16" s="11"/>
      <c r="V16" s="11"/>
      <c r="W16" s="11"/>
      <c r="X16" s="11"/>
      <c r="Y16" s="11"/>
    </row>
    <row r="17" ht="22.5" customHeight="1">
      <c r="A17" s="18" t="s">
        <v>25</v>
      </c>
      <c r="B17" s="15"/>
      <c r="C17" s="15"/>
      <c r="D17" s="15"/>
      <c r="E17" s="16">
        <f t="shared" ref="E17:T17" si="4">E15+E16</f>
        <v>674502</v>
      </c>
      <c r="F17" s="16">
        <f t="shared" si="4"/>
        <v>762630</v>
      </c>
      <c r="G17" s="16">
        <f t="shared" si="4"/>
        <v>2422913</v>
      </c>
      <c r="H17" s="16">
        <f t="shared" si="4"/>
        <v>540895</v>
      </c>
      <c r="I17" s="16">
        <f t="shared" si="4"/>
        <v>175444</v>
      </c>
      <c r="J17" s="16">
        <f t="shared" si="4"/>
        <v>367875</v>
      </c>
      <c r="K17" s="16">
        <f t="shared" si="4"/>
        <v>104855</v>
      </c>
      <c r="L17" s="16">
        <f t="shared" si="4"/>
        <v>645753</v>
      </c>
      <c r="M17" s="16">
        <f t="shared" si="4"/>
        <v>210801</v>
      </c>
      <c r="N17" s="16">
        <f t="shared" si="4"/>
        <v>2046841</v>
      </c>
      <c r="O17" s="16">
        <f t="shared" si="4"/>
        <v>107736</v>
      </c>
      <c r="P17" s="16">
        <f t="shared" si="4"/>
        <v>781351</v>
      </c>
      <c r="Q17" s="16">
        <f t="shared" si="4"/>
        <v>970172</v>
      </c>
      <c r="R17" s="16">
        <f t="shared" si="4"/>
        <v>1124970</v>
      </c>
      <c r="S17" s="16">
        <f t="shared" si="4"/>
        <v>7787012</v>
      </c>
      <c r="T17" s="16">
        <f t="shared" si="4"/>
        <v>6164403</v>
      </c>
      <c r="U17" s="17"/>
      <c r="V17" s="17"/>
      <c r="W17" s="17"/>
      <c r="X17" s="17"/>
      <c r="Y17" s="17"/>
    </row>
    <row r="18" ht="22.5" customHeight="1">
      <c r="A18" s="11" t="s">
        <v>26</v>
      </c>
      <c r="B18" s="12" t="s">
        <v>8</v>
      </c>
      <c r="C18" s="12" t="s">
        <v>19</v>
      </c>
      <c r="D18" s="12" t="s">
        <v>27</v>
      </c>
      <c r="E18" s="14">
        <v>202498.0</v>
      </c>
      <c r="F18" s="14">
        <v>225864.0</v>
      </c>
      <c r="G18" s="14">
        <v>242425.0</v>
      </c>
      <c r="H18" s="14">
        <v>231566.0</v>
      </c>
      <c r="I18" s="14">
        <v>156458.0</v>
      </c>
      <c r="J18" s="14">
        <v>112603.0</v>
      </c>
      <c r="K18" s="14">
        <v>204243.0</v>
      </c>
      <c r="L18" s="14">
        <v>97681.0</v>
      </c>
      <c r="M18" s="14">
        <v>166480.0</v>
      </c>
      <c r="N18" s="14">
        <v>268846.0</v>
      </c>
      <c r="O18" s="14">
        <v>355055.0</v>
      </c>
      <c r="P18" s="14">
        <v>405653.0</v>
      </c>
      <c r="Q18" s="14">
        <v>381604.0</v>
      </c>
      <c r="R18" s="14">
        <v>373770.0</v>
      </c>
      <c r="S18" s="14">
        <v>488532.0</v>
      </c>
      <c r="T18" s="14">
        <v>617519.0</v>
      </c>
      <c r="U18" s="11"/>
      <c r="V18" s="11"/>
      <c r="W18" s="11"/>
      <c r="X18" s="11"/>
      <c r="Y18" s="11"/>
    </row>
    <row r="19" ht="22.5" customHeight="1">
      <c r="A19" s="11" t="s">
        <v>28</v>
      </c>
      <c r="B19" s="12" t="s">
        <v>8</v>
      </c>
      <c r="C19" s="12" t="s">
        <v>29</v>
      </c>
      <c r="D19" s="12" t="s">
        <v>30</v>
      </c>
      <c r="E19" s="14">
        <v>1.0607234E7</v>
      </c>
      <c r="F19" s="14">
        <v>1.0749058E7</v>
      </c>
      <c r="G19" s="14">
        <v>1.171516E7</v>
      </c>
      <c r="H19" s="14">
        <v>1.177044E7</v>
      </c>
      <c r="I19" s="14">
        <v>1.1138E7</v>
      </c>
      <c r="J19" s="14">
        <v>1.0932542E7</v>
      </c>
      <c r="K19" s="14">
        <v>1.055277E7</v>
      </c>
      <c r="L19" s="14">
        <v>1.2076507E7</v>
      </c>
      <c r="M19" s="14">
        <v>1.1445643E7</v>
      </c>
      <c r="N19" s="14">
        <v>1.9015538E7</v>
      </c>
      <c r="O19" s="14">
        <v>2.0626216E7</v>
      </c>
      <c r="P19" s="14">
        <v>2.0576072E7</v>
      </c>
      <c r="Q19" s="14">
        <v>2.0467958E7</v>
      </c>
      <c r="R19" s="14">
        <v>2.2268387E7</v>
      </c>
      <c r="S19" s="14">
        <v>2.672853E7</v>
      </c>
      <c r="T19" s="14">
        <v>3.4906442E7</v>
      </c>
      <c r="U19" s="11"/>
      <c r="V19" s="11"/>
      <c r="W19" s="11"/>
      <c r="X19" s="11"/>
      <c r="Y19" s="11"/>
    </row>
    <row r="20" ht="22.5" customHeight="1">
      <c r="A20" s="12" t="s">
        <v>31</v>
      </c>
      <c r="B20" s="12" t="s">
        <v>32</v>
      </c>
      <c r="C20" s="12" t="s">
        <v>33</v>
      </c>
      <c r="D20" s="12" t="s">
        <v>34</v>
      </c>
      <c r="E20" s="14">
        <v>2105843.0</v>
      </c>
      <c r="F20" s="14">
        <v>1484370.0</v>
      </c>
      <c r="G20" s="14">
        <v>1570370.0</v>
      </c>
      <c r="H20" s="14">
        <v>1570370.0</v>
      </c>
      <c r="I20" s="14">
        <v>1621251.0</v>
      </c>
      <c r="J20" s="14">
        <v>1656251.0</v>
      </c>
      <c r="K20" s="14">
        <v>1798958.0</v>
      </c>
      <c r="L20" s="14">
        <v>1808491.0</v>
      </c>
      <c r="M20" s="14">
        <v>1808491.0</v>
      </c>
      <c r="N20" s="14">
        <v>7619210.0</v>
      </c>
      <c r="O20" s="14">
        <v>3910407.0</v>
      </c>
      <c r="P20" s="14">
        <v>1841429.0</v>
      </c>
      <c r="Q20" s="14">
        <v>3129519.0</v>
      </c>
      <c r="R20" s="14">
        <v>3117240.0</v>
      </c>
      <c r="S20" s="14">
        <v>7679809.0</v>
      </c>
      <c r="T20" s="14">
        <v>1.6395731E7</v>
      </c>
      <c r="U20" s="11"/>
      <c r="V20" s="11"/>
      <c r="W20" s="11"/>
      <c r="X20" s="11"/>
      <c r="Y20" s="11"/>
    </row>
    <row r="21" ht="22.5" customHeight="1">
      <c r="A21" s="12" t="s">
        <v>35</v>
      </c>
      <c r="B21" s="12" t="s">
        <v>32</v>
      </c>
      <c r="C21" s="12" t="s">
        <v>33</v>
      </c>
      <c r="D21" s="12" t="s">
        <v>36</v>
      </c>
      <c r="E21" s="14">
        <v>2.1691289E7</v>
      </c>
      <c r="F21" s="14">
        <v>2.3265394E7</v>
      </c>
      <c r="G21" s="14">
        <v>2.4819371E7</v>
      </c>
      <c r="H21" s="14">
        <v>2.5219385E7</v>
      </c>
      <c r="I21" s="14">
        <v>2.5309529E7</v>
      </c>
      <c r="J21" s="14">
        <v>2.5939211E7</v>
      </c>
      <c r="K21" s="14">
        <v>2.6081413E7</v>
      </c>
      <c r="L21" s="14">
        <v>2.8395104E7</v>
      </c>
      <c r="M21" s="14">
        <v>2.868243E7</v>
      </c>
      <c r="N21" s="14">
        <v>3.1831277E7</v>
      </c>
      <c r="O21" s="14">
        <v>3.8773797E7</v>
      </c>
      <c r="P21" s="14">
        <v>4.2324337E7</v>
      </c>
      <c r="Q21" s="14">
        <v>4.2666649E7</v>
      </c>
      <c r="R21" s="14">
        <v>4.6066347E7</v>
      </c>
      <c r="S21" s="14">
        <v>4.7730549E7</v>
      </c>
      <c r="T21" s="14">
        <v>4.8433163E7</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3"/>
      <c r="F23" s="13"/>
      <c r="G23" s="13"/>
      <c r="H23" s="13"/>
      <c r="I23" s="13"/>
      <c r="J23" s="13"/>
      <c r="K23" s="13"/>
      <c r="L23" s="13"/>
      <c r="M23" s="13"/>
      <c r="N23" s="13"/>
      <c r="O23" s="13"/>
      <c r="P23" s="13"/>
      <c r="Q23" s="13"/>
      <c r="R23" s="13"/>
      <c r="S23" s="13"/>
      <c r="T23" s="13"/>
      <c r="U23" s="11"/>
      <c r="V23" s="11"/>
      <c r="W23" s="11"/>
      <c r="X23" s="11"/>
      <c r="Y23" s="11"/>
    </row>
    <row r="24" ht="22.5" customHeight="1">
      <c r="A24" s="12" t="s">
        <v>40</v>
      </c>
      <c r="B24" s="12" t="s">
        <v>32</v>
      </c>
      <c r="C24" s="19" t="s">
        <v>39</v>
      </c>
      <c r="D24" s="12" t="s">
        <v>36</v>
      </c>
      <c r="E24" s="13"/>
      <c r="F24" s="13"/>
      <c r="G24" s="13"/>
      <c r="H24" s="13"/>
      <c r="I24" s="13"/>
      <c r="J24" s="13"/>
      <c r="K24" s="13"/>
      <c r="L24" s="13"/>
      <c r="M24" s="13"/>
      <c r="N24" s="13"/>
      <c r="O24" s="13"/>
      <c r="P24" s="13"/>
      <c r="Q24" s="13"/>
      <c r="R24" s="13"/>
      <c r="S24" s="13"/>
      <c r="T24" s="13"/>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23797132</v>
      </c>
      <c r="F26" s="16">
        <f t="shared" si="5"/>
        <v>24749764</v>
      </c>
      <c r="G26" s="16">
        <f t="shared" si="5"/>
        <v>26389741</v>
      </c>
      <c r="H26" s="16">
        <f t="shared" si="5"/>
        <v>26789755</v>
      </c>
      <c r="I26" s="16">
        <f t="shared" si="5"/>
        <v>26930780</v>
      </c>
      <c r="J26" s="16">
        <f t="shared" si="5"/>
        <v>27595462</v>
      </c>
      <c r="K26" s="16">
        <f t="shared" si="5"/>
        <v>27880371</v>
      </c>
      <c r="L26" s="16">
        <f t="shared" si="5"/>
        <v>30203595</v>
      </c>
      <c r="M26" s="16">
        <f t="shared" si="5"/>
        <v>30490921</v>
      </c>
      <c r="N26" s="16">
        <f t="shared" si="5"/>
        <v>39450487</v>
      </c>
      <c r="O26" s="16">
        <f t="shared" si="5"/>
        <v>42684204</v>
      </c>
      <c r="P26" s="16">
        <f t="shared" si="5"/>
        <v>44165766</v>
      </c>
      <c r="Q26" s="16">
        <f t="shared" si="5"/>
        <v>45796168</v>
      </c>
      <c r="R26" s="16">
        <f t="shared" si="5"/>
        <v>49183587</v>
      </c>
      <c r="S26" s="16">
        <f t="shared" si="5"/>
        <v>55410358</v>
      </c>
      <c r="T26" s="16">
        <f t="shared" si="5"/>
        <v>64828894</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-258021</v>
      </c>
      <c r="F29" s="23">
        <f t="shared" si="6"/>
        <v>-2057780</v>
      </c>
      <c r="G29" s="23">
        <f t="shared" si="6"/>
        <v>-2473647</v>
      </c>
      <c r="H29" s="23">
        <f t="shared" si="6"/>
        <v>-1591117</v>
      </c>
      <c r="I29" s="23">
        <f t="shared" si="6"/>
        <v>-303024</v>
      </c>
      <c r="J29" s="23">
        <f t="shared" si="6"/>
        <v>1102188</v>
      </c>
      <c r="K29" s="23">
        <f t="shared" si="6"/>
        <v>-2968642</v>
      </c>
      <c r="L29" s="23">
        <f t="shared" si="6"/>
        <v>-3200445</v>
      </c>
      <c r="M29" s="23">
        <f t="shared" si="6"/>
        <v>-3547293</v>
      </c>
      <c r="N29" s="23">
        <f t="shared" si="6"/>
        <v>-8258862</v>
      </c>
      <c r="O29" s="23">
        <f t="shared" si="6"/>
        <v>-10431110</v>
      </c>
      <c r="P29" s="23">
        <f t="shared" si="6"/>
        <v>-9963157</v>
      </c>
      <c r="Q29" s="23">
        <f t="shared" si="6"/>
        <v>-4874905</v>
      </c>
      <c r="R29" s="23">
        <f t="shared" si="6"/>
        <v>-6252173</v>
      </c>
      <c r="S29" s="23">
        <f t="shared" si="6"/>
        <v>-3753650</v>
      </c>
      <c r="T29" s="23">
        <f t="shared" si="6"/>
        <v>-4347972</v>
      </c>
      <c r="U29" s="11"/>
      <c r="V29" s="11"/>
      <c r="W29" s="11"/>
      <c r="X29" s="11"/>
      <c r="Y29" s="11"/>
    </row>
    <row r="30" ht="22.5" customHeight="1">
      <c r="A30" s="22" t="s">
        <v>45</v>
      </c>
      <c r="B30" s="22"/>
      <c r="C30" s="22"/>
      <c r="D30" s="22"/>
      <c r="E30" s="22">
        <f t="shared" ref="E30:T30" si="7">if(iserror(E6/E12),0,E6/E12)</f>
        <v>0.9811760907</v>
      </c>
      <c r="F30" s="22">
        <f t="shared" si="7"/>
        <v>0.8560340831</v>
      </c>
      <c r="G30" s="22">
        <f t="shared" si="7"/>
        <v>0.8378410004</v>
      </c>
      <c r="H30" s="22">
        <f t="shared" si="7"/>
        <v>0.8855418229</v>
      </c>
      <c r="I30" s="22">
        <f t="shared" si="7"/>
        <v>0.977211611</v>
      </c>
      <c r="J30" s="22">
        <f t="shared" si="7"/>
        <v>1.085957381</v>
      </c>
      <c r="K30" s="22">
        <f t="shared" si="7"/>
        <v>0.8295862666</v>
      </c>
      <c r="L30" s="22">
        <f t="shared" si="7"/>
        <v>0.819699588</v>
      </c>
      <c r="M30" s="22">
        <f t="shared" si="7"/>
        <v>0.8066318226</v>
      </c>
      <c r="N30" s="22">
        <f t="shared" si="7"/>
        <v>0.657397821</v>
      </c>
      <c r="O30" s="22">
        <f t="shared" si="7"/>
        <v>0.559781327</v>
      </c>
      <c r="P30" s="22">
        <f t="shared" si="7"/>
        <v>0.5920700035</v>
      </c>
      <c r="Q30" s="22">
        <f t="shared" si="7"/>
        <v>0.8204011142</v>
      </c>
      <c r="R30" s="22">
        <f t="shared" si="7"/>
        <v>0.8071565161</v>
      </c>
      <c r="S30" s="22">
        <f t="shared" si="7"/>
        <v>0.895225786</v>
      </c>
      <c r="T30" s="22">
        <f t="shared" si="7"/>
        <v>0.8956705545</v>
      </c>
      <c r="U30" s="11"/>
      <c r="V30" s="11"/>
      <c r="W30" s="11"/>
      <c r="X30" s="11"/>
      <c r="Y30" s="11"/>
    </row>
    <row r="31" ht="22.5" customHeight="1">
      <c r="A31" s="22" t="s">
        <v>46</v>
      </c>
      <c r="B31" s="22"/>
      <c r="C31" s="22"/>
      <c r="D31" s="22"/>
      <c r="E31" s="22">
        <f t="shared" ref="E31:T31" si="8">if(iserror((E8+E9)/E12),0,(E8+E9)/E12)</f>
        <v>1.755026323</v>
      </c>
      <c r="F31" s="22">
        <f t="shared" si="8"/>
        <v>1.608057132</v>
      </c>
      <c r="G31" s="22">
        <f t="shared" si="8"/>
        <v>1.605823912</v>
      </c>
      <c r="H31" s="22">
        <f t="shared" si="8"/>
        <v>1.732257122</v>
      </c>
      <c r="I31" s="22">
        <f t="shared" si="8"/>
        <v>1.814825388</v>
      </c>
      <c r="J31" s="22">
        <f t="shared" si="8"/>
        <v>1.938563902</v>
      </c>
      <c r="K31" s="22">
        <f t="shared" si="8"/>
        <v>1.472256984</v>
      </c>
      <c r="L31" s="22">
        <f t="shared" si="8"/>
        <v>1.566115165</v>
      </c>
      <c r="M31" s="22">
        <f t="shared" si="8"/>
        <v>1.505880725</v>
      </c>
      <c r="N31" s="22">
        <f t="shared" si="8"/>
        <v>1.504759964</v>
      </c>
      <c r="O31" s="22">
        <f t="shared" si="8"/>
        <v>1.471543967</v>
      </c>
      <c r="P31" s="22">
        <f t="shared" si="8"/>
        <v>1.486556927</v>
      </c>
      <c r="Q31" s="22">
        <f t="shared" si="8"/>
        <v>1.648810432</v>
      </c>
      <c r="R31" s="22">
        <f t="shared" si="8"/>
        <v>1.607317406</v>
      </c>
      <c r="S31" s="22">
        <f t="shared" si="8"/>
        <v>1.731490847</v>
      </c>
      <c r="T31" s="22">
        <f t="shared" si="8"/>
        <v>1.800688156</v>
      </c>
      <c r="U31" s="11"/>
      <c r="V31" s="11"/>
      <c r="W31" s="11"/>
      <c r="X31" s="11"/>
      <c r="Y31" s="11"/>
    </row>
    <row r="32" ht="22.5" customHeight="1">
      <c r="A32" s="22" t="s">
        <v>47</v>
      </c>
      <c r="B32" s="24"/>
      <c r="C32" s="24"/>
      <c r="D32" s="24"/>
      <c r="E32" s="22">
        <f t="shared" ref="E32:T32" si="9">IF(E29&lt;0,-E29/E14,0)</f>
        <v>0.02254372865</v>
      </c>
      <c r="F32" s="22">
        <f t="shared" si="9"/>
        <v>0.1898677999</v>
      </c>
      <c r="G32" s="22">
        <f t="shared" si="9"/>
        <v>0.1899888617</v>
      </c>
      <c r="H32" s="22">
        <f t="shared" si="9"/>
        <v>0.1222881466</v>
      </c>
      <c r="I32" s="22">
        <f t="shared" si="9"/>
        <v>0.02273015724</v>
      </c>
      <c r="J32" s="22">
        <f t="shared" si="9"/>
        <v>0</v>
      </c>
      <c r="K32" s="22">
        <f t="shared" si="9"/>
        <v>0.212146551</v>
      </c>
      <c r="L32" s="22">
        <f t="shared" si="9"/>
        <v>0.1995278829</v>
      </c>
      <c r="M32" s="22">
        <f t="shared" si="9"/>
        <v>0.2150629221</v>
      </c>
      <c r="N32" s="22">
        <f t="shared" si="9"/>
        <v>0.4321897183</v>
      </c>
      <c r="O32" s="22">
        <f t="shared" si="9"/>
        <v>0.5870975433</v>
      </c>
      <c r="P32" s="22">
        <f t="shared" si="9"/>
        <v>0.5156325067</v>
      </c>
      <c r="Q32" s="22">
        <f t="shared" si="9"/>
        <v>0.2359232386</v>
      </c>
      <c r="R32" s="22">
        <f t="shared" si="9"/>
        <v>0.24442738</v>
      </c>
      <c r="S32" s="22">
        <f t="shared" si="9"/>
        <v>0.106637051</v>
      </c>
      <c r="T32" s="22">
        <f t="shared" si="9"/>
        <v>0.1250768862</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0.01769259078</v>
      </c>
      <c r="F35" s="22">
        <f t="shared" si="10"/>
        <v>0.02084008045</v>
      </c>
      <c r="G35" s="22">
        <f t="shared" si="10"/>
        <v>0.01861949171</v>
      </c>
      <c r="H35" s="22">
        <f t="shared" si="10"/>
        <v>0.01779741964</v>
      </c>
      <c r="I35" s="22">
        <f t="shared" si="10"/>
        <v>0.01173608342</v>
      </c>
      <c r="J35" s="22">
        <f t="shared" si="10"/>
        <v>0.008256337945</v>
      </c>
      <c r="K35" s="22">
        <f t="shared" si="10"/>
        <v>0.01459571347</v>
      </c>
      <c r="L35" s="22">
        <f t="shared" si="10"/>
        <v>0.006089804115</v>
      </c>
      <c r="M35" s="22">
        <f t="shared" si="10"/>
        <v>0.01009323878</v>
      </c>
      <c r="N35" s="22">
        <f t="shared" si="10"/>
        <v>0.01406882413</v>
      </c>
      <c r="O35" s="22">
        <f t="shared" si="10"/>
        <v>0.01998367558</v>
      </c>
      <c r="P35" s="22">
        <f t="shared" si="10"/>
        <v>0.02099413602</v>
      </c>
      <c r="Q35" s="22">
        <f t="shared" si="10"/>
        <v>0.01846789867</v>
      </c>
      <c r="R35" s="22">
        <f t="shared" si="10"/>
        <v>0.01461245903</v>
      </c>
      <c r="S35" s="22">
        <f t="shared" si="10"/>
        <v>0.01387865458</v>
      </c>
      <c r="T35" s="22">
        <f t="shared" si="10"/>
        <v>0.0177639952</v>
      </c>
      <c r="U35" s="11"/>
      <c r="V35" s="11"/>
      <c r="W35" s="11"/>
      <c r="X35" s="11"/>
      <c r="Y35" s="11"/>
    </row>
    <row r="36" ht="22.5" customHeight="1">
      <c r="A36" s="22" t="s">
        <v>50</v>
      </c>
      <c r="B36" s="24"/>
      <c r="C36" s="24"/>
      <c r="D36" s="24"/>
      <c r="E36" s="22">
        <f t="shared" ref="E36:T36" si="11">if(iserror(E19/E$26),0,E19/E$26)</f>
        <v>0.4457358139</v>
      </c>
      <c r="F36" s="22">
        <f t="shared" si="11"/>
        <v>0.434309515</v>
      </c>
      <c r="G36" s="22">
        <f t="shared" si="11"/>
        <v>0.4439285706</v>
      </c>
      <c r="H36" s="22">
        <f t="shared" si="11"/>
        <v>0.4393634806</v>
      </c>
      <c r="I36" s="22">
        <f t="shared" si="11"/>
        <v>0.4135788121</v>
      </c>
      <c r="J36" s="22">
        <f t="shared" si="11"/>
        <v>0.3961717329</v>
      </c>
      <c r="K36" s="22">
        <f t="shared" si="11"/>
        <v>0.3785017782</v>
      </c>
      <c r="L36" s="22">
        <f t="shared" si="11"/>
        <v>0.3998367413</v>
      </c>
      <c r="M36" s="22">
        <f t="shared" si="11"/>
        <v>0.3753787234</v>
      </c>
      <c r="N36" s="22">
        <f t="shared" si="11"/>
        <v>0.4820102221</v>
      </c>
      <c r="O36" s="22">
        <f t="shared" si="11"/>
        <v>0.4832283156</v>
      </c>
      <c r="P36" s="22">
        <f t="shared" si="11"/>
        <v>0.4658828288</v>
      </c>
      <c r="Q36" s="22">
        <f t="shared" si="11"/>
        <v>0.4469360406</v>
      </c>
      <c r="R36" s="22">
        <f t="shared" si="11"/>
        <v>0.4527605317</v>
      </c>
      <c r="S36" s="22">
        <f t="shared" si="11"/>
        <v>0.4823742521</v>
      </c>
      <c r="T36" s="22">
        <f t="shared" si="11"/>
        <v>0.5384395729</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0.05893237397</v>
      </c>
      <c r="F39" s="22">
        <f t="shared" si="12"/>
        <v>0.07036655046</v>
      </c>
      <c r="G39" s="22">
        <f t="shared" si="12"/>
        <v>0.1860922286</v>
      </c>
      <c r="H39" s="22">
        <f t="shared" si="12"/>
        <v>0.04157145391</v>
      </c>
      <c r="I39" s="22">
        <f t="shared" si="12"/>
        <v>0.01316024377</v>
      </c>
      <c r="J39" s="22">
        <f t="shared" si="12"/>
        <v>0.02697352932</v>
      </c>
      <c r="K39" s="22">
        <f t="shared" si="12"/>
        <v>0.007493199451</v>
      </c>
      <c r="L39" s="22">
        <f t="shared" si="12"/>
        <v>0.04025869183</v>
      </c>
      <c r="M39" s="22">
        <f t="shared" si="12"/>
        <v>0.01278030291</v>
      </c>
      <c r="N39" s="22">
        <f t="shared" si="12"/>
        <v>0.1071120495</v>
      </c>
      <c r="O39" s="22">
        <f t="shared" si="12"/>
        <v>0.006063740189</v>
      </c>
      <c r="P39" s="22">
        <f t="shared" si="12"/>
        <v>0.04043798314</v>
      </c>
      <c r="Q39" s="22">
        <f t="shared" si="12"/>
        <v>0.04695191399</v>
      </c>
      <c r="R39" s="22">
        <f t="shared" si="12"/>
        <v>0.04398046402</v>
      </c>
      <c r="S39" s="22">
        <f t="shared" si="12"/>
        <v>0.2212204109</v>
      </c>
      <c r="T39" s="22">
        <f t="shared" si="12"/>
        <v>0.1773296454</v>
      </c>
      <c r="U39" s="11"/>
      <c r="V39" s="11"/>
      <c r="W39" s="11"/>
      <c r="X39" s="11"/>
      <c r="Y39" s="11"/>
    </row>
    <row r="40" ht="15.75" customHeight="1"/>
    <row r="41" ht="15.75" customHeight="1"/>
    <row r="42" ht="15.75" customHeight="1">
      <c r="A42" s="27" t="s">
        <v>53</v>
      </c>
      <c r="B42" s="28"/>
      <c r="C42" s="28"/>
      <c r="D42" s="28" t="str">
        <f>G3</f>
        <v>dollars</v>
      </c>
      <c r="E42" s="29">
        <f t="shared" ref="E42:T42" si="13">if($D$42="dollars",E$29/1000,if($D$42="millions",E$29*1000,E$29))</f>
        <v>-258.021</v>
      </c>
      <c r="F42" s="29">
        <f t="shared" si="13"/>
        <v>-2057.78</v>
      </c>
      <c r="G42" s="29">
        <f t="shared" si="13"/>
        <v>-2473.647</v>
      </c>
      <c r="H42" s="29">
        <f t="shared" si="13"/>
        <v>-1591.117</v>
      </c>
      <c r="I42" s="29">
        <f t="shared" si="13"/>
        <v>-303.024</v>
      </c>
      <c r="J42" s="29">
        <f t="shared" si="13"/>
        <v>1102.188</v>
      </c>
      <c r="K42" s="29">
        <f t="shared" si="13"/>
        <v>-2968.642</v>
      </c>
      <c r="L42" s="29">
        <f t="shared" si="13"/>
        <v>-3200.445</v>
      </c>
      <c r="M42" s="29">
        <f t="shared" si="13"/>
        <v>-3547.293</v>
      </c>
      <c r="N42" s="29">
        <f t="shared" si="13"/>
        <v>-8258.862</v>
      </c>
      <c r="O42" s="29">
        <f t="shared" si="13"/>
        <v>-10431.11</v>
      </c>
      <c r="P42" s="29">
        <f t="shared" si="13"/>
        <v>-9963.157</v>
      </c>
      <c r="Q42" s="29">
        <f t="shared" si="13"/>
        <v>-4874.905</v>
      </c>
      <c r="R42" s="29">
        <f t="shared" si="13"/>
        <v>-6252.173</v>
      </c>
      <c r="S42" s="29">
        <f t="shared" si="13"/>
        <v>-3753.65</v>
      </c>
      <c r="T42" s="29">
        <f t="shared" si="13"/>
        <v>-4347.972</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