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<sst xmlns="http://schemas.openxmlformats.org/spreadsheetml/2006/main" count="197" uniqueCount="75">
  <si>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</si>
  <si>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t>
  </si>
  <si>
    <t>❗ Select how the values are rounded in the report here (Some cities round to the nearest thousand, some to the nearest million).</t>
  </si>
  <si>
    <t>dollars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</si>
  <si>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</si>
  <si>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</si>
  <si>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</si>
  <si>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</si>
  <si>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</si>
  <si>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</si>
  <si>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</si>
  <si>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</si>
  <si>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</si>
  <si>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</si>
  <si>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</si>
  <si>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</si>
  <si>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</si>
  <si>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</si>
  <si>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</si>
  <si>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</si>
  <si>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</si>
  <si>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</si>
  <si>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</si>
  <si>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</si>
  <si>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</si>
  <si>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</si>
  <si>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</si>
  <si>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</si>
  <si>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</si>
  <si>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</si>
  <si>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</si>
  <si>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</si>
  <si>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</si>
  <si>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</si>
  <si>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</si>
  <si>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</si>
  <si>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</si>
  <si>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</si>
  <si>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</si>
  <si>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</si>
  <si>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</si>
  <si>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</si>
  <si>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</si>
  <si>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</si>
  <si>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</si>
  <si>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</si>
  <si>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</si>
  <si>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</si>
  <si>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</si>
  <si>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</si>
  <si>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</si>
  <si>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</si>
  <si>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</si>
  <si>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</si>
  <si>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</si>
  <si>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</si>
  <si>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</si>
  <si>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</si>
  <si>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</si>
  <si>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</si>
  <si>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 xml:space="preserve">If the ratio is rising, debt is growing faster than income—this is unsustainable. If it’s falling, the city is gaining control of its obligations.
</t>
    </r>
    <r>
      <rPr>
        <rFont val="Calibri"/>
        <b/>
        <color theme="1"/>
      </rPr>
      <t xml:space="preserve">Note:
</t>
    </r>
    <r>
      <rPr>
        <rFont val="Calibri"/>
        <color theme="1"/>
      </rPr>
      <t>If this graph shows a flat line at 0 after inputting your city’s numbers, this means that the city has a net surplus (no net debt).</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</si>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</sst>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2">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u/>
      <sz val="11.0"/>
      <color rgb="FF0000FF"/>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7" numFmtId="0" xfId="0" applyAlignment="1" applyFont="1">
      <alignment horizontal="center" readingOrder="0" vertical="center"/>
    </xf>
    <xf borderId="0" fillId="0" fontId="8" numFmtId="0" xfId="0" applyAlignment="1" applyFont="1">
      <alignment vertical="center"/>
    </xf>
    <xf borderId="0" fillId="0" fontId="8"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9" numFmtId="0" xfId="0" applyAlignment="1" applyBorder="1" applyFill="1" applyFont="1">
      <alignment vertical="center"/>
    </xf>
    <xf borderId="1" fillId="4" fontId="9" numFmtId="164" xfId="0" applyAlignment="1" applyBorder="1" applyFont="1" applyNumberFormat="1">
      <alignment vertical="center"/>
    </xf>
    <xf borderId="0" fillId="0" fontId="10" numFmtId="0" xfId="0" applyAlignment="1" applyFont="1">
      <alignment vertical="center"/>
    </xf>
    <xf borderId="1" fillId="4" fontId="9" numFmtId="0" xfId="0" applyAlignment="1" applyBorder="1" applyFont="1">
      <alignment readingOrder="0" vertical="center"/>
    </xf>
    <xf borderId="0" fillId="0" fontId="3" numFmtId="0" xfId="0" applyAlignment="1" applyFont="1">
      <alignment readingOrder="0" vertical="center"/>
    </xf>
    <xf borderId="0" fillId="5" fontId="11" numFmtId="0" xfId="0" applyAlignment="1" applyFill="1" applyFont="1">
      <alignment readingOrder="0" vertical="center"/>
    </xf>
    <xf borderId="0" fillId="5" fontId="10" numFmtId="0" xfId="0" applyAlignment="1" applyFont="1">
      <alignment vertical="center"/>
    </xf>
    <xf borderId="1" fillId="6" fontId="12" numFmtId="0" xfId="0" applyAlignment="1" applyBorder="1" applyFill="1" applyFont="1">
      <alignment vertical="center"/>
    </xf>
    <xf borderId="1" fillId="6" fontId="12" numFmtId="4" xfId="0" applyAlignment="1" applyBorder="1" applyFont="1" applyNumberFormat="1">
      <alignment vertical="center"/>
    </xf>
    <xf borderId="1" fillId="6" fontId="3" numFmtId="0" xfId="0" applyAlignment="1" applyBorder="1" applyFont="1">
      <alignment vertical="center"/>
    </xf>
    <xf borderId="0" fillId="0" fontId="12" numFmtId="0" xfId="0" applyFont="1"/>
    <xf borderId="0" fillId="5" fontId="13" numFmtId="0" xfId="0" applyAlignment="1" applyFont="1">
      <alignment readingOrder="0" vertical="center"/>
    </xf>
    <xf quotePrefix="1" borderId="0" fillId="7" fontId="10" numFmtId="0" xfId="0" applyAlignment="1" applyFill="1" applyFont="1">
      <alignment readingOrder="0"/>
    </xf>
    <xf borderId="0" fillId="7" fontId="10" numFmtId="0" xfId="0" applyAlignment="1" applyFont="1">
      <alignment readingOrder="0"/>
    </xf>
    <xf borderId="0" fillId="7" fontId="10" numFmtId="165" xfId="0" applyFont="1" applyNumberFormat="1"/>
    <xf borderId="0" fillId="7" fontId="10" numFmtId="0" xfId="0" applyFont="1"/>
    <xf borderId="0" fillId="3" fontId="14" numFmtId="0" xfId="0" applyAlignment="1" applyFont="1">
      <alignment readingOrder="0" vertical="center"/>
    </xf>
    <xf borderId="2" fillId="0" fontId="15" numFmtId="0" xfId="0" applyBorder="1" applyFont="1"/>
    <xf borderId="0" fillId="3" fontId="16" numFmtId="0" xfId="0" applyAlignment="1" applyFont="1">
      <alignment readingOrder="0"/>
    </xf>
    <xf borderId="0" fillId="8" fontId="8" numFmtId="0" xfId="0" applyFill="1" applyFont="1"/>
    <xf borderId="0" fillId="8" fontId="8" numFmtId="0" xfId="0" applyAlignment="1" applyFont="1">
      <alignment readingOrder="0" shrinkToFit="0" wrapText="1"/>
    </xf>
    <xf borderId="2" fillId="8" fontId="8" numFmtId="0" xfId="0" applyBorder="1" applyFont="1"/>
    <xf borderId="0" fillId="8" fontId="8" numFmtId="0" xfId="0" applyAlignment="1" applyFont="1">
      <alignment shrinkToFit="0" wrapText="1"/>
    </xf>
    <xf borderId="0" fillId="8" fontId="8" numFmtId="0" xfId="0" applyAlignment="1" applyFont="1">
      <alignment vertical="top"/>
    </xf>
    <xf borderId="0" fillId="8" fontId="8" numFmtId="0" xfId="0" applyAlignment="1" applyFont="1">
      <alignment readingOrder="0" shrinkToFit="0" vertical="top" wrapText="1"/>
    </xf>
    <xf borderId="2" fillId="8" fontId="8" numFmtId="0" xfId="0" applyAlignment="1" applyBorder="1" applyFont="1">
      <alignment vertical="top"/>
    </xf>
    <xf borderId="3" fillId="8" fontId="8" numFmtId="0" xfId="0" applyBorder="1" applyFont="1"/>
    <xf borderId="3" fillId="8" fontId="8" numFmtId="0" xfId="0" applyAlignment="1" applyBorder="1" applyFont="1">
      <alignment readingOrder="0" shrinkToFit="0" wrapText="1"/>
    </xf>
    <xf borderId="2" fillId="8" fontId="8" numFmtId="0" xfId="0" applyAlignment="1" applyBorder="1" applyFont="1">
      <alignment readingOrder="0" shrinkToFit="0" wrapText="1"/>
    </xf>
    <xf borderId="3" fillId="8" fontId="8" numFmtId="0" xfId="0" applyAlignment="1" applyBorder="1" applyFont="1">
      <alignment shrinkToFit="0" wrapText="1"/>
    </xf>
    <xf borderId="0" fillId="8" fontId="8" numFmtId="0" xfId="0" applyAlignment="1" applyFont="1">
      <alignment shrinkToFit="0" vertical="top" wrapText="1"/>
    </xf>
    <xf borderId="0" fillId="8" fontId="12" numFmtId="0" xfId="0" applyFont="1"/>
    <xf borderId="0" fillId="8" fontId="17" numFmtId="0" xfId="0" applyAlignment="1" applyFont="1">
      <alignment readingOrder="0" shrinkToFit="0" wrapText="1"/>
    </xf>
    <xf borderId="0" fillId="0" fontId="8" numFmtId="0" xfId="0" applyAlignment="1" applyFont="1">
      <alignment shrinkToFit="0" wrapText="1"/>
    </xf>
    <xf borderId="2" fillId="0" fontId="8" numFmtId="0" xfId="0" applyBorder="1" applyFont="1"/>
    <xf borderId="0" fillId="0" fontId="8" numFmtId="0" xfId="0" applyAlignment="1" applyFont="1">
      <alignment readingOrder="0" shrinkToFit="0" wrapText="1"/>
    </xf>
    <xf borderId="0" fillId="0" fontId="18" numFmtId="0" xfId="0" applyAlignment="1" applyFont="1">
      <alignment readingOrder="0" vertical="center"/>
    </xf>
    <xf borderId="0" fillId="0" fontId="19" numFmtId="0" xfId="0" applyAlignment="1" applyFont="1">
      <alignment horizontal="center" readingOrder="0" vertical="center"/>
    </xf>
    <xf borderId="0" fillId="3" fontId="6" numFmtId="0" xfId="0" applyAlignment="1" applyFont="1">
      <alignment horizontal="center" readingOrder="0" vertical="center"/>
    </xf>
    <xf borderId="0" fillId="0" fontId="20" numFmtId="0" xfId="0" applyAlignment="1" applyFont="1">
      <alignment readingOrder="0" vertical="center"/>
    </xf>
    <xf borderId="0" fillId="0" fontId="8" numFmtId="0" xfId="0" applyAlignment="1" applyFont="1">
      <alignment readingOrder="0" vertical="center"/>
    </xf>
    <xf borderId="0" fillId="4" fontId="10" numFmtId="0" xfId="0" applyAlignment="1" applyFont="1">
      <alignment vertical="center"/>
    </xf>
    <xf borderId="0" fillId="5" fontId="21" numFmtId="0" xfId="0" applyAlignment="1" applyFont="1">
      <alignment vertical="center"/>
    </xf>
    <xf borderId="1" fillId="6" fontId="12" numFmtId="164" xfId="0" applyAlignment="1" applyBorder="1" applyFont="1" applyNumberFormat="1">
      <alignment vertical="center"/>
    </xf>
    <xf borderId="0" fillId="6" fontId="8" numFmtId="0" xfId="0" applyAlignment="1" applyFont="1">
      <alignment vertical="center"/>
    </xf>
    <xf borderId="0" fillId="0" fontId="1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1293888931"/>
        <c:axId val="374519263"/>
      </c:lineChart>
      <c:catAx>
        <c:axId val="1293888931"/>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374519263"/>
      </c:catAx>
      <c:valAx>
        <c:axId val="374519263"/>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1293888931"/>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232613089"/>
        <c:axId val="1331452994"/>
      </c:lineChart>
      <c:catAx>
        <c:axId val="232613089"/>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31452994"/>
      </c:catAx>
      <c:valAx>
        <c:axId val="133145299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32613089"/>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612920254"/>
        <c:axId val="386250734"/>
      </c:lineChart>
      <c:catAx>
        <c:axId val="61292025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386250734"/>
      </c:catAx>
      <c:valAx>
        <c:axId val="38625073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12920254"/>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2046365895"/>
        <c:axId val="475270402"/>
      </c:lineChart>
      <c:catAx>
        <c:axId val="204636589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475270402"/>
      </c:catAx>
      <c:valAx>
        <c:axId val="47527040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2046365895"/>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319674864"/>
        <c:axId val="624465828"/>
      </c:lineChart>
      <c:catAx>
        <c:axId val="31967486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624465828"/>
      </c:catAx>
      <c:valAx>
        <c:axId val="624465828"/>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319674864"/>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779946673"/>
        <c:axId val="1528417010"/>
      </c:lineChart>
      <c:catAx>
        <c:axId val="77994667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528417010"/>
      </c:catAx>
      <c:valAx>
        <c:axId val="1528417010"/>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779946673"/>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974560915"/>
        <c:axId val="1361253222"/>
      </c:lineChart>
      <c:catAx>
        <c:axId val="1974560915"/>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361253222"/>
      </c:catAx>
      <c:valAx>
        <c:axId val="1361253222"/>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974560915"/>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2.png"/><Relationship Id="rId9" Type="http://schemas.openxmlformats.org/officeDocument/2006/relationships/image" Target="../media/image3.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3</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3.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2.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nibleycity.gov/wp-content/uploads/2024/02/2023-Issued-financial-statements.pdf" TargetMode="External"/><Relationship Id="rId10" Type="http://schemas.openxmlformats.org/officeDocument/2006/relationships/hyperlink" Target="https://nibleycity.gov/wp-content/uploads/2023/10/2022_Issued_Financial_Statements_-_Nibley.pdf" TargetMode="External"/><Relationship Id="rId13" Type="http://schemas.openxmlformats.org/officeDocument/2006/relationships/hyperlink" Target="https://nibleycity.gov/wp-content/uploads/2024/11/FY2024-Issued-financial-statements-Nibley-City.pdf" TargetMode="External"/><Relationship Id="rId12" Type="http://schemas.openxmlformats.org/officeDocument/2006/relationships/hyperlink" Target="https://nibleycity.gov/wp-content/uploads/2024/11/FY2024-Issued-financial-statements-Nibley-City.pdf" TargetMode="External"/><Relationship Id="rId1" Type="http://schemas.openxmlformats.org/officeDocument/2006/relationships/hyperlink" Target="https://www.strongtowns.org/decoder-resources" TargetMode="External"/><Relationship Id="rId2" Type="http://schemas.openxmlformats.org/officeDocument/2006/relationships/hyperlink" Target="https://nibleycity.gov/wp-content/uploads/2023/10/Nibley_Financial_Statement_FY_Ended_June_30_2014.pdf" TargetMode="External"/><Relationship Id="rId3" Type="http://schemas.openxmlformats.org/officeDocument/2006/relationships/hyperlink" Target="https://nibleycity.gov/wp-content/uploads/2023/10/Nibley_City_FY_2015_Audited_Financial_Statements.pdf" TargetMode="External"/><Relationship Id="rId4" Type="http://schemas.openxmlformats.org/officeDocument/2006/relationships/hyperlink" Target="https://nibleycity.gov/wp-content/uploads/2023/10/Nibley_City_063016-_Financial_Statements.pdf" TargetMode="External"/><Relationship Id="rId9" Type="http://schemas.openxmlformats.org/officeDocument/2006/relationships/hyperlink" Target="https://nibleycity.gov/wp-content/uploads/2023/10/2021_Financial_Report.pdf" TargetMode="External"/><Relationship Id="rId14" Type="http://schemas.openxmlformats.org/officeDocument/2006/relationships/drawing" Target="../drawings/drawing1.xml"/><Relationship Id="rId5" Type="http://schemas.openxmlformats.org/officeDocument/2006/relationships/hyperlink" Target="https://nibleycity.gov/wp-content/uploads/2023/10/Nibley_FY_2017_Financial_Statements_with_Auditor_Reports.pdf" TargetMode="External"/><Relationship Id="rId6" Type="http://schemas.openxmlformats.org/officeDocument/2006/relationships/hyperlink" Target="https://nibleycity.gov/wp-content/uploads/2023/10/2018_Financial_Report.pdf" TargetMode="External"/><Relationship Id="rId7" Type="http://schemas.openxmlformats.org/officeDocument/2006/relationships/hyperlink" Target="https://nibleycity.gov/wp-content/uploads/2023/10/2019_Financial_Report.pdf" TargetMode="External"/><Relationship Id="rId8" Type="http://schemas.openxmlformats.org/officeDocument/2006/relationships/hyperlink" Target="https://nibleycity.gov/wp-content/uploads/2023/10/2020_Financial_Report.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CHkzsRU1UPabiwT6YoDzVyESM5czyG9M/view?usp=sharing" TargetMode="External"/><Relationship Id="rId4" Type="http://schemas.openxmlformats.org/officeDocument/2006/relationships/hyperlink" Target="https://drive.google.com/file/d/1CHkzsRU1UPabiwT6YoDzVyESM5czyG9M/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CHkzsRU1UPabiwT6YoDzVyESM5czyG9M/view?usp=sharing" TargetMode="External"/><Relationship Id="rId6" Type="http://schemas.openxmlformats.org/officeDocument/2006/relationships/hyperlink" Target="https://drive.google.com/file/d/1CHkzsRU1UPabiwT6YoDzVyESM5czyG9M/view?usp=sharing" TargetMode="External"/><Relationship Id="rId7" Type="http://schemas.openxmlformats.org/officeDocument/2006/relationships/hyperlink" Target="https://drive.google.com/file/d/1CHkzsRU1UPabiwT6YoDzVyESM5czyG9M/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10">
        <v>2013.0</v>
      </c>
      <c r="J4" s="10">
        <v>2014.0</v>
      </c>
      <c r="K4" s="10">
        <v>2015.0</v>
      </c>
      <c r="L4" s="10">
        <v>2016.0</v>
      </c>
      <c r="M4" s="10">
        <v>2017.0</v>
      </c>
      <c r="N4" s="10">
        <v>2018.0</v>
      </c>
      <c r="O4" s="10">
        <v>2019.0</v>
      </c>
      <c r="P4" s="10">
        <v>2020.0</v>
      </c>
      <c r="Q4" s="10">
        <v>2021.0</v>
      </c>
      <c r="R4" s="10">
        <v>2022.0</v>
      </c>
      <c r="S4" s="10">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4389918.0</v>
      </c>
      <c r="F6" s="14">
        <v>5148005.0</v>
      </c>
      <c r="G6" s="14">
        <v>4422313.0</v>
      </c>
      <c r="H6" s="14">
        <v>4162692.0</v>
      </c>
      <c r="I6" s="14">
        <v>5881464.0</v>
      </c>
      <c r="J6" s="14">
        <v>5721736.0</v>
      </c>
      <c r="K6" s="14">
        <v>6410291.0</v>
      </c>
      <c r="L6" s="14">
        <v>6960863.0</v>
      </c>
      <c r="M6" s="14">
        <v>7199988.0</v>
      </c>
      <c r="N6" s="14">
        <v>7026478.0</v>
      </c>
      <c r="O6" s="14">
        <v>7873217.0</v>
      </c>
      <c r="P6" s="14">
        <v>8581975.0</v>
      </c>
      <c r="Q6" s="14">
        <v>9829656.0</v>
      </c>
      <c r="R6" s="14">
        <v>1.4304013E7</v>
      </c>
      <c r="S6" s="14">
        <v>1.6887519E7</v>
      </c>
      <c r="T6" s="14">
        <v>1.9155576E7</v>
      </c>
      <c r="U6" s="11"/>
      <c r="V6" s="11"/>
      <c r="W6" s="11"/>
      <c r="X6" s="11"/>
      <c r="Y6" s="11"/>
    </row>
    <row r="7" ht="22.5" customHeight="1">
      <c r="A7" s="11" t="s">
        <v>11</v>
      </c>
      <c r="B7" s="12" t="s">
        <v>8</v>
      </c>
      <c r="C7" s="12" t="s">
        <v>9</v>
      </c>
      <c r="D7" s="12" t="s">
        <v>11</v>
      </c>
      <c r="E7" s="14">
        <v>1.7102477E7</v>
      </c>
      <c r="F7" s="14">
        <v>1.7706013E7</v>
      </c>
      <c r="G7" s="14">
        <v>1.9387508E7</v>
      </c>
      <c r="H7" s="14">
        <v>1.9462207E7</v>
      </c>
      <c r="I7" s="14">
        <v>1.8947017E7</v>
      </c>
      <c r="J7" s="14">
        <v>1.944288E7</v>
      </c>
      <c r="K7" s="14">
        <v>2.1218027E7</v>
      </c>
      <c r="L7" s="14">
        <v>2.2578418E7</v>
      </c>
      <c r="M7" s="14">
        <v>2.2738707E7</v>
      </c>
      <c r="N7" s="14">
        <v>2.5230766E7</v>
      </c>
      <c r="O7" s="14">
        <v>2.7852366E7</v>
      </c>
      <c r="P7" s="14">
        <v>2.8414545E7</v>
      </c>
      <c r="Q7" s="14">
        <v>3.0959903E7</v>
      </c>
      <c r="R7" s="14">
        <v>4.0772346E7</v>
      </c>
      <c r="S7" s="14">
        <v>4.0729314E7</v>
      </c>
      <c r="T7" s="14">
        <v>4.5073969E7</v>
      </c>
      <c r="U7" s="11"/>
      <c r="V7" s="11"/>
      <c r="W7" s="11"/>
      <c r="X7" s="11"/>
      <c r="Y7" s="11"/>
    </row>
    <row r="8" ht="22.5" customHeight="1">
      <c r="A8" s="15" t="s">
        <v>12</v>
      </c>
      <c r="B8" s="15"/>
      <c r="C8" s="15"/>
      <c r="D8" s="15"/>
      <c r="E8" s="16">
        <f t="shared" ref="E8:T8" si="1">E6+E7</f>
        <v>21492395</v>
      </c>
      <c r="F8" s="16">
        <f t="shared" si="1"/>
        <v>22854018</v>
      </c>
      <c r="G8" s="16">
        <f t="shared" si="1"/>
        <v>23809821</v>
      </c>
      <c r="H8" s="16">
        <f t="shared" si="1"/>
        <v>23624899</v>
      </c>
      <c r="I8" s="16">
        <f t="shared" si="1"/>
        <v>24828481</v>
      </c>
      <c r="J8" s="16">
        <f t="shared" si="1"/>
        <v>25164616</v>
      </c>
      <c r="K8" s="16">
        <f t="shared" si="1"/>
        <v>27628318</v>
      </c>
      <c r="L8" s="16">
        <f t="shared" si="1"/>
        <v>29539281</v>
      </c>
      <c r="M8" s="16">
        <f t="shared" si="1"/>
        <v>29938695</v>
      </c>
      <c r="N8" s="16">
        <f t="shared" si="1"/>
        <v>32257244</v>
      </c>
      <c r="O8" s="16">
        <f t="shared" si="1"/>
        <v>35725583</v>
      </c>
      <c r="P8" s="16">
        <f t="shared" si="1"/>
        <v>36996520</v>
      </c>
      <c r="Q8" s="16">
        <f t="shared" si="1"/>
        <v>40789559</v>
      </c>
      <c r="R8" s="16">
        <f t="shared" si="1"/>
        <v>55076359</v>
      </c>
      <c r="S8" s="16">
        <f t="shared" si="1"/>
        <v>57616833</v>
      </c>
      <c r="T8" s="16">
        <f t="shared" si="1"/>
        <v>64229545</v>
      </c>
      <c r="U8" s="17"/>
      <c r="V8" s="17"/>
      <c r="W8" s="17"/>
      <c r="X8" s="17"/>
      <c r="Y8" s="17"/>
    </row>
    <row r="9" ht="22.5" customHeight="1">
      <c r="A9" s="11" t="s">
        <v>13</v>
      </c>
      <c r="B9" s="12" t="s">
        <v>8</v>
      </c>
      <c r="C9" s="12" t="s">
        <v>9</v>
      </c>
      <c r="D9" s="12" t="s">
        <v>13</v>
      </c>
      <c r="E9" s="13"/>
      <c r="F9" s="13"/>
      <c r="G9" s="13"/>
      <c r="H9" s="14"/>
      <c r="I9" s="14"/>
      <c r="J9" s="14">
        <v>44558.0</v>
      </c>
      <c r="K9" s="14">
        <v>58987.0</v>
      </c>
      <c r="L9" s="14">
        <v>187462.0</v>
      </c>
      <c r="M9" s="14">
        <v>228496.0</v>
      </c>
      <c r="N9" s="14">
        <v>238897.0</v>
      </c>
      <c r="O9" s="14">
        <v>272562.0</v>
      </c>
      <c r="P9" s="14">
        <v>136612.0</v>
      </c>
      <c r="Q9" s="14">
        <v>130037.0</v>
      </c>
      <c r="R9" s="14">
        <v>164330.0</v>
      </c>
      <c r="S9" s="14">
        <v>241956.0</v>
      </c>
      <c r="T9" s="14">
        <v>357127.0</v>
      </c>
      <c r="U9" s="11"/>
      <c r="V9" s="11"/>
      <c r="W9" s="11"/>
      <c r="X9" s="11"/>
      <c r="Y9" s="11"/>
    </row>
    <row r="10" ht="22.5" customHeight="1">
      <c r="A10" s="11" t="s">
        <v>14</v>
      </c>
      <c r="B10" s="12" t="s">
        <v>8</v>
      </c>
      <c r="C10" s="12" t="s">
        <v>9</v>
      </c>
      <c r="D10" s="12" t="s">
        <v>15</v>
      </c>
      <c r="E10" s="14">
        <v>7776343.0</v>
      </c>
      <c r="F10" s="14">
        <v>7516767.0</v>
      </c>
      <c r="G10" s="14">
        <v>8194332.0</v>
      </c>
      <c r="H10" s="14">
        <v>7654680.0</v>
      </c>
      <c r="I10" s="14">
        <v>7999966.0</v>
      </c>
      <c r="J10" s="14">
        <v>7300752.0</v>
      </c>
      <c r="K10" s="14">
        <v>6834482.0</v>
      </c>
      <c r="L10" s="14">
        <v>6932322.0</v>
      </c>
      <c r="M10" s="14">
        <v>6773574.0</v>
      </c>
      <c r="N10" s="14">
        <v>6573372.0</v>
      </c>
      <c r="O10" s="14">
        <v>6580675.0</v>
      </c>
      <c r="P10" s="14">
        <v>5869968.0</v>
      </c>
      <c r="Q10" s="14">
        <v>5437344.0</v>
      </c>
      <c r="R10" s="14">
        <v>7286046.0</v>
      </c>
      <c r="S10" s="14">
        <v>4976336.0</v>
      </c>
      <c r="T10" s="14">
        <v>5635874.0</v>
      </c>
      <c r="U10" s="11"/>
      <c r="V10" s="11"/>
      <c r="W10" s="11"/>
      <c r="X10" s="11"/>
      <c r="Y10" s="11"/>
    </row>
    <row r="11" ht="22.5" customHeight="1">
      <c r="A11" s="11" t="s">
        <v>16</v>
      </c>
      <c r="B11" s="12" t="s">
        <v>8</v>
      </c>
      <c r="C11" s="12" t="s">
        <v>9</v>
      </c>
      <c r="D11" s="12" t="s">
        <v>16</v>
      </c>
      <c r="E11" s="13"/>
      <c r="F11" s="13"/>
      <c r="G11" s="13"/>
      <c r="H11" s="14">
        <v>567493.0</v>
      </c>
      <c r="I11" s="14">
        <v>886141.0</v>
      </c>
      <c r="J11" s="14">
        <v>329380.0</v>
      </c>
      <c r="K11" s="14">
        <v>371422.0</v>
      </c>
      <c r="L11" s="14">
        <v>398139.0</v>
      </c>
      <c r="M11" s="14">
        <v>466969.0</v>
      </c>
      <c r="N11" s="14">
        <v>698763.0</v>
      </c>
      <c r="O11" s="14">
        <v>649826.0</v>
      </c>
      <c r="P11" s="14">
        <v>805367.0</v>
      </c>
      <c r="Q11" s="14">
        <v>1041040.0</v>
      </c>
      <c r="R11" s="14">
        <v>1443721.0</v>
      </c>
      <c r="S11" s="14">
        <v>1013622.0</v>
      </c>
      <c r="T11" s="14">
        <v>1053813.0</v>
      </c>
      <c r="U11" s="11"/>
      <c r="V11" s="11"/>
      <c r="W11" s="11"/>
      <c r="X11" s="11"/>
      <c r="Y11" s="11"/>
    </row>
    <row r="12" ht="22.5" customHeight="1">
      <c r="A12" s="15" t="s">
        <v>17</v>
      </c>
      <c r="B12" s="15"/>
      <c r="C12" s="15"/>
      <c r="D12" s="15"/>
      <c r="E12" s="16">
        <f t="shared" ref="E12:T12" si="2">E10+E11</f>
        <v>7776343</v>
      </c>
      <c r="F12" s="16">
        <f t="shared" si="2"/>
        <v>7516767</v>
      </c>
      <c r="G12" s="16">
        <f t="shared" si="2"/>
        <v>8194332</v>
      </c>
      <c r="H12" s="16">
        <f t="shared" si="2"/>
        <v>8222173</v>
      </c>
      <c r="I12" s="16">
        <f t="shared" si="2"/>
        <v>8886107</v>
      </c>
      <c r="J12" s="16">
        <f t="shared" si="2"/>
        <v>7630132</v>
      </c>
      <c r="K12" s="16">
        <f t="shared" si="2"/>
        <v>7205904</v>
      </c>
      <c r="L12" s="16">
        <f t="shared" si="2"/>
        <v>7330461</v>
      </c>
      <c r="M12" s="16">
        <f t="shared" si="2"/>
        <v>7240543</v>
      </c>
      <c r="N12" s="16">
        <f t="shared" si="2"/>
        <v>7272135</v>
      </c>
      <c r="O12" s="16">
        <f t="shared" si="2"/>
        <v>7230501</v>
      </c>
      <c r="P12" s="16">
        <f t="shared" si="2"/>
        <v>6675335</v>
      </c>
      <c r="Q12" s="16">
        <f t="shared" si="2"/>
        <v>6478384</v>
      </c>
      <c r="R12" s="16">
        <f t="shared" si="2"/>
        <v>8729767</v>
      </c>
      <c r="S12" s="16">
        <f t="shared" si="2"/>
        <v>5989958</v>
      </c>
      <c r="T12" s="16">
        <f t="shared" si="2"/>
        <v>6689687</v>
      </c>
      <c r="U12" s="17"/>
      <c r="V12" s="17"/>
      <c r="W12" s="17"/>
      <c r="X12" s="17"/>
      <c r="Y12" s="17"/>
    </row>
    <row r="13" ht="22.5" customHeight="1">
      <c r="A13" s="15" t="s">
        <v>9</v>
      </c>
      <c r="B13" s="15"/>
      <c r="C13" s="15"/>
      <c r="D13" s="15"/>
      <c r="E13" s="16">
        <f t="shared" ref="E13:T13" si="3">E8+E9-E12</f>
        <v>13716052</v>
      </c>
      <c r="F13" s="16">
        <f t="shared" si="3"/>
        <v>15337251</v>
      </c>
      <c r="G13" s="16">
        <f t="shared" si="3"/>
        <v>15615489</v>
      </c>
      <c r="H13" s="16">
        <f t="shared" si="3"/>
        <v>15402726</v>
      </c>
      <c r="I13" s="16">
        <f t="shared" si="3"/>
        <v>15942374</v>
      </c>
      <c r="J13" s="16">
        <f t="shared" si="3"/>
        <v>17579042</v>
      </c>
      <c r="K13" s="16">
        <f t="shared" si="3"/>
        <v>20481401</v>
      </c>
      <c r="L13" s="16">
        <f t="shared" si="3"/>
        <v>22396282</v>
      </c>
      <c r="M13" s="16">
        <f t="shared" si="3"/>
        <v>22926648</v>
      </c>
      <c r="N13" s="16">
        <f t="shared" si="3"/>
        <v>25224006</v>
      </c>
      <c r="O13" s="16">
        <f t="shared" si="3"/>
        <v>28767644</v>
      </c>
      <c r="P13" s="16">
        <f t="shared" si="3"/>
        <v>30457797</v>
      </c>
      <c r="Q13" s="16">
        <f t="shared" si="3"/>
        <v>34441212</v>
      </c>
      <c r="R13" s="16">
        <f t="shared" si="3"/>
        <v>46510922</v>
      </c>
      <c r="S13" s="16">
        <f t="shared" si="3"/>
        <v>51868831</v>
      </c>
      <c r="T13" s="16">
        <f t="shared" si="3"/>
        <v>57896985</v>
      </c>
      <c r="U13" s="17"/>
      <c r="V13" s="17"/>
      <c r="W13" s="17"/>
      <c r="X13" s="17"/>
      <c r="Y13" s="17"/>
    </row>
    <row r="14" ht="22.5" customHeight="1">
      <c r="A14" s="11" t="s">
        <v>18</v>
      </c>
      <c r="B14" s="12" t="s">
        <v>8</v>
      </c>
      <c r="C14" s="12" t="s">
        <v>19</v>
      </c>
      <c r="D14" s="12" t="s">
        <v>20</v>
      </c>
      <c r="E14" s="14">
        <v>4030316.0</v>
      </c>
      <c r="F14" s="14">
        <v>4805343.0</v>
      </c>
      <c r="G14" s="14">
        <v>3858945.0</v>
      </c>
      <c r="H14" s="14">
        <v>4085365.0</v>
      </c>
      <c r="I14" s="14">
        <v>4458438.0</v>
      </c>
      <c r="J14" s="14">
        <v>4919626.0</v>
      </c>
      <c r="K14" s="14">
        <v>7303286.0</v>
      </c>
      <c r="L14" s="14">
        <v>6539863.0</v>
      </c>
      <c r="M14" s="14">
        <v>5718466.0</v>
      </c>
      <c r="N14" s="14">
        <v>7837465.0</v>
      </c>
      <c r="O14" s="14">
        <v>9073840.0</v>
      </c>
      <c r="P14" s="14">
        <v>8073176.0</v>
      </c>
      <c r="Q14" s="14">
        <v>1.004156E7</v>
      </c>
      <c r="R14" s="14">
        <v>1.9417353E7</v>
      </c>
      <c r="S14" s="14">
        <v>1.2623107E7</v>
      </c>
      <c r="T14" s="14">
        <v>1.4498258E7</v>
      </c>
      <c r="U14" s="11"/>
      <c r="V14" s="11"/>
      <c r="W14" s="11"/>
      <c r="X14" s="11"/>
      <c r="Y14" s="11"/>
    </row>
    <row r="15" ht="22.5" customHeight="1">
      <c r="A15" s="12" t="s">
        <v>21</v>
      </c>
      <c r="B15" s="12" t="s">
        <v>8</v>
      </c>
      <c r="C15" s="12" t="s">
        <v>19</v>
      </c>
      <c r="D15" s="12" t="s">
        <v>22</v>
      </c>
      <c r="E15" s="14">
        <v>160512.0</v>
      </c>
      <c r="F15" s="14">
        <v>179776.0</v>
      </c>
      <c r="G15" s="14">
        <v>186642.0</v>
      </c>
      <c r="H15" s="14">
        <v>219629.0</v>
      </c>
      <c r="I15" s="14">
        <v>233282.0</v>
      </c>
      <c r="J15" s="14">
        <v>495833.0</v>
      </c>
      <c r="K15" s="14">
        <v>235316.0</v>
      </c>
      <c r="L15" s="14">
        <v>401541.0</v>
      </c>
      <c r="M15" s="14">
        <v>307632.0</v>
      </c>
      <c r="N15" s="14">
        <v>363658.0</v>
      </c>
      <c r="O15" s="14">
        <v>694207.0</v>
      </c>
      <c r="P15" s="14">
        <v>354608.0</v>
      </c>
      <c r="Q15" s="14">
        <v>1075168.0</v>
      </c>
      <c r="R15" s="14">
        <v>5500.0</v>
      </c>
      <c r="S15" s="14">
        <v>6934.0</v>
      </c>
      <c r="T15" s="14">
        <v>4850.0</v>
      </c>
      <c r="U15" s="11"/>
      <c r="V15" s="11"/>
      <c r="W15" s="11"/>
      <c r="X15" s="11"/>
      <c r="Y15" s="11"/>
    </row>
    <row r="16" ht="22.5" customHeight="1">
      <c r="A16" s="12" t="s">
        <v>23</v>
      </c>
      <c r="B16" s="12" t="s">
        <v>8</v>
      </c>
      <c r="C16" s="12" t="s">
        <v>19</v>
      </c>
      <c r="D16" s="12" t="s">
        <v>24</v>
      </c>
      <c r="E16" s="14">
        <v>100000.0</v>
      </c>
      <c r="F16" s="14">
        <v>150000.0</v>
      </c>
      <c r="G16" s="14">
        <v>22382.0</v>
      </c>
      <c r="H16" s="14"/>
      <c r="I16" s="14"/>
      <c r="J16" s="14">
        <v>130000.0</v>
      </c>
      <c r="K16" s="14">
        <v>2235805.0</v>
      </c>
      <c r="L16" s="14">
        <v>745368.0</v>
      </c>
      <c r="M16" s="14"/>
      <c r="N16" s="14">
        <v>1154459.0</v>
      </c>
      <c r="O16" s="14">
        <v>465133.0</v>
      </c>
      <c r="P16" s="14">
        <v>155899.0</v>
      </c>
      <c r="Q16" s="14">
        <v>1173729.0</v>
      </c>
      <c r="R16" s="14">
        <v>6760187.0</v>
      </c>
      <c r="S16" s="14">
        <v>1661606.0</v>
      </c>
      <c r="T16" s="14">
        <v>2732345.0</v>
      </c>
      <c r="U16" s="11"/>
      <c r="V16" s="11"/>
      <c r="W16" s="11"/>
      <c r="X16" s="11"/>
      <c r="Y16" s="11"/>
    </row>
    <row r="17" ht="22.5" customHeight="1">
      <c r="A17" s="18" t="s">
        <v>25</v>
      </c>
      <c r="B17" s="15"/>
      <c r="C17" s="15"/>
      <c r="D17" s="15"/>
      <c r="E17" s="16">
        <f t="shared" ref="E17:T17" si="4">E15+E16</f>
        <v>260512</v>
      </c>
      <c r="F17" s="16">
        <f t="shared" si="4"/>
        <v>329776</v>
      </c>
      <c r="G17" s="16">
        <f t="shared" si="4"/>
        <v>209024</v>
      </c>
      <c r="H17" s="16">
        <f t="shared" si="4"/>
        <v>219629</v>
      </c>
      <c r="I17" s="16">
        <f t="shared" si="4"/>
        <v>233282</v>
      </c>
      <c r="J17" s="16">
        <f t="shared" si="4"/>
        <v>625833</v>
      </c>
      <c r="K17" s="16">
        <f t="shared" si="4"/>
        <v>2471121</v>
      </c>
      <c r="L17" s="16">
        <f t="shared" si="4"/>
        <v>1146909</v>
      </c>
      <c r="M17" s="16">
        <f t="shared" si="4"/>
        <v>307632</v>
      </c>
      <c r="N17" s="16">
        <f t="shared" si="4"/>
        <v>1518117</v>
      </c>
      <c r="O17" s="16">
        <f t="shared" si="4"/>
        <v>1159340</v>
      </c>
      <c r="P17" s="16">
        <f t="shared" si="4"/>
        <v>510507</v>
      </c>
      <c r="Q17" s="16">
        <f t="shared" si="4"/>
        <v>2248897</v>
      </c>
      <c r="R17" s="16">
        <f t="shared" si="4"/>
        <v>6765687</v>
      </c>
      <c r="S17" s="16">
        <f t="shared" si="4"/>
        <v>1668540</v>
      </c>
      <c r="T17" s="16">
        <f t="shared" si="4"/>
        <v>2737195</v>
      </c>
      <c r="U17" s="17"/>
      <c r="V17" s="17"/>
      <c r="W17" s="17"/>
      <c r="X17" s="17"/>
      <c r="Y17" s="17"/>
    </row>
    <row r="18" ht="22.5" customHeight="1">
      <c r="A18" s="11" t="s">
        <v>26</v>
      </c>
      <c r="B18" s="12" t="s">
        <v>8</v>
      </c>
      <c r="C18" s="12" t="s">
        <v>19</v>
      </c>
      <c r="D18" s="12" t="s">
        <v>27</v>
      </c>
      <c r="E18" s="13"/>
      <c r="F18" s="13"/>
      <c r="G18" s="13"/>
      <c r="H18" s="13"/>
      <c r="I18" s="13"/>
      <c r="J18" s="14">
        <v>72840.0</v>
      </c>
      <c r="K18" s="14">
        <v>45698.0</v>
      </c>
      <c r="L18" s="14">
        <v>42374.0</v>
      </c>
      <c r="M18" s="14">
        <v>44126.0</v>
      </c>
      <c r="N18" s="14">
        <v>27679.0</v>
      </c>
      <c r="O18" s="14">
        <v>26326.0</v>
      </c>
      <c r="P18" s="14">
        <v>24924.0</v>
      </c>
      <c r="Q18" s="14">
        <v>21934.0</v>
      </c>
      <c r="R18" s="14">
        <v>21083.0</v>
      </c>
      <c r="S18" s="14">
        <v>20389.0</v>
      </c>
      <c r="T18" s="14">
        <v>19663.0</v>
      </c>
      <c r="U18" s="11"/>
      <c r="V18" s="11"/>
      <c r="W18" s="11"/>
      <c r="X18" s="11"/>
      <c r="Y18" s="11"/>
    </row>
    <row r="19" ht="22.5" customHeight="1">
      <c r="A19" s="11" t="s">
        <v>28</v>
      </c>
      <c r="B19" s="12" t="s">
        <v>8</v>
      </c>
      <c r="C19" s="12" t="s">
        <v>29</v>
      </c>
      <c r="D19" s="12" t="s">
        <v>30</v>
      </c>
      <c r="E19" s="14">
        <v>1.7102477E7</v>
      </c>
      <c r="F19" s="14">
        <v>1.7706013E7</v>
      </c>
      <c r="G19" s="14">
        <v>1.9387508E7</v>
      </c>
      <c r="H19" s="14">
        <v>1.9462207E7</v>
      </c>
      <c r="I19" s="13"/>
      <c r="J19" s="14">
        <v>1.9178949E7</v>
      </c>
      <c r="K19" s="14">
        <v>2.1218027E7</v>
      </c>
      <c r="L19" s="14">
        <v>2.2224436E7</v>
      </c>
      <c r="M19" s="14">
        <v>2.2738712E7</v>
      </c>
      <c r="N19" s="14">
        <v>2.5319686E7</v>
      </c>
      <c r="O19" s="14">
        <v>2.7934063E7</v>
      </c>
      <c r="P19" s="14">
        <v>2.8496242E7</v>
      </c>
      <c r="Q19" s="14">
        <v>3.0959903E7</v>
      </c>
      <c r="R19" s="14">
        <v>4.0772346E7</v>
      </c>
      <c r="S19" s="14">
        <v>4.0729314E7</v>
      </c>
      <c r="T19" s="14">
        <v>4.5073969E7</v>
      </c>
      <c r="U19" s="11"/>
      <c r="V19" s="11"/>
      <c r="W19" s="11"/>
      <c r="X19" s="11"/>
      <c r="Y19" s="11"/>
    </row>
    <row r="20" ht="22.5" customHeight="1">
      <c r="A20" s="12" t="s">
        <v>31</v>
      </c>
      <c r="B20" s="12" t="s">
        <v>32</v>
      </c>
      <c r="C20" s="12" t="s">
        <v>33</v>
      </c>
      <c r="D20" s="12" t="s">
        <v>34</v>
      </c>
      <c r="E20" s="14">
        <v>2510010.0</v>
      </c>
      <c r="F20" s="14">
        <v>2699152.0</v>
      </c>
      <c r="G20" s="14">
        <v>2866177.0</v>
      </c>
      <c r="H20" s="14">
        <v>2867698.0</v>
      </c>
      <c r="I20" s="14">
        <v>2824657.0</v>
      </c>
      <c r="J20" s="14">
        <v>2860736.0</v>
      </c>
      <c r="K20" s="14">
        <v>3264952.0</v>
      </c>
      <c r="L20" s="14">
        <v>3505399.0</v>
      </c>
      <c r="M20" s="14">
        <v>3696905.0</v>
      </c>
      <c r="N20" s="14">
        <v>3934640.0</v>
      </c>
      <c r="O20" s="14">
        <v>6024166.0</v>
      </c>
      <c r="P20" s="14">
        <v>6780133.0</v>
      </c>
      <c r="Q20" s="14">
        <v>7025474.0</v>
      </c>
      <c r="R20" s="14">
        <v>7427833.0</v>
      </c>
      <c r="S20" s="14">
        <v>7427833.0</v>
      </c>
      <c r="T20" s="14">
        <v>7427833.0</v>
      </c>
      <c r="U20" s="11"/>
      <c r="V20" s="11"/>
      <c r="W20" s="11"/>
      <c r="X20" s="11"/>
      <c r="Y20" s="11"/>
    </row>
    <row r="21" ht="22.5" customHeight="1">
      <c r="A21" s="12" t="s">
        <v>35</v>
      </c>
      <c r="B21" s="12" t="s">
        <v>32</v>
      </c>
      <c r="C21" s="12" t="s">
        <v>33</v>
      </c>
      <c r="D21" s="12" t="s">
        <v>36</v>
      </c>
      <c r="E21" s="14">
        <v>7089271.0</v>
      </c>
      <c r="F21" s="14">
        <v>8090814.0</v>
      </c>
      <c r="G21" s="14">
        <v>8136473.0</v>
      </c>
      <c r="H21" s="14">
        <v>8355951.0</v>
      </c>
      <c r="I21" s="14">
        <v>8586413.0</v>
      </c>
      <c r="J21" s="14">
        <v>9238682.0</v>
      </c>
      <c r="K21" s="14">
        <v>1.0506134E7</v>
      </c>
      <c r="L21" s="14">
        <v>1.1157809E7</v>
      </c>
      <c r="M21" s="14">
        <v>1.1554921E7</v>
      </c>
      <c r="N21" s="14">
        <v>1.2799072E7</v>
      </c>
      <c r="O21" s="14">
        <v>1.3979496E7</v>
      </c>
      <c r="P21" s="14">
        <v>1.480153E7</v>
      </c>
      <c r="Q21" s="14">
        <v>1.8010125E7</v>
      </c>
      <c r="R21" s="14">
        <v>2.5850593E7</v>
      </c>
      <c r="S21" s="14">
        <v>2.6889836E7</v>
      </c>
      <c r="T21" s="14">
        <v>3.0806015E7</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4"/>
      <c r="Q22" s="14"/>
      <c r="R22" s="14"/>
      <c r="S22" s="14"/>
      <c r="T22" s="14"/>
      <c r="U22" s="11"/>
      <c r="V22" s="11"/>
      <c r="W22" s="11"/>
      <c r="X22" s="11"/>
      <c r="Y22" s="11"/>
    </row>
    <row r="23" ht="22.5" customHeight="1">
      <c r="A23" s="12" t="s">
        <v>38</v>
      </c>
      <c r="B23" s="12" t="s">
        <v>32</v>
      </c>
      <c r="C23" s="12" t="s">
        <v>39</v>
      </c>
      <c r="D23" s="12" t="s">
        <v>34</v>
      </c>
      <c r="E23" s="14">
        <v>929037.0</v>
      </c>
      <c r="F23" s="14">
        <v>1084692.0</v>
      </c>
      <c r="G23" s="14">
        <v>1396130.0</v>
      </c>
      <c r="H23" s="14">
        <v>552027.0</v>
      </c>
      <c r="I23" s="14">
        <v>495133.0</v>
      </c>
      <c r="J23" s="14">
        <v>495133.0</v>
      </c>
      <c r="K23" s="14">
        <v>508133.0</v>
      </c>
      <c r="L23" s="14">
        <v>508133.0</v>
      </c>
      <c r="M23" s="14">
        <v>589829.0</v>
      </c>
      <c r="N23" s="14">
        <v>589829.0</v>
      </c>
      <c r="O23" s="14">
        <v>589829.0</v>
      </c>
      <c r="P23" s="14">
        <v>589829.0</v>
      </c>
      <c r="Q23" s="14">
        <v>589829.0</v>
      </c>
      <c r="R23" s="14">
        <v>589829.0</v>
      </c>
      <c r="S23" s="14">
        <v>589829.0</v>
      </c>
      <c r="T23" s="14">
        <v>589829.0</v>
      </c>
      <c r="U23" s="11"/>
      <c r="V23" s="11"/>
      <c r="W23" s="11"/>
      <c r="X23" s="11"/>
      <c r="Y23" s="11"/>
    </row>
    <row r="24" ht="22.5" customHeight="1">
      <c r="A24" s="12" t="s">
        <v>40</v>
      </c>
      <c r="B24" s="12" t="s">
        <v>32</v>
      </c>
      <c r="C24" s="19" t="s">
        <v>39</v>
      </c>
      <c r="D24" s="12" t="s">
        <v>36</v>
      </c>
      <c r="E24" s="14">
        <v>1.1759662E7</v>
      </c>
      <c r="F24" s="14">
        <v>1.1761662E7</v>
      </c>
      <c r="G24" s="14">
        <v>1.3632013E7</v>
      </c>
      <c r="H24" s="14">
        <v>1.5135716E7</v>
      </c>
      <c r="I24" s="14">
        <v>1.5253608E7</v>
      </c>
      <c r="J24" s="14">
        <v>1.5978477E7</v>
      </c>
      <c r="K24" s="14">
        <v>1.6858812E7</v>
      </c>
      <c r="L24" s="14">
        <v>1.8163947E7</v>
      </c>
      <c r="M24" s="14">
        <v>1.9009744E7</v>
      </c>
      <c r="N24" s="14">
        <v>2.1178553E7</v>
      </c>
      <c r="O24" s="14">
        <v>2.1691813E7</v>
      </c>
      <c r="P24" s="14">
        <v>2.1859654E7</v>
      </c>
      <c r="Q24" s="14">
        <v>2.3088956E7</v>
      </c>
      <c r="R24" s="14">
        <v>2.6124598E7</v>
      </c>
      <c r="S24" s="14">
        <v>2.6571078E7</v>
      </c>
      <c r="T24" s="14">
        <v>2.8581667E7</v>
      </c>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22287980</v>
      </c>
      <c r="F26" s="16">
        <f t="shared" si="5"/>
        <v>23636320</v>
      </c>
      <c r="G26" s="16">
        <f t="shared" si="5"/>
        <v>26030793</v>
      </c>
      <c r="H26" s="16">
        <f t="shared" si="5"/>
        <v>26911392</v>
      </c>
      <c r="I26" s="16">
        <f t="shared" si="5"/>
        <v>27159811</v>
      </c>
      <c r="J26" s="16">
        <f t="shared" si="5"/>
        <v>28573028</v>
      </c>
      <c r="K26" s="16">
        <f t="shared" si="5"/>
        <v>31138031</v>
      </c>
      <c r="L26" s="16">
        <f t="shared" si="5"/>
        <v>33335288</v>
      </c>
      <c r="M26" s="16">
        <f t="shared" si="5"/>
        <v>34851399</v>
      </c>
      <c r="N26" s="16">
        <f t="shared" si="5"/>
        <v>38502094</v>
      </c>
      <c r="O26" s="16">
        <f t="shared" si="5"/>
        <v>42285304</v>
      </c>
      <c r="P26" s="16">
        <f t="shared" si="5"/>
        <v>44031146</v>
      </c>
      <c r="Q26" s="16">
        <f t="shared" si="5"/>
        <v>48714384</v>
      </c>
      <c r="R26" s="16">
        <f t="shared" si="5"/>
        <v>59992853</v>
      </c>
      <c r="S26" s="16">
        <f t="shared" si="5"/>
        <v>61478576</v>
      </c>
      <c r="T26" s="16">
        <f t="shared" si="5"/>
        <v>67405344</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-3386425</v>
      </c>
      <c r="F29" s="23">
        <f t="shared" si="6"/>
        <v>-2368762</v>
      </c>
      <c r="G29" s="23">
        <f t="shared" si="6"/>
        <v>-3772019</v>
      </c>
      <c r="H29" s="23">
        <f t="shared" si="6"/>
        <v>-4059481</v>
      </c>
      <c r="I29" s="23">
        <f t="shared" si="6"/>
        <v>-3004643</v>
      </c>
      <c r="J29" s="23">
        <f t="shared" si="6"/>
        <v>-1908396</v>
      </c>
      <c r="K29" s="23">
        <f t="shared" si="6"/>
        <v>-795613</v>
      </c>
      <c r="L29" s="23">
        <f t="shared" si="6"/>
        <v>-369598</v>
      </c>
      <c r="M29" s="23">
        <f t="shared" si="6"/>
        <v>-40555</v>
      </c>
      <c r="N29" s="23">
        <f t="shared" si="6"/>
        <v>-245657</v>
      </c>
      <c r="O29" s="23">
        <f t="shared" si="6"/>
        <v>642716</v>
      </c>
      <c r="P29" s="23">
        <f t="shared" si="6"/>
        <v>1906640</v>
      </c>
      <c r="Q29" s="23">
        <f t="shared" si="6"/>
        <v>3351272</v>
      </c>
      <c r="R29" s="23">
        <f t="shared" si="6"/>
        <v>5574246</v>
      </c>
      <c r="S29" s="23">
        <f t="shared" si="6"/>
        <v>10897561</v>
      </c>
      <c r="T29" s="23">
        <f t="shared" si="6"/>
        <v>12465889</v>
      </c>
      <c r="U29" s="11"/>
      <c r="V29" s="11"/>
      <c r="W29" s="11"/>
      <c r="X29" s="11"/>
      <c r="Y29" s="11"/>
    </row>
    <row r="30" ht="22.5" customHeight="1">
      <c r="A30" s="22" t="s">
        <v>45</v>
      </c>
      <c r="B30" s="22"/>
      <c r="C30" s="22"/>
      <c r="D30" s="22"/>
      <c r="E30" s="22">
        <f t="shared" ref="E30:T30" si="7">if(iserror(E6/E12),0,E6/E12)</f>
        <v>0.5645221668</v>
      </c>
      <c r="F30" s="22">
        <f t="shared" si="7"/>
        <v>0.6848695723</v>
      </c>
      <c r="G30" s="22">
        <f t="shared" si="7"/>
        <v>0.5396795004</v>
      </c>
      <c r="H30" s="22">
        <f t="shared" si="7"/>
        <v>0.5062763822</v>
      </c>
      <c r="I30" s="22">
        <f t="shared" si="7"/>
        <v>0.6618718411</v>
      </c>
      <c r="J30" s="22">
        <f t="shared" si="7"/>
        <v>0.7498868958</v>
      </c>
      <c r="K30" s="22">
        <f t="shared" si="7"/>
        <v>0.8895887317</v>
      </c>
      <c r="L30" s="22">
        <f t="shared" si="7"/>
        <v>0.9495805243</v>
      </c>
      <c r="M30" s="22">
        <f t="shared" si="7"/>
        <v>0.9943989007</v>
      </c>
      <c r="N30" s="22">
        <f t="shared" si="7"/>
        <v>0.9662194115</v>
      </c>
      <c r="O30" s="22">
        <f t="shared" si="7"/>
        <v>1.088889553</v>
      </c>
      <c r="P30" s="22">
        <f t="shared" si="7"/>
        <v>1.285624617</v>
      </c>
      <c r="Q30" s="22">
        <f t="shared" si="7"/>
        <v>1.517300611</v>
      </c>
      <c r="R30" s="22">
        <f t="shared" si="7"/>
        <v>1.638533193</v>
      </c>
      <c r="S30" s="22">
        <f t="shared" si="7"/>
        <v>2.819305077</v>
      </c>
      <c r="T30" s="22">
        <f t="shared" si="7"/>
        <v>2.863448768</v>
      </c>
      <c r="U30" s="11"/>
      <c r="V30" s="11"/>
      <c r="W30" s="11"/>
      <c r="X30" s="11"/>
      <c r="Y30" s="11"/>
    </row>
    <row r="31" ht="22.5" customHeight="1">
      <c r="A31" s="22" t="s">
        <v>46</v>
      </c>
      <c r="B31" s="22"/>
      <c r="C31" s="22"/>
      <c r="D31" s="22"/>
      <c r="E31" s="22">
        <f t="shared" ref="E31:T31" si="8">if(iserror((E8+E9)/E12),0,(E8+E9)/E12)</f>
        <v>2.763817774</v>
      </c>
      <c r="F31" s="22">
        <f t="shared" si="8"/>
        <v>3.04040527</v>
      </c>
      <c r="G31" s="22">
        <f t="shared" si="8"/>
        <v>2.905645146</v>
      </c>
      <c r="H31" s="22">
        <f t="shared" si="8"/>
        <v>2.873315728</v>
      </c>
      <c r="I31" s="22">
        <f t="shared" si="8"/>
        <v>2.794078554</v>
      </c>
      <c r="J31" s="22">
        <f t="shared" si="8"/>
        <v>3.303897495</v>
      </c>
      <c r="K31" s="22">
        <f t="shared" si="8"/>
        <v>3.842308335</v>
      </c>
      <c r="L31" s="22">
        <f t="shared" si="8"/>
        <v>4.055235135</v>
      </c>
      <c r="M31" s="22">
        <f t="shared" si="8"/>
        <v>4.166426606</v>
      </c>
      <c r="N31" s="22">
        <f t="shared" si="8"/>
        <v>4.468583298</v>
      </c>
      <c r="O31" s="22">
        <f t="shared" si="8"/>
        <v>4.978651548</v>
      </c>
      <c r="P31" s="22">
        <f t="shared" si="8"/>
        <v>5.562736851</v>
      </c>
      <c r="Q31" s="22">
        <f t="shared" si="8"/>
        <v>6.316327652</v>
      </c>
      <c r="R31" s="22">
        <f t="shared" si="8"/>
        <v>6.327853767</v>
      </c>
      <c r="S31" s="22">
        <f t="shared" si="8"/>
        <v>9.659297945</v>
      </c>
      <c r="T31" s="22">
        <f t="shared" si="8"/>
        <v>9.654662767</v>
      </c>
      <c r="U31" s="11"/>
      <c r="V31" s="11"/>
      <c r="W31" s="11"/>
      <c r="X31" s="11"/>
      <c r="Y31" s="11"/>
    </row>
    <row r="32" ht="22.5" customHeight="1">
      <c r="A32" s="22" t="s">
        <v>47</v>
      </c>
      <c r="B32" s="24"/>
      <c r="C32" s="24"/>
      <c r="D32" s="24"/>
      <c r="E32" s="22">
        <f t="shared" ref="E32:T32" si="9">IF(E29&lt;0,-E29/E14,0)</f>
        <v>0.8402380855</v>
      </c>
      <c r="F32" s="22">
        <f t="shared" si="9"/>
        <v>0.4929433757</v>
      </c>
      <c r="G32" s="22">
        <f t="shared" si="9"/>
        <v>0.9774741542</v>
      </c>
      <c r="H32" s="22">
        <f t="shared" si="9"/>
        <v>0.9936642136</v>
      </c>
      <c r="I32" s="22">
        <f t="shared" si="9"/>
        <v>0.6739227954</v>
      </c>
      <c r="J32" s="22">
        <f t="shared" si="9"/>
        <v>0.3879148537</v>
      </c>
      <c r="K32" s="22">
        <f t="shared" si="9"/>
        <v>0.1089390447</v>
      </c>
      <c r="L32" s="22">
        <f t="shared" si="9"/>
        <v>0.05651463953</v>
      </c>
      <c r="M32" s="22">
        <f t="shared" si="9"/>
        <v>0.007091936894</v>
      </c>
      <c r="N32" s="22">
        <f t="shared" si="9"/>
        <v>0.03134393583</v>
      </c>
      <c r="O32" s="22">
        <f t="shared" si="9"/>
        <v>0</v>
      </c>
      <c r="P32" s="22">
        <f t="shared" si="9"/>
        <v>0</v>
      </c>
      <c r="Q32" s="22">
        <f t="shared" si="9"/>
        <v>0</v>
      </c>
      <c r="R32" s="22">
        <f t="shared" si="9"/>
        <v>0</v>
      </c>
      <c r="S32" s="22">
        <f t="shared" si="9"/>
        <v>0</v>
      </c>
      <c r="T32" s="22">
        <f t="shared" si="9"/>
        <v>0</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v>
      </c>
      <c r="F35" s="22">
        <f t="shared" si="10"/>
        <v>0</v>
      </c>
      <c r="G35" s="22">
        <f t="shared" si="10"/>
        <v>0</v>
      </c>
      <c r="H35" s="22">
        <f t="shared" si="10"/>
        <v>0</v>
      </c>
      <c r="I35" s="22">
        <f t="shared" si="10"/>
        <v>0</v>
      </c>
      <c r="J35" s="22">
        <f t="shared" si="10"/>
        <v>0.01480600355</v>
      </c>
      <c r="K35" s="22">
        <f t="shared" si="10"/>
        <v>0.00625718341</v>
      </c>
      <c r="L35" s="22">
        <f t="shared" si="10"/>
        <v>0.006479340622</v>
      </c>
      <c r="M35" s="22">
        <f t="shared" si="10"/>
        <v>0.007716405064</v>
      </c>
      <c r="N35" s="22">
        <f t="shared" si="10"/>
        <v>0.003531626617</v>
      </c>
      <c r="O35" s="22">
        <f t="shared" si="10"/>
        <v>0.002901307495</v>
      </c>
      <c r="P35" s="22">
        <f t="shared" si="10"/>
        <v>0.003087260825</v>
      </c>
      <c r="Q35" s="22">
        <f t="shared" si="10"/>
        <v>0.002184321958</v>
      </c>
      <c r="R35" s="22">
        <f t="shared" si="10"/>
        <v>0.001085781363</v>
      </c>
      <c r="S35" s="22">
        <f t="shared" si="10"/>
        <v>0.001615212483</v>
      </c>
      <c r="T35" s="22">
        <f t="shared" si="10"/>
        <v>0.0013562319</v>
      </c>
      <c r="U35" s="11"/>
      <c r="V35" s="11"/>
      <c r="W35" s="11"/>
      <c r="X35" s="11"/>
      <c r="Y35" s="11"/>
    </row>
    <row r="36" ht="22.5" customHeight="1">
      <c r="A36" s="22" t="s">
        <v>50</v>
      </c>
      <c r="B36" s="24"/>
      <c r="C36" s="24"/>
      <c r="D36" s="24"/>
      <c r="E36" s="22">
        <f t="shared" ref="E36:T36" si="11">if(iserror(E19/E$26),0,E19/E$26)</f>
        <v>0.7673408268</v>
      </c>
      <c r="F36" s="22">
        <f t="shared" si="11"/>
        <v>0.749101933</v>
      </c>
      <c r="G36" s="22">
        <f t="shared" si="11"/>
        <v>0.7447912939</v>
      </c>
      <c r="H36" s="22">
        <f t="shared" si="11"/>
        <v>0.7231958495</v>
      </c>
      <c r="I36" s="22">
        <f t="shared" si="11"/>
        <v>0</v>
      </c>
      <c r="J36" s="22">
        <f t="shared" si="11"/>
        <v>0.6712256398</v>
      </c>
      <c r="K36" s="22">
        <f t="shared" si="11"/>
        <v>0.6814183915</v>
      </c>
      <c r="L36" s="22">
        <f t="shared" si="11"/>
        <v>0.6666939851</v>
      </c>
      <c r="M36" s="22">
        <f t="shared" si="11"/>
        <v>0.6524476105</v>
      </c>
      <c r="N36" s="22">
        <f t="shared" si="11"/>
        <v>0.6576184142</v>
      </c>
      <c r="O36" s="22">
        <f t="shared" si="11"/>
        <v>0.6606092509</v>
      </c>
      <c r="P36" s="22">
        <f t="shared" si="11"/>
        <v>0.6471837458</v>
      </c>
      <c r="Q36" s="22">
        <f t="shared" si="11"/>
        <v>0.6355392485</v>
      </c>
      <c r="R36" s="22">
        <f t="shared" si="11"/>
        <v>0.6796200541</v>
      </c>
      <c r="S36" s="22">
        <f t="shared" si="11"/>
        <v>0.6624960539</v>
      </c>
      <c r="T36" s="22">
        <f t="shared" si="11"/>
        <v>0.6687002295</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0.06463810778</v>
      </c>
      <c r="F39" s="22">
        <f t="shared" si="12"/>
        <v>0.06862694297</v>
      </c>
      <c r="G39" s="22">
        <f t="shared" si="12"/>
        <v>0.0541660998</v>
      </c>
      <c r="H39" s="22">
        <f t="shared" si="12"/>
        <v>0.05375994556</v>
      </c>
      <c r="I39" s="22">
        <f t="shared" si="12"/>
        <v>0.05232370619</v>
      </c>
      <c r="J39" s="22">
        <f t="shared" si="12"/>
        <v>0.1272114994</v>
      </c>
      <c r="K39" s="22">
        <f t="shared" si="12"/>
        <v>0.3383574188</v>
      </c>
      <c r="L39" s="22">
        <f t="shared" si="12"/>
        <v>0.1753720223</v>
      </c>
      <c r="M39" s="22">
        <f t="shared" si="12"/>
        <v>0.05379624536</v>
      </c>
      <c r="N39" s="22">
        <f t="shared" si="12"/>
        <v>0.1937000038</v>
      </c>
      <c r="O39" s="22">
        <f t="shared" si="12"/>
        <v>0.1277672959</v>
      </c>
      <c r="P39" s="22">
        <f t="shared" si="12"/>
        <v>0.06323496478</v>
      </c>
      <c r="Q39" s="22">
        <f t="shared" si="12"/>
        <v>0.2239589267</v>
      </c>
      <c r="R39" s="22">
        <f t="shared" si="12"/>
        <v>0.3484350828</v>
      </c>
      <c r="S39" s="22">
        <f t="shared" si="12"/>
        <v>0.1321814035</v>
      </c>
      <c r="T39" s="22">
        <f t="shared" si="12"/>
        <v>0.1887947504</v>
      </c>
      <c r="U39" s="11"/>
      <c r="V39" s="11"/>
      <c r="W39" s="11"/>
      <c r="X39" s="11"/>
      <c r="Y39" s="11"/>
    </row>
    <row r="40" ht="15.75" customHeight="1"/>
    <row r="41" ht="15.75" customHeight="1"/>
    <row r="42" ht="15.75" customHeight="1">
      <c r="A42" s="27" t="s">
        <v>53</v>
      </c>
      <c r="B42" s="28"/>
      <c r="C42" s="28"/>
      <c r="D42" s="28" t="str">
        <f>G3</f>
        <v>dollars</v>
      </c>
      <c r="E42" s="29">
        <f t="shared" ref="E42:T42" si="13">if($D$42="dollars",E$29/1000,if($D$42="millions",E$29*1000,E$29))</f>
        <v>-3386.425</v>
      </c>
      <c r="F42" s="29">
        <f t="shared" si="13"/>
        <v>-2368.762</v>
      </c>
      <c r="G42" s="29">
        <f t="shared" si="13"/>
        <v>-3772.019</v>
      </c>
      <c r="H42" s="29">
        <f t="shared" si="13"/>
        <v>-4059.481</v>
      </c>
      <c r="I42" s="29">
        <f t="shared" si="13"/>
        <v>-3004.643</v>
      </c>
      <c r="J42" s="29">
        <f t="shared" si="13"/>
        <v>-1908.396</v>
      </c>
      <c r="K42" s="29">
        <f t="shared" si="13"/>
        <v>-795.613</v>
      </c>
      <c r="L42" s="29">
        <f t="shared" si="13"/>
        <v>-369.598</v>
      </c>
      <c r="M42" s="29">
        <f t="shared" si="13"/>
        <v>-40.555</v>
      </c>
      <c r="N42" s="29">
        <f t="shared" si="13"/>
        <v>-245.657</v>
      </c>
      <c r="O42" s="29">
        <f t="shared" si="13"/>
        <v>642.716</v>
      </c>
      <c r="P42" s="29">
        <f t="shared" si="13"/>
        <v>1906.64</v>
      </c>
      <c r="Q42" s="29">
        <f t="shared" si="13"/>
        <v>3351.272</v>
      </c>
      <c r="R42" s="29">
        <f t="shared" si="13"/>
        <v>5574.246</v>
      </c>
      <c r="S42" s="29">
        <f t="shared" si="13"/>
        <v>10897.561</v>
      </c>
      <c r="T42" s="29">
        <f t="shared" si="13"/>
        <v>12465.889</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 r:id="rId2" ref="I4"/>
    <hyperlink r:id="rId3" ref="J4"/>
    <hyperlink r:id="rId4" ref="K4"/>
    <hyperlink r:id="rId5" ref="L4"/>
    <hyperlink r:id="rId6" ref="M4"/>
    <hyperlink r:id="rId7" ref="N4"/>
    <hyperlink r:id="rId8" ref="O4"/>
    <hyperlink r:id="rId9" ref="P4"/>
    <hyperlink r:id="rId10" ref="Q4"/>
    <hyperlink r:id="rId11" ref="R4"/>
    <hyperlink r:id="rId12" ref="S4"/>
    <hyperlink r:id="rId13" ref="T4"/>
  </hyperlinks>
  <printOptions/>
  <pageMargins bottom="0.75" footer="0.0" header="0.0" left="0.7" right="0.7" top="0.75"/>
  <pageSetup orientation="landscape"/>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53">
        <v>2023.0</v>
      </c>
      <c r="F2" s="53">
        <v>2024.0</v>
      </c>
      <c r="G2" s="7"/>
      <c r="H2" s="7"/>
      <c r="I2" s="7"/>
      <c r="J2" s="7"/>
      <c r="K2" s="7"/>
      <c r="L2" s="7"/>
    </row>
    <row r="3" ht="22.5" customHeight="1">
      <c r="A3" s="11" t="s">
        <v>7</v>
      </c>
      <c r="B3" s="12" t="s">
        <v>8</v>
      </c>
      <c r="C3" s="12" t="s">
        <v>9</v>
      </c>
      <c r="D3" s="12" t="s">
        <v>10</v>
      </c>
      <c r="E3" s="14">
        <v>3016360.0</v>
      </c>
      <c r="F3" s="14">
        <v>2892761.0</v>
      </c>
      <c r="G3" s="54" t="s">
        <v>70</v>
      </c>
      <c r="H3" s="55"/>
      <c r="I3" s="11"/>
      <c r="J3" s="11"/>
      <c r="K3" s="11"/>
      <c r="L3" s="11"/>
    </row>
    <row r="4" ht="22.5" customHeight="1">
      <c r="A4" s="11" t="s">
        <v>11</v>
      </c>
      <c r="B4" s="12" t="s">
        <v>8</v>
      </c>
      <c r="C4" s="12" t="s">
        <v>9</v>
      </c>
      <c r="D4" s="12" t="s">
        <v>11</v>
      </c>
      <c r="E4" s="14">
        <v>5250921.0</v>
      </c>
      <c r="F4" s="14">
        <v>5582833.0</v>
      </c>
      <c r="G4" s="54" t="s">
        <v>70</v>
      </c>
      <c r="H4" s="11"/>
      <c r="I4" s="11"/>
      <c r="J4" s="11"/>
      <c r="K4" s="11"/>
      <c r="L4" s="11"/>
    </row>
    <row r="5" ht="22.5" customHeight="1">
      <c r="A5" s="15" t="s">
        <v>12</v>
      </c>
      <c r="B5" s="15"/>
      <c r="C5" s="15"/>
      <c r="D5" s="15"/>
      <c r="E5" s="16">
        <f t="shared" ref="E5:F5" si="1">E3+E4</f>
        <v>8267281</v>
      </c>
      <c r="F5" s="16">
        <f t="shared" si="1"/>
        <v>8475594</v>
      </c>
      <c r="G5" s="56"/>
      <c r="H5" s="56"/>
      <c r="I5" s="56"/>
      <c r="J5" s="56"/>
      <c r="K5" s="56"/>
      <c r="L5" s="56"/>
    </row>
    <row r="6" ht="22.5" customHeight="1">
      <c r="A6" s="11" t="s">
        <v>13</v>
      </c>
      <c r="B6" s="12" t="s">
        <v>8</v>
      </c>
      <c r="C6" s="12" t="s">
        <v>9</v>
      </c>
      <c r="D6" s="12" t="s">
        <v>13</v>
      </c>
      <c r="E6" s="14">
        <v>626115.0</v>
      </c>
      <c r="F6" s="14">
        <v>633036.0</v>
      </c>
      <c r="G6" s="54" t="s">
        <v>70</v>
      </c>
      <c r="H6" s="11"/>
      <c r="I6" s="11"/>
      <c r="J6" s="11"/>
      <c r="K6" s="11"/>
      <c r="L6" s="11"/>
    </row>
    <row r="7" ht="22.5" customHeight="1">
      <c r="A7" s="11" t="s">
        <v>14</v>
      </c>
      <c r="B7" s="12" t="s">
        <v>8</v>
      </c>
      <c r="C7" s="12" t="s">
        <v>9</v>
      </c>
      <c r="D7" s="12" t="s">
        <v>15</v>
      </c>
      <c r="E7" s="14">
        <v>5155493.0</v>
      </c>
      <c r="F7" s="14">
        <v>4964348.0</v>
      </c>
      <c r="G7" s="54" t="s">
        <v>70</v>
      </c>
      <c r="H7" s="11"/>
      <c r="I7" s="11"/>
      <c r="J7" s="11"/>
      <c r="K7" s="11"/>
      <c r="L7" s="11"/>
    </row>
    <row r="8" ht="22.5" customHeight="1">
      <c r="A8" s="11" t="s">
        <v>16</v>
      </c>
      <c r="B8" s="12" t="s">
        <v>8</v>
      </c>
      <c r="C8" s="12" t="s">
        <v>9</v>
      </c>
      <c r="D8" s="12" t="s">
        <v>16</v>
      </c>
      <c r="E8" s="14">
        <v>1111927.0</v>
      </c>
      <c r="F8" s="14">
        <v>925577.0</v>
      </c>
      <c r="G8" s="54" t="s">
        <v>70</v>
      </c>
      <c r="H8" s="11"/>
      <c r="I8" s="11"/>
      <c r="J8" s="11"/>
      <c r="K8" s="11"/>
      <c r="L8" s="11"/>
    </row>
    <row r="9" ht="22.5" customHeight="1">
      <c r="A9" s="15" t="s">
        <v>17</v>
      </c>
      <c r="B9" s="15"/>
      <c r="C9" s="15"/>
      <c r="D9" s="15"/>
      <c r="E9" s="16">
        <f t="shared" ref="E9:F9" si="2">E7+E8</f>
        <v>6267420</v>
      </c>
      <c r="F9" s="16">
        <f t="shared" si="2"/>
        <v>5889925</v>
      </c>
      <c r="G9" s="56"/>
      <c r="H9" s="56"/>
      <c r="I9" s="56"/>
      <c r="J9" s="56"/>
      <c r="K9" s="56"/>
      <c r="L9" s="56"/>
    </row>
    <row r="10" ht="22.5" customHeight="1">
      <c r="A10" s="15" t="s">
        <v>9</v>
      </c>
      <c r="B10" s="15"/>
      <c r="C10" s="15"/>
      <c r="D10" s="15"/>
      <c r="E10" s="16">
        <f t="shared" ref="E10:F10" si="3">E5+E6-E9</f>
        <v>2625976</v>
      </c>
      <c r="F10" s="16">
        <f t="shared" si="3"/>
        <v>3218705</v>
      </c>
      <c r="G10" s="56"/>
      <c r="H10" s="56"/>
      <c r="I10" s="56"/>
      <c r="J10" s="56"/>
      <c r="K10" s="56"/>
      <c r="L10" s="56"/>
    </row>
    <row r="11" ht="22.5" customHeight="1">
      <c r="A11" s="11" t="s">
        <v>18</v>
      </c>
      <c r="B11" s="12" t="s">
        <v>8</v>
      </c>
      <c r="C11" s="12" t="s">
        <v>19</v>
      </c>
      <c r="D11" s="12" t="s">
        <v>20</v>
      </c>
      <c r="E11" s="14">
        <v>3501895.0</v>
      </c>
      <c r="F11" s="14">
        <v>3707873.0</v>
      </c>
      <c r="G11" s="54" t="s">
        <v>71</v>
      </c>
      <c r="H11" s="11"/>
      <c r="I11" s="11"/>
      <c r="J11" s="11"/>
      <c r="K11" s="11"/>
      <c r="L11" s="11"/>
    </row>
    <row r="12" ht="22.5" customHeight="1">
      <c r="A12" s="12" t="s">
        <v>21</v>
      </c>
      <c r="B12" s="12" t="s">
        <v>8</v>
      </c>
      <c r="C12" s="12" t="s">
        <v>19</v>
      </c>
      <c r="D12" s="12" t="s">
        <v>22</v>
      </c>
      <c r="E12" s="14">
        <v>167872.0</v>
      </c>
      <c r="F12" s="14">
        <v>438201.0</v>
      </c>
      <c r="G12" s="54" t="s">
        <v>71</v>
      </c>
      <c r="H12" s="11"/>
      <c r="I12" s="11"/>
      <c r="J12" s="11"/>
      <c r="K12" s="11"/>
      <c r="L12" s="11"/>
    </row>
    <row r="13" ht="22.5" customHeight="1">
      <c r="A13" s="12" t="s">
        <v>23</v>
      </c>
      <c r="B13" s="12" t="s">
        <v>8</v>
      </c>
      <c r="C13" s="12" t="s">
        <v>19</v>
      </c>
      <c r="D13" s="12" t="s">
        <v>24</v>
      </c>
      <c r="E13" s="14">
        <v>9402.0</v>
      </c>
      <c r="F13" s="14">
        <v>7036.0</v>
      </c>
      <c r="G13" s="54" t="s">
        <v>71</v>
      </c>
      <c r="H13" s="11"/>
      <c r="I13" s="11"/>
      <c r="J13" s="11"/>
      <c r="K13" s="11"/>
      <c r="L13" s="11"/>
    </row>
    <row r="14" ht="22.5" customHeight="1">
      <c r="A14" s="18" t="s">
        <v>25</v>
      </c>
      <c r="B14" s="15"/>
      <c r="C14" s="15"/>
      <c r="D14" s="15"/>
      <c r="E14" s="16">
        <f t="shared" ref="E14:F14" si="4">E12+E13</f>
        <v>177274</v>
      </c>
      <c r="F14" s="16">
        <f t="shared" si="4"/>
        <v>445237</v>
      </c>
      <c r="G14" s="56"/>
      <c r="H14" s="56"/>
      <c r="I14" s="56"/>
      <c r="J14" s="56"/>
      <c r="K14" s="56"/>
      <c r="L14" s="56"/>
    </row>
    <row r="15" ht="22.5" customHeight="1">
      <c r="A15" s="11" t="s">
        <v>26</v>
      </c>
      <c r="B15" s="12" t="s">
        <v>8</v>
      </c>
      <c r="C15" s="12" t="s">
        <v>19</v>
      </c>
      <c r="D15" s="12" t="s">
        <v>27</v>
      </c>
      <c r="E15" s="14">
        <v>66535.0</v>
      </c>
      <c r="F15" s="14">
        <v>68971.0</v>
      </c>
      <c r="G15" s="54" t="s">
        <v>71</v>
      </c>
      <c r="H15" s="11"/>
      <c r="I15" s="11"/>
      <c r="J15" s="11"/>
      <c r="K15" s="11"/>
      <c r="L15" s="11"/>
    </row>
    <row r="16" ht="22.5" customHeight="1">
      <c r="A16" s="11" t="s">
        <v>28</v>
      </c>
      <c r="B16" s="12" t="s">
        <v>8</v>
      </c>
      <c r="C16" s="12" t="s">
        <v>29</v>
      </c>
      <c r="D16" s="12" t="s">
        <v>30</v>
      </c>
      <c r="E16" s="14">
        <v>5250921.0</v>
      </c>
      <c r="F16" s="14">
        <v>5582833.0</v>
      </c>
      <c r="G16" s="54" t="s">
        <v>72</v>
      </c>
      <c r="H16" s="55"/>
      <c r="I16" s="11"/>
      <c r="J16" s="11"/>
      <c r="K16" s="11"/>
      <c r="L16" s="11"/>
    </row>
    <row r="17" ht="22.5" customHeight="1">
      <c r="A17" s="12" t="s">
        <v>31</v>
      </c>
      <c r="B17" s="12" t="s">
        <v>32</v>
      </c>
      <c r="C17" s="12" t="s">
        <v>33</v>
      </c>
      <c r="D17" s="12" t="s">
        <v>34</v>
      </c>
      <c r="E17" s="14">
        <v>799814.0</v>
      </c>
      <c r="F17" s="14">
        <v>796702.0</v>
      </c>
      <c r="G17" s="54" t="s">
        <v>73</v>
      </c>
      <c r="H17" s="55"/>
      <c r="I17" s="11"/>
      <c r="J17" s="11"/>
      <c r="K17" s="11"/>
      <c r="L17" s="11"/>
    </row>
    <row r="18" ht="22.5" customHeight="1">
      <c r="A18" s="12" t="s">
        <v>35</v>
      </c>
      <c r="B18" s="12" t="s">
        <v>32</v>
      </c>
      <c r="C18" s="12" t="s">
        <v>33</v>
      </c>
      <c r="D18" s="12" t="s">
        <v>36</v>
      </c>
      <c r="E18" s="14">
        <v>2462326.0</v>
      </c>
      <c r="F18" s="14">
        <v>2620384.0</v>
      </c>
      <c r="G18" s="54"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4" t="s">
        <v>74</v>
      </c>
      <c r="H20" s="11"/>
      <c r="I20" s="11"/>
      <c r="J20" s="11"/>
      <c r="K20" s="11"/>
      <c r="L20" s="11"/>
    </row>
    <row r="21" ht="22.5" customHeight="1">
      <c r="A21" s="12" t="s">
        <v>40</v>
      </c>
      <c r="B21" s="12" t="s">
        <v>32</v>
      </c>
      <c r="C21" s="19" t="s">
        <v>39</v>
      </c>
      <c r="D21" s="12" t="s">
        <v>36</v>
      </c>
      <c r="E21" s="14">
        <v>4376882.0</v>
      </c>
      <c r="F21" s="14">
        <v>4526558.0</v>
      </c>
      <c r="G21" s="54"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6"/>
      <c r="H23" s="56"/>
      <c r="I23" s="56"/>
      <c r="J23" s="56"/>
      <c r="K23" s="56"/>
      <c r="L23" s="56"/>
    </row>
    <row r="24" ht="22.5" customHeight="1">
      <c r="A24" s="11"/>
      <c r="B24" s="11"/>
      <c r="C24" s="11"/>
      <c r="D24" s="11"/>
      <c r="E24" s="11"/>
      <c r="F24" s="11"/>
      <c r="G24" s="11"/>
      <c r="H24" s="11"/>
      <c r="I24" s="11"/>
      <c r="J24" s="11"/>
      <c r="K24" s="11"/>
      <c r="L24" s="11"/>
    </row>
    <row r="25" ht="22.5" customHeight="1">
      <c r="A25" s="20" t="s">
        <v>43</v>
      </c>
      <c r="B25" s="57"/>
      <c r="C25" s="57"/>
      <c r="D25" s="57"/>
      <c r="E25" s="57"/>
      <c r="F25" s="57"/>
      <c r="G25" s="57"/>
      <c r="H25" s="57"/>
      <c r="I25" s="57"/>
      <c r="J25" s="57"/>
      <c r="K25" s="57"/>
      <c r="L25" s="57"/>
    </row>
    <row r="26" ht="22.5" customHeight="1">
      <c r="A26" s="22" t="s">
        <v>44</v>
      </c>
      <c r="B26" s="22"/>
      <c r="C26" s="22"/>
      <c r="D26" s="22"/>
      <c r="E26" s="58">
        <f t="shared" ref="E26:F26" si="6">E3-E9</f>
        <v>-3251060</v>
      </c>
      <c r="F26" s="58">
        <f t="shared" si="6"/>
        <v>-2997164</v>
      </c>
      <c r="G26" s="59"/>
      <c r="H26" s="59"/>
      <c r="I26" s="59"/>
      <c r="J26" s="59"/>
      <c r="K26" s="59"/>
      <c r="L26" s="59"/>
    </row>
    <row r="27" ht="22.5" customHeight="1">
      <c r="A27" s="22" t="s">
        <v>45</v>
      </c>
      <c r="B27" s="22"/>
      <c r="C27" s="22"/>
      <c r="D27" s="22"/>
      <c r="E27" s="22">
        <f t="shared" ref="E27:F27" si="7">E3/E9</f>
        <v>0.481276187</v>
      </c>
      <c r="F27" s="22">
        <f t="shared" si="7"/>
        <v>0.4911371537</v>
      </c>
      <c r="G27" s="59"/>
      <c r="H27" s="59"/>
      <c r="I27" s="59"/>
      <c r="J27" s="59"/>
      <c r="K27" s="59"/>
      <c r="L27" s="59"/>
    </row>
    <row r="28" ht="22.5" customHeight="1">
      <c r="A28" s="22" t="s">
        <v>46</v>
      </c>
      <c r="B28" s="22"/>
      <c r="C28" s="22"/>
      <c r="D28" s="22"/>
      <c r="E28" s="22">
        <f t="shared" ref="E28:F28" si="8">(E5+E6)/E9</f>
        <v>1.418988356</v>
      </c>
      <c r="F28" s="22">
        <f t="shared" si="8"/>
        <v>1.546476398</v>
      </c>
      <c r="G28" s="59"/>
      <c r="H28" s="59"/>
      <c r="I28" s="59"/>
      <c r="J28" s="59"/>
      <c r="K28" s="59"/>
      <c r="L28" s="59"/>
    </row>
    <row r="29" ht="22.5" customHeight="1">
      <c r="A29" s="22" t="s">
        <v>47</v>
      </c>
      <c r="B29" s="24"/>
      <c r="C29" s="24"/>
      <c r="D29" s="24"/>
      <c r="E29" s="22">
        <f t="shared" ref="E29:F29" si="9">IF(E26&lt;0,-E26/E11,0)</f>
        <v>0.9283716388</v>
      </c>
      <c r="F29" s="22">
        <f t="shared" si="9"/>
        <v>0.8083243412</v>
      </c>
      <c r="G29" s="59"/>
      <c r="H29" s="59"/>
      <c r="I29" s="59"/>
      <c r="J29" s="59"/>
      <c r="K29" s="59"/>
      <c r="L29" s="59"/>
    </row>
    <row r="30" ht="22.5" customHeight="1">
      <c r="A30" s="60"/>
      <c r="B30" s="11"/>
      <c r="C30" s="11"/>
      <c r="D30" s="11"/>
      <c r="E30" s="11"/>
      <c r="F30" s="11"/>
      <c r="G30" s="11"/>
      <c r="H30" s="11"/>
      <c r="I30" s="11"/>
      <c r="J30" s="11"/>
      <c r="K30" s="11"/>
      <c r="L30" s="11"/>
    </row>
    <row r="31" ht="22.5" customHeight="1">
      <c r="A31" s="26" t="s">
        <v>48</v>
      </c>
      <c r="B31" s="57"/>
      <c r="C31" s="57"/>
      <c r="D31" s="57"/>
      <c r="E31" s="57"/>
      <c r="F31" s="57"/>
      <c r="G31" s="57"/>
      <c r="H31" s="57"/>
      <c r="I31" s="57"/>
      <c r="J31" s="57"/>
      <c r="K31" s="57"/>
      <c r="L31" s="57"/>
    </row>
    <row r="32" ht="22.5" customHeight="1">
      <c r="A32" s="22" t="s">
        <v>49</v>
      </c>
      <c r="B32" s="24"/>
      <c r="C32" s="24"/>
      <c r="D32" s="24"/>
      <c r="E32" s="22">
        <f t="shared" ref="E32:F32" si="10">E15/E11</f>
        <v>0.01899971301</v>
      </c>
      <c r="F32" s="22">
        <f t="shared" si="10"/>
        <v>0.01860123041</v>
      </c>
      <c r="G32" s="59"/>
      <c r="H32" s="59"/>
      <c r="I32" s="59"/>
      <c r="J32" s="59"/>
      <c r="K32" s="59"/>
      <c r="L32" s="59"/>
    </row>
    <row r="33" ht="22.5" customHeight="1">
      <c r="A33" s="22" t="s">
        <v>50</v>
      </c>
      <c r="B33" s="24"/>
      <c r="C33" s="24"/>
      <c r="D33" s="24"/>
      <c r="E33" s="22">
        <f t="shared" ref="E33:F33" si="11">E16/E23</f>
        <v>0.617788627</v>
      </c>
      <c r="F33" s="22">
        <f t="shared" si="11"/>
        <v>0.6209012535</v>
      </c>
      <c r="G33" s="59"/>
      <c r="H33" s="59"/>
      <c r="I33" s="59"/>
      <c r="J33" s="59"/>
      <c r="K33" s="59"/>
      <c r="L33" s="59"/>
    </row>
    <row r="34" ht="22.5" customHeight="1">
      <c r="A34" s="11"/>
      <c r="B34" s="11"/>
      <c r="C34" s="11"/>
      <c r="D34" s="11"/>
      <c r="E34" s="11"/>
      <c r="F34" s="11"/>
      <c r="G34" s="11"/>
      <c r="H34" s="11"/>
      <c r="I34" s="11"/>
      <c r="J34" s="11"/>
      <c r="K34" s="11"/>
      <c r="L34" s="11"/>
    </row>
    <row r="35" ht="22.5" customHeight="1">
      <c r="A35" s="20" t="s">
        <v>51</v>
      </c>
      <c r="B35" s="57"/>
      <c r="C35" s="57"/>
      <c r="D35" s="57"/>
      <c r="E35" s="57"/>
      <c r="F35" s="57"/>
      <c r="G35" s="57"/>
      <c r="H35" s="57"/>
      <c r="I35" s="57"/>
      <c r="J35" s="57"/>
      <c r="K35" s="57"/>
      <c r="L35" s="57"/>
    </row>
    <row r="36" ht="22.5" customHeight="1">
      <c r="A36" s="22" t="s">
        <v>52</v>
      </c>
      <c r="B36" s="24"/>
      <c r="C36" s="24"/>
      <c r="D36" s="24"/>
      <c r="E36" s="22">
        <f t="shared" ref="E36:F36" si="12">E14/E11</f>
        <v>0.05062230592</v>
      </c>
      <c r="F36" s="22">
        <f t="shared" si="12"/>
        <v>0.1200788161</v>
      </c>
      <c r="G36" s="59"/>
      <c r="H36" s="59"/>
      <c r="I36" s="59"/>
      <c r="J36" s="59"/>
      <c r="K36" s="59"/>
      <c r="L36" s="59"/>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