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<sst xmlns="http://schemas.openxmlformats.org/spreadsheetml/2006/main" count="197" uniqueCount="75">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</sst>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6667312"/>
        <c:axId val="594753471"/>
      </c:lineChart>
      <c:catAx>
        <c:axId val="6667312"/>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594753471"/>
      </c:catAx>
      <c:valAx>
        <c:axId val="59475347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6667312"/>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248599675"/>
        <c:axId val="1729566603"/>
      </c:lineChart>
      <c:catAx>
        <c:axId val="24859967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29566603"/>
      </c:catAx>
      <c:valAx>
        <c:axId val="172956660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48599675"/>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1299797534"/>
        <c:axId val="700919644"/>
      </c:lineChart>
      <c:catAx>
        <c:axId val="129979753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00919644"/>
      </c:catAx>
      <c:valAx>
        <c:axId val="70091964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99797534"/>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700486767"/>
        <c:axId val="2032513078"/>
      </c:lineChart>
      <c:catAx>
        <c:axId val="170048676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032513078"/>
      </c:catAx>
      <c:valAx>
        <c:axId val="203251307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700486767"/>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884002397"/>
        <c:axId val="1059982232"/>
      </c:lineChart>
      <c:catAx>
        <c:axId val="88400239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59982232"/>
      </c:catAx>
      <c:valAx>
        <c:axId val="105998223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884002397"/>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643078125"/>
        <c:axId val="403495596"/>
      </c:lineChart>
      <c:catAx>
        <c:axId val="64307812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03495596"/>
      </c:catAx>
      <c:valAx>
        <c:axId val="40349559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643078125"/>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395177712"/>
        <c:axId val="1895192227"/>
      </c:lineChart>
      <c:catAx>
        <c:axId val="139517771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95192227"/>
      </c:catAx>
      <c:valAx>
        <c:axId val="189519222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395177712"/>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4.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1.4043504E7</v>
      </c>
      <c r="F6" s="14">
        <v>1.4527127E7</v>
      </c>
      <c r="G6" s="14">
        <v>1.6925236E7</v>
      </c>
      <c r="H6" s="14">
        <v>1.9675536E7</v>
      </c>
      <c r="I6" s="14">
        <v>2.1665236E7</v>
      </c>
      <c r="J6" s="14">
        <v>1.7690494E7</v>
      </c>
      <c r="K6" s="14">
        <v>2.0527516E7</v>
      </c>
      <c r="L6" s="14">
        <v>1.81489E7</v>
      </c>
      <c r="M6" s="14">
        <v>2.1928816E7</v>
      </c>
      <c r="N6" s="14">
        <v>2.0121681E7</v>
      </c>
      <c r="O6" s="14">
        <v>2.1831981E7</v>
      </c>
      <c r="P6" s="14">
        <v>1.8838477E7</v>
      </c>
      <c r="Q6" s="14">
        <v>2.322008E7</v>
      </c>
      <c r="R6" s="14">
        <v>2.5671156E7</v>
      </c>
      <c r="S6" s="14">
        <v>3.1256822E7</v>
      </c>
      <c r="T6" s="14">
        <v>3.3140865E7</v>
      </c>
      <c r="U6" s="11"/>
      <c r="V6" s="11"/>
      <c r="W6" s="11"/>
      <c r="X6" s="11"/>
      <c r="Y6" s="11"/>
    </row>
    <row r="7" ht="22.5" customHeight="1">
      <c r="A7" s="11" t="s">
        <v>11</v>
      </c>
      <c r="B7" s="12" t="s">
        <v>8</v>
      </c>
      <c r="C7" s="12" t="s">
        <v>9</v>
      </c>
      <c r="D7" s="12" t="s">
        <v>11</v>
      </c>
      <c r="E7" s="14">
        <v>5.7469678E7</v>
      </c>
      <c r="F7" s="14">
        <v>5.8884377E7</v>
      </c>
      <c r="G7" s="14">
        <v>5.9663343E7</v>
      </c>
      <c r="H7" s="14">
        <v>6.2622069E7</v>
      </c>
      <c r="I7" s="14">
        <v>6.5647998E7</v>
      </c>
      <c r="J7" s="14">
        <v>6.5512535E7</v>
      </c>
      <c r="K7" s="14">
        <v>6.4763589E7</v>
      </c>
      <c r="L7" s="14">
        <v>6.3973065E7</v>
      </c>
      <c r="M7" s="14">
        <v>6.4702333E7</v>
      </c>
      <c r="N7" s="14">
        <v>6.4111284E7</v>
      </c>
      <c r="O7" s="14">
        <v>6.8534368E7</v>
      </c>
      <c r="P7" s="14">
        <v>6.9111533E7</v>
      </c>
      <c r="Q7" s="14">
        <v>7.2116204E7</v>
      </c>
      <c r="R7" s="14">
        <v>7.6822644E7</v>
      </c>
      <c r="S7" s="14">
        <v>8.0036769E7</v>
      </c>
      <c r="T7" s="14">
        <v>8.9153181E7</v>
      </c>
      <c r="U7" s="11"/>
      <c r="V7" s="11"/>
      <c r="W7" s="11"/>
      <c r="X7" s="11"/>
      <c r="Y7" s="11"/>
    </row>
    <row r="8" ht="22.5" customHeight="1">
      <c r="A8" s="15" t="s">
        <v>12</v>
      </c>
      <c r="B8" s="15"/>
      <c r="C8" s="15"/>
      <c r="D8" s="15"/>
      <c r="E8" s="16">
        <f t="shared" ref="E8:T8" si="1">E6+E7</f>
        <v>71513182</v>
      </c>
      <c r="F8" s="16">
        <f t="shared" si="1"/>
        <v>73411504</v>
      </c>
      <c r="G8" s="16">
        <f t="shared" si="1"/>
        <v>76588579</v>
      </c>
      <c r="H8" s="16">
        <f t="shared" si="1"/>
        <v>82297605</v>
      </c>
      <c r="I8" s="16">
        <f t="shared" si="1"/>
        <v>87313234</v>
      </c>
      <c r="J8" s="16">
        <f t="shared" si="1"/>
        <v>83203029</v>
      </c>
      <c r="K8" s="16">
        <f t="shared" si="1"/>
        <v>85291105</v>
      </c>
      <c r="L8" s="16">
        <f t="shared" si="1"/>
        <v>82121965</v>
      </c>
      <c r="M8" s="16">
        <f t="shared" si="1"/>
        <v>86631149</v>
      </c>
      <c r="N8" s="16">
        <f t="shared" si="1"/>
        <v>84232965</v>
      </c>
      <c r="O8" s="16">
        <f t="shared" si="1"/>
        <v>90366349</v>
      </c>
      <c r="P8" s="16">
        <f t="shared" si="1"/>
        <v>87950010</v>
      </c>
      <c r="Q8" s="16">
        <f t="shared" si="1"/>
        <v>95336284</v>
      </c>
      <c r="R8" s="16">
        <f t="shared" si="1"/>
        <v>102493800</v>
      </c>
      <c r="S8" s="16">
        <f t="shared" si="1"/>
        <v>111293591</v>
      </c>
      <c r="T8" s="16">
        <f t="shared" si="1"/>
        <v>122294046</v>
      </c>
      <c r="U8" s="17"/>
      <c r="V8" s="17"/>
      <c r="W8" s="17"/>
      <c r="X8" s="17"/>
      <c r="Y8" s="17"/>
    </row>
    <row r="9" ht="22.5" customHeight="1">
      <c r="A9" s="11" t="s">
        <v>13</v>
      </c>
      <c r="B9" s="12" t="s">
        <v>8</v>
      </c>
      <c r="C9" s="12" t="s">
        <v>9</v>
      </c>
      <c r="D9" s="12" t="s">
        <v>13</v>
      </c>
      <c r="E9" s="13"/>
      <c r="F9" s="13"/>
      <c r="G9" s="13"/>
      <c r="H9" s="13"/>
      <c r="I9" s="14">
        <v>314163.0</v>
      </c>
      <c r="J9" s="14">
        <v>290893.0</v>
      </c>
      <c r="K9" s="14">
        <v>619013.0</v>
      </c>
      <c r="L9" s="14">
        <v>1504887.0</v>
      </c>
      <c r="M9" s="14">
        <v>1093314.0</v>
      </c>
      <c r="N9" s="14">
        <v>962568.0</v>
      </c>
      <c r="O9" s="14">
        <v>1617947.0</v>
      </c>
      <c r="P9" s="14">
        <v>1292999.0</v>
      </c>
      <c r="Q9" s="14">
        <v>1625325.0</v>
      </c>
      <c r="R9" s="14">
        <v>2036802.0</v>
      </c>
      <c r="S9" s="14">
        <v>2185119.0</v>
      </c>
      <c r="T9" s="14">
        <v>1262326.0</v>
      </c>
      <c r="U9" s="11"/>
      <c r="V9" s="11"/>
      <c r="W9" s="11"/>
      <c r="X9" s="11"/>
      <c r="Y9" s="11"/>
    </row>
    <row r="10" ht="22.5" customHeight="1">
      <c r="A10" s="11" t="s">
        <v>14</v>
      </c>
      <c r="B10" s="12" t="s">
        <v>8</v>
      </c>
      <c r="C10" s="12" t="s">
        <v>9</v>
      </c>
      <c r="D10" s="12" t="s">
        <v>15</v>
      </c>
      <c r="E10" s="14">
        <v>2.0142788E7</v>
      </c>
      <c r="F10" s="14">
        <v>2.2020282E7</v>
      </c>
      <c r="G10" s="14">
        <v>2.4443254E7</v>
      </c>
      <c r="H10" s="14">
        <v>2.68696E7</v>
      </c>
      <c r="I10" s="14">
        <v>3.1281372E7</v>
      </c>
      <c r="J10" s="14">
        <v>2.6672024E7</v>
      </c>
      <c r="K10" s="14">
        <v>2.8474944E7</v>
      </c>
      <c r="L10" s="14">
        <v>2.4749485E7</v>
      </c>
      <c r="M10" s="14">
        <v>2.7774013E7</v>
      </c>
      <c r="N10" s="14">
        <v>2.5304732E7</v>
      </c>
      <c r="O10" s="14">
        <v>2.9147114E7</v>
      </c>
      <c r="P10" s="14">
        <v>2.5261115E7</v>
      </c>
      <c r="Q10" s="14">
        <v>2.8800831E7</v>
      </c>
      <c r="R10" s="14">
        <v>3.1847708E7</v>
      </c>
      <c r="S10" s="14">
        <v>3.9062882E7</v>
      </c>
      <c r="T10" s="14">
        <v>4.0825356E7</v>
      </c>
      <c r="U10" s="11"/>
      <c r="V10" s="11"/>
      <c r="W10" s="11"/>
      <c r="X10" s="11"/>
      <c r="Y10" s="11"/>
    </row>
    <row r="11" ht="22.5" customHeight="1">
      <c r="A11" s="11" t="s">
        <v>16</v>
      </c>
      <c r="B11" s="12" t="s">
        <v>8</v>
      </c>
      <c r="C11" s="12" t="s">
        <v>9</v>
      </c>
      <c r="D11" s="12" t="s">
        <v>16</v>
      </c>
      <c r="E11" s="13"/>
      <c r="F11" s="13"/>
      <c r="G11" s="13"/>
      <c r="H11" s="14">
        <v>3603162.0</v>
      </c>
      <c r="I11" s="14">
        <v>3675049.0</v>
      </c>
      <c r="J11" s="14">
        <v>3655334.0</v>
      </c>
      <c r="K11" s="14">
        <v>3707069.0</v>
      </c>
      <c r="L11" s="14">
        <v>4251521.0</v>
      </c>
      <c r="M11" s="14">
        <v>4392746.0</v>
      </c>
      <c r="N11" s="14">
        <v>4972985.0</v>
      </c>
      <c r="O11" s="14">
        <v>5112293.0</v>
      </c>
      <c r="P11" s="14">
        <v>6241504.0</v>
      </c>
      <c r="Q11" s="14">
        <v>9477199.0</v>
      </c>
      <c r="R11" s="14">
        <v>1.037632E7</v>
      </c>
      <c r="S11" s="14">
        <v>9472765.0</v>
      </c>
      <c r="T11" s="14">
        <v>9768677.0</v>
      </c>
      <c r="U11" s="11"/>
      <c r="V11" s="11"/>
      <c r="W11" s="11"/>
      <c r="X11" s="11"/>
      <c r="Y11" s="11"/>
    </row>
    <row r="12" ht="22.5" customHeight="1">
      <c r="A12" s="15" t="s">
        <v>17</v>
      </c>
      <c r="B12" s="15"/>
      <c r="C12" s="15"/>
      <c r="D12" s="15"/>
      <c r="E12" s="16">
        <f t="shared" ref="E12:T12" si="2">E10+E11</f>
        <v>20142788</v>
      </c>
      <c r="F12" s="16">
        <f t="shared" si="2"/>
        <v>22020282</v>
      </c>
      <c r="G12" s="16">
        <f t="shared" si="2"/>
        <v>24443254</v>
      </c>
      <c r="H12" s="16">
        <f t="shared" si="2"/>
        <v>30472762</v>
      </c>
      <c r="I12" s="16">
        <f t="shared" si="2"/>
        <v>34956421</v>
      </c>
      <c r="J12" s="16">
        <f t="shared" si="2"/>
        <v>30327358</v>
      </c>
      <c r="K12" s="16">
        <f t="shared" si="2"/>
        <v>32182013</v>
      </c>
      <c r="L12" s="16">
        <f t="shared" si="2"/>
        <v>29001006</v>
      </c>
      <c r="M12" s="16">
        <f t="shared" si="2"/>
        <v>32166759</v>
      </c>
      <c r="N12" s="16">
        <f t="shared" si="2"/>
        <v>30277717</v>
      </c>
      <c r="O12" s="16">
        <f t="shared" si="2"/>
        <v>34259407</v>
      </c>
      <c r="P12" s="16">
        <f t="shared" si="2"/>
        <v>31502619</v>
      </c>
      <c r="Q12" s="16">
        <f t="shared" si="2"/>
        <v>38278030</v>
      </c>
      <c r="R12" s="16">
        <f t="shared" si="2"/>
        <v>42224028</v>
      </c>
      <c r="S12" s="16">
        <f t="shared" si="2"/>
        <v>48535647</v>
      </c>
      <c r="T12" s="16">
        <f t="shared" si="2"/>
        <v>50594033</v>
      </c>
      <c r="U12" s="17"/>
      <c r="V12" s="17"/>
      <c r="W12" s="17"/>
      <c r="X12" s="17"/>
      <c r="Y12" s="17"/>
    </row>
    <row r="13" ht="22.5" customHeight="1">
      <c r="A13" s="15" t="s">
        <v>9</v>
      </c>
      <c r="B13" s="15"/>
      <c r="C13" s="15"/>
      <c r="D13" s="15"/>
      <c r="E13" s="16">
        <f t="shared" ref="E13:T13" si="3">E8+E9-E12</f>
        <v>51370394</v>
      </c>
      <c r="F13" s="16">
        <f t="shared" si="3"/>
        <v>51391222</v>
      </c>
      <c r="G13" s="16">
        <f t="shared" si="3"/>
        <v>52145325</v>
      </c>
      <c r="H13" s="16">
        <f t="shared" si="3"/>
        <v>51824843</v>
      </c>
      <c r="I13" s="16">
        <f t="shared" si="3"/>
        <v>52670976</v>
      </c>
      <c r="J13" s="16">
        <f t="shared" si="3"/>
        <v>53166564</v>
      </c>
      <c r="K13" s="16">
        <f t="shared" si="3"/>
        <v>53728105</v>
      </c>
      <c r="L13" s="16">
        <f t="shared" si="3"/>
        <v>54625846</v>
      </c>
      <c r="M13" s="16">
        <f t="shared" si="3"/>
        <v>55557704</v>
      </c>
      <c r="N13" s="16">
        <f t="shared" si="3"/>
        <v>54917816</v>
      </c>
      <c r="O13" s="16">
        <f t="shared" si="3"/>
        <v>57724889</v>
      </c>
      <c r="P13" s="16">
        <f t="shared" si="3"/>
        <v>57740390</v>
      </c>
      <c r="Q13" s="16">
        <f t="shared" si="3"/>
        <v>58683579</v>
      </c>
      <c r="R13" s="16">
        <f t="shared" si="3"/>
        <v>62306574</v>
      </c>
      <c r="S13" s="16">
        <f t="shared" si="3"/>
        <v>64943063</v>
      </c>
      <c r="T13" s="16">
        <f t="shared" si="3"/>
        <v>72962339</v>
      </c>
      <c r="U13" s="17"/>
      <c r="V13" s="17"/>
      <c r="W13" s="17"/>
      <c r="X13" s="17"/>
      <c r="Y13" s="17"/>
    </row>
    <row r="14" ht="22.5" customHeight="1">
      <c r="A14" s="11" t="s">
        <v>18</v>
      </c>
      <c r="B14" s="12" t="s">
        <v>8</v>
      </c>
      <c r="C14" s="12" t="s">
        <v>19</v>
      </c>
      <c r="D14" s="12" t="s">
        <v>20</v>
      </c>
      <c r="E14" s="14">
        <v>3948715.0</v>
      </c>
      <c r="F14" s="14">
        <v>3804089.0</v>
      </c>
      <c r="G14" s="14">
        <v>4137297.0</v>
      </c>
      <c r="H14" s="14">
        <v>4127761.0</v>
      </c>
      <c r="I14" s="14">
        <v>4232578.0</v>
      </c>
      <c r="J14" s="14">
        <v>4345632.0</v>
      </c>
      <c r="K14" s="14">
        <v>5268692.0</v>
      </c>
      <c r="L14" s="14">
        <v>4680590.0</v>
      </c>
      <c r="M14" s="14">
        <v>4822208.0</v>
      </c>
      <c r="N14" s="14">
        <v>5155782.0</v>
      </c>
      <c r="O14" s="14">
        <v>5589439.0</v>
      </c>
      <c r="P14" s="14">
        <v>6173185.0</v>
      </c>
      <c r="Q14" s="14">
        <v>6539705.0</v>
      </c>
      <c r="R14" s="14">
        <v>7116390.0</v>
      </c>
      <c r="S14" s="14">
        <v>7342857.0</v>
      </c>
      <c r="T14" s="14">
        <v>8894866.0</v>
      </c>
      <c r="U14" s="11"/>
      <c r="V14" s="11"/>
      <c r="W14" s="11"/>
      <c r="X14" s="11"/>
      <c r="Y14" s="11"/>
    </row>
    <row r="15" ht="22.5" customHeight="1">
      <c r="A15" s="12" t="s">
        <v>21</v>
      </c>
      <c r="B15" s="12" t="s">
        <v>8</v>
      </c>
      <c r="C15" s="12" t="s">
        <v>19</v>
      </c>
      <c r="D15" s="12" t="s">
        <v>22</v>
      </c>
      <c r="E15" s="14">
        <v>527362.0</v>
      </c>
      <c r="F15" s="14">
        <v>512344.0</v>
      </c>
      <c r="G15" s="14">
        <v>686863.0</v>
      </c>
      <c r="H15" s="14">
        <v>512172.0</v>
      </c>
      <c r="I15" s="14">
        <v>511347.0</v>
      </c>
      <c r="J15" s="14">
        <v>678663.0</v>
      </c>
      <c r="K15" s="14">
        <v>810212.0</v>
      </c>
      <c r="L15" s="14">
        <v>863994.0</v>
      </c>
      <c r="M15" s="14">
        <v>814510.0</v>
      </c>
      <c r="N15" s="14">
        <v>993193.0</v>
      </c>
      <c r="O15" s="14">
        <v>1138973.0</v>
      </c>
      <c r="P15" s="14">
        <v>1081713.0</v>
      </c>
      <c r="Q15" s="14">
        <v>1541082.0</v>
      </c>
      <c r="R15" s="14">
        <v>603831.0</v>
      </c>
      <c r="S15" s="14">
        <v>1343671.0</v>
      </c>
      <c r="T15" s="14">
        <v>215747.0</v>
      </c>
      <c r="U15" s="11"/>
      <c r="V15" s="11"/>
      <c r="W15" s="11"/>
      <c r="X15" s="11"/>
      <c r="Y15" s="11"/>
    </row>
    <row r="16" ht="22.5" customHeight="1">
      <c r="A16" s="12" t="s">
        <v>23</v>
      </c>
      <c r="B16" s="12" t="s">
        <v>8</v>
      </c>
      <c r="C16" s="12" t="s">
        <v>19</v>
      </c>
      <c r="D16" s="12" t="s">
        <v>24</v>
      </c>
      <c r="E16" s="14">
        <v>1081170.0</v>
      </c>
      <c r="F16" s="14">
        <v>1147188.0</v>
      </c>
      <c r="G16" s="14">
        <v>858505.0</v>
      </c>
      <c r="H16" s="14">
        <v>1449316.0</v>
      </c>
      <c r="I16" s="14">
        <v>2669818.0</v>
      </c>
      <c r="J16" s="14">
        <v>931955.0</v>
      </c>
      <c r="K16" s="14">
        <v>691713.0</v>
      </c>
      <c r="L16" s="14">
        <v>505204.0</v>
      </c>
      <c r="M16" s="14">
        <v>1125476.0</v>
      </c>
      <c r="N16" s="14">
        <v>269840.0</v>
      </c>
      <c r="O16" s="14">
        <v>2398421.0</v>
      </c>
      <c r="P16" s="14">
        <v>80580.0</v>
      </c>
      <c r="Q16" s="14">
        <v>1704034.0</v>
      </c>
      <c r="R16" s="14">
        <v>6101219.0</v>
      </c>
      <c r="S16" s="14">
        <v>2047657.0</v>
      </c>
      <c r="T16" s="14">
        <v>9074017.0</v>
      </c>
      <c r="U16" s="11"/>
      <c r="V16" s="11"/>
      <c r="W16" s="11"/>
      <c r="X16" s="11"/>
      <c r="Y16" s="11"/>
    </row>
    <row r="17" ht="22.5" customHeight="1">
      <c r="A17" s="18" t="s">
        <v>25</v>
      </c>
      <c r="B17" s="15"/>
      <c r="C17" s="15"/>
      <c r="D17" s="15"/>
      <c r="E17" s="16">
        <f t="shared" ref="E17:T17" si="4">E15+E16</f>
        <v>1608532</v>
      </c>
      <c r="F17" s="16">
        <f t="shared" si="4"/>
        <v>1659532</v>
      </c>
      <c r="G17" s="16">
        <f t="shared" si="4"/>
        <v>1545368</v>
      </c>
      <c r="H17" s="16">
        <f t="shared" si="4"/>
        <v>1961488</v>
      </c>
      <c r="I17" s="16">
        <f t="shared" si="4"/>
        <v>3181165</v>
      </c>
      <c r="J17" s="16">
        <f t="shared" si="4"/>
        <v>1610618</v>
      </c>
      <c r="K17" s="16">
        <f t="shared" si="4"/>
        <v>1501925</v>
      </c>
      <c r="L17" s="16">
        <f t="shared" si="4"/>
        <v>1369198</v>
      </c>
      <c r="M17" s="16">
        <f t="shared" si="4"/>
        <v>1939986</v>
      </c>
      <c r="N17" s="16">
        <f t="shared" si="4"/>
        <v>1263033</v>
      </c>
      <c r="O17" s="16">
        <f t="shared" si="4"/>
        <v>3537394</v>
      </c>
      <c r="P17" s="16">
        <f t="shared" si="4"/>
        <v>1162293</v>
      </c>
      <c r="Q17" s="16">
        <f t="shared" si="4"/>
        <v>3245116</v>
      </c>
      <c r="R17" s="16">
        <f t="shared" si="4"/>
        <v>6705050</v>
      </c>
      <c r="S17" s="16">
        <f t="shared" si="4"/>
        <v>3391328</v>
      </c>
      <c r="T17" s="16">
        <f t="shared" si="4"/>
        <v>9289764</v>
      </c>
      <c r="U17" s="17"/>
      <c r="V17" s="17"/>
      <c r="W17" s="17"/>
      <c r="X17" s="17"/>
      <c r="Y17" s="17"/>
    </row>
    <row r="18" ht="22.5" customHeight="1">
      <c r="A18" s="11" t="s">
        <v>26</v>
      </c>
      <c r="B18" s="12" t="s">
        <v>8</v>
      </c>
      <c r="C18" s="12" t="s">
        <v>19</v>
      </c>
      <c r="D18" s="12" t="s">
        <v>27</v>
      </c>
      <c r="E18" s="13"/>
      <c r="F18" s="13"/>
      <c r="G18" s="13"/>
      <c r="H18" s="13"/>
      <c r="I18" s="13"/>
      <c r="J18" s="14"/>
      <c r="K18" s="14">
        <v>1265227.0</v>
      </c>
      <c r="L18" s="14">
        <v>1280060.0</v>
      </c>
      <c r="M18" s="14">
        <v>898288.0</v>
      </c>
      <c r="N18" s="14">
        <v>1015041.0</v>
      </c>
      <c r="O18" s="14">
        <v>1013299.0</v>
      </c>
      <c r="P18" s="14">
        <v>1099017.0</v>
      </c>
      <c r="Q18" s="14">
        <v>1072427.0</v>
      </c>
      <c r="R18" s="14">
        <v>899202.0</v>
      </c>
      <c r="S18" s="14">
        <v>757033.0</v>
      </c>
      <c r="T18" s="14">
        <v>1124188.0</v>
      </c>
      <c r="U18" s="11"/>
      <c r="V18" s="11"/>
      <c r="W18" s="11"/>
      <c r="X18" s="11"/>
      <c r="Y18" s="11"/>
    </row>
    <row r="19" ht="22.5" customHeight="1">
      <c r="A19" s="11" t="s">
        <v>28</v>
      </c>
      <c r="B19" s="12" t="s">
        <v>8</v>
      </c>
      <c r="C19" s="12" t="s">
        <v>29</v>
      </c>
      <c r="D19" s="12" t="s">
        <v>30</v>
      </c>
      <c r="E19" s="14">
        <v>5.7469678E7</v>
      </c>
      <c r="F19" s="14">
        <v>5.8884377E7</v>
      </c>
      <c r="G19" s="14">
        <v>5.9663343E7</v>
      </c>
      <c r="H19" s="14">
        <v>6.2622069E7</v>
      </c>
      <c r="I19" s="14">
        <v>6.5647998E7</v>
      </c>
      <c r="J19" s="14">
        <v>6.5512535E7</v>
      </c>
      <c r="K19" s="14">
        <v>6.4763589E7</v>
      </c>
      <c r="L19" s="14">
        <v>6.3973065E7</v>
      </c>
      <c r="M19" s="14">
        <v>6.4702333E7</v>
      </c>
      <c r="N19" s="14">
        <v>6.4111284E7</v>
      </c>
      <c r="O19" s="14">
        <v>6.8534368E7</v>
      </c>
      <c r="P19" s="14">
        <v>6.9111533E7</v>
      </c>
      <c r="Q19" s="14">
        <v>7.2116204E7</v>
      </c>
      <c r="R19" s="14">
        <v>7.6822644E7</v>
      </c>
      <c r="S19" s="14">
        <v>8.0036769E7</v>
      </c>
      <c r="T19" s="14">
        <v>8.9153181E7</v>
      </c>
      <c r="U19" s="11"/>
      <c r="V19" s="11"/>
      <c r="W19" s="11"/>
      <c r="X19" s="11"/>
      <c r="Y19" s="11"/>
    </row>
    <row r="20" ht="22.5" customHeight="1">
      <c r="A20" s="12" t="s">
        <v>31</v>
      </c>
      <c r="B20" s="12" t="s">
        <v>32</v>
      </c>
      <c r="C20" s="12" t="s">
        <v>33</v>
      </c>
      <c r="D20" s="12" t="s">
        <v>34</v>
      </c>
      <c r="E20" s="14">
        <v>1888898.0</v>
      </c>
      <c r="F20" s="14">
        <v>2021298.0</v>
      </c>
      <c r="G20" s="14">
        <v>2065969.0</v>
      </c>
      <c r="H20" s="14">
        <v>2367833.0</v>
      </c>
      <c r="I20" s="14">
        <v>2316786.0</v>
      </c>
      <c r="J20" s="14">
        <v>2167166.0</v>
      </c>
      <c r="K20" s="14">
        <v>1947885.0</v>
      </c>
      <c r="L20" s="14">
        <v>2479000.0</v>
      </c>
      <c r="M20" s="14">
        <v>2086988.0</v>
      </c>
      <c r="N20" s="14">
        <v>2546328.0</v>
      </c>
      <c r="O20" s="14">
        <v>2208573.0</v>
      </c>
      <c r="P20" s="14">
        <v>2093508.0</v>
      </c>
      <c r="Q20" s="14">
        <v>2754507.0</v>
      </c>
      <c r="R20" s="14">
        <v>4072400.0</v>
      </c>
      <c r="S20" s="14">
        <v>2599644.0</v>
      </c>
      <c r="T20" s="14">
        <v>4097635.0</v>
      </c>
      <c r="U20" s="11"/>
      <c r="V20" s="11"/>
      <c r="W20" s="11"/>
      <c r="X20" s="11"/>
      <c r="Y20" s="11"/>
    </row>
    <row r="21" ht="22.5" customHeight="1">
      <c r="A21" s="12" t="s">
        <v>35</v>
      </c>
      <c r="B21" s="12" t="s">
        <v>32</v>
      </c>
      <c r="C21" s="12" t="s">
        <v>33</v>
      </c>
      <c r="D21" s="12" t="s">
        <v>36</v>
      </c>
      <c r="E21" s="14">
        <v>3.2522873E7</v>
      </c>
      <c r="F21" s="14">
        <v>3.2921103E7</v>
      </c>
      <c r="G21" s="14">
        <v>3.4420774E7</v>
      </c>
      <c r="H21" s="14">
        <v>3.678866E7</v>
      </c>
      <c r="I21" s="14">
        <v>3.9423329E7</v>
      </c>
      <c r="J21" s="14">
        <v>4.0662331E7</v>
      </c>
      <c r="K21" s="14">
        <v>4.1212355E7</v>
      </c>
      <c r="L21" s="14">
        <v>4.1596867E7</v>
      </c>
      <c r="M21" s="14">
        <v>4.3701508E7</v>
      </c>
      <c r="N21" s="14">
        <v>4.3856611E7</v>
      </c>
      <c r="O21" s="14">
        <v>4.6504414E7</v>
      </c>
      <c r="P21" s="14">
        <v>4.744284E7</v>
      </c>
      <c r="Q21" s="14">
        <v>4.6955289E7</v>
      </c>
      <c r="R21" s="14">
        <v>4.8914859E7</v>
      </c>
      <c r="S21" s="14">
        <v>5.4879898E7</v>
      </c>
      <c r="T21" s="14">
        <v>5.715372E7</v>
      </c>
      <c r="U21" s="11"/>
      <c r="V21" s="11"/>
      <c r="W21" s="11"/>
      <c r="X21" s="11"/>
      <c r="Y21" s="11"/>
    </row>
    <row r="22" ht="22.5" customHeight="1">
      <c r="A22" s="12" t="s">
        <v>37</v>
      </c>
      <c r="B22" s="12" t="s">
        <v>32</v>
      </c>
      <c r="C22" s="12" t="s">
        <v>33</v>
      </c>
      <c r="D22" s="12"/>
      <c r="E22" s="14">
        <v>0.0</v>
      </c>
      <c r="F22" s="14">
        <v>0.0</v>
      </c>
      <c r="G22" s="14">
        <v>0.0</v>
      </c>
      <c r="H22" s="14">
        <v>0.0</v>
      </c>
      <c r="I22" s="14">
        <v>0.0</v>
      </c>
      <c r="J22" s="14">
        <v>0.0</v>
      </c>
      <c r="K22" s="14">
        <v>0.0</v>
      </c>
      <c r="L22" s="14">
        <v>0.0</v>
      </c>
      <c r="M22" s="14">
        <v>0.0</v>
      </c>
      <c r="N22" s="14">
        <v>0.0</v>
      </c>
      <c r="O22" s="14">
        <v>0.0</v>
      </c>
      <c r="P22" s="14">
        <v>0.0</v>
      </c>
      <c r="Q22" s="14">
        <v>0.0</v>
      </c>
      <c r="R22" s="14">
        <v>0.0</v>
      </c>
      <c r="S22" s="14">
        <v>0.0</v>
      </c>
      <c r="T22" s="14">
        <v>0.0</v>
      </c>
      <c r="U22" s="11"/>
      <c r="V22" s="11"/>
      <c r="W22" s="11"/>
      <c r="X22" s="11"/>
      <c r="Y22" s="11"/>
    </row>
    <row r="23" ht="22.5" customHeight="1">
      <c r="A23" s="12" t="s">
        <v>38</v>
      </c>
      <c r="B23" s="12" t="s">
        <v>32</v>
      </c>
      <c r="C23" s="12" t="s">
        <v>39</v>
      </c>
      <c r="D23" s="12" t="s">
        <v>34</v>
      </c>
      <c r="E23" s="14">
        <v>372059.0</v>
      </c>
      <c r="F23" s="14">
        <v>244402.0</v>
      </c>
      <c r="G23" s="14">
        <v>621733.0</v>
      </c>
      <c r="H23" s="14">
        <v>960959.0</v>
      </c>
      <c r="I23" s="14">
        <v>603193.0</v>
      </c>
      <c r="J23" s="14">
        <v>541070.0</v>
      </c>
      <c r="K23" s="14">
        <v>780900.0</v>
      </c>
      <c r="L23" s="14">
        <v>569534.0</v>
      </c>
      <c r="M23" s="14">
        <v>571203.0</v>
      </c>
      <c r="N23" s="14">
        <v>590538.0</v>
      </c>
      <c r="O23" s="14">
        <v>549500.0</v>
      </c>
      <c r="P23" s="14">
        <v>1880231.0</v>
      </c>
      <c r="Q23" s="14">
        <v>541070.0</v>
      </c>
      <c r="R23" s="14">
        <v>574265.0</v>
      </c>
      <c r="S23" s="14">
        <v>1099980.0</v>
      </c>
      <c r="T23" s="14">
        <v>541070.0</v>
      </c>
      <c r="U23" s="11"/>
      <c r="V23" s="11"/>
      <c r="W23" s="11"/>
      <c r="X23" s="11"/>
      <c r="Y23" s="11"/>
    </row>
    <row r="24" ht="22.5" customHeight="1">
      <c r="A24" s="12" t="s">
        <v>40</v>
      </c>
      <c r="B24" s="12" t="s">
        <v>32</v>
      </c>
      <c r="C24" s="19" t="s">
        <v>39</v>
      </c>
      <c r="D24" s="12" t="s">
        <v>36</v>
      </c>
      <c r="E24" s="14">
        <v>4.0257844E7</v>
      </c>
      <c r="F24" s="14">
        <v>4.2865655E7</v>
      </c>
      <c r="G24" s="14">
        <v>4.3288945E7</v>
      </c>
      <c r="H24" s="14">
        <v>4.4910556E7</v>
      </c>
      <c r="I24" s="14">
        <v>4.7726167E7</v>
      </c>
      <c r="J24" s="14">
        <v>4.8524758E7</v>
      </c>
      <c r="K24" s="14">
        <v>4.882331E7</v>
      </c>
      <c r="L24" s="14">
        <v>4.9258664E7</v>
      </c>
      <c r="M24" s="14">
        <v>4.9828657E7</v>
      </c>
      <c r="N24" s="14">
        <v>5.0632273E7</v>
      </c>
      <c r="O24" s="14">
        <v>5.3928827E7</v>
      </c>
      <c r="P24" s="14">
        <v>5.4432702E7</v>
      </c>
      <c r="Q24" s="14">
        <v>5.7501781E7</v>
      </c>
      <c r="R24" s="14">
        <v>6.1306563E7</v>
      </c>
      <c r="S24" s="14">
        <v>6.199614E7</v>
      </c>
      <c r="T24" s="14">
        <v>6.987967E7</v>
      </c>
      <c r="U24" s="11"/>
      <c r="V24" s="11"/>
      <c r="W24" s="11"/>
      <c r="X24" s="11"/>
      <c r="Y24" s="11"/>
    </row>
    <row r="25" ht="22.5" customHeight="1">
      <c r="A25" s="12" t="s">
        <v>41</v>
      </c>
      <c r="B25" s="12" t="s">
        <v>32</v>
      </c>
      <c r="C25" s="19" t="s">
        <v>39</v>
      </c>
      <c r="D25" s="12"/>
      <c r="E25" s="14">
        <v>0.0</v>
      </c>
      <c r="F25" s="14">
        <v>0.0</v>
      </c>
      <c r="G25" s="14">
        <v>0.0</v>
      </c>
      <c r="H25" s="14">
        <v>0.0</v>
      </c>
      <c r="I25" s="14">
        <v>0.0</v>
      </c>
      <c r="J25" s="14">
        <v>0.0</v>
      </c>
      <c r="K25" s="14">
        <v>0.0</v>
      </c>
      <c r="L25" s="14">
        <v>0.0</v>
      </c>
      <c r="M25" s="14">
        <v>0.0</v>
      </c>
      <c r="N25" s="14">
        <v>0.0</v>
      </c>
      <c r="O25" s="14">
        <v>0.0</v>
      </c>
      <c r="P25" s="14">
        <v>0.0</v>
      </c>
      <c r="Q25" s="14">
        <v>0.0</v>
      </c>
      <c r="R25" s="14">
        <v>0.0</v>
      </c>
      <c r="S25" s="14">
        <v>0.0</v>
      </c>
      <c r="T25" s="14">
        <v>0.0</v>
      </c>
      <c r="U25" s="11"/>
      <c r="V25" s="11"/>
      <c r="W25" s="11"/>
      <c r="X25" s="11"/>
      <c r="Y25" s="11"/>
    </row>
    <row r="26" ht="22.5" customHeight="1">
      <c r="A26" s="18" t="s">
        <v>42</v>
      </c>
      <c r="B26" s="15"/>
      <c r="C26" s="15" t="s">
        <v>11</v>
      </c>
      <c r="D26" s="15"/>
      <c r="E26" s="16">
        <f t="shared" ref="E26:T26" si="5">sum(E20:E25)</f>
        <v>75041674</v>
      </c>
      <c r="F26" s="16">
        <f t="shared" si="5"/>
        <v>78052458</v>
      </c>
      <c r="G26" s="16">
        <f t="shared" si="5"/>
        <v>80397421</v>
      </c>
      <c r="H26" s="16">
        <f t="shared" si="5"/>
        <v>85028008</v>
      </c>
      <c r="I26" s="16">
        <f t="shared" si="5"/>
        <v>90069475</v>
      </c>
      <c r="J26" s="16">
        <f t="shared" si="5"/>
        <v>91895325</v>
      </c>
      <c r="K26" s="16">
        <f t="shared" si="5"/>
        <v>92764450</v>
      </c>
      <c r="L26" s="16">
        <f t="shared" si="5"/>
        <v>93904065</v>
      </c>
      <c r="M26" s="16">
        <f t="shared" si="5"/>
        <v>96188356</v>
      </c>
      <c r="N26" s="16">
        <f t="shared" si="5"/>
        <v>97625750</v>
      </c>
      <c r="O26" s="16">
        <f t="shared" si="5"/>
        <v>103191314</v>
      </c>
      <c r="P26" s="16">
        <f t="shared" si="5"/>
        <v>105849281</v>
      </c>
      <c r="Q26" s="16">
        <f t="shared" si="5"/>
        <v>107752647</v>
      </c>
      <c r="R26" s="16">
        <f t="shared" si="5"/>
        <v>114868087</v>
      </c>
      <c r="S26" s="16">
        <f t="shared" si="5"/>
        <v>120575662</v>
      </c>
      <c r="T26" s="16">
        <f t="shared" si="5"/>
        <v>131672095</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-6099284</v>
      </c>
      <c r="F29" s="23">
        <f t="shared" si="6"/>
        <v>-7493155</v>
      </c>
      <c r="G29" s="23">
        <f t="shared" si="6"/>
        <v>-7518018</v>
      </c>
      <c r="H29" s="23">
        <f t="shared" si="6"/>
        <v>-10797226</v>
      </c>
      <c r="I29" s="23">
        <f t="shared" si="6"/>
        <v>-13291185</v>
      </c>
      <c r="J29" s="23">
        <f t="shared" si="6"/>
        <v>-12636864</v>
      </c>
      <c r="K29" s="23">
        <f t="shared" si="6"/>
        <v>-11654497</v>
      </c>
      <c r="L29" s="23">
        <f t="shared" si="6"/>
        <v>-10852106</v>
      </c>
      <c r="M29" s="23">
        <f t="shared" si="6"/>
        <v>-10237943</v>
      </c>
      <c r="N29" s="23">
        <f t="shared" si="6"/>
        <v>-10156036</v>
      </c>
      <c r="O29" s="23">
        <f t="shared" si="6"/>
        <v>-12427426</v>
      </c>
      <c r="P29" s="23">
        <f t="shared" si="6"/>
        <v>-12664142</v>
      </c>
      <c r="Q29" s="23">
        <f t="shared" si="6"/>
        <v>-15057950</v>
      </c>
      <c r="R29" s="23">
        <f t="shared" si="6"/>
        <v>-16552872</v>
      </c>
      <c r="S29" s="23">
        <f t="shared" si="6"/>
        <v>-17278825</v>
      </c>
      <c r="T29" s="23">
        <f t="shared" si="6"/>
        <v>-17453168</v>
      </c>
      <c r="U29" s="11"/>
      <c r="V29" s="11"/>
      <c r="W29" s="11"/>
      <c r="X29" s="11"/>
      <c r="Y29" s="11"/>
    </row>
    <row r="30" ht="22.5" customHeight="1">
      <c r="A30" s="22" t="s">
        <v>45</v>
      </c>
      <c r="B30" s="22"/>
      <c r="C30" s="22"/>
      <c r="D30" s="22"/>
      <c r="E30" s="22">
        <f t="shared" ref="E30:T30" si="7">if(iserror(E6/E12),0,E6/E12)</f>
        <v>0.6971976273</v>
      </c>
      <c r="F30" s="22">
        <f t="shared" si="7"/>
        <v>0.6597157566</v>
      </c>
      <c r="G30" s="22">
        <f t="shared" si="7"/>
        <v>0.6924297395</v>
      </c>
      <c r="H30" s="22">
        <f t="shared" si="7"/>
        <v>0.6456761616</v>
      </c>
      <c r="I30" s="22">
        <f t="shared" si="7"/>
        <v>0.6197784378</v>
      </c>
      <c r="J30" s="22">
        <f t="shared" si="7"/>
        <v>0.5833180061</v>
      </c>
      <c r="K30" s="22">
        <f t="shared" si="7"/>
        <v>0.6378568053</v>
      </c>
      <c r="L30" s="22">
        <f t="shared" si="7"/>
        <v>0.6258024291</v>
      </c>
      <c r="M30" s="22">
        <f t="shared" si="7"/>
        <v>0.6817228929</v>
      </c>
      <c r="N30" s="22">
        <f t="shared" si="7"/>
        <v>0.6645706148</v>
      </c>
      <c r="O30" s="22">
        <f t="shared" si="7"/>
        <v>0.6372550757</v>
      </c>
      <c r="P30" s="22">
        <f t="shared" si="7"/>
        <v>0.5979971697</v>
      </c>
      <c r="Q30" s="22">
        <f t="shared" si="7"/>
        <v>0.6066163802</v>
      </c>
      <c r="R30" s="22">
        <f t="shared" si="7"/>
        <v>0.607975061</v>
      </c>
      <c r="S30" s="22">
        <f t="shared" si="7"/>
        <v>0.6439972254</v>
      </c>
      <c r="T30" s="22">
        <f t="shared" si="7"/>
        <v>0.6550350513</v>
      </c>
      <c r="U30" s="11"/>
      <c r="V30" s="11"/>
      <c r="W30" s="11"/>
      <c r="X30" s="11"/>
      <c r="Y30" s="11"/>
    </row>
    <row r="31" ht="22.5" customHeight="1">
      <c r="A31" s="22" t="s">
        <v>46</v>
      </c>
      <c r="B31" s="22"/>
      <c r="C31" s="22"/>
      <c r="D31" s="22"/>
      <c r="E31" s="22">
        <f t="shared" ref="E31:T31" si="8">if(iserror((E8+E9)/E12),0,(E8+E9)/E12)</f>
        <v>3.550312002</v>
      </c>
      <c r="F31" s="22">
        <f t="shared" si="8"/>
        <v>3.333813073</v>
      </c>
      <c r="G31" s="22">
        <f t="shared" si="8"/>
        <v>3.133321734</v>
      </c>
      <c r="H31" s="22">
        <f t="shared" si="8"/>
        <v>2.700693984</v>
      </c>
      <c r="I31" s="22">
        <f t="shared" si="8"/>
        <v>2.506761118</v>
      </c>
      <c r="J31" s="22">
        <f t="shared" si="8"/>
        <v>2.753089207</v>
      </c>
      <c r="K31" s="22">
        <f t="shared" si="8"/>
        <v>2.66950728</v>
      </c>
      <c r="L31" s="22">
        <f t="shared" si="8"/>
        <v>2.883584521</v>
      </c>
      <c r="M31" s="22">
        <f t="shared" si="8"/>
        <v>2.72717755</v>
      </c>
      <c r="N31" s="22">
        <f t="shared" si="8"/>
        <v>2.813803068</v>
      </c>
      <c r="O31" s="22">
        <f t="shared" si="8"/>
        <v>2.68493544</v>
      </c>
      <c r="P31" s="22">
        <f t="shared" si="8"/>
        <v>2.832875863</v>
      </c>
      <c r="Q31" s="22">
        <f t="shared" si="8"/>
        <v>2.533087753</v>
      </c>
      <c r="R31" s="22">
        <f t="shared" si="8"/>
        <v>2.475618906</v>
      </c>
      <c r="S31" s="22">
        <f t="shared" si="8"/>
        <v>2.338048775</v>
      </c>
      <c r="T31" s="22">
        <f t="shared" si="8"/>
        <v>2.44211352</v>
      </c>
      <c r="U31" s="11"/>
      <c r="V31" s="11"/>
      <c r="W31" s="11"/>
      <c r="X31" s="11"/>
      <c r="Y31" s="11"/>
    </row>
    <row r="32" ht="22.5" customHeight="1">
      <c r="A32" s="22" t="s">
        <v>47</v>
      </c>
      <c r="B32" s="24"/>
      <c r="C32" s="24"/>
      <c r="D32" s="24"/>
      <c r="E32" s="22">
        <f t="shared" ref="E32:T32" si="9">IF(E29&lt;0,-E29/E14,0)</f>
        <v>1.544625024</v>
      </c>
      <c r="F32" s="22">
        <f t="shared" si="9"/>
        <v>1.969763326</v>
      </c>
      <c r="G32" s="22">
        <f t="shared" si="9"/>
        <v>1.81713278</v>
      </c>
      <c r="H32" s="22">
        <f t="shared" si="9"/>
        <v>2.615758519</v>
      </c>
      <c r="I32" s="22">
        <f t="shared" si="9"/>
        <v>3.140210293</v>
      </c>
      <c r="J32" s="22">
        <f t="shared" si="9"/>
        <v>2.907946186</v>
      </c>
      <c r="K32" s="22">
        <f t="shared" si="9"/>
        <v>2.212028526</v>
      </c>
      <c r="L32" s="22">
        <f t="shared" si="9"/>
        <v>2.318533775</v>
      </c>
      <c r="M32" s="22">
        <f t="shared" si="9"/>
        <v>2.123081999</v>
      </c>
      <c r="N32" s="22">
        <f t="shared" si="9"/>
        <v>1.969834256</v>
      </c>
      <c r="O32" s="22">
        <f t="shared" si="9"/>
        <v>2.223376264</v>
      </c>
      <c r="P32" s="22">
        <f t="shared" si="9"/>
        <v>2.051476183</v>
      </c>
      <c r="Q32" s="22">
        <f t="shared" si="9"/>
        <v>2.302542699</v>
      </c>
      <c r="R32" s="22">
        <f t="shared" si="9"/>
        <v>2.326020918</v>
      </c>
      <c r="S32" s="22">
        <f t="shared" si="9"/>
        <v>2.353147419</v>
      </c>
      <c r="T32" s="22">
        <f t="shared" si="9"/>
        <v>1.962161993</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v>
      </c>
      <c r="F35" s="22">
        <f t="shared" si="10"/>
        <v>0</v>
      </c>
      <c r="G35" s="22">
        <f t="shared" si="10"/>
        <v>0</v>
      </c>
      <c r="H35" s="22">
        <f t="shared" si="10"/>
        <v>0</v>
      </c>
      <c r="I35" s="22">
        <f t="shared" si="10"/>
        <v>0</v>
      </c>
      <c r="J35" s="22">
        <f t="shared" si="10"/>
        <v>0</v>
      </c>
      <c r="K35" s="22">
        <f t="shared" si="10"/>
        <v>0.2401406269</v>
      </c>
      <c r="L35" s="22">
        <f t="shared" si="10"/>
        <v>0.2734826165</v>
      </c>
      <c r="M35" s="22">
        <f t="shared" si="10"/>
        <v>0.1862814711</v>
      </c>
      <c r="N35" s="22">
        <f t="shared" si="10"/>
        <v>0.1968743054</v>
      </c>
      <c r="O35" s="22">
        <f t="shared" si="10"/>
        <v>0.18128814</v>
      </c>
      <c r="P35" s="22">
        <f t="shared" si="10"/>
        <v>0.1780307896</v>
      </c>
      <c r="Q35" s="22">
        <f t="shared" si="10"/>
        <v>0.1639870606</v>
      </c>
      <c r="R35" s="22">
        <f t="shared" si="10"/>
        <v>0.1263564813</v>
      </c>
      <c r="S35" s="22">
        <f t="shared" si="10"/>
        <v>0.1030978814</v>
      </c>
      <c r="T35" s="22">
        <f t="shared" si="10"/>
        <v>0.1263861648</v>
      </c>
      <c r="U35" s="11"/>
      <c r="V35" s="11"/>
      <c r="W35" s="11"/>
      <c r="X35" s="11"/>
      <c r="Y35" s="11"/>
    </row>
    <row r="36" ht="22.5" customHeight="1">
      <c r="A36" s="22" t="s">
        <v>50</v>
      </c>
      <c r="B36" s="24"/>
      <c r="C36" s="24"/>
      <c r="D36" s="24"/>
      <c r="E36" s="22">
        <f t="shared" ref="E36:T36" si="11">if(iserror(E19/E$26),0,E19/E$26)</f>
        <v>0.7658368335</v>
      </c>
      <c r="F36" s="22">
        <f t="shared" si="11"/>
        <v>0.7544205334</v>
      </c>
      <c r="G36" s="22">
        <f t="shared" si="11"/>
        <v>0.7421051852</v>
      </c>
      <c r="H36" s="22">
        <f t="shared" si="11"/>
        <v>0.7364875466</v>
      </c>
      <c r="I36" s="22">
        <f t="shared" si="11"/>
        <v>0.7288595609</v>
      </c>
      <c r="J36" s="22">
        <f t="shared" si="11"/>
        <v>0.7129038936</v>
      </c>
      <c r="K36" s="22">
        <f t="shared" si="11"/>
        <v>0.6981509511</v>
      </c>
      <c r="L36" s="22">
        <f t="shared" si="11"/>
        <v>0.6812598049</v>
      </c>
      <c r="M36" s="22">
        <f t="shared" si="11"/>
        <v>0.6726628429</v>
      </c>
      <c r="N36" s="22">
        <f t="shared" si="11"/>
        <v>0.6567046502</v>
      </c>
      <c r="O36" s="22">
        <f t="shared" si="11"/>
        <v>0.6641486124</v>
      </c>
      <c r="P36" s="22">
        <f t="shared" si="11"/>
        <v>0.6529239722</v>
      </c>
      <c r="Q36" s="22">
        <f t="shared" si="11"/>
        <v>0.669275475</v>
      </c>
      <c r="R36" s="22">
        <f t="shared" si="11"/>
        <v>0.6687901401</v>
      </c>
      <c r="S36" s="22">
        <f t="shared" si="11"/>
        <v>0.6637887586</v>
      </c>
      <c r="T36" s="22">
        <f t="shared" si="11"/>
        <v>0.6770848523</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0.4073558107</v>
      </c>
      <c r="F39" s="22">
        <f t="shared" si="12"/>
        <v>0.4362495199</v>
      </c>
      <c r="G39" s="22">
        <f t="shared" si="12"/>
        <v>0.3735211661</v>
      </c>
      <c r="H39" s="22">
        <f t="shared" si="12"/>
        <v>0.4751941791</v>
      </c>
      <c r="I39" s="22">
        <f t="shared" si="12"/>
        <v>0.7515904019</v>
      </c>
      <c r="J39" s="22">
        <f t="shared" si="12"/>
        <v>0.3706291743</v>
      </c>
      <c r="K39" s="22">
        <f t="shared" si="12"/>
        <v>0.2850660088</v>
      </c>
      <c r="L39" s="22">
        <f t="shared" si="12"/>
        <v>0.2925267968</v>
      </c>
      <c r="M39" s="22">
        <f t="shared" si="12"/>
        <v>0.4023024308</v>
      </c>
      <c r="N39" s="22">
        <f t="shared" si="12"/>
        <v>0.2449740893</v>
      </c>
      <c r="O39" s="22">
        <f t="shared" si="12"/>
        <v>0.6328710269</v>
      </c>
      <c r="P39" s="22">
        <f t="shared" si="12"/>
        <v>0.1882809279</v>
      </c>
      <c r="Q39" s="22">
        <f t="shared" si="12"/>
        <v>0.4962174899</v>
      </c>
      <c r="R39" s="22">
        <f t="shared" si="12"/>
        <v>0.9421982213</v>
      </c>
      <c r="S39" s="22">
        <f t="shared" si="12"/>
        <v>0.4618540168</v>
      </c>
      <c r="T39" s="22">
        <f t="shared" si="12"/>
        <v>1.044396172</v>
      </c>
      <c r="U39" s="11"/>
      <c r="V39" s="11"/>
      <c r="W39" s="11"/>
      <c r="X39" s="11"/>
      <c r="Y39" s="11"/>
    </row>
    <row r="40" ht="15.75" customHeight="1"/>
    <row r="41" ht="15.75" customHeight="1"/>
    <row r="42" ht="15.75" customHeight="1">
      <c r="A42" s="27" t="s">
        <v>53</v>
      </c>
      <c r="B42" s="28"/>
      <c r="C42" s="28"/>
      <c r="D42" s="28" t="str">
        <f>G3</f>
        <v>dollars</v>
      </c>
      <c r="E42" s="29">
        <f t="shared" ref="E42:T42" si="13">if($D$42="dollars",E$29/1000,if($D$42="millions",E$29*1000,E$29))</f>
        <v>-6099.284</v>
      </c>
      <c r="F42" s="29">
        <f t="shared" si="13"/>
        <v>-7493.155</v>
      </c>
      <c r="G42" s="29">
        <f t="shared" si="13"/>
        <v>-7518.018</v>
      </c>
      <c r="H42" s="29">
        <f t="shared" si="13"/>
        <v>-10797.226</v>
      </c>
      <c r="I42" s="29">
        <f t="shared" si="13"/>
        <v>-13291.185</v>
      </c>
      <c r="J42" s="29">
        <f t="shared" si="13"/>
        <v>-12636.864</v>
      </c>
      <c r="K42" s="29">
        <f t="shared" si="13"/>
        <v>-11654.497</v>
      </c>
      <c r="L42" s="29">
        <f t="shared" si="13"/>
        <v>-10852.106</v>
      </c>
      <c r="M42" s="29">
        <f t="shared" si="13"/>
        <v>-10237.943</v>
      </c>
      <c r="N42" s="29">
        <f t="shared" si="13"/>
        <v>-10156.036</v>
      </c>
      <c r="O42" s="29">
        <f t="shared" si="13"/>
        <v>-12427.426</v>
      </c>
      <c r="P42" s="29">
        <f t="shared" si="13"/>
        <v>-12664.142</v>
      </c>
      <c r="Q42" s="29">
        <f t="shared" si="13"/>
        <v>-15057.95</v>
      </c>
      <c r="R42" s="29">
        <f t="shared" si="13"/>
        <v>-16552.872</v>
      </c>
      <c r="S42" s="29">
        <f t="shared" si="13"/>
        <v>-17278.825</v>
      </c>
      <c r="T42" s="29">
        <f t="shared" si="13"/>
        <v>-17453.168</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