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ilian\Desktop\Project\"/>
    </mc:Choice>
  </mc:AlternateContent>
  <xr:revisionPtr revIDLastSave="0" documentId="13_ncr:1_{69780EEC-875E-4338-A516-CFD1D3E3F2E5}" xr6:coauthVersionLast="43" xr6:coauthVersionMax="43" xr10:uidLastSave="{00000000-0000-0000-0000-000000000000}"/>
  <bookViews>
    <workbookView xWindow="-110" yWindow="490" windowWidth="41180" windowHeight="21220" activeTab="10" xr2:uid="{00000000-000D-0000-FFFF-FFFF00000000}"/>
  </bookViews>
  <sheets>
    <sheet name="BCF" sheetId="11" r:id="rId1"/>
    <sheet name="Unicredit" sheetId="10" r:id="rId2"/>
    <sheet name="ING" sheetId="9" r:id="rId3"/>
    <sheet name="OTP" sheetId="8" r:id="rId4"/>
    <sheet name="FIRST" sheetId="7" r:id="rId5"/>
    <sheet name="CEC" sheetId="6" r:id="rId6"/>
    <sheet name="Raiffeisen" sheetId="5" r:id="rId7"/>
    <sheet name="Transilvania" sheetId="4" r:id="rId8"/>
    <sheet name="BRD" sheetId="3" r:id="rId9"/>
    <sheet name="BCR" sheetId="2" r:id="rId10"/>
    <sheet name="Summary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E13" i="1"/>
  <c r="E3" i="1"/>
  <c r="D3" i="1"/>
  <c r="A5" i="5"/>
  <c r="A4" i="5"/>
  <c r="E21" i="1" l="1"/>
  <c r="D21" i="1"/>
  <c r="E19" i="1"/>
  <c r="D19" i="1"/>
  <c r="E17" i="1"/>
  <c r="D17" i="1"/>
  <c r="E15" i="1"/>
  <c r="D15" i="1"/>
  <c r="E11" i="1"/>
  <c r="D11" i="1"/>
  <c r="E9" i="1"/>
  <c r="D9" i="1"/>
  <c r="E7" i="1"/>
  <c r="D7" i="1"/>
  <c r="E5" i="1"/>
  <c r="D5" i="1"/>
  <c r="F3" i="1" l="1"/>
  <c r="E23" i="1"/>
  <c r="B29" i="1"/>
  <c r="F19" i="1"/>
  <c r="F15" i="1"/>
  <c r="F13" i="1"/>
  <c r="I13" i="1" s="1"/>
  <c r="F5" i="1"/>
  <c r="I5" i="1" s="1"/>
  <c r="F17" i="1" l="1"/>
  <c r="I17" i="1" s="1"/>
  <c r="F11" i="1"/>
  <c r="H11" i="1" s="1"/>
  <c r="F21" i="1"/>
  <c r="I21" i="1" s="1"/>
  <c r="I19" i="1"/>
  <c r="H19" i="1"/>
  <c r="D23" i="1"/>
  <c r="F23" i="1" s="1"/>
  <c r="F7" i="1"/>
  <c r="I7" i="1" s="1"/>
  <c r="F9" i="1"/>
  <c r="H9" i="1" s="1"/>
  <c r="H17" i="1"/>
  <c r="H15" i="1"/>
  <c r="I15" i="1"/>
  <c r="H5" i="1"/>
  <c r="H13" i="1"/>
  <c r="I9" i="1" l="1"/>
  <c r="I11" i="1"/>
  <c r="H7" i="1"/>
  <c r="H21" i="1"/>
  <c r="H23" i="1"/>
  <c r="I23" i="1"/>
  <c r="H3" i="1"/>
  <c r="I3" i="1"/>
</calcChain>
</file>

<file path=xl/sharedStrings.xml><?xml version="1.0" encoding="utf-8"?>
<sst xmlns="http://schemas.openxmlformats.org/spreadsheetml/2006/main" count="221" uniqueCount="121">
  <si>
    <t>BANCA</t>
  </si>
  <si>
    <t>VALUTA</t>
  </si>
  <si>
    <t>BANCA CUMPARA</t>
  </si>
  <si>
    <t>BANCA VINDE</t>
  </si>
  <si>
    <t>DIF</t>
  </si>
  <si>
    <t>EUR</t>
  </si>
  <si>
    <t>FIRSTBANK</t>
  </si>
  <si>
    <t>UNICREDIT</t>
  </si>
  <si>
    <t>TRANSILVANIA</t>
  </si>
  <si>
    <t>BRD</t>
  </si>
  <si>
    <t xml:space="preserve"> </t>
  </si>
  <si>
    <t>BCR</t>
  </si>
  <si>
    <t>ING</t>
  </si>
  <si>
    <t>OTP</t>
  </si>
  <si>
    <t>CEC</t>
  </si>
  <si>
    <t>RAIFFEISEN</t>
  </si>
  <si>
    <t>BNR</t>
  </si>
  <si>
    <t>BCF</t>
  </si>
  <si>
    <t>AUD</t>
  </si>
  <si>
    <t>21-07-2019 00:00</t>
  </si>
  <si>
    <t>BGN</t>
  </si>
  <si>
    <t>CAD</t>
  </si>
  <si>
    <t>CHF</t>
  </si>
  <si>
    <t>CZK</t>
  </si>
  <si>
    <t>DKK</t>
  </si>
  <si>
    <t>GBP</t>
  </si>
  <si>
    <t>HUF</t>
  </si>
  <si>
    <t>JPY</t>
  </si>
  <si>
    <t>MDL</t>
  </si>
  <si>
    <t>NOK</t>
  </si>
  <si>
    <t>PLN</t>
  </si>
  <si>
    <t>RUB</t>
  </si>
  <si>
    <t>SEK</t>
  </si>
  <si>
    <t>USD</t>
  </si>
  <si>
    <t> </t>
  </si>
  <si>
    <t>Currency</t>
  </si>
  <si>
    <t>EURO</t>
  </si>
  <si>
    <t>US DOLLAR</t>
  </si>
  <si>
    <t>POUND STERLING</t>
  </si>
  <si>
    <t>AUSTRALIAN DOLLAR</t>
  </si>
  <si>
    <t>CANADIAN DOLLAR</t>
  </si>
  <si>
    <t>Currency code</t>
  </si>
  <si>
    <t>NBR rate</t>
  </si>
  <si>
    <t>BRD buys (RON)</t>
  </si>
  <si>
    <t>BRD sells (RON)</t>
  </si>
  <si>
    <t>IRCC = Indicele de Referinta pentru Creditele Consumatorilor</t>
  </si>
  <si>
    <t>USD
Dolar american</t>
  </si>
  <si>
    <t>CLICK</t>
  </si>
  <si>
    <t>EUR
Euro</t>
  </si>
  <si>
    <t>GBP
Lira sterlina</t>
  </si>
  <si>
    <t>CHF
Franc elvetian</t>
  </si>
  <si>
    <t>DKK
Coroana daneza</t>
  </si>
  <si>
    <t>SEK
Coroana suedeza</t>
  </si>
  <si>
    <t>NOK
Coroana norvegiana</t>
  </si>
  <si>
    <t>CAD
Dolar canadian</t>
  </si>
  <si>
    <t>AUD
Dolar australian</t>
  </si>
  <si>
    <t>JPY
Yen Japonez</t>
  </si>
  <si>
    <t>HUF
Forint unguresc</t>
  </si>
  <si>
    <t>CZK
Coroana ceha</t>
  </si>
  <si>
    <t>PLN
Zlot polonez</t>
  </si>
  <si>
    <t>MDL
Leul moldovenesc</t>
  </si>
  <si>
    <t>1 euro</t>
  </si>
  <si>
    <t>1 dolar australian</t>
  </si>
  <si>
    <t>TRY</t>
  </si>
  <si>
    <t>US dollar</t>
  </si>
  <si>
    <t>See history</t>
  </si>
  <si>
    <t>Swedish crown</t>
  </si>
  <si>
    <t>Hungarian forints</t>
  </si>
  <si>
    <t>British pound</t>
  </si>
  <si>
    <t>Euro</t>
  </si>
  <si>
    <t>Danish crown</t>
  </si>
  <si>
    <t>Swiss franc</t>
  </si>
  <si>
    <t>Canadian dollar</t>
  </si>
  <si>
    <t xml:space="preserve"> EUR</t>
  </si>
  <si>
    <t>Dolar american</t>
  </si>
  <si>
    <t>Lira sterlina</t>
  </si>
  <si>
    <t>Franc elvetian</t>
  </si>
  <si>
    <t>Forint ungar</t>
  </si>
  <si>
    <t>Dolar australian</t>
  </si>
  <si>
    <t>Dolar canadian</t>
  </si>
  <si>
    <t>Coroana danemarca</t>
  </si>
  <si>
    <t>Yen japonez</t>
  </si>
  <si>
    <t>Coroana norvegiana</t>
  </si>
  <si>
    <t>Coroana suedeza</t>
  </si>
  <si>
    <t>Zlot polonez</t>
  </si>
  <si>
    <t>Coroana ceha</t>
  </si>
  <si>
    <t>1 dolar american</t>
  </si>
  <si>
    <t>1 lira sterlină</t>
  </si>
  <si>
    <t>1 franc elvețian</t>
  </si>
  <si>
    <t>1 coroană daneză</t>
  </si>
  <si>
    <t>1 forint unguresc</t>
  </si>
  <si>
    <t>1 yen japonez</t>
  </si>
  <si>
    <t>1 coroană norvegiană</t>
  </si>
  <si>
    <t>1 coroană suedeză</t>
  </si>
  <si>
    <t>EUR*</t>
  </si>
  <si>
    <t>USD*</t>
  </si>
  <si>
    <t>AUD**</t>
  </si>
  <si>
    <t>CAD*</t>
  </si>
  <si>
    <t>CHF*</t>
  </si>
  <si>
    <t>CNY</t>
  </si>
  <si>
    <t>DKK*</t>
  </si>
  <si>
    <t>GBP*</t>
  </si>
  <si>
    <t>100HUF*</t>
  </si>
  <si>
    <t>100JPY**</t>
  </si>
  <si>
    <t>NOK**</t>
  </si>
  <si>
    <t>SEK**</t>
  </si>
  <si>
    <t>ZAR</t>
  </si>
  <si>
    <t>100 HUF</t>
  </si>
  <si>
    <t>DISCOUNT</t>
  </si>
  <si>
    <t>1 EUR = 4,6657 Lei</t>
  </si>
  <si>
    <t>1 USD = 4,1431 Lei</t>
  </si>
  <si>
    <t>1 GBP = 5,1938 Lei</t>
  </si>
  <si>
    <t>1 CHF = 4,2201 Lei</t>
  </si>
  <si>
    <t>1 EUR = 4,7919 Lei</t>
  </si>
  <si>
    <t>1 USD = 4,2831 Lei</t>
  </si>
  <si>
    <t>1 GBP = 5,3538 Lei</t>
  </si>
  <si>
    <t>1 CHF = 4,3591 Lei</t>
  </si>
  <si>
    <t>0,4730</t>
  </si>
  <si>
    <t>0,5090</t>
  </si>
  <si>
    <t>0,2120</t>
  </si>
  <si>
    <t>0,2640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</si>
</sst>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.0000_-;\-* #,##0.0000_-;_-* &quot;-&quot;??_-;_-@_-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6" tint="0.39997558519241921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/>
    <xf numFmtId="0" fontId="7" fillId="12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1" fillId="0" borderId="0" xfId="0" applyNumberFormat="1" applyFont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164" fontId="1" fillId="0" borderId="0" xfId="0" applyNumberFormat="1" applyFont="1"/>
    <xf numFmtId="164" fontId="2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1" fillId="2" borderId="7" xfId="0" applyFont="1" applyFill="1" applyBorder="1" applyAlignment="1">
      <alignment vertical="center"/>
    </xf>
    <xf numFmtId="2" fontId="1" fillId="2" borderId="8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0" fontId="1" fillId="3" borderId="7" xfId="0" applyFont="1" applyFill="1" applyBorder="1" applyAlignment="1">
      <alignment vertical="center"/>
    </xf>
    <xf numFmtId="2" fontId="1" fillId="3" borderId="8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right"/>
    </xf>
    <xf numFmtId="164" fontId="1" fillId="3" borderId="8" xfId="0" applyNumberFormat="1" applyFont="1" applyFill="1" applyBorder="1" applyAlignment="1">
      <alignment horizontal="right" vertical="center"/>
    </xf>
    <xf numFmtId="0" fontId="1" fillId="4" borderId="7" xfId="0" applyFont="1" applyFill="1" applyBorder="1" applyAlignment="1">
      <alignment vertical="center"/>
    </xf>
    <xf numFmtId="2" fontId="1" fillId="4" borderId="8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right"/>
    </xf>
    <xf numFmtId="164" fontId="1" fillId="4" borderId="9" xfId="0" applyNumberFormat="1" applyFont="1" applyFill="1" applyBorder="1" applyAlignment="1">
      <alignment horizontal="right"/>
    </xf>
    <xf numFmtId="0" fontId="1" fillId="5" borderId="7" xfId="0" applyFont="1" applyFill="1" applyBorder="1" applyAlignment="1">
      <alignment vertical="center"/>
    </xf>
    <xf numFmtId="2" fontId="1" fillId="5" borderId="8" xfId="0" applyNumberFormat="1" applyFont="1" applyFill="1" applyBorder="1" applyAlignment="1">
      <alignment horizontal="center"/>
    </xf>
    <xf numFmtId="164" fontId="1" fillId="5" borderId="8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 vertical="center"/>
    </xf>
    <xf numFmtId="0" fontId="1" fillId="6" borderId="7" xfId="0" applyFont="1" applyFill="1" applyBorder="1" applyAlignment="1">
      <alignment vertical="center"/>
    </xf>
    <xf numFmtId="2" fontId="1" fillId="6" borderId="8" xfId="0" applyNumberFormat="1" applyFont="1" applyFill="1" applyBorder="1" applyAlignment="1">
      <alignment horizontal="center"/>
    </xf>
    <xf numFmtId="164" fontId="1" fillId="6" borderId="8" xfId="0" applyNumberFormat="1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0" fontId="1" fillId="7" borderId="7" xfId="0" applyFont="1" applyFill="1" applyBorder="1" applyAlignment="1">
      <alignment vertical="center"/>
    </xf>
    <xf numFmtId="2" fontId="1" fillId="7" borderId="8" xfId="0" applyNumberFormat="1" applyFont="1" applyFill="1" applyBorder="1" applyAlignment="1">
      <alignment horizontal="center"/>
    </xf>
    <xf numFmtId="164" fontId="1" fillId="7" borderId="8" xfId="0" applyNumberFormat="1" applyFont="1" applyFill="1" applyBorder="1" applyAlignment="1">
      <alignment horizontal="right" vertical="center"/>
    </xf>
    <xf numFmtId="164" fontId="1" fillId="7" borderId="9" xfId="0" applyNumberFormat="1" applyFont="1" applyFill="1" applyBorder="1" applyAlignment="1">
      <alignment horizontal="right"/>
    </xf>
    <xf numFmtId="0" fontId="1" fillId="8" borderId="7" xfId="0" applyFont="1" applyFill="1" applyBorder="1" applyAlignment="1">
      <alignment vertical="center"/>
    </xf>
    <xf numFmtId="0" fontId="1" fillId="8" borderId="8" xfId="0" applyFont="1" applyFill="1" applyBorder="1" applyAlignment="1">
      <alignment horizontal="center"/>
    </xf>
    <xf numFmtId="164" fontId="1" fillId="8" borderId="8" xfId="0" applyNumberFormat="1" applyFont="1" applyFill="1" applyBorder="1" applyAlignment="1">
      <alignment horizontal="right"/>
    </xf>
    <xf numFmtId="164" fontId="1" fillId="8" borderId="9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9" borderId="7" xfId="0" applyFont="1" applyFill="1" applyBorder="1" applyAlignment="1">
      <alignment vertical="center"/>
    </xf>
    <xf numFmtId="2" fontId="1" fillId="9" borderId="8" xfId="0" applyNumberFormat="1" applyFont="1" applyFill="1" applyBorder="1" applyAlignment="1">
      <alignment horizontal="center"/>
    </xf>
    <xf numFmtId="164" fontId="1" fillId="9" borderId="8" xfId="0" applyNumberFormat="1" applyFont="1" applyFill="1" applyBorder="1" applyAlignment="1">
      <alignment horizontal="right"/>
    </xf>
    <xf numFmtId="164" fontId="1" fillId="9" borderId="9" xfId="0" applyNumberFormat="1" applyFont="1" applyFill="1" applyBorder="1" applyAlignment="1">
      <alignment horizontal="right"/>
    </xf>
    <xf numFmtId="0" fontId="1" fillId="10" borderId="7" xfId="0" applyFont="1" applyFill="1" applyBorder="1" applyAlignment="1">
      <alignment vertical="center"/>
    </xf>
    <xf numFmtId="2" fontId="1" fillId="10" borderId="8" xfId="0" applyNumberFormat="1" applyFont="1" applyFill="1" applyBorder="1" applyAlignment="1">
      <alignment horizontal="center"/>
    </xf>
    <xf numFmtId="164" fontId="1" fillId="10" borderId="8" xfId="0" applyNumberFormat="1" applyFont="1" applyFill="1" applyBorder="1" applyAlignment="1">
      <alignment horizontal="right"/>
    </xf>
    <xf numFmtId="164" fontId="1" fillId="10" borderId="8" xfId="0" applyNumberFormat="1" applyFont="1" applyFill="1" applyBorder="1" applyAlignment="1">
      <alignment horizontal="right" vertical="center"/>
    </xf>
    <xf numFmtId="164" fontId="1" fillId="10" borderId="9" xfId="0" applyNumberFormat="1" applyFont="1" applyFill="1" applyBorder="1" applyAlignment="1">
      <alignment horizontal="right"/>
    </xf>
    <xf numFmtId="0" fontId="1" fillId="0" borderId="10" xfId="0" applyFont="1" applyFill="1" applyBorder="1" applyAlignment="1">
      <alignment vertical="center"/>
    </xf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0" borderId="11" xfId="0" applyNumberFormat="1" applyFont="1" applyFill="1" applyBorder="1"/>
    <xf numFmtId="0" fontId="1" fillId="0" borderId="10" xfId="0" applyFont="1" applyBorder="1"/>
    <xf numFmtId="0" fontId="1" fillId="0" borderId="0" xfId="0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0" fontId="2" fillId="0" borderId="0" xfId="0" applyFont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165" fontId="1" fillId="0" borderId="0" xfId="0" applyNumberFormat="1" applyFont="1"/>
    <xf numFmtId="0" fontId="3" fillId="0" borderId="17" xfId="0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4" fillId="0" borderId="0" xfId="0" applyFont="1"/>
    <xf numFmtId="164" fontId="3" fillId="0" borderId="0" xfId="0" applyNumberFormat="1" applyFont="1" applyBorder="1" applyAlignment="1">
      <alignment horizontal="center"/>
    </xf>
    <xf numFmtId="166" fontId="1" fillId="0" borderId="0" xfId="0" applyNumberFormat="1" applyFont="1"/>
    <xf numFmtId="0" fontId="6" fillId="11" borderId="7" xfId="1" applyFont="1" applyBorder="1" applyAlignment="1">
      <alignment vertical="center"/>
    </xf>
    <xf numFmtId="2" fontId="6" fillId="11" borderId="8" xfId="1" applyNumberFormat="1" applyFont="1" applyBorder="1" applyAlignment="1">
      <alignment horizontal="center"/>
    </xf>
    <xf numFmtId="164" fontId="6" fillId="11" borderId="8" xfId="1" applyNumberFormat="1" applyFont="1" applyBorder="1" applyAlignment="1">
      <alignment horizontal="right"/>
    </xf>
    <xf numFmtId="164" fontId="6" fillId="11" borderId="9" xfId="1" applyNumberFormat="1" applyFont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/>
    <xf numFmtId="22" fontId="0" fillId="0" borderId="0" xfId="0" applyNumberFormat="1"/>
    <xf numFmtId="164" fontId="2" fillId="12" borderId="1" xfId="2" applyNumberFormat="1" applyFont="1" applyBorder="1"/>
    <xf numFmtId="164" fontId="2" fillId="12" borderId="3" xfId="2" applyNumberFormat="1" applyFont="1" applyBorder="1"/>
    <xf numFmtId="0" fontId="1" fillId="0" borderId="0" xfId="0" applyFont="1" applyAlignment="1">
      <alignment horizontal="center" vertical="center"/>
    </xf>
  </cellXfs>
  <cellStyles count="3">
    <cellStyle name="60% - Accent3" xfId="2" builtinId="40"/>
    <cellStyle name="Accent5" xfId="1" builtinId="4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398-8E6E-4392-8455-24C29692B2EF}">
  <dimension ref="A1:H5"/>
  <sheetViews>
    <sheetView workbookViewId="0"/>
  </sheetViews>
  <sheetFormatPr defaultRowHeight="14.5" x14ac:dyDescent="0.35"/>
  <sheetData>
    <row r="1" spans="1:8" x14ac:dyDescent="0.35">
      <c r="A1" t="s">
        <v>5</v>
      </c>
      <c r="B1">
        <v>4.6755000000000004</v>
      </c>
      <c r="C1">
        <v>4.7854999999999999</v>
      </c>
      <c r="D1" t="s">
        <v>5</v>
      </c>
      <c r="E1">
        <v>4.7009999999999996</v>
      </c>
      <c r="F1">
        <v>4.7709999999999999</v>
      </c>
      <c r="G1" t="s">
        <v>5</v>
      </c>
      <c r="H1">
        <v>4.7325999999999997</v>
      </c>
    </row>
    <row r="2" spans="1:8" x14ac:dyDescent="0.35">
      <c r="A2" t="s">
        <v>33</v>
      </c>
      <c r="B2">
        <v>4.1609999999999996</v>
      </c>
      <c r="C2">
        <v>4.2709999999999999</v>
      </c>
      <c r="D2" t="s">
        <v>33</v>
      </c>
      <c r="E2">
        <v>4.1509999999999998</v>
      </c>
      <c r="F2">
        <v>4.2809999999999997</v>
      </c>
      <c r="G2" t="s">
        <v>33</v>
      </c>
      <c r="H2">
        <v>4.2138999999999998</v>
      </c>
    </row>
    <row r="3" spans="1:8" x14ac:dyDescent="0.35">
      <c r="A3" t="s">
        <v>25</v>
      </c>
      <c r="B3">
        <v>5.2229999999999999</v>
      </c>
      <c r="C3">
        <v>5.3330000000000002</v>
      </c>
      <c r="D3" t="s">
        <v>25</v>
      </c>
      <c r="E3">
        <v>5.2130000000000001</v>
      </c>
      <c r="F3">
        <v>5.343</v>
      </c>
      <c r="G3" t="s">
        <v>25</v>
      </c>
      <c r="H3">
        <v>5.2538</v>
      </c>
    </row>
    <row r="4" spans="1:8" x14ac:dyDescent="0.35">
      <c r="A4" t="s">
        <v>22</v>
      </c>
      <c r="B4">
        <v>4.2335000000000003</v>
      </c>
      <c r="C4">
        <v>4.3434999999999997</v>
      </c>
      <c r="D4" t="s">
        <v>22</v>
      </c>
      <c r="E4">
        <v>4.2234999999999996</v>
      </c>
      <c r="F4">
        <v>4.3535000000000004</v>
      </c>
      <c r="G4" t="s">
        <v>22</v>
      </c>
      <c r="H4">
        <v>4.2744</v>
      </c>
    </row>
    <row r="5" spans="1:8" x14ac:dyDescent="0.35">
      <c r="A5" t="s">
        <v>107</v>
      </c>
      <c r="B5">
        <v>1.3984000000000001</v>
      </c>
      <c r="C5">
        <v>1.5084</v>
      </c>
      <c r="D5" t="s">
        <v>107</v>
      </c>
      <c r="E5">
        <v>1.3884000000000001</v>
      </c>
      <c r="F5">
        <v>1.5184</v>
      </c>
      <c r="G5" t="s">
        <v>107</v>
      </c>
      <c r="H5">
        <v>1.4491000000000001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436C-B440-4837-9023-6C00159A0E9C}">
  <dimension ref="A1:E16"/>
  <sheetViews>
    <sheetView workbookViewId="0"/>
  </sheetViews>
  <sheetFormatPr defaultRowHeight="14.5" x14ac:dyDescent="0.35"/>
  <sheetData>
    <row r="1" spans="1:5" x14ac:dyDescent="0.35">
      <c r="A1" t="s">
        <v>5</v>
      </c>
      <c r="B1" s="74">
        <v>46530</v>
      </c>
      <c r="C1" s="74">
        <v>47980</v>
      </c>
      <c r="D1">
        <v>2.863</v>
      </c>
      <c r="E1" t="s">
        <v>19</v>
      </c>
    </row>
    <row r="2" spans="1:5" x14ac:dyDescent="0.35">
      <c r="A2" t="s">
        <v>33</v>
      </c>
      <c r="B2" s="74">
        <v>41200</v>
      </c>
      <c r="C2" s="74">
        <v>43000</v>
      </c>
      <c r="D2">
        <v>2.3290000000000002</v>
      </c>
      <c r="E2" t="s">
        <v>19</v>
      </c>
    </row>
    <row r="3" spans="1:5" x14ac:dyDescent="0.35">
      <c r="A3" t="s">
        <v>25</v>
      </c>
      <c r="B3" s="74">
        <v>51190</v>
      </c>
      <c r="C3" s="74">
        <v>54190</v>
      </c>
      <c r="D3">
        <v>3.1120000000000001</v>
      </c>
      <c r="E3" t="s">
        <v>19</v>
      </c>
    </row>
    <row r="4" spans="1:5" x14ac:dyDescent="0.35">
      <c r="A4" t="s">
        <v>22</v>
      </c>
      <c r="B4" s="74">
        <v>42000</v>
      </c>
      <c r="C4" s="74">
        <v>43800</v>
      </c>
      <c r="D4">
        <v>4.2</v>
      </c>
      <c r="E4" t="s">
        <v>19</v>
      </c>
    </row>
    <row r="5" spans="1:5" x14ac:dyDescent="0.35">
      <c r="A5" t="s">
        <v>21</v>
      </c>
      <c r="B5" s="74">
        <v>31120</v>
      </c>
      <c r="C5" s="74">
        <v>33320</v>
      </c>
      <c r="D5">
        <v>0.17899999999999999</v>
      </c>
      <c r="E5" t="s">
        <v>19</v>
      </c>
    </row>
    <row r="6" spans="1:5" x14ac:dyDescent="0.35">
      <c r="A6" t="s">
        <v>18</v>
      </c>
      <c r="B6" s="74">
        <v>28630</v>
      </c>
      <c r="C6" s="74">
        <v>30830</v>
      </c>
      <c r="D6">
        <v>0.61199999999999999</v>
      </c>
      <c r="E6" t="s">
        <v>19</v>
      </c>
    </row>
    <row r="7" spans="1:5" x14ac:dyDescent="0.35">
      <c r="A7" t="s">
        <v>29</v>
      </c>
      <c r="B7" t="s">
        <v>117</v>
      </c>
      <c r="C7" t="s">
        <v>118</v>
      </c>
      <c r="D7">
        <v>4.6529999999999996</v>
      </c>
      <c r="E7" t="s">
        <v>19</v>
      </c>
    </row>
    <row r="8" spans="1:5" x14ac:dyDescent="0.35">
      <c r="A8" t="s">
        <v>28</v>
      </c>
      <c r="B8" t="s">
        <v>119</v>
      </c>
      <c r="C8" t="s">
        <v>120</v>
      </c>
      <c r="D8">
        <v>5.1189999999999998</v>
      </c>
      <c r="E8" t="s">
        <v>19</v>
      </c>
    </row>
    <row r="9" spans="1:5" x14ac:dyDescent="0.35">
      <c r="A9">
        <v>9</v>
      </c>
      <c r="B9" t="s">
        <v>26</v>
      </c>
      <c r="C9">
        <v>1.5100000000000001E-2</v>
      </c>
      <c r="D9">
        <v>1.3899999999999999E-2</v>
      </c>
      <c r="E9" t="s">
        <v>19</v>
      </c>
    </row>
    <row r="10" spans="1:5" x14ac:dyDescent="0.35">
      <c r="A10">
        <v>10</v>
      </c>
      <c r="B10" t="s">
        <v>27</v>
      </c>
      <c r="C10">
        <v>4.1000000000000002E-2</v>
      </c>
      <c r="D10">
        <v>3.6999999999999998E-2</v>
      </c>
      <c r="E10" t="s">
        <v>19</v>
      </c>
    </row>
    <row r="11" spans="1:5" x14ac:dyDescent="0.35">
      <c r="A11">
        <v>11</v>
      </c>
      <c r="B11" t="s">
        <v>28</v>
      </c>
      <c r="C11">
        <v>0.26400000000000001</v>
      </c>
      <c r="D11">
        <v>0.21199999999999999</v>
      </c>
      <c r="E11" t="s">
        <v>19</v>
      </c>
    </row>
    <row r="12" spans="1:5" x14ac:dyDescent="0.35">
      <c r="A12">
        <v>12</v>
      </c>
      <c r="B12" t="s">
        <v>29</v>
      </c>
      <c r="C12">
        <v>0.50900000000000001</v>
      </c>
      <c r="D12">
        <v>0.47299999999999998</v>
      </c>
      <c r="E12" t="s">
        <v>19</v>
      </c>
    </row>
    <row r="13" spans="1:5" x14ac:dyDescent="0.35">
      <c r="A13">
        <v>13</v>
      </c>
      <c r="B13" t="s">
        <v>30</v>
      </c>
      <c r="C13">
        <v>1.153</v>
      </c>
      <c r="D13">
        <v>1.071</v>
      </c>
      <c r="E13" t="s">
        <v>19</v>
      </c>
    </row>
    <row r="14" spans="1:5" x14ac:dyDescent="0.35">
      <c r="A14">
        <v>14</v>
      </c>
      <c r="B14" t="s">
        <v>31</v>
      </c>
      <c r="C14">
        <v>7.3999999999999996E-2</v>
      </c>
      <c r="D14">
        <v>5.8999999999999997E-2</v>
      </c>
      <c r="E14" t="s">
        <v>19</v>
      </c>
    </row>
    <row r="15" spans="1:5" x14ac:dyDescent="0.35">
      <c r="A15">
        <v>15</v>
      </c>
      <c r="B15" t="s">
        <v>32</v>
      </c>
      <c r="C15">
        <v>0.46700000000000003</v>
      </c>
      <c r="D15">
        <v>0.432</v>
      </c>
      <c r="E15" t="s">
        <v>19</v>
      </c>
    </row>
    <row r="16" spans="1:5" x14ac:dyDescent="0.35">
      <c r="A16">
        <v>16</v>
      </c>
      <c r="B16" t="s">
        <v>33</v>
      </c>
      <c r="C16">
        <v>4.3</v>
      </c>
      <c r="D16">
        <v>4.12</v>
      </c>
      <c r="E16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M22" sqref="M22"/>
    </sheetView>
  </sheetViews>
  <sheetFormatPr defaultRowHeight="14.5" x14ac:dyDescent="0.35"/>
  <cols>
    <col min="1" max="1" width="4.1796875" bestFit="1" customWidth="1"/>
    <col min="2" max="2" width="18.1796875" bestFit="1" customWidth="1"/>
    <col min="3" max="3" width="10.453125" bestFit="1" customWidth="1"/>
    <col min="4" max="4" width="22.54296875" bestFit="1" customWidth="1"/>
    <col min="5" max="5" width="17.54296875" bestFit="1" customWidth="1"/>
    <col min="6" max="6" width="10.81640625" bestFit="1" customWidth="1"/>
    <col min="8" max="9" width="10" bestFit="1" customWidth="1"/>
  </cols>
  <sheetData>
    <row r="1" spans="1:9" ht="19" thickBot="1" x14ac:dyDescent="0.5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1"/>
      <c r="H1" s="6">
        <v>0.15</v>
      </c>
      <c r="I1" s="6">
        <v>0.2</v>
      </c>
    </row>
    <row r="2" spans="1:9" ht="18.5" x14ac:dyDescent="0.45">
      <c r="A2" s="1"/>
      <c r="B2" s="7"/>
      <c r="C2" s="8"/>
      <c r="D2" s="8"/>
      <c r="E2" s="8"/>
      <c r="F2" s="9"/>
      <c r="G2" s="1"/>
      <c r="H2" s="78" t="s">
        <v>108</v>
      </c>
      <c r="I2" s="78"/>
    </row>
    <row r="3" spans="1:9" ht="19" thickBot="1" x14ac:dyDescent="0.5">
      <c r="A3" s="1">
        <v>1</v>
      </c>
      <c r="B3" s="46" t="s">
        <v>15</v>
      </c>
      <c r="C3" s="47" t="s">
        <v>5</v>
      </c>
      <c r="D3" s="48">
        <f>Raiffeisen!A4/10000</f>
        <v>4.6657000000000002</v>
      </c>
      <c r="E3" s="49">
        <f>Raiffeisen!A5/10000</f>
        <v>4.7919</v>
      </c>
      <c r="F3" s="50">
        <f>E3-D3</f>
        <v>0.12619999999999987</v>
      </c>
      <c r="G3" s="1"/>
      <c r="H3" s="10">
        <f>F3-(F3*$H$1)</f>
        <v>0.10726999999999989</v>
      </c>
      <c r="I3" s="10">
        <f>F3-(F3*$I$1)</f>
        <v>0.1009599999999999</v>
      </c>
    </row>
    <row r="4" spans="1:9" ht="18.5" x14ac:dyDescent="0.45">
      <c r="A4" s="1"/>
      <c r="B4" s="7"/>
      <c r="C4" s="8"/>
      <c r="D4" s="11"/>
      <c r="E4" s="11"/>
      <c r="F4" s="12"/>
      <c r="G4" s="1"/>
      <c r="H4" s="1"/>
      <c r="I4" s="1"/>
    </row>
    <row r="5" spans="1:9" ht="19" thickBot="1" x14ac:dyDescent="0.5">
      <c r="A5" s="1">
        <v>2</v>
      </c>
      <c r="B5" s="13" t="s">
        <v>6</v>
      </c>
      <c r="C5" s="14" t="s">
        <v>5</v>
      </c>
      <c r="D5" s="15">
        <f>FIRST!A2</f>
        <v>4.673</v>
      </c>
      <c r="E5" s="15">
        <f>FIRST!A3</f>
        <v>4.7729999999999997</v>
      </c>
      <c r="F5" s="16">
        <f>E5-D5</f>
        <v>9.9999999999999645E-2</v>
      </c>
      <c r="G5" s="1"/>
      <c r="H5" s="10">
        <f>F5-(F5*$H$1)</f>
        <v>8.4999999999999701E-2</v>
      </c>
      <c r="I5" s="10">
        <f>F5-(F5*$I$1)</f>
        <v>7.999999999999971E-2</v>
      </c>
    </row>
    <row r="6" spans="1:9" ht="18.5" x14ac:dyDescent="0.45">
      <c r="A6" s="1"/>
      <c r="B6" s="7"/>
      <c r="C6" s="8"/>
      <c r="D6" s="11"/>
      <c r="E6" s="11"/>
      <c r="F6" s="12"/>
      <c r="G6" s="1"/>
      <c r="H6" s="1"/>
      <c r="I6" s="1"/>
    </row>
    <row r="7" spans="1:9" ht="19" thickBot="1" x14ac:dyDescent="0.5">
      <c r="A7" s="1">
        <v>3</v>
      </c>
      <c r="B7" s="17" t="s">
        <v>7</v>
      </c>
      <c r="C7" s="18" t="s">
        <v>5</v>
      </c>
      <c r="D7" s="19">
        <f>Unicredit!C1</f>
        <v>4.67</v>
      </c>
      <c r="E7" s="20">
        <f>Unicredit!D1</f>
        <v>4.79</v>
      </c>
      <c r="F7" s="20">
        <f>E7-D7</f>
        <v>0.12000000000000011</v>
      </c>
      <c r="G7" s="1"/>
      <c r="H7" s="10">
        <f>IFERROR(F7-(F7*$H$1),"")</f>
        <v>0.10200000000000009</v>
      </c>
      <c r="I7" s="10">
        <f>F7-(F7*$I$1)</f>
        <v>9.6000000000000085E-2</v>
      </c>
    </row>
    <row r="8" spans="1:9" ht="18.5" x14ac:dyDescent="0.45">
      <c r="A8" s="1"/>
      <c r="B8" s="7"/>
      <c r="C8" s="8"/>
      <c r="D8" s="11"/>
      <c r="E8" s="11"/>
      <c r="F8" s="12"/>
      <c r="G8" s="1"/>
      <c r="H8" s="1"/>
      <c r="I8" s="1"/>
    </row>
    <row r="9" spans="1:9" ht="19" thickBot="1" x14ac:dyDescent="0.5">
      <c r="A9" s="1">
        <v>4</v>
      </c>
      <c r="B9" s="21" t="s">
        <v>8</v>
      </c>
      <c r="C9" s="22" t="s">
        <v>5</v>
      </c>
      <c r="D9" s="23">
        <f>Transilvania!C2</f>
        <v>4.6760000000000002</v>
      </c>
      <c r="E9" s="23">
        <f>Transilvania!D2</f>
        <v>4.7759999999999998</v>
      </c>
      <c r="F9" s="24">
        <f>E9-D9</f>
        <v>9.9999999999999645E-2</v>
      </c>
      <c r="G9" s="1"/>
      <c r="H9" s="10">
        <f>F9-(F9*$H$1)</f>
        <v>8.4999999999999701E-2</v>
      </c>
      <c r="I9" s="10">
        <f>F9-(F9*$I$1)</f>
        <v>7.999999999999971E-2</v>
      </c>
    </row>
    <row r="10" spans="1:9" ht="18.5" x14ac:dyDescent="0.45">
      <c r="A10" s="1"/>
      <c r="B10" s="7"/>
      <c r="C10" s="8"/>
      <c r="D10" s="11"/>
      <c r="E10" s="11"/>
      <c r="F10" s="12"/>
      <c r="G10" s="1"/>
      <c r="H10" s="1"/>
      <c r="I10" s="1"/>
    </row>
    <row r="11" spans="1:9" ht="19" thickBot="1" x14ac:dyDescent="0.5">
      <c r="A11" s="1">
        <v>5</v>
      </c>
      <c r="B11" s="25" t="s">
        <v>9</v>
      </c>
      <c r="C11" s="26" t="s">
        <v>5</v>
      </c>
      <c r="D11" s="27">
        <f>BRD!B5</f>
        <v>4.6630000000000003</v>
      </c>
      <c r="E11" s="28">
        <f>BRD!B6</f>
        <v>4.8010000000000002</v>
      </c>
      <c r="F11" s="28">
        <f>E11-D11</f>
        <v>0.1379999999999999</v>
      </c>
      <c r="G11" s="1"/>
      <c r="H11" s="10">
        <f>F11-(F11*$H$1)</f>
        <v>0.11729999999999992</v>
      </c>
      <c r="I11" s="10">
        <f>F11-(F11*$I$1)</f>
        <v>0.11039999999999991</v>
      </c>
    </row>
    <row r="12" spans="1:9" ht="18.5" x14ac:dyDescent="0.45">
      <c r="A12" s="1"/>
      <c r="B12" s="7"/>
      <c r="C12" s="8" t="s">
        <v>10</v>
      </c>
      <c r="D12" s="11"/>
      <c r="E12" s="11"/>
      <c r="F12" s="12"/>
      <c r="G12" s="1"/>
      <c r="H12" s="1"/>
      <c r="I12" s="1"/>
    </row>
    <row r="13" spans="1:9" ht="19" thickBot="1" x14ac:dyDescent="0.5">
      <c r="A13" s="1">
        <v>6</v>
      </c>
      <c r="B13" s="29" t="s">
        <v>11</v>
      </c>
      <c r="C13" s="30" t="s">
        <v>5</v>
      </c>
      <c r="D13" s="31">
        <f>BCR!B1/10000</f>
        <v>4.6529999999999996</v>
      </c>
      <c r="E13" s="31">
        <f>BCR!C1/10000</f>
        <v>4.798</v>
      </c>
      <c r="F13" s="32">
        <f>E13-D13</f>
        <v>0.14500000000000046</v>
      </c>
      <c r="G13" s="1"/>
      <c r="H13" s="10">
        <f>F13-(F13*$H$1)</f>
        <v>0.12325000000000039</v>
      </c>
      <c r="I13" s="10">
        <f>F13-(F13*$I$1)</f>
        <v>0.11600000000000037</v>
      </c>
    </row>
    <row r="14" spans="1:9" ht="18.5" x14ac:dyDescent="0.45">
      <c r="A14" s="1"/>
      <c r="B14" s="7"/>
      <c r="C14" s="8"/>
      <c r="D14" s="11"/>
      <c r="E14" s="11"/>
      <c r="F14" s="12"/>
      <c r="G14" s="1"/>
      <c r="H14" s="1"/>
      <c r="I14" s="1"/>
    </row>
    <row r="15" spans="1:9" ht="19" thickBot="1" x14ac:dyDescent="0.5">
      <c r="A15" s="1">
        <v>7</v>
      </c>
      <c r="B15" s="33" t="s">
        <v>12</v>
      </c>
      <c r="C15" s="34" t="s">
        <v>5</v>
      </c>
      <c r="D15" s="35">
        <f>ING!C1</f>
        <v>4.6608000000000001</v>
      </c>
      <c r="E15" s="35">
        <f>ING!D1</f>
        <v>4.7931999999999997</v>
      </c>
      <c r="F15" s="36">
        <f>E15-D15</f>
        <v>0.13239999999999963</v>
      </c>
      <c r="G15" s="1"/>
      <c r="H15" s="10">
        <f>F15-(F15*$H$1)</f>
        <v>0.11253999999999968</v>
      </c>
      <c r="I15" s="10">
        <f>F15-(F15*$I$1)</f>
        <v>0.10591999999999971</v>
      </c>
    </row>
    <row r="16" spans="1:9" ht="18.5" x14ac:dyDescent="0.45">
      <c r="A16" s="1"/>
      <c r="B16" s="7"/>
      <c r="C16" s="8"/>
      <c r="D16" s="11"/>
      <c r="E16" s="11"/>
      <c r="F16" s="12"/>
      <c r="G16" s="1"/>
      <c r="H16" s="1"/>
      <c r="I16" s="1"/>
    </row>
    <row r="17" spans="1:9" ht="19" thickBot="1" x14ac:dyDescent="0.5">
      <c r="A17" s="1">
        <v>8</v>
      </c>
      <c r="B17" s="37" t="s">
        <v>13</v>
      </c>
      <c r="C17" s="38" t="s">
        <v>5</v>
      </c>
      <c r="D17" s="39">
        <f>OTP!C1</f>
        <v>4.6559999999999997</v>
      </c>
      <c r="E17" s="39">
        <f>OTP!D1</f>
        <v>4.8040000000000003</v>
      </c>
      <c r="F17" s="40">
        <f>E17-D17</f>
        <v>0.14800000000000058</v>
      </c>
      <c r="G17" s="1"/>
      <c r="H17" s="10">
        <f>F17-(F17*$H$1)</f>
        <v>0.12580000000000049</v>
      </c>
      <c r="I17" s="10">
        <f>F17-(F17*$I$1)</f>
        <v>0.11840000000000046</v>
      </c>
    </row>
    <row r="18" spans="1:9" ht="18.5" x14ac:dyDescent="0.45">
      <c r="A18" s="1"/>
      <c r="B18" s="7"/>
      <c r="C18" s="8"/>
      <c r="D18" s="11"/>
      <c r="E18" s="11"/>
      <c r="F18" s="12"/>
      <c r="G18" s="1"/>
      <c r="H18" s="1"/>
      <c r="I18" s="1"/>
    </row>
    <row r="19" spans="1:9" ht="19" thickBot="1" x14ac:dyDescent="0.5">
      <c r="A19" s="41">
        <v>9</v>
      </c>
      <c r="B19" s="42" t="s">
        <v>14</v>
      </c>
      <c r="C19" s="43" t="s">
        <v>5</v>
      </c>
      <c r="D19" s="44">
        <f>CEC!D5</f>
        <v>4.6887999999999996</v>
      </c>
      <c r="E19" s="44">
        <f>CEC!E5</f>
        <v>4.7690999999999999</v>
      </c>
      <c r="F19" s="45">
        <f>E19-D19</f>
        <v>8.030000000000026E-2</v>
      </c>
      <c r="G19" s="41"/>
      <c r="H19" s="10">
        <f>F19-(F19*$H$1)</f>
        <v>6.8255000000000218E-2</v>
      </c>
      <c r="I19" s="10">
        <f>F19-(F19*$I$1)</f>
        <v>6.4240000000000214E-2</v>
      </c>
    </row>
    <row r="20" spans="1:9" ht="18.5" x14ac:dyDescent="0.45">
      <c r="A20" s="1"/>
      <c r="B20" s="7"/>
      <c r="C20" s="8"/>
      <c r="D20" s="11"/>
      <c r="E20" s="11"/>
      <c r="F20" s="12"/>
      <c r="G20" s="1"/>
      <c r="H20" s="1"/>
      <c r="I20" s="1"/>
    </row>
    <row r="21" spans="1:9" ht="18.5" x14ac:dyDescent="0.45">
      <c r="A21" s="41">
        <v>10</v>
      </c>
      <c r="B21" s="69" t="s">
        <v>17</v>
      </c>
      <c r="C21" s="70" t="s">
        <v>5</v>
      </c>
      <c r="D21" s="71">
        <f>BCF!B1</f>
        <v>4.6755000000000004</v>
      </c>
      <c r="E21" s="71">
        <f>BCF!C1</f>
        <v>4.7854999999999999</v>
      </c>
      <c r="F21" s="72">
        <f>E21-D21</f>
        <v>0.10999999999999943</v>
      </c>
      <c r="G21" s="41"/>
      <c r="H21" s="10">
        <f>F21-(F21*$H$1)</f>
        <v>9.3499999999999514E-2</v>
      </c>
      <c r="I21" s="10">
        <f>F21-(F21*$I$1)</f>
        <v>8.7999999999999551E-2</v>
      </c>
    </row>
    <row r="22" spans="1:9" ht="19" thickBot="1" x14ac:dyDescent="0.5">
      <c r="A22" s="41"/>
      <c r="B22" s="51"/>
      <c r="C22" s="52"/>
      <c r="D22" s="53"/>
      <c r="E22" s="53"/>
      <c r="F22" s="54"/>
      <c r="G22" s="41"/>
      <c r="H22" s="10"/>
      <c r="I22" s="10"/>
    </row>
    <row r="23" spans="1:9" ht="19" thickBot="1" x14ac:dyDescent="0.5">
      <c r="A23" s="1"/>
      <c r="B23" s="55"/>
      <c r="C23" s="56"/>
      <c r="D23" s="57">
        <f>MAX(D3,D5,D9,D15,D17,D19)</f>
        <v>4.6887999999999996</v>
      </c>
      <c r="E23" s="57">
        <f>MIN(E3,E5,E9,E15,E17,E19)</f>
        <v>4.7690999999999999</v>
      </c>
      <c r="F23" s="58">
        <f>E23-D23</f>
        <v>8.030000000000026E-2</v>
      </c>
      <c r="G23" s="59"/>
      <c r="H23" s="76">
        <f>F23-(F23*H1)</f>
        <v>6.8255000000000218E-2</v>
      </c>
      <c r="I23" s="77">
        <f>F23-(F23*I1)</f>
        <v>6.4240000000000214E-2</v>
      </c>
    </row>
    <row r="24" spans="1:9" ht="19" thickBot="1" x14ac:dyDescent="0.5">
      <c r="A24" s="1"/>
      <c r="B24" s="60"/>
      <c r="C24" s="61"/>
      <c r="D24" s="61"/>
      <c r="E24" s="61"/>
      <c r="F24" s="62"/>
      <c r="G24" s="1"/>
      <c r="H24" s="1"/>
      <c r="I24" s="1"/>
    </row>
    <row r="25" spans="1:9" ht="18.5" x14ac:dyDescent="0.45">
      <c r="A25" s="1"/>
      <c r="B25" s="1"/>
      <c r="C25" s="1"/>
      <c r="D25" s="63"/>
      <c r="E25" s="63"/>
      <c r="F25" s="1"/>
      <c r="G25" s="1"/>
      <c r="H25" s="64" t="s">
        <v>16</v>
      </c>
      <c r="I25" s="1"/>
    </row>
    <row r="26" spans="1:9" ht="19" thickBot="1" x14ac:dyDescent="0.5">
      <c r="A26" s="1"/>
      <c r="B26" s="1"/>
      <c r="C26" s="1"/>
      <c r="D26" s="1"/>
      <c r="E26" s="1"/>
      <c r="F26" s="1"/>
      <c r="G26" s="1"/>
      <c r="H26" s="65">
        <v>4.7314999999999996</v>
      </c>
      <c r="I26" s="1"/>
    </row>
    <row r="27" spans="1:9" ht="18.5" x14ac:dyDescent="0.45">
      <c r="A27" s="1"/>
      <c r="B27" s="1"/>
      <c r="C27" s="1"/>
      <c r="D27" s="10"/>
      <c r="E27" s="63"/>
      <c r="F27" s="63"/>
      <c r="G27" s="1"/>
      <c r="H27" s="66">
        <v>3</v>
      </c>
      <c r="I27" s="1"/>
    </row>
    <row r="28" spans="1:9" ht="18.5" x14ac:dyDescent="0.45">
      <c r="A28" s="1"/>
      <c r="B28" s="1"/>
      <c r="C28" s="1"/>
      <c r="D28" s="1"/>
      <c r="E28" s="1"/>
      <c r="F28" s="1"/>
      <c r="G28" s="1"/>
      <c r="H28" s="67"/>
      <c r="I28" s="1"/>
    </row>
    <row r="29" spans="1:9" ht="18.5" x14ac:dyDescent="0.45">
      <c r="A29" s="1"/>
      <c r="B29" s="68">
        <f ca="1">TODAY()</f>
        <v>43667</v>
      </c>
      <c r="C29" s="1"/>
      <c r="D29" s="10"/>
      <c r="E29" s="10"/>
      <c r="F29" s="1"/>
      <c r="G29" s="1"/>
      <c r="H29" s="1"/>
      <c r="I29" s="1"/>
    </row>
  </sheetData>
  <mergeCells count="1"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1E8E-5A33-4B12-9F80-E13416AA3405}">
  <dimension ref="A1:E18"/>
  <sheetViews>
    <sheetView workbookViewId="0"/>
  </sheetViews>
  <sheetFormatPr defaultRowHeight="14.5" x14ac:dyDescent="0.35"/>
  <cols>
    <col min="2" max="2" width="13.54296875" bestFit="1" customWidth="1"/>
  </cols>
  <sheetData>
    <row r="1" spans="1:5" x14ac:dyDescent="0.35">
      <c r="A1" t="s">
        <v>94</v>
      </c>
      <c r="B1" s="75">
        <v>43665.375567129631</v>
      </c>
      <c r="C1">
        <v>4.67</v>
      </c>
      <c r="D1">
        <v>4.79</v>
      </c>
      <c r="E1">
        <v>4.7325999999999997</v>
      </c>
    </row>
    <row r="2" spans="1:5" x14ac:dyDescent="0.35">
      <c r="A2" t="s">
        <v>95</v>
      </c>
      <c r="B2" s="75">
        <v>43665.375567129631</v>
      </c>
      <c r="C2">
        <v>4.1180000000000003</v>
      </c>
      <c r="D2">
        <v>4.2861000000000002</v>
      </c>
      <c r="E2">
        <v>4.2138999999999998</v>
      </c>
    </row>
    <row r="3" spans="1:5" x14ac:dyDescent="0.35">
      <c r="A3" t="s">
        <v>96</v>
      </c>
      <c r="B3" s="75">
        <v>43665.375567129631</v>
      </c>
      <c r="C3">
        <v>2.8792</v>
      </c>
      <c r="D3">
        <v>3.0573000000000001</v>
      </c>
      <c r="E3">
        <v>2.9632000000000001</v>
      </c>
    </row>
    <row r="4" spans="1:5" x14ac:dyDescent="0.35">
      <c r="A4" t="s">
        <v>20</v>
      </c>
      <c r="B4" s="75">
        <v>43665.375567129631</v>
      </c>
      <c r="C4">
        <v>2.3458000000000001</v>
      </c>
      <c r="D4">
        <v>2.4908999999999999</v>
      </c>
      <c r="E4">
        <v>2.4197000000000002</v>
      </c>
    </row>
    <row r="5" spans="1:5" x14ac:dyDescent="0.35">
      <c r="A5" t="s">
        <v>97</v>
      </c>
      <c r="B5" s="75">
        <v>43665.375567129631</v>
      </c>
      <c r="C5">
        <v>3.1248</v>
      </c>
      <c r="D5">
        <v>3.3180999999999998</v>
      </c>
      <c r="E5">
        <v>3.2277</v>
      </c>
    </row>
    <row r="6" spans="1:5" x14ac:dyDescent="0.35">
      <c r="A6" t="s">
        <v>98</v>
      </c>
      <c r="B6" s="75">
        <v>43665.375567129631</v>
      </c>
      <c r="C6">
        <v>4.1855000000000002</v>
      </c>
      <c r="D6">
        <v>4.3563000000000001</v>
      </c>
      <c r="E6">
        <v>4.2744</v>
      </c>
    </row>
    <row r="7" spans="1:5" x14ac:dyDescent="0.35">
      <c r="A7" t="s">
        <v>99</v>
      </c>
      <c r="B7" s="75">
        <v>43665.375567129631</v>
      </c>
      <c r="C7">
        <v>0.56220000000000003</v>
      </c>
      <c r="D7">
        <v>0.66</v>
      </c>
      <c r="E7">
        <v>0.61250000000000004</v>
      </c>
    </row>
    <row r="8" spans="1:5" x14ac:dyDescent="0.35">
      <c r="A8" t="s">
        <v>23</v>
      </c>
      <c r="B8" s="75">
        <v>43665.375567129631</v>
      </c>
      <c r="C8">
        <v>0.17960000000000001</v>
      </c>
      <c r="D8">
        <v>0.19070000000000001</v>
      </c>
      <c r="E8">
        <v>0.18490000000000001</v>
      </c>
    </row>
    <row r="9" spans="1:5" x14ac:dyDescent="0.35">
      <c r="A9" t="s">
        <v>100</v>
      </c>
      <c r="B9" s="75">
        <v>43665.375567129631</v>
      </c>
      <c r="C9">
        <v>0.61450000000000005</v>
      </c>
      <c r="D9">
        <v>0.65249999999999997</v>
      </c>
      <c r="E9">
        <v>0.63380000000000003</v>
      </c>
    </row>
    <row r="10" spans="1:5" x14ac:dyDescent="0.35">
      <c r="A10" t="s">
        <v>101</v>
      </c>
      <c r="B10" s="75">
        <v>43665.375567129631</v>
      </c>
      <c r="C10">
        <v>5.1596000000000002</v>
      </c>
      <c r="D10">
        <v>5.3701999999999996</v>
      </c>
      <c r="E10">
        <v>5.2538</v>
      </c>
    </row>
    <row r="11" spans="1:5" x14ac:dyDescent="0.35">
      <c r="A11" t="s">
        <v>102</v>
      </c>
      <c r="B11" s="75">
        <v>43665.375567129631</v>
      </c>
      <c r="C11">
        <v>1.4077999999999999</v>
      </c>
      <c r="D11">
        <v>1.4948999999999999</v>
      </c>
      <c r="E11">
        <v>1.4491000000000001</v>
      </c>
    </row>
    <row r="12" spans="1:5" x14ac:dyDescent="0.35">
      <c r="A12" t="s">
        <v>103</v>
      </c>
      <c r="B12" s="75">
        <v>43665.375567129631</v>
      </c>
      <c r="C12">
        <v>3.7865000000000002</v>
      </c>
      <c r="D12">
        <v>4.0206999999999997</v>
      </c>
      <c r="E12">
        <v>3.9104000000000001</v>
      </c>
    </row>
    <row r="13" spans="1:5" x14ac:dyDescent="0.35">
      <c r="A13" t="s">
        <v>104</v>
      </c>
      <c r="B13" s="75">
        <v>43665.375567129631</v>
      </c>
      <c r="C13">
        <v>0.47660000000000002</v>
      </c>
      <c r="D13">
        <v>0.50609999999999999</v>
      </c>
      <c r="E13">
        <v>0.49009999999999998</v>
      </c>
    </row>
    <row r="14" spans="1:5" x14ac:dyDescent="0.35">
      <c r="A14" t="s">
        <v>30</v>
      </c>
      <c r="B14" s="75">
        <v>43665.375567129631</v>
      </c>
      <c r="C14">
        <v>1.0784</v>
      </c>
      <c r="D14">
        <v>1.1451</v>
      </c>
      <c r="E14">
        <v>1.1102000000000001</v>
      </c>
    </row>
    <row r="15" spans="1:5" x14ac:dyDescent="0.35">
      <c r="A15" t="s">
        <v>31</v>
      </c>
      <c r="B15" s="75">
        <v>43665.375567129631</v>
      </c>
      <c r="C15">
        <v>6.1499999999999999E-2</v>
      </c>
      <c r="D15">
        <v>7.22E-2</v>
      </c>
      <c r="E15">
        <v>6.7000000000000004E-2</v>
      </c>
    </row>
    <row r="16" spans="1:5" x14ac:dyDescent="0.35">
      <c r="A16" t="s">
        <v>105</v>
      </c>
      <c r="B16" s="75">
        <v>43665.375567129631</v>
      </c>
      <c r="C16">
        <v>0.43709999999999999</v>
      </c>
      <c r="D16">
        <v>0.46410000000000001</v>
      </c>
      <c r="E16">
        <v>0.45029999999999998</v>
      </c>
    </row>
    <row r="17" spans="1:5" x14ac:dyDescent="0.35">
      <c r="A17" t="s">
        <v>63</v>
      </c>
      <c r="B17" s="75">
        <v>43665.375567129631</v>
      </c>
      <c r="C17">
        <v>0.72160000000000002</v>
      </c>
      <c r="D17">
        <v>0.76629999999999998</v>
      </c>
      <c r="E17">
        <v>0.73939999999999995</v>
      </c>
    </row>
    <row r="18" spans="1:5" x14ac:dyDescent="0.35">
      <c r="A18" t="s">
        <v>106</v>
      </c>
      <c r="B18" s="75">
        <v>43665.375567129631</v>
      </c>
      <c r="C18">
        <v>0.27860000000000001</v>
      </c>
      <c r="D18">
        <v>0.3271</v>
      </c>
      <c r="E18">
        <v>0.30070000000000002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1D5C-9360-4C12-AD6F-90FAE135A15B}">
  <dimension ref="A1:D10"/>
  <sheetViews>
    <sheetView workbookViewId="0"/>
  </sheetViews>
  <sheetFormatPr defaultRowHeight="14.5" x14ac:dyDescent="0.35"/>
  <sheetData>
    <row r="1" spans="1:4" x14ac:dyDescent="0.35">
      <c r="A1" t="s">
        <v>61</v>
      </c>
      <c r="B1" t="s">
        <v>5</v>
      </c>
      <c r="C1">
        <v>4.6608000000000001</v>
      </c>
      <c r="D1">
        <v>4.7931999999999997</v>
      </c>
    </row>
    <row r="2" spans="1:4" x14ac:dyDescent="0.35">
      <c r="A2" t="s">
        <v>86</v>
      </c>
      <c r="B2" t="s">
        <v>33</v>
      </c>
      <c r="C2">
        <v>4.1317000000000004</v>
      </c>
      <c r="D2">
        <v>4.2831000000000001</v>
      </c>
    </row>
    <row r="3" spans="1:4" x14ac:dyDescent="0.35">
      <c r="A3" t="s">
        <v>87</v>
      </c>
      <c r="B3" t="s">
        <v>25</v>
      </c>
      <c r="C3">
        <v>5.1772</v>
      </c>
      <c r="D3">
        <v>5.367</v>
      </c>
    </row>
    <row r="4" spans="1:4" x14ac:dyDescent="0.35">
      <c r="A4" t="s">
        <v>88</v>
      </c>
      <c r="B4" t="s">
        <v>22</v>
      </c>
      <c r="C4">
        <v>4.2115</v>
      </c>
      <c r="D4">
        <v>4.3658999999999999</v>
      </c>
    </row>
    <row r="5" spans="1:4" x14ac:dyDescent="0.35">
      <c r="A5" t="s">
        <v>62</v>
      </c>
      <c r="B5" t="s">
        <v>18</v>
      </c>
      <c r="C5">
        <v>2.9184999999999999</v>
      </c>
      <c r="D5">
        <v>3.0255000000000001</v>
      </c>
    </row>
    <row r="6" spans="1:4" x14ac:dyDescent="0.35">
      <c r="A6" t="s">
        <v>89</v>
      </c>
      <c r="B6" t="s">
        <v>24</v>
      </c>
      <c r="C6">
        <v>0.62170000000000003</v>
      </c>
      <c r="D6">
        <v>0.64449999999999996</v>
      </c>
    </row>
    <row r="7" spans="1:4" x14ac:dyDescent="0.35">
      <c r="A7" t="s">
        <v>90</v>
      </c>
      <c r="B7" t="s">
        <v>26</v>
      </c>
      <c r="C7">
        <v>1.43E-2</v>
      </c>
      <c r="D7">
        <v>1.4800000000000001E-2</v>
      </c>
    </row>
    <row r="8" spans="1:4" x14ac:dyDescent="0.35">
      <c r="A8" t="s">
        <v>91</v>
      </c>
      <c r="B8" t="s">
        <v>27</v>
      </c>
      <c r="C8">
        <v>3.8399999999999997E-2</v>
      </c>
      <c r="D8">
        <v>3.9800000000000002E-2</v>
      </c>
    </row>
    <row r="9" spans="1:4" x14ac:dyDescent="0.35">
      <c r="A9" t="s">
        <v>92</v>
      </c>
      <c r="B9" t="s">
        <v>29</v>
      </c>
      <c r="C9">
        <v>0.48270000000000002</v>
      </c>
      <c r="D9">
        <v>0.50029999999999997</v>
      </c>
    </row>
    <row r="10" spans="1:4" x14ac:dyDescent="0.35">
      <c r="A10" t="s">
        <v>93</v>
      </c>
      <c r="B10" t="s">
        <v>32</v>
      </c>
      <c r="C10">
        <v>0.44080000000000003</v>
      </c>
      <c r="D10">
        <v>0.45700000000000002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ABB9-4473-4A5C-82DE-CB9258F88B6F}">
  <dimension ref="A1:D13"/>
  <sheetViews>
    <sheetView workbookViewId="0"/>
  </sheetViews>
  <sheetFormatPr defaultRowHeight="14.5" x14ac:dyDescent="0.35"/>
  <sheetData>
    <row r="1" spans="1:4" x14ac:dyDescent="0.35">
      <c r="A1" t="s">
        <v>5</v>
      </c>
      <c r="B1" t="s">
        <v>36</v>
      </c>
      <c r="C1">
        <v>4.6559999999999997</v>
      </c>
      <c r="D1">
        <v>4.8040000000000003</v>
      </c>
    </row>
    <row r="2" spans="1:4" x14ac:dyDescent="0.35">
      <c r="A2" t="s">
        <v>33</v>
      </c>
      <c r="B2" t="s">
        <v>74</v>
      </c>
      <c r="C2">
        <v>4.1219999999999999</v>
      </c>
      <c r="D2">
        <v>4.298</v>
      </c>
    </row>
    <row r="3" spans="1:4" x14ac:dyDescent="0.35">
      <c r="A3" t="s">
        <v>25</v>
      </c>
      <c r="B3" t="s">
        <v>75</v>
      </c>
      <c r="C3">
        <v>5.1479999999999997</v>
      </c>
      <c r="D3">
        <v>5.3920000000000003</v>
      </c>
    </row>
    <row r="4" spans="1:4" x14ac:dyDescent="0.35">
      <c r="A4" t="s">
        <v>22</v>
      </c>
      <c r="B4" t="s">
        <v>76</v>
      </c>
      <c r="C4">
        <v>4.1900000000000004</v>
      </c>
      <c r="D4">
        <v>4.3899999999999997</v>
      </c>
    </row>
    <row r="5" spans="1:4" x14ac:dyDescent="0.35">
      <c r="A5" t="s">
        <v>26</v>
      </c>
      <c r="B5" t="s">
        <v>77</v>
      </c>
      <c r="C5">
        <v>1.4E-2</v>
      </c>
      <c r="D5">
        <v>1.4999999999999999E-2</v>
      </c>
    </row>
    <row r="6" spans="1:4" x14ac:dyDescent="0.35">
      <c r="A6" t="s">
        <v>18</v>
      </c>
      <c r="B6" t="s">
        <v>78</v>
      </c>
      <c r="C6">
        <v>2.9129999999999998</v>
      </c>
      <c r="D6">
        <v>3.0270000000000001</v>
      </c>
    </row>
    <row r="7" spans="1:4" x14ac:dyDescent="0.35">
      <c r="A7" t="s">
        <v>21</v>
      </c>
      <c r="B7" t="s">
        <v>79</v>
      </c>
      <c r="C7">
        <v>3.1280000000000001</v>
      </c>
      <c r="D7">
        <v>3.3119999999999998</v>
      </c>
    </row>
    <row r="8" spans="1:4" x14ac:dyDescent="0.35">
      <c r="A8" t="s">
        <v>24</v>
      </c>
      <c r="B8" t="s">
        <v>80</v>
      </c>
      <c r="C8">
        <v>0.60799999999999998</v>
      </c>
      <c r="D8">
        <v>0.65200000000000002</v>
      </c>
    </row>
    <row r="9" spans="1:4" x14ac:dyDescent="0.35">
      <c r="A9" t="s">
        <v>27</v>
      </c>
      <c r="B9" t="s">
        <v>81</v>
      </c>
      <c r="C9">
        <v>3.7400000000000003E-2</v>
      </c>
      <c r="D9">
        <v>4.0599999999999997E-2</v>
      </c>
    </row>
    <row r="10" spans="1:4" x14ac:dyDescent="0.35">
      <c r="A10" t="s">
        <v>29</v>
      </c>
      <c r="B10" t="s">
        <v>82</v>
      </c>
      <c r="C10">
        <v>0.46429999999999999</v>
      </c>
      <c r="D10">
        <v>0.51570000000000005</v>
      </c>
    </row>
    <row r="11" spans="1:4" x14ac:dyDescent="0.35">
      <c r="A11" t="s">
        <v>32</v>
      </c>
      <c r="B11" t="s">
        <v>83</v>
      </c>
      <c r="C11">
        <v>0.42430000000000001</v>
      </c>
      <c r="D11">
        <v>0.47570000000000001</v>
      </c>
    </row>
    <row r="12" spans="1:4" x14ac:dyDescent="0.35">
      <c r="A12" t="s">
        <v>30</v>
      </c>
      <c r="B12" t="s">
        <v>84</v>
      </c>
      <c r="C12">
        <v>1.048</v>
      </c>
      <c r="D12">
        <v>1.1819999999999999</v>
      </c>
    </row>
    <row r="13" spans="1:4" x14ac:dyDescent="0.35">
      <c r="A13" t="s">
        <v>23</v>
      </c>
      <c r="B13" t="s">
        <v>85</v>
      </c>
      <c r="C13">
        <v>0.1792</v>
      </c>
      <c r="D13">
        <v>0.19220000000000001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E9C9-61FB-4D8B-B393-55E25770A0E9}">
  <dimension ref="A1:A4"/>
  <sheetViews>
    <sheetView workbookViewId="0"/>
  </sheetViews>
  <sheetFormatPr defaultRowHeight="14.5" x14ac:dyDescent="0.35"/>
  <sheetData>
    <row r="1" spans="1:1" x14ac:dyDescent="0.35">
      <c r="A1" t="s">
        <v>73</v>
      </c>
    </row>
    <row r="2" spans="1:1" x14ac:dyDescent="0.35">
      <c r="A2">
        <v>4.673</v>
      </c>
    </row>
    <row r="3" spans="1:1" x14ac:dyDescent="0.35">
      <c r="A3">
        <v>4.7729999999999997</v>
      </c>
    </row>
    <row r="4" spans="1:1" x14ac:dyDescent="0.35">
      <c r="A4">
        <v>4.7325999999999997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7A45-41C7-4A3B-A957-B1E869849EBA}">
  <dimension ref="A1:F8"/>
  <sheetViews>
    <sheetView workbookViewId="0"/>
  </sheetViews>
  <sheetFormatPr defaultRowHeight="14.5" x14ac:dyDescent="0.35"/>
  <sheetData>
    <row r="1" spans="1:6" x14ac:dyDescent="0.35">
      <c r="A1" t="s">
        <v>33</v>
      </c>
      <c r="B1" t="s">
        <v>64</v>
      </c>
      <c r="C1">
        <v>4.2138999999999998</v>
      </c>
      <c r="D1">
        <v>4.1440999999999999</v>
      </c>
      <c r="E1">
        <v>4.2592999999999996</v>
      </c>
      <c r="F1" t="s">
        <v>65</v>
      </c>
    </row>
    <row r="2" spans="1:6" x14ac:dyDescent="0.35">
      <c r="A2" t="s">
        <v>32</v>
      </c>
      <c r="B2" t="s">
        <v>66</v>
      </c>
      <c r="C2">
        <v>0.45029999999999998</v>
      </c>
      <c r="D2">
        <v>0.44</v>
      </c>
      <c r="E2">
        <v>0.46100000000000002</v>
      </c>
      <c r="F2" t="s">
        <v>65</v>
      </c>
    </row>
    <row r="3" spans="1:6" x14ac:dyDescent="0.35">
      <c r="A3" t="s">
        <v>26</v>
      </c>
      <c r="B3" t="s">
        <v>67</v>
      </c>
      <c r="C3">
        <v>1.4491000000000001</v>
      </c>
      <c r="D3">
        <v>1.4056999999999999</v>
      </c>
      <c r="E3">
        <v>1.5059</v>
      </c>
      <c r="F3" t="s">
        <v>65</v>
      </c>
    </row>
    <row r="4" spans="1:6" x14ac:dyDescent="0.35">
      <c r="A4" t="s">
        <v>25</v>
      </c>
      <c r="B4" t="s">
        <v>68</v>
      </c>
      <c r="C4">
        <v>5.2538</v>
      </c>
      <c r="D4">
        <v>5.1931000000000003</v>
      </c>
      <c r="E4">
        <v>5.3483999999999998</v>
      </c>
      <c r="F4" t="s">
        <v>65</v>
      </c>
    </row>
    <row r="5" spans="1:6" x14ac:dyDescent="0.35">
      <c r="A5" t="s">
        <v>5</v>
      </c>
      <c r="B5" t="s">
        <v>69</v>
      </c>
      <c r="C5">
        <v>4.7325999999999997</v>
      </c>
      <c r="D5">
        <v>4.6887999999999996</v>
      </c>
      <c r="E5">
        <v>4.7690999999999999</v>
      </c>
      <c r="F5" t="s">
        <v>65</v>
      </c>
    </row>
    <row r="6" spans="1:6" x14ac:dyDescent="0.35">
      <c r="A6" t="s">
        <v>24</v>
      </c>
      <c r="B6" t="s">
        <v>70</v>
      </c>
      <c r="C6">
        <v>0.63380000000000003</v>
      </c>
      <c r="D6">
        <v>0.62390000000000001</v>
      </c>
      <c r="E6">
        <v>0.64500000000000002</v>
      </c>
      <c r="F6" t="s">
        <v>65</v>
      </c>
    </row>
    <row r="7" spans="1:6" x14ac:dyDescent="0.35">
      <c r="A7" t="s">
        <v>22</v>
      </c>
      <c r="B7" t="s">
        <v>71</v>
      </c>
      <c r="C7">
        <v>4.2744</v>
      </c>
      <c r="D7">
        <v>4.2225000000000001</v>
      </c>
      <c r="E7">
        <v>4.3377999999999997</v>
      </c>
      <c r="F7" t="s">
        <v>65</v>
      </c>
    </row>
    <row r="8" spans="1:6" x14ac:dyDescent="0.35">
      <c r="A8" t="s">
        <v>21</v>
      </c>
      <c r="B8" t="s">
        <v>72</v>
      </c>
      <c r="C8">
        <v>3.2277</v>
      </c>
      <c r="D8">
        <v>3.1530999999999998</v>
      </c>
      <c r="E8">
        <v>3.2932999999999999</v>
      </c>
      <c r="F8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4147-087E-42F4-B36F-B186FA805E49}">
  <dimension ref="A1:E14"/>
  <sheetViews>
    <sheetView workbookViewId="0">
      <selection activeCell="J59" sqref="J59"/>
    </sheetView>
  </sheetViews>
  <sheetFormatPr defaultRowHeight="14.5" x14ac:dyDescent="0.35"/>
  <cols>
    <col min="1" max="1" width="15.81640625" bestFit="1" customWidth="1"/>
  </cols>
  <sheetData>
    <row r="1" spans="1:5" x14ac:dyDescent="0.35">
      <c r="A1" t="s">
        <v>109</v>
      </c>
      <c r="B1" t="s">
        <v>110</v>
      </c>
      <c r="C1" s="74" t="s">
        <v>111</v>
      </c>
      <c r="D1" s="74" t="s">
        <v>112</v>
      </c>
      <c r="E1" s="74"/>
    </row>
    <row r="2" spans="1:5" x14ac:dyDescent="0.35">
      <c r="A2" t="s">
        <v>113</v>
      </c>
      <c r="B2" t="s">
        <v>114</v>
      </c>
      <c r="C2" s="74" t="s">
        <v>115</v>
      </c>
      <c r="D2" s="74" t="s">
        <v>116</v>
      </c>
      <c r="E2" s="74"/>
    </row>
    <row r="3" spans="1:5" x14ac:dyDescent="0.35">
      <c r="C3" s="74"/>
      <c r="D3" s="74"/>
      <c r="E3" s="74"/>
    </row>
    <row r="4" spans="1:5" x14ac:dyDescent="0.35">
      <c r="A4" t="str">
        <f>LEFT(RIGHT(A1,10),6)</f>
        <v>4,6657</v>
      </c>
      <c r="C4" s="74"/>
      <c r="D4" s="74"/>
      <c r="E4" s="74"/>
    </row>
    <row r="5" spans="1:5" x14ac:dyDescent="0.35">
      <c r="A5" t="str">
        <f>LEFT(RIGHT(A2,10),6)</f>
        <v>4,7919</v>
      </c>
      <c r="C5" s="74"/>
      <c r="D5" s="74"/>
      <c r="E5" s="74"/>
    </row>
    <row r="6" spans="1:5" x14ac:dyDescent="0.35">
      <c r="C6" s="74"/>
      <c r="D6" s="74"/>
      <c r="E6" s="74"/>
    </row>
    <row r="8" spans="1:5" x14ac:dyDescent="0.35">
      <c r="C8" s="74"/>
      <c r="D8" s="74"/>
      <c r="E8" s="74"/>
    </row>
    <row r="9" spans="1:5" x14ac:dyDescent="0.35">
      <c r="C9" s="74"/>
      <c r="D9" s="74"/>
      <c r="E9" s="74"/>
    </row>
    <row r="13" spans="1:5" x14ac:dyDescent="0.35">
      <c r="C13" s="74"/>
      <c r="D13" s="74"/>
      <c r="E13" s="74"/>
    </row>
    <row r="14" spans="1:5" x14ac:dyDescent="0.35">
      <c r="C14" s="74"/>
      <c r="D14" s="74"/>
      <c r="E14" s="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3C46-73A5-4EC9-AF43-B645A196AC0D}">
  <dimension ref="A1:E14"/>
  <sheetViews>
    <sheetView workbookViewId="0"/>
  </sheetViews>
  <sheetFormatPr defaultRowHeight="14.5" x14ac:dyDescent="0.35"/>
  <sheetData>
    <row r="1" spans="1:5" ht="43.5" x14ac:dyDescent="0.35">
      <c r="A1" s="73" t="s">
        <v>46</v>
      </c>
      <c r="B1">
        <v>4.2138999999999998</v>
      </c>
      <c r="C1">
        <v>4.1444999999999999</v>
      </c>
      <c r="D1">
        <v>4.2706999999999997</v>
      </c>
      <c r="E1" t="s">
        <v>47</v>
      </c>
    </row>
    <row r="2" spans="1:5" ht="29" x14ac:dyDescent="0.35">
      <c r="A2" s="73" t="s">
        <v>48</v>
      </c>
      <c r="B2">
        <v>4.7325999999999997</v>
      </c>
      <c r="C2">
        <v>4.6760000000000002</v>
      </c>
      <c r="D2">
        <v>4.7759999999999998</v>
      </c>
      <c r="E2" t="s">
        <v>47</v>
      </c>
    </row>
    <row r="3" spans="1:5" ht="43.5" x14ac:dyDescent="0.35">
      <c r="A3" s="73" t="s">
        <v>49</v>
      </c>
      <c r="B3">
        <v>5.2538</v>
      </c>
      <c r="C3">
        <v>5.1924999999999999</v>
      </c>
      <c r="D3">
        <v>5.3506999999999998</v>
      </c>
      <c r="E3" t="s">
        <v>47</v>
      </c>
    </row>
    <row r="4" spans="1:5" ht="43.5" x14ac:dyDescent="0.35">
      <c r="A4" s="73" t="s">
        <v>50</v>
      </c>
      <c r="B4">
        <v>4.2744</v>
      </c>
      <c r="C4">
        <v>4.2371999999999996</v>
      </c>
      <c r="D4">
        <v>4.3372000000000002</v>
      </c>
      <c r="E4" t="s">
        <v>47</v>
      </c>
    </row>
    <row r="5" spans="1:5" ht="43.5" x14ac:dyDescent="0.35">
      <c r="A5" s="73" t="s">
        <v>51</v>
      </c>
      <c r="B5">
        <v>0.63380000000000003</v>
      </c>
      <c r="C5">
        <v>0.62029999999999996</v>
      </c>
      <c r="D5">
        <v>0.64570000000000005</v>
      </c>
      <c r="E5" t="s">
        <v>47</v>
      </c>
    </row>
    <row r="6" spans="1:5" ht="43.5" x14ac:dyDescent="0.35">
      <c r="A6" s="73" t="s">
        <v>52</v>
      </c>
      <c r="B6">
        <v>0.45029999999999998</v>
      </c>
      <c r="C6">
        <v>0.43790000000000001</v>
      </c>
      <c r="D6">
        <v>0.46039999999999998</v>
      </c>
      <c r="E6" t="s">
        <v>47</v>
      </c>
    </row>
    <row r="7" spans="1:5" ht="58" x14ac:dyDescent="0.35">
      <c r="A7" s="73" t="s">
        <v>53</v>
      </c>
      <c r="B7">
        <v>0.49009999999999998</v>
      </c>
      <c r="C7">
        <v>0.48010000000000003</v>
      </c>
      <c r="D7">
        <v>0.50219999999999998</v>
      </c>
      <c r="E7" t="s">
        <v>47</v>
      </c>
    </row>
    <row r="8" spans="1:5" ht="43.5" x14ac:dyDescent="0.35">
      <c r="A8" s="73" t="s">
        <v>54</v>
      </c>
      <c r="B8">
        <v>3.2277</v>
      </c>
      <c r="C8">
        <v>3.1629</v>
      </c>
      <c r="D8">
        <v>3.2755999999999998</v>
      </c>
      <c r="E8" t="s">
        <v>47</v>
      </c>
    </row>
    <row r="9" spans="1:5" ht="58" x14ac:dyDescent="0.35">
      <c r="A9" s="73" t="s">
        <v>55</v>
      </c>
      <c r="B9">
        <v>2.9632000000000001</v>
      </c>
      <c r="C9">
        <v>2.9184000000000001</v>
      </c>
      <c r="D9">
        <v>3.0223</v>
      </c>
      <c r="E9" t="s">
        <v>47</v>
      </c>
    </row>
    <row r="10" spans="1:5" ht="43.5" x14ac:dyDescent="0.35">
      <c r="A10" s="73" t="s">
        <v>56</v>
      </c>
      <c r="B10">
        <v>3.9104E-2</v>
      </c>
      <c r="C10">
        <v>3.8300000000000001E-2</v>
      </c>
      <c r="D10">
        <v>3.9863999999999997E-2</v>
      </c>
      <c r="E10" t="s">
        <v>47</v>
      </c>
    </row>
    <row r="11" spans="1:5" ht="43.5" x14ac:dyDescent="0.35">
      <c r="A11" s="73" t="s">
        <v>57</v>
      </c>
      <c r="B11">
        <v>1.4491E-2</v>
      </c>
      <c r="C11">
        <v>1.4234E-2</v>
      </c>
      <c r="D11">
        <v>1.4815E-2</v>
      </c>
      <c r="E11" t="s">
        <v>47</v>
      </c>
    </row>
    <row r="12" spans="1:5" ht="43.5" x14ac:dyDescent="0.35">
      <c r="A12" s="73" t="s">
        <v>58</v>
      </c>
      <c r="B12">
        <v>0.18490000000000001</v>
      </c>
      <c r="C12">
        <v>0.1817</v>
      </c>
      <c r="D12">
        <v>0.18820000000000001</v>
      </c>
      <c r="E12" t="s">
        <v>47</v>
      </c>
    </row>
    <row r="13" spans="1:5" ht="43.5" x14ac:dyDescent="0.35">
      <c r="A13" s="73" t="s">
        <v>59</v>
      </c>
      <c r="B13">
        <v>1.1102000000000001</v>
      </c>
      <c r="C13">
        <v>1.0914999999999999</v>
      </c>
      <c r="D13">
        <v>1.1303000000000001</v>
      </c>
      <c r="E13" t="s">
        <v>47</v>
      </c>
    </row>
    <row r="14" spans="1:5" ht="58" x14ac:dyDescent="0.35">
      <c r="A14" s="73" t="s">
        <v>60</v>
      </c>
      <c r="B14">
        <v>0.23899999999999999</v>
      </c>
      <c r="C14">
        <v>0.23649999999999999</v>
      </c>
      <c r="D14">
        <v>0.245</v>
      </c>
      <c r="E14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0A32-8A2B-44E2-AF24-AB0135A8B885}">
  <dimension ref="A1:F7"/>
  <sheetViews>
    <sheetView workbookViewId="0"/>
  </sheetViews>
  <sheetFormatPr defaultRowHeight="14.5" x14ac:dyDescent="0.35"/>
  <sheetData>
    <row r="1" spans="1:6" x14ac:dyDescent="0.35">
      <c r="A1" t="s">
        <v>34</v>
      </c>
    </row>
    <row r="2" spans="1:6" x14ac:dyDescent="0.3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</row>
    <row r="3" spans="1:6" x14ac:dyDescent="0.35">
      <c r="A3" t="s">
        <v>41</v>
      </c>
      <c r="B3" t="s">
        <v>5</v>
      </c>
      <c r="C3" t="s">
        <v>33</v>
      </c>
      <c r="D3" t="s">
        <v>25</v>
      </c>
      <c r="E3" t="s">
        <v>18</v>
      </c>
      <c r="F3" t="s">
        <v>21</v>
      </c>
    </row>
    <row r="4" spans="1:6" x14ac:dyDescent="0.35">
      <c r="A4" t="s">
        <v>42</v>
      </c>
      <c r="B4">
        <v>4.7325999999999997</v>
      </c>
      <c r="C4">
        <v>4.2138999999999998</v>
      </c>
      <c r="D4">
        <v>5.2538</v>
      </c>
      <c r="E4">
        <v>2.9632000000000001</v>
      </c>
      <c r="F4">
        <v>3.2277</v>
      </c>
    </row>
    <row r="5" spans="1:6" x14ac:dyDescent="0.35">
      <c r="A5" t="s">
        <v>43</v>
      </c>
      <c r="B5">
        <v>4.6630000000000003</v>
      </c>
      <c r="C5">
        <v>4.1260000000000003</v>
      </c>
      <c r="D5">
        <v>5.1820000000000004</v>
      </c>
      <c r="E5">
        <v>2.9155000000000002</v>
      </c>
      <c r="F5">
        <v>3.1642000000000001</v>
      </c>
    </row>
    <row r="6" spans="1:6" x14ac:dyDescent="0.35">
      <c r="A6" t="s">
        <v>44</v>
      </c>
      <c r="B6">
        <v>4.8010000000000002</v>
      </c>
      <c r="C6">
        <v>4.2789999999999999</v>
      </c>
      <c r="D6">
        <v>5.3529999999999998</v>
      </c>
      <c r="E6">
        <v>3.0230000000000001</v>
      </c>
      <c r="F6">
        <v>3.2808999999999999</v>
      </c>
    </row>
    <row r="7" spans="1:6" x14ac:dyDescent="0.35">
      <c r="A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BCF</vt:lpstr>
      <vt:lpstr>Unicredit</vt:lpstr>
      <vt:lpstr>ING</vt:lpstr>
      <vt:lpstr>OTP</vt:lpstr>
      <vt:lpstr>FIRST</vt:lpstr>
      <vt:lpstr>CEC</vt:lpstr>
      <vt:lpstr>Raiffeisen</vt:lpstr>
      <vt:lpstr>Transilvania</vt:lpstr>
      <vt:lpstr>BRD</vt:lpstr>
      <vt:lpstr>BCR</vt:lpstr>
      <vt:lpstr>Summary</vt:lpstr>
    </vt:vector>
  </TitlesOfParts>
  <Company>Banca Comerciala Feroviara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maximilian.oancea</dc:creator>
  <cp:lastModifiedBy>Maximilian</cp:lastModifiedBy>
  <dcterms:created xsi:type="dcterms:W3CDTF">2019-07-19T14:02:56Z</dcterms:created>
  <dcterms:modified xsi:type="dcterms:W3CDTF">2019-07-21T14:55:47Z</dcterms:modified>
</cp:coreProperties>
</file>