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pard\Downloads\"/>
    </mc:Choice>
  </mc:AlternateContent>
  <xr:revisionPtr revIDLastSave="0" documentId="13_ncr:1_{3FBF63FF-B78A-443D-8CDD-B1EE29AE9CE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A45" i="1"/>
  <c r="B45" i="1"/>
  <c r="A44" i="1"/>
  <c r="D44" i="1"/>
  <c r="A43" i="1"/>
  <c r="D43" i="1"/>
  <c r="D42" i="1"/>
  <c r="A42" i="1"/>
  <c r="A41" i="1"/>
  <c r="A40" i="1"/>
  <c r="B40" i="1"/>
  <c r="A39" i="1"/>
  <c r="B39" i="1"/>
  <c r="A38" i="1"/>
  <c r="C37" i="1"/>
  <c r="D37" i="1"/>
  <c r="A37" i="1"/>
  <c r="D36" i="1"/>
  <c r="A36" i="1"/>
  <c r="B36" i="1"/>
  <c r="A35" i="1"/>
  <c r="B35" i="1"/>
  <c r="D34" i="1"/>
  <c r="A34" i="1"/>
  <c r="A33" i="1"/>
  <c r="B33" i="1" s="1"/>
  <c r="D33" i="1"/>
  <c r="C34" i="1"/>
  <c r="C35" i="1"/>
  <c r="D35" i="1"/>
  <c r="C36" i="1"/>
  <c r="C38" i="1"/>
  <c r="D38" i="1"/>
  <c r="C39" i="1"/>
  <c r="D39" i="1"/>
  <c r="C40" i="1"/>
  <c r="D40" i="1"/>
  <c r="C41" i="1"/>
  <c r="D41" i="1"/>
  <c r="C42" i="1"/>
  <c r="C43" i="1"/>
  <c r="C44" i="1"/>
  <c r="C45" i="1"/>
  <c r="C33" i="1"/>
  <c r="A31" i="1"/>
  <c r="A32" i="1"/>
  <c r="D32" i="1"/>
  <c r="D31" i="1"/>
  <c r="D30" i="1"/>
  <c r="A30" i="1"/>
  <c r="B30" i="1"/>
  <c r="A29" i="1"/>
  <c r="D29" i="1"/>
  <c r="C28" i="1"/>
  <c r="D28" i="1"/>
  <c r="A28" i="1"/>
  <c r="B28" i="1"/>
  <c r="A27" i="1"/>
  <c r="D27" i="1"/>
  <c r="C29" i="1"/>
  <c r="C30" i="1"/>
  <c r="C31" i="1"/>
  <c r="C32" i="1"/>
  <c r="C27" i="1"/>
  <c r="C26" i="1"/>
  <c r="A26" i="1"/>
  <c r="D26" i="1"/>
  <c r="B25" i="1"/>
  <c r="D25" i="1"/>
  <c r="C25" i="1"/>
  <c r="A25" i="1"/>
  <c r="B24" i="1"/>
  <c r="D24" i="1"/>
  <c r="C24" i="1"/>
  <c r="A24" i="1"/>
  <c r="A23" i="1" l="1"/>
  <c r="B23" i="1" s="1"/>
  <c r="C23" i="1"/>
  <c r="D23" i="1"/>
  <c r="D22" i="1"/>
  <c r="C22" i="1"/>
  <c r="A22" i="1"/>
  <c r="B22" i="1" s="1"/>
  <c r="B21" i="1"/>
  <c r="A21" i="1"/>
  <c r="D21" i="1"/>
  <c r="C21" i="1"/>
  <c r="C20" i="1"/>
  <c r="D20" i="1"/>
  <c r="A20" i="1"/>
  <c r="B20" i="1"/>
  <c r="D19" i="1"/>
  <c r="C19" i="1"/>
  <c r="A19" i="1"/>
  <c r="A18" i="1"/>
  <c r="B18" i="1" s="1"/>
  <c r="D18" i="1"/>
  <c r="C18" i="1"/>
  <c r="C16" i="1"/>
  <c r="A17" i="1" l="1"/>
  <c r="D17" i="1"/>
  <c r="C17" i="1"/>
  <c r="B17" i="1"/>
  <c r="D16" i="1"/>
  <c r="A16" i="1"/>
  <c r="B15" i="1"/>
  <c r="A15" i="1"/>
  <c r="C15" i="1"/>
  <c r="D15" i="1"/>
  <c r="A14" i="1"/>
  <c r="D14" i="1"/>
  <c r="C14" i="1"/>
  <c r="B14" i="1"/>
  <c r="D13" i="1"/>
  <c r="C13" i="1"/>
  <c r="B13" i="1"/>
  <c r="A13" i="1"/>
  <c r="C12" i="1"/>
  <c r="D12" i="1"/>
  <c r="A12" i="1"/>
  <c r="B12" i="1" s="1"/>
  <c r="C11" i="1"/>
  <c r="A11" i="1"/>
  <c r="D11" i="1"/>
  <c r="C10" i="1"/>
  <c r="D10" i="1"/>
  <c r="A10" i="1"/>
  <c r="B10" i="1" s="1"/>
  <c r="C9" i="1"/>
  <c r="D9" i="1"/>
  <c r="A9" i="1"/>
  <c r="B9" i="1" s="1"/>
  <c r="C8" i="1"/>
  <c r="D8" i="1"/>
  <c r="A8" i="1"/>
  <c r="B8" i="1" s="1"/>
  <c r="A7" i="1"/>
  <c r="D7" i="1"/>
  <c r="C7" i="1"/>
  <c r="C6" i="1"/>
  <c r="D6" i="1"/>
  <c r="A6" i="1"/>
  <c r="A5" i="1"/>
  <c r="B5" i="1"/>
  <c r="C5" i="1"/>
  <c r="D5" i="1"/>
  <c r="C4" i="1"/>
  <c r="D4" i="1"/>
  <c r="A4" i="1"/>
  <c r="B4" i="1" s="1"/>
  <c r="D3" i="1"/>
  <c r="A3" i="1"/>
  <c r="C3" i="1"/>
  <c r="D2" i="1"/>
  <c r="C2" i="1"/>
  <c r="A2" i="1"/>
  <c r="B11" i="1" l="1"/>
</calcChain>
</file>

<file path=xl/sharedStrings.xml><?xml version="1.0" encoding="utf-8"?>
<sst xmlns="http://schemas.openxmlformats.org/spreadsheetml/2006/main" count="4" uniqueCount="4">
  <si>
    <t>w</t>
  </si>
  <si>
    <t>sigma</t>
  </si>
  <si>
    <t>u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</si>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</sst>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111" zoomScaleNormal="150" workbookViewId="0">
      <selection activeCell="B47" sqref="B47"/>
    </sheetView>
  </sheetViews>
  <sheetFormatPr defaultColWidth="11.42578125" defaultRowHeight="15" x14ac:dyDescent="0.25"/>
  <cols>
    <col min="1" max="4" width="12.42578125" bestFit="1" customWidth="1"/>
    <col min="6" max="6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PI()*3*10^8</f>
        <v>942477796.07693791</v>
      </c>
      <c r="B2">
        <v>0</v>
      </c>
      <c r="C2">
        <f>4*PI()*10^-7</f>
        <v>1.2566370614359173E-6</v>
      </c>
      <c r="D2">
        <f>(10^-9)/(36*PI())</f>
        <v>8.8419412828830754E-12</v>
      </c>
    </row>
    <row r="3" spans="1:4" x14ac:dyDescent="0.25">
      <c r="A3">
        <f>2*PI()*10^6</f>
        <v>6283185.307179586</v>
      </c>
      <c r="B3">
        <v>0</v>
      </c>
      <c r="C3">
        <f>4*PI()*10^-7</f>
        <v>1.2566370614359173E-6</v>
      </c>
      <c r="D3">
        <f>(81*10^-9)/(36*PI())</f>
        <v>7.1619724391352918E-10</v>
      </c>
    </row>
    <row r="4" spans="1:4" x14ac:dyDescent="0.25">
      <c r="A4">
        <f>2*PI()*2.5*10^9</f>
        <v>15707963267.948965</v>
      </c>
      <c r="B4">
        <f>7*A4</f>
        <v>109955742875.64276</v>
      </c>
      <c r="C4">
        <f>4*PI()*10^-7</f>
        <v>1.2566370614359173E-6</v>
      </c>
      <c r="D4">
        <f>(78*10^-9)/(36*PI())</f>
        <v>6.8967142006487989E-10</v>
      </c>
    </row>
    <row r="5" spans="1:4" x14ac:dyDescent="0.25">
      <c r="A5">
        <f>2*PI()*3*10^6</f>
        <v>18849555.921538759</v>
      </c>
      <c r="B5">
        <f>1.5*10^4</f>
        <v>15000</v>
      </c>
      <c r="C5">
        <f>4*PI()*10^-7</f>
        <v>1.2566370614359173E-6</v>
      </c>
      <c r="D5">
        <f>(3.2*10^-9)/(36*PI())</f>
        <v>2.8294212105225844E-11</v>
      </c>
    </row>
    <row r="6" spans="1:4" x14ac:dyDescent="0.25">
      <c r="A6">
        <f>2*PI()*10^6</f>
        <v>6283185.307179586</v>
      </c>
      <c r="B6">
        <v>4</v>
      </c>
      <c r="C6">
        <f>4*PI()*10^-7</f>
        <v>1.2566370614359173E-6</v>
      </c>
      <c r="D6">
        <f>(81*10^-9)/(36*PI())</f>
        <v>7.1619724391352918E-10</v>
      </c>
    </row>
    <row r="7" spans="1:4" x14ac:dyDescent="0.25">
      <c r="A7">
        <f>2*PI()*10^7</f>
        <v>62831853.071795866</v>
      </c>
      <c r="B7">
        <v>0</v>
      </c>
      <c r="C7">
        <f>4*4*PI()*10^-7</f>
        <v>5.0265482457436692E-6</v>
      </c>
      <c r="D7">
        <f>(9*10^-9)/(36*PI())</f>
        <v>7.9577471545947675E-11</v>
      </c>
    </row>
    <row r="8" spans="1:4" x14ac:dyDescent="0.25">
      <c r="A8">
        <f>2*PI()*2*10^9</f>
        <v>12566370614.359173</v>
      </c>
      <c r="B8">
        <f>1.6*10^-11*A8</f>
        <v>0.20106192982974677</v>
      </c>
      <c r="C8">
        <f>2.5*10^-6</f>
        <v>2.4999999999999998E-6</v>
      </c>
      <c r="D8">
        <f>3*10^-11</f>
        <v>3E-11</v>
      </c>
    </row>
    <row r="9" spans="1:4" x14ac:dyDescent="0.25">
      <c r="A9">
        <f>64*10^6</f>
        <v>64000000</v>
      </c>
      <c r="B9">
        <f>7.8*10^-12*A9</f>
        <v>4.9919999999999999E-4</v>
      </c>
      <c r="C9">
        <f>2.25*10^-6</f>
        <v>2.2500000000000001E-6</v>
      </c>
      <c r="D9">
        <f>9*10^-12</f>
        <v>8.9999999999999996E-12</v>
      </c>
    </row>
    <row r="10" spans="1:4" x14ac:dyDescent="0.25">
      <c r="A10">
        <f>300*10^6</f>
        <v>300000000</v>
      </c>
      <c r="B10">
        <f>2.9*10^-12*A10</f>
        <v>8.699999999999999E-4</v>
      </c>
      <c r="C10">
        <f>2.28*10^-6</f>
        <v>2.2799999999999998E-6</v>
      </c>
      <c r="D10">
        <f>1.07*10^-11</f>
        <v>1.0699999999999999E-11</v>
      </c>
    </row>
    <row r="11" spans="1:4" x14ac:dyDescent="0.25">
      <c r="A11">
        <f>1.5*10^9</f>
        <v>1500000000</v>
      </c>
      <c r="B11">
        <f>A11*D2*2*4*10^-4</f>
        <v>1.0610329539459692E-5</v>
      </c>
      <c r="C11">
        <f>4*PI()*10^-7</f>
        <v>1.2566370614359173E-6</v>
      </c>
      <c r="D11">
        <f>(2*10^-9)/(36*PI())</f>
        <v>1.7683882565766151E-11</v>
      </c>
    </row>
    <row r="12" spans="1:4" x14ac:dyDescent="0.25">
      <c r="A12">
        <f>2*PI()*10^8</f>
        <v>628318530.71795857</v>
      </c>
      <c r="B12">
        <f>4*10^-11*A12</f>
        <v>2.5132741228718343E-2</v>
      </c>
      <c r="C12">
        <f>4*PI()*10^-7</f>
        <v>1.2566370614359173E-6</v>
      </c>
      <c r="D12">
        <f>8.1*10^-10</f>
        <v>8.0999999999999999E-10</v>
      </c>
    </row>
    <row r="13" spans="1:4" x14ac:dyDescent="0.25">
      <c r="A13">
        <f>2*PI()*10^9</f>
        <v>6283185307.1795864</v>
      </c>
      <c r="B13">
        <f>1.1*10^5</f>
        <v>110000.00000000001</v>
      </c>
      <c r="C13">
        <f>4*PI()*10^-7</f>
        <v>1.2566370614359173E-6</v>
      </c>
      <c r="D13">
        <f>(10^-9)/(36*PI())</f>
        <v>8.8419412828830754E-12</v>
      </c>
    </row>
    <row r="14" spans="1:4" x14ac:dyDescent="0.25">
      <c r="A14">
        <f>4*10^10</f>
        <v>40000000000</v>
      </c>
      <c r="B14">
        <f>1.5*10^7</f>
        <v>15000000</v>
      </c>
      <c r="C14">
        <f>4*PI()*10^-7</f>
        <v>1.2566370614359173E-6</v>
      </c>
      <c r="D14">
        <f>(2.1*10^-9)/(36*PI())</f>
        <v>1.8568076694054457E-11</v>
      </c>
    </row>
    <row r="15" spans="1:4" x14ac:dyDescent="0.25">
      <c r="A15">
        <f>10^8</f>
        <v>100000000</v>
      </c>
      <c r="B15">
        <f>((229/10000000)*(247721)^(1/2)/PI())</f>
        <v>3.6279978573240446E-3</v>
      </c>
      <c r="C15">
        <f>2*4*PI()*10^-7</f>
        <v>2.5132741228718346E-6</v>
      </c>
      <c r="D15">
        <f>(8*10^-9)/(36*PI())</f>
        <v>7.0735530263064603E-11</v>
      </c>
    </row>
    <row r="16" spans="1:4" x14ac:dyDescent="0.25">
      <c r="A16">
        <f>10^8</f>
        <v>100000000</v>
      </c>
      <c r="B16">
        <v>3</v>
      </c>
      <c r="C16">
        <f>20*4*PI()*10^-7</f>
        <v>2.5132741228718343E-5</v>
      </c>
      <c r="D16">
        <f>(10^-9)/(36*PI())</f>
        <v>8.8419412828830754E-12</v>
      </c>
    </row>
    <row r="17" spans="1:4" x14ac:dyDescent="0.25">
      <c r="A17">
        <f>PI()*10^9</f>
        <v>3141592653.5897932</v>
      </c>
      <c r="B17">
        <f>10^-2</f>
        <v>0.01</v>
      </c>
      <c r="C17">
        <f>4*PI()*10^-7</f>
        <v>1.2566370614359173E-6</v>
      </c>
      <c r="D17">
        <f>(4*10^-9)/(36*PI())</f>
        <v>3.5367765131532302E-11</v>
      </c>
    </row>
    <row r="18" spans="1:4" x14ac:dyDescent="0.25">
      <c r="A18">
        <f>10^8</f>
        <v>100000000</v>
      </c>
      <c r="B18">
        <f>0.5154*A18*D18</f>
        <v>3.6457092297583495E-3</v>
      </c>
      <c r="C18">
        <f>2*4*PI()*10^-7</f>
        <v>2.5132741228718346E-6</v>
      </c>
      <c r="D18">
        <f>(8*10^-9)/(36*PI())</f>
        <v>7.0735530263064603E-11</v>
      </c>
    </row>
    <row r="19" spans="1:4" x14ac:dyDescent="0.25">
      <c r="A19">
        <f>7.5*10^8</f>
        <v>750000000</v>
      </c>
      <c r="B19">
        <v>0.1</v>
      </c>
      <c r="C19">
        <f>4*PI()*10^-7</f>
        <v>1.2566370614359173E-6</v>
      </c>
      <c r="D19">
        <f>(4*10^-9)/(36*PI())</f>
        <v>3.5367765131532302E-11</v>
      </c>
    </row>
    <row r="20" spans="1:4" x14ac:dyDescent="0.25">
      <c r="A20">
        <f>50*10^6</f>
        <v>50000000</v>
      </c>
      <c r="B20">
        <f>8*10^-2</f>
        <v>0.08</v>
      </c>
      <c r="C20">
        <f>2.1*4*PI()*10^-7</f>
        <v>2.6389378290154259E-6</v>
      </c>
      <c r="D20">
        <f>(3.6*10^-9)/(36*PI())</f>
        <v>3.1830988618379071E-11</v>
      </c>
    </row>
    <row r="21" spans="1:4" x14ac:dyDescent="0.25">
      <c r="A21">
        <f>2*PI()*5*10^6</f>
        <v>31415926.535897933</v>
      </c>
      <c r="B21">
        <f>1823*A21*D21</f>
        <v>1.012777777777778</v>
      </c>
      <c r="C21">
        <f>5*4*PI()*10^-7</f>
        <v>6.2831853071795858E-6</v>
      </c>
      <c r="D21">
        <f>(2*10^-9)/(36*PI())</f>
        <v>1.7683882565766151E-11</v>
      </c>
    </row>
    <row r="22" spans="1:4" x14ac:dyDescent="0.25">
      <c r="A22">
        <f>2*PI()*10^6</f>
        <v>6283185.307179586</v>
      </c>
      <c r="B22">
        <f>1.732*A22*D22</f>
        <v>1.1870940849088034E-4</v>
      </c>
      <c r="C22">
        <f>4*PI()*10^-7</f>
        <v>1.2566370614359173E-6</v>
      </c>
      <c r="D22">
        <f>((PI()^2)*10^-9)/(8*36*PI())</f>
        <v>1.090830782496456E-11</v>
      </c>
    </row>
    <row r="23" spans="1:4" x14ac:dyDescent="0.25">
      <c r="A23">
        <f>2*PI()*10^7</f>
        <v>62831853.071795866</v>
      </c>
      <c r="B23">
        <f>1.233*A23*D23</f>
        <v>2.4886050000000005E-3</v>
      </c>
      <c r="C23">
        <f>4*PI()*10^-7</f>
        <v>1.2566370614359173E-6</v>
      </c>
      <c r="D23">
        <f>(3.633*10^-9)/(36*PI())</f>
        <v>3.2122772680714209E-11</v>
      </c>
    </row>
    <row r="24" spans="1:4" x14ac:dyDescent="0.25">
      <c r="A24">
        <f>2*PI()*6*10^6</f>
        <v>37699111.843077518</v>
      </c>
      <c r="B24">
        <f>(0.0049^0.5)*A24*D24</f>
        <v>9.333333333333333E-5</v>
      </c>
      <c r="C24">
        <f>4*PI()*10^-7</f>
        <v>1.2566370614359173E-6</v>
      </c>
      <c r="D24">
        <f>(4*10^-9)/(36*PI())</f>
        <v>3.5367765131532302E-11</v>
      </c>
    </row>
    <row r="25" spans="1:4" x14ac:dyDescent="0.25">
      <c r="A25">
        <f>PI()*10^8</f>
        <v>314159265.35897928</v>
      </c>
      <c r="B25">
        <f>0.096*A25*D25</f>
        <v>1.0666666666666667E-3</v>
      </c>
      <c r="C25">
        <f>4*PI()*10^-7</f>
        <v>1.2566370614359173E-6</v>
      </c>
      <c r="D25">
        <f>(4*10^-9)/(36*PI())</f>
        <v>3.5367765131532302E-11</v>
      </c>
    </row>
    <row r="26" spans="1:4" x14ac:dyDescent="0.25">
      <c r="A26">
        <f>2*10^8</f>
        <v>200000000</v>
      </c>
      <c r="B26">
        <v>0</v>
      </c>
      <c r="C26">
        <f>4*PI()*10^-7</f>
        <v>1.2566370614359173E-6</v>
      </c>
      <c r="D26">
        <f>(81*10^-9)/(36*PI())</f>
        <v>7.1619724391352918E-10</v>
      </c>
    </row>
    <row r="27" spans="1:4" x14ac:dyDescent="0.25">
      <c r="A27">
        <f>6*10^8</f>
        <v>600000000</v>
      </c>
      <c r="B27">
        <v>0</v>
      </c>
      <c r="C27">
        <f t="shared" ref="C27:C50" si="0">4*PI()*10^-7</f>
        <v>1.2566370614359173E-6</v>
      </c>
      <c r="D27">
        <f>(4*10^-9)/(36*PI())</f>
        <v>3.5367765131532302E-11</v>
      </c>
    </row>
    <row r="28" spans="1:4" x14ac:dyDescent="0.25">
      <c r="A28">
        <f>2*PI()*10^7</f>
        <v>62831853.071795866</v>
      </c>
      <c r="B28">
        <f>10^-6</f>
        <v>9.9999999999999995E-7</v>
      </c>
      <c r="C28">
        <f>750*4*PI()*10^-7</f>
        <v>9.4247779607693793E-4</v>
      </c>
      <c r="D28">
        <f>(5*10^-9)/(36*PI())</f>
        <v>4.4209706414415374E-11</v>
      </c>
    </row>
    <row r="29" spans="1:4" x14ac:dyDescent="0.25">
      <c r="A29">
        <f>2*PI()*10^8</f>
        <v>628318530.71795857</v>
      </c>
      <c r="B29">
        <v>0</v>
      </c>
      <c r="C29">
        <f t="shared" si="0"/>
        <v>1.2566370614359173E-6</v>
      </c>
      <c r="D29">
        <f>(5.6993*10^-9)/(36*PI())</f>
        <v>5.0392875953535513E-11</v>
      </c>
    </row>
    <row r="30" spans="1:4" x14ac:dyDescent="0.25">
      <c r="A30">
        <f>2*PI()*8*10^6</f>
        <v>50265482.457436688</v>
      </c>
      <c r="B30">
        <f>10^-2</f>
        <v>0.01</v>
      </c>
      <c r="C30">
        <f t="shared" si="0"/>
        <v>1.2566370614359173E-6</v>
      </c>
      <c r="D30">
        <f>(15*10^-9)/(36*PI())</f>
        <v>1.3262911924324613E-10</v>
      </c>
    </row>
    <row r="31" spans="1:4" x14ac:dyDescent="0.25">
      <c r="A31">
        <f t="shared" ref="A31:A32" si="1">2*PI()*8*10^6</f>
        <v>50265482.457436688</v>
      </c>
      <c r="B31">
        <v>2.5000000000000001E-2</v>
      </c>
      <c r="C31">
        <f t="shared" si="0"/>
        <v>1.2566370614359173E-6</v>
      </c>
      <c r="D31">
        <f>(16*10^-9)/(36*PI())</f>
        <v>1.4147106052612921E-10</v>
      </c>
    </row>
    <row r="32" spans="1:4" x14ac:dyDescent="0.25">
      <c r="A32">
        <f t="shared" si="1"/>
        <v>50265482.457436688</v>
      </c>
      <c r="B32">
        <v>25</v>
      </c>
      <c r="C32">
        <f t="shared" si="0"/>
        <v>1.2566370614359173E-6</v>
      </c>
      <c r="D32">
        <f>(81*10^-9)/(36*PI())</f>
        <v>7.1619724391352918E-10</v>
      </c>
    </row>
    <row r="33" spans="1:4" x14ac:dyDescent="0.25">
      <c r="A33">
        <f>10^8</f>
        <v>100000000</v>
      </c>
      <c r="B33">
        <f>0.118*A33*D33</f>
        <v>1.2019381302299935E-3</v>
      </c>
      <c r="C33">
        <f t="shared" si="0"/>
        <v>1.2566370614359173E-6</v>
      </c>
      <c r="D33">
        <f>(11.52*10^-9)/(36*PI())</f>
        <v>1.0185916357881302E-10</v>
      </c>
    </row>
    <row r="34" spans="1:4" x14ac:dyDescent="0.25">
      <c r="A34">
        <f>9*10^8</f>
        <v>900000000</v>
      </c>
      <c r="B34">
        <v>4</v>
      </c>
      <c r="C34">
        <f t="shared" si="0"/>
        <v>1.2566370614359173E-6</v>
      </c>
      <c r="D34">
        <f>(80*10^-9)/(36*PI())</f>
        <v>7.0735530263064598E-10</v>
      </c>
    </row>
    <row r="35" spans="1:4" x14ac:dyDescent="0.25">
      <c r="A35">
        <f>2*PI()*10^8</f>
        <v>628318530.71795857</v>
      </c>
      <c r="B35">
        <f>6.1*10^7</f>
        <v>61000000</v>
      </c>
      <c r="C35">
        <f t="shared" si="0"/>
        <v>1.2566370614359173E-6</v>
      </c>
      <c r="D35">
        <f t="shared" ref="D35:D50" si="2">(10^-9)/(36*PI())</f>
        <v>8.8419412828830754E-12</v>
      </c>
    </row>
    <row r="36" spans="1:4" x14ac:dyDescent="0.25">
      <c r="A36">
        <f>2*PI()*10^8</f>
        <v>628318530.71795857</v>
      </c>
      <c r="B36">
        <f>10^-15</f>
        <v>1.0000000000000001E-15</v>
      </c>
      <c r="C36">
        <f t="shared" si="0"/>
        <v>1.2566370614359173E-6</v>
      </c>
      <c r="D36">
        <f>(3.1*10^-9)/(36*PI())</f>
        <v>2.7410017976937535E-11</v>
      </c>
    </row>
    <row r="37" spans="1:4" x14ac:dyDescent="0.25">
      <c r="A37">
        <f>2*PI()*10^9</f>
        <v>6283185307.1795864</v>
      </c>
      <c r="B37">
        <v>1</v>
      </c>
      <c r="C37">
        <f>9*4*PI()*10^-7</f>
        <v>1.1309733552923255E-5</v>
      </c>
      <c r="D37">
        <f>(4*10^-9)/(36*PI())</f>
        <v>3.5367765131532302E-11</v>
      </c>
    </row>
    <row r="38" spans="1:4" x14ac:dyDescent="0.25">
      <c r="A38">
        <f>2*PI()*10^6</f>
        <v>6283185.307179586</v>
      </c>
      <c r="B38">
        <v>36.479999999999997</v>
      </c>
      <c r="C38">
        <f t="shared" si="0"/>
        <v>1.2566370614359173E-6</v>
      </c>
      <c r="D38">
        <f t="shared" si="2"/>
        <v>8.8419412828830754E-12</v>
      </c>
    </row>
    <row r="39" spans="1:4" x14ac:dyDescent="0.25">
      <c r="A39">
        <f>2*PI()*10^10</f>
        <v>62831853071.79586</v>
      </c>
      <c r="B39">
        <f>5.8*10^7</f>
        <v>58000000</v>
      </c>
      <c r="C39">
        <f t="shared" si="0"/>
        <v>1.2566370614359173E-6</v>
      </c>
      <c r="D39">
        <f t="shared" si="2"/>
        <v>8.8419412828830754E-12</v>
      </c>
    </row>
    <row r="40" spans="1:4" x14ac:dyDescent="0.25">
      <c r="A40">
        <f>2*PI()*1.038*10^3</f>
        <v>6521.9463488524107</v>
      </c>
      <c r="B40">
        <f>6.1*10^7</f>
        <v>61000000</v>
      </c>
      <c r="C40">
        <f t="shared" si="0"/>
        <v>1.2566370614359173E-6</v>
      </c>
      <c r="D40">
        <f t="shared" si="2"/>
        <v>8.8419412828830754E-12</v>
      </c>
    </row>
    <row r="41" spans="1:4" x14ac:dyDescent="0.25">
      <c r="A41">
        <f>2*PI()*12*10^6</f>
        <v>75398223.686155036</v>
      </c>
      <c r="B41">
        <v>0.15659999999999999</v>
      </c>
      <c r="C41">
        <f t="shared" si="0"/>
        <v>1.2566370614359173E-6</v>
      </c>
      <c r="D41">
        <f t="shared" si="2"/>
        <v>8.8419412828830754E-12</v>
      </c>
    </row>
    <row r="42" spans="1:4" x14ac:dyDescent="0.25">
      <c r="A42">
        <f>2*PI()*2.42*10^9</f>
        <v>15205308443.374598</v>
      </c>
      <c r="B42">
        <v>0.12</v>
      </c>
      <c r="C42">
        <f t="shared" si="0"/>
        <v>1.2566370614359173E-6</v>
      </c>
      <c r="D42">
        <f>(5.5*10^-9)/(36*PI())</f>
        <v>4.8630677055856916E-11</v>
      </c>
    </row>
    <row r="43" spans="1:4" x14ac:dyDescent="0.25">
      <c r="A43">
        <f>2*PI()*2*10^9</f>
        <v>12566370614.359173</v>
      </c>
      <c r="B43">
        <v>4</v>
      </c>
      <c r="C43">
        <f t="shared" si="0"/>
        <v>1.2566370614359173E-6</v>
      </c>
      <c r="D43">
        <f>(24*10^-9)/(36*PI())</f>
        <v>2.1220659078919381E-10</v>
      </c>
    </row>
    <row r="44" spans="1:4" x14ac:dyDescent="0.25">
      <c r="A44">
        <f>2*PI()*10^7</f>
        <v>62831853.071795866</v>
      </c>
      <c r="B44">
        <v>0</v>
      </c>
      <c r="C44">
        <f t="shared" si="0"/>
        <v>1.2566370614359173E-6</v>
      </c>
      <c r="D44">
        <f>(205.18*10^-9)/(36*PI())</f>
        <v>1.8141895124219493E-9</v>
      </c>
    </row>
    <row r="45" spans="1:4" x14ac:dyDescent="0.25">
      <c r="A45">
        <f>2*PI()*10^9</f>
        <v>6283185307.1795864</v>
      </c>
      <c r="B45">
        <f>1.39*10^-4</f>
        <v>1.3899999999999999E-4</v>
      </c>
      <c r="C45">
        <f t="shared" si="0"/>
        <v>1.2566370614359173E-6</v>
      </c>
      <c r="D45">
        <f>(2.5*10^-9)/(36*PI())</f>
        <v>2.2104853207207687E-11</v>
      </c>
    </row>
  </sheetData>
  <pageMargins left="0.7" right="0.7" top="0.75" bottom="0.75" header="0.3" footer="0.3"/>
  <ignoredErrors>
    <ignoredError sqref="A17 C18:D18 D26 C2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JOSEFA</dc:creator>
  <cp:lastModifiedBy>Oliver David Ardila Cueto</cp:lastModifiedBy>
  <dcterms:created xsi:type="dcterms:W3CDTF">2023-11-06T20:01:59Z</dcterms:created>
  <dcterms:modified xsi:type="dcterms:W3CDTF">2023-11-08T00:46:07Z</dcterms:modified>
</cp:coreProperties>
</file>