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_rels/chart14.xml.rels" ContentType="application/vnd.openxmlformats-package.relationships+xml"/>
  <Override PartName="/xl/charts/_rels/chart13.xml.rels" ContentType="application/vnd.openxmlformats-package.relationship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media/image1.jpeg" ContentType="image/jpeg"/>
  <Override PartName="/xl/comments1.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ml.chartshapes+xml"/>
  <Override PartName="/xl/drawings/_rels/drawing5.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ml.chartshapes+xml"/>
  <Override PartName="/xl/drawings/drawing3.xml" ContentType="application/vnd.openxmlformats-officedocument.drawing+xml"/>
  <Override PartName="/xl/drawings/vmlDrawing3.vml" ContentType="application/vnd.openxmlformats-officedocument.vmlDrawing"/>
  <Override PartName="/xl/drawings/drawing5.xml" ContentType="application/vnd.openxmlformats-officedocument.drawing+xml"/>
  <Override PartName="/xl/ctrlProps/ctrlProps2.xml" ContentType="application/vnd.ms-excel.controlproperties+xml"/>
  <Override PartName="/xl/ctrlProps/ctrlProps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aw Data" sheetId="1" state="visible" r:id="rId2"/>
    <sheet name="Calc Data" sheetId="2" state="visible" r:id="rId3"/>
    <sheet name="Run Macro" sheetId="3" state="visible" r:id="rId4"/>
    <sheet name="NPK" sheetId="4" state="hidden" r:id="rId5"/>
    <sheet name="SoilHealth" sheetId="5" state="hidden" r:id="rId6"/>
    <sheet name="SecondaryMinorNutrients" sheetId="6" state="hidden" r:id="rId7"/>
    <sheet name="GraphIt" sheetId="7" state="hidden" r:id="rId8"/>
    <sheet name="Ratings" sheetId="8" state="hidden" r:id="rId9"/>
    <sheet name="Soil Health &amp; Fertility Report" sheetId="9" state="hidden" r:id="rId10"/>
  </sheets>
  <definedNames>
    <definedName function="false" hidden="false" name="ActiveTitle" vbProcedure="false">"Sample"&amp;OFFSET(,,-1,1,1)</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b val="true"/>
            <sz val="9"/>
            <color rgb="FF000000"/>
            <rFont val="Tahoma"/>
            <family val="2"/>
          </rPr>
          <t xml:space="preserve">Pounds of plant available Nitrogen per acre in your soil
</t>
        </r>
      </text>
    </comment>
    <comment ref="D1" authorId="0">
      <text>
        <r>
          <rPr>
            <b val="true"/>
            <sz val="9"/>
            <color rgb="FF000000"/>
            <rFont val="Tahoma"/>
            <family val="2"/>
          </rPr>
          <t xml:space="preserve">Pounds of plant available P2O5 per acre in your soil
</t>
        </r>
      </text>
    </comment>
    <comment ref="E1" authorId="0">
      <text>
        <r>
          <rPr>
            <b val="true"/>
            <sz val="9"/>
            <color rgb="FF000000"/>
            <rFont val="Tahoma"/>
            <family val="2"/>
          </rPr>
          <t xml:space="preserve">Pounds of plant available K2O per acre in your soil
</t>
        </r>
      </text>
    </comment>
    <comment ref="F1" authorId="0">
      <text>
        <r>
          <rPr>
            <b val="true"/>
            <sz val="9"/>
            <color rgb="FF000000"/>
            <rFont val="Tahoma"/>
            <family val="2"/>
          </rPr>
          <t xml:space="preserve">Dollar value of nutrients in your soil based on fertilizer prices.
</t>
        </r>
      </text>
    </comment>
    <comment ref="H1" authorId="0">
      <text>
        <r>
          <rPr>
            <b val="true"/>
            <sz val="9"/>
            <color rgb="FF000000"/>
            <rFont val="Tahoma"/>
            <family val="2"/>
          </rPr>
          <t xml:space="preserve">Type in your Crop
Wheat
Corn
Sorghum
Oats
Soybeans
Sunflowers
Grass
Cotton</t>
        </r>
      </text>
    </comment>
    <comment ref="I1" authorId="0">
      <text>
        <r>
          <rPr>
            <b val="true"/>
            <sz val="9"/>
            <color rgb="FF000000"/>
            <rFont val="Tahoma"/>
            <family val="2"/>
          </rPr>
          <t xml:space="preserve">Type in your Yield Goal
</t>
        </r>
        <r>
          <rPr>
            <sz val="9"/>
            <color rgb="FF000000"/>
            <rFont val="Tahoma"/>
            <family val="2"/>
          </rPr>
          <t xml:space="preserve">bu\acre
grass, cotton: bale per acre</t>
        </r>
      </text>
    </comment>
    <comment ref="M1" authorId="0">
      <text>
        <r>
          <rPr>
            <b val="true"/>
            <sz val="9"/>
            <color rgb="FF000000"/>
            <rFont val="Tahoma"/>
            <family val="2"/>
          </rPr>
          <t xml:space="preserve">For plant available N, most labs only test for nitrate-nitrogen, below are the results for this type of testing,
</t>
        </r>
      </text>
    </comment>
    <comment ref="N1" authorId="0">
      <text>
        <r>
          <rPr>
            <b val="true"/>
            <sz val="9"/>
            <color rgb="FF000000"/>
            <rFont val="Tahoma"/>
            <family val="2"/>
          </rPr>
          <t xml:space="preserve">We test for nitrate also, plus NH4-N, but add tests for microbial released N based on activity and organic C: organic N ratio, below is the additional N we find beyond nitrate only
</t>
        </r>
      </text>
    </comment>
    <comment ref="O1" authorId="0">
      <text>
        <r>
          <rPr>
            <b val="true"/>
            <sz val="9"/>
            <color rgb="FF000000"/>
            <rFont val="Tahoma"/>
            <family val="2"/>
          </rPr>
          <t xml:space="preserve">$ N per acre saved using the new tests beyond using nitrate only.
</t>
        </r>
      </text>
    </comment>
    <comment ref="Q1" authorId="0">
      <text>
        <r>
          <rPr>
            <b val="true"/>
            <sz val="9"/>
            <color rgb="FF000000"/>
            <rFont val="Tahoma"/>
            <family val="2"/>
          </rPr>
          <t xml:space="preserve">This number in ppm is the amount of CO2-C released in 24 hr from soil microbes after your soil has been dried and rewetted. This is a measure of the microbial activity in the soil and is highly related to the fertility of your soil. The higher the number, the more fertile the soil.</t>
        </r>
      </text>
    </comment>
    <comment ref="R1" authorId="0">
      <text>
        <r>
          <rPr>
            <b val="true"/>
            <sz val="9"/>
            <color rgb="FF000000"/>
            <rFont val="Tahoma"/>
            <family val="2"/>
          </rPr>
          <t xml:space="preserve">This number in ppm is the amount of organic C extracted from your soil with water. This pool of carbon is roughly 80 times smaller than the total soil organic C pool (% Organic Matter) and reflects the energy source that is driving your soil microbes. 
</t>
        </r>
      </text>
    </comment>
    <comment ref="S1" authorId="0">
      <text>
        <r>
          <rPr>
            <b val="true"/>
            <sz val="9"/>
            <color rgb="FF000000"/>
            <rFont val="Tahoma"/>
            <family val="2"/>
          </rPr>
          <t xml:space="preserve">his number in ppm is the amount of water extractable organic N in your soil. 
</t>
        </r>
        <r>
          <rPr>
            <sz val="9"/>
            <color rgb="FF000000"/>
            <rFont val="Tahoma"/>
            <family val="2"/>
          </rPr>
          <t xml:space="preserve">
</t>
        </r>
      </text>
    </comment>
    <comment ref="T1" authorId="0">
      <text>
        <r>
          <rPr>
            <b val="true"/>
            <sz val="9"/>
            <color rgb="FF000000"/>
            <rFont val="Tahoma"/>
            <family val="2"/>
          </rPr>
          <t xml:space="preserve">This is the ratio of organic C to organic N in your soil based on a water extraction. This number is used in conjunction with the Solvita CO2-C number to estimate potential N and P release. It is also used in the soil health calculation. This number is  a very sensitive indicator of the health of your soil and has a significant impact on the activity of your soil microbes. We like to see this number below 20.
</t>
        </r>
      </text>
    </comment>
    <comment ref="U1" authorId="0">
      <text>
        <r>
          <rPr>
            <b val="true"/>
            <sz val="9"/>
            <color rgb="FF000000"/>
            <rFont val="Tahoma"/>
            <family val="2"/>
          </rPr>
          <t xml:space="preserve">This number is calculated as 1-day CO2  divided by the organic C:N ratio plus a weighted organic C and organic N addition. It represent the overall health of your soil system. We like to see this number above 7. Keeping track of this number will allow you to gauge the effects of your management practices over the years.
</t>
        </r>
      </text>
    </comment>
    <comment ref="V1" authorId="0">
      <text>
        <r>
          <rPr>
            <b val="true"/>
            <sz val="9"/>
            <color rgb="FF000000"/>
            <rFont val="Tahoma"/>
            <family val="2"/>
          </rPr>
          <t xml:space="preserve">This is a suggested cover crop planting mix recommendation based on your soil test data. It is designed to provide your soil with a mixed species cover crop to help you improve or sustain your soil health. 
</t>
        </r>
      </text>
    </comment>
    <comment ref="W1" authorId="0">
      <text>
        <r>
          <rPr>
            <b val="true"/>
            <sz val="9"/>
            <color rgb="FF000000"/>
            <rFont val="Tahoma"/>
            <family val="2"/>
          </rPr>
          <t xml:space="preserve">Inorganic P is your soil extracted with H3A and analyzed for orthophosphate in lbs per acre expressed as P2O5
</t>
        </r>
      </text>
    </comment>
    <comment ref="Y1" authorId="0">
      <text>
        <r>
          <rPr>
            <b val="true"/>
            <sz val="9"/>
            <color rgb="FF000000"/>
            <rFont val="Tahoma"/>
            <family val="2"/>
          </rPr>
          <t xml:space="preserve">Organic P is the Total P minus Inorganic P in lbs per acre expressed as P2O5
</t>
        </r>
      </text>
    </comment>
  </commentList>
</comments>
</file>

<file path=xl/sharedStrings.xml><?xml version="1.0" encoding="utf-8"?>
<sst xmlns="http://schemas.openxmlformats.org/spreadsheetml/2006/main" count="540" uniqueCount="199">
  <si>
    <t xml:space="preserve">Sample Location</t>
  </si>
  <si>
    <t xml:space="preserve">Sample ID1</t>
  </si>
  <si>
    <t xml:space="preserve">Sample ID2</t>
  </si>
  <si>
    <t xml:space="preserve">Lab Number</t>
  </si>
  <si>
    <t xml:space="preserve">one day C</t>
  </si>
  <si>
    <t xml:space="preserve">WEOC</t>
  </si>
  <si>
    <t xml:space="preserve">WEN</t>
  </si>
  <si>
    <t xml:space="preserve">NO3 H3A</t>
  </si>
  <si>
    <t xml:space="preserve">PO4 H3A</t>
  </si>
  <si>
    <t xml:space="preserve">NH4 H3A</t>
  </si>
  <si>
    <t xml:space="preserve">Al H3A</t>
  </si>
  <si>
    <t xml:space="preserve">Fe H3A</t>
  </si>
  <si>
    <t xml:space="preserve">P H3A</t>
  </si>
  <si>
    <t xml:space="preserve">K H3A</t>
  </si>
  <si>
    <t xml:space="preserve">Ca H3A</t>
  </si>
  <si>
    <t xml:space="preserve">Mg H3A</t>
  </si>
  <si>
    <t xml:space="preserve">Na H3A</t>
  </si>
  <si>
    <t xml:space="preserve">S H3A</t>
  </si>
  <si>
    <t xml:space="preserve">B H3A</t>
  </si>
  <si>
    <t xml:space="preserve">Mn H3A</t>
  </si>
  <si>
    <t xml:space="preserve">Cu H3A</t>
  </si>
  <si>
    <t xml:space="preserve">Zn H3A</t>
  </si>
  <si>
    <t xml:space="preserve">Client Number</t>
  </si>
  <si>
    <t xml:space="preserve">Client Name</t>
  </si>
  <si>
    <t xml:space="preserve">Consultant Name</t>
  </si>
  <si>
    <t xml:space="preserve">Sample Date</t>
  </si>
  <si>
    <t xml:space="preserve">pH</t>
  </si>
  <si>
    <t xml:space="preserve">SMP Buffer</t>
  </si>
  <si>
    <t xml:space="preserve">Organic Matter</t>
  </si>
  <si>
    <t xml:space="preserve">Soluble Salts</t>
  </si>
  <si>
    <t xml:space="preserve"> </t>
  </si>
  <si>
    <t xml:space="preserve">QC</t>
  </si>
  <si>
    <t xml:space="preserve">Laboratory Quality Control</t>
  </si>
  <si>
    <t xml:space="preserve">Home Office</t>
  </si>
  <si>
    <t xml:space="preserve">NA</t>
  </si>
  <si>
    <t xml:space="preserve">&lt; 0.40</t>
  </si>
  <si>
    <t xml:space="preserve">&lt; 0.20</t>
  </si>
  <si>
    <t xml:space="preserve">&lt; 0.5</t>
  </si>
  <si>
    <t xml:space="preserve">In N H3A</t>
  </si>
  <si>
    <t xml:space="preserve">In N water</t>
  </si>
  <si>
    <t xml:space="preserve">WEON</t>
  </si>
  <si>
    <t xml:space="preserve">WEOC:N</t>
  </si>
  <si>
    <t xml:space="preserve">Nmin</t>
  </si>
  <si>
    <t xml:space="preserve">Pmin</t>
  </si>
  <si>
    <t xml:space="preserve">% MAC</t>
  </si>
  <si>
    <t xml:space="preserve">SHC</t>
  </si>
  <si>
    <t xml:space="preserve">Soil Input </t>
  </si>
  <si>
    <t xml:space="preserve">% MAC*WEON</t>
  </si>
  <si>
    <t xml:space="preserve">H3A Organic P</t>
  </si>
  <si>
    <t xml:space="preserve">H3A-P</t>
  </si>
  <si>
    <t xml:space="preserve">H3A-PO4</t>
  </si>
  <si>
    <t xml:space="preserve">SHSS</t>
  </si>
  <si>
    <t xml:space="preserve">BBC</t>
  </si>
  <si>
    <t xml:space="preserve">BBON</t>
  </si>
  <si>
    <t xml:space="preserve">N</t>
  </si>
  <si>
    <r>
      <rPr>
        <b val="true"/>
        <sz val="12"/>
        <color rgb="FF000000"/>
        <rFont val="Franklin Gothic Book"/>
        <family val="2"/>
      </rPr>
      <t xml:space="preserve">P</t>
    </r>
    <r>
      <rPr>
        <b val="true"/>
        <vertAlign val="subscript"/>
        <sz val="12"/>
        <color rgb="FF000000"/>
        <rFont val="Franklin Gothic Book"/>
        <family val="2"/>
      </rPr>
      <t xml:space="preserve">2</t>
    </r>
    <r>
      <rPr>
        <b val="true"/>
        <sz val="12"/>
        <color rgb="FF000000"/>
        <rFont val="Franklin Gothic Book"/>
        <family val="2"/>
      </rPr>
      <t xml:space="preserve">0</t>
    </r>
    <r>
      <rPr>
        <b val="true"/>
        <vertAlign val="subscript"/>
        <sz val="12"/>
        <color rgb="FF000000"/>
        <rFont val="Franklin Gothic Book"/>
        <family val="2"/>
      </rPr>
      <t xml:space="preserve">5</t>
    </r>
  </si>
  <si>
    <r>
      <rPr>
        <b val="true"/>
        <sz val="12"/>
        <color rgb="FF000000"/>
        <rFont val="Franklin Gothic Book"/>
        <family val="2"/>
      </rPr>
      <t xml:space="preserve">K</t>
    </r>
    <r>
      <rPr>
        <b val="true"/>
        <vertAlign val="subscript"/>
        <sz val="12"/>
        <color rgb="FF000000"/>
        <rFont val="Franklin Gothic Book"/>
        <family val="2"/>
      </rPr>
      <t xml:space="preserve">2</t>
    </r>
    <r>
      <rPr>
        <b val="true"/>
        <sz val="12"/>
        <color rgb="FF000000"/>
        <rFont val="Franklin Gothic Book"/>
        <family val="2"/>
      </rPr>
      <t xml:space="preserve">O</t>
    </r>
  </si>
  <si>
    <t xml:space="preserve">Fertilizer Cost ($/lb)</t>
  </si>
  <si>
    <t xml:space="preserve">Crop Removal (lb/bu)</t>
  </si>
  <si>
    <t xml:space="preserve">Corn</t>
  </si>
  <si>
    <t xml:space="preserve">Soybean</t>
  </si>
  <si>
    <t xml:space="preserve">Wheat</t>
  </si>
  <si>
    <t xml:space="preserve">Crop 4</t>
  </si>
  <si>
    <t xml:space="preserve">Crop 5</t>
  </si>
  <si>
    <t xml:space="preserve">Crop 6</t>
  </si>
  <si>
    <t xml:space="preserve">Crop 7</t>
  </si>
  <si>
    <t xml:space="preserve">* This report uses macros.</t>
  </si>
  <si>
    <t xml:space="preserve">   You must "Enable Editing" and Enable Content"</t>
  </si>
  <si>
    <t xml:space="preserve">   before clicking Run button to view report.</t>
  </si>
  <si>
    <t xml:space="preserve">Total Available Nitrogen (#/a)</t>
  </si>
  <si>
    <t xml:space="preserve">Available Inorganic Nitorgen (#/a)</t>
  </si>
  <si>
    <t xml:space="preserve">Mineralized Organic Nitrogen (#/a)</t>
  </si>
  <si>
    <t xml:space="preserve">$ of Nitrogen Saved</t>
  </si>
  <si>
    <t xml:space="preserve">Total Available P as P2O5 (#/a)</t>
  </si>
  <si>
    <t xml:space="preserve">Avaiable Inorganic P as P2O5 (#/a)</t>
  </si>
  <si>
    <t xml:space="preserve">Mineralized Organic P as P2O5 (#/a)</t>
  </si>
  <si>
    <t xml:space="preserve">Available Potssasium as K2O (#/a)</t>
  </si>
  <si>
    <t xml:space="preserve">NPK Value as $/a</t>
  </si>
  <si>
    <t xml:space="preserve">Available Organic P as P2O5 (#/a)</t>
  </si>
  <si>
    <t xml:space="preserve">Reserve Organic P as P2O5 (#/a)</t>
  </si>
  <si>
    <t xml:space="preserve">Avialable Organic Nitrogen (#/a)</t>
  </si>
  <si>
    <t xml:space="preserve">Reserve Organic Nitrogen (#/a)</t>
  </si>
  <si>
    <t xml:space="preserve">Respiration (Solvita CO2-C) (ppm)</t>
  </si>
  <si>
    <t xml:space="preserve">Water Extractable Organic Carbon (ppm)</t>
  </si>
  <si>
    <t xml:space="preserve">Water Extractable Organic Nitrogen (ppm)</t>
  </si>
  <si>
    <t xml:space="preserve">Organic C:N</t>
  </si>
  <si>
    <t xml:space="preserve">Organic N:P</t>
  </si>
  <si>
    <t xml:space="preserve">% Microbially Active Carbon</t>
  </si>
  <si>
    <t xml:space="preserve">Soil Health Calculation</t>
  </si>
  <si>
    <t xml:space="preserve">Cover Crop Mix</t>
  </si>
  <si>
    <t xml:space="preserve">Extra Nitrogen Credited for Active/Healthy Soils</t>
  </si>
  <si>
    <t xml:space="preserve">Calcium H3A (#/a)</t>
  </si>
  <si>
    <t xml:space="preserve">Magnesium H3A (#/a)</t>
  </si>
  <si>
    <t xml:space="preserve">Sodium H3A (#/a)</t>
  </si>
  <si>
    <t xml:space="preserve">Sulfur H3A (ppm)</t>
  </si>
  <si>
    <t xml:space="preserve">Boron H3A (ppm)</t>
  </si>
  <si>
    <t xml:space="preserve">Iron H3A (ppm)</t>
  </si>
  <si>
    <t xml:space="preserve">Manganese H3A (ppm)</t>
  </si>
  <si>
    <t xml:space="preserve">Alulminum H3A (ppm)</t>
  </si>
  <si>
    <t xml:space="preserve">Copper H3A (ppm)</t>
  </si>
  <si>
    <t xml:space="preserve">Zinc H3A (ppm)</t>
  </si>
  <si>
    <t xml:space="preserve">Calcium + Magnesium / Aluminum</t>
  </si>
  <si>
    <t xml:space="preserve">% P Saturation Iron + Aluminum</t>
  </si>
  <si>
    <t xml:space="preserve">% P Saturation Calcium</t>
  </si>
  <si>
    <t xml:space="preserve">Ca:Mg</t>
  </si>
  <si>
    <t xml:space="preserve">Plant Effective CEC (meq/100 g)</t>
  </si>
  <si>
    <t xml:space="preserve">Ca Need (#/a)</t>
  </si>
  <si>
    <t xml:space="preserve">Ca %</t>
  </si>
  <si>
    <t xml:space="preserve">Mg %</t>
  </si>
  <si>
    <t xml:space="preserve">Sample ID</t>
  </si>
  <si>
    <t xml:space="preserve">Mg:K</t>
  </si>
  <si>
    <t xml:space="preserve">P:S</t>
  </si>
  <si>
    <t xml:space="preserve">P:Zn</t>
  </si>
  <si>
    <t xml:space="preserve">K:Na</t>
  </si>
  <si>
    <t xml:space="preserve">Fe:Mn</t>
  </si>
  <si>
    <t xml:space="preserve">Ca:Mg 
Weighted Graph</t>
  </si>
  <si>
    <t xml:space="preserve">Mg:K 
Weighted Graph</t>
  </si>
  <si>
    <t xml:space="preserve">P:S 
Weighted Graph</t>
  </si>
  <si>
    <t xml:space="preserve">P:Zn 
Weighted Graph</t>
  </si>
  <si>
    <t xml:space="preserve">K:Na 
Weighted Graph</t>
  </si>
  <si>
    <t xml:space="preserve">Fe:Mn 
Weighted Graph</t>
  </si>
  <si>
    <t xml:space="preserve">Soil Health Score 
Spedometer</t>
  </si>
  <si>
    <t xml:space="preserve">Pointer Spedometer</t>
  </si>
  <si>
    <t xml:space="preserve">End 
Spedometer</t>
  </si>
  <si>
    <t xml:space="preserve">Nutrient Ratio Graph</t>
  </si>
  <si>
    <t xml:space="preserve">Soil Health Score</t>
  </si>
  <si>
    <t xml:space="preserve">Top Range</t>
  </si>
  <si>
    <t xml:space="preserve">Critical Value</t>
  </si>
  <si>
    <t xml:space="preserve">Spedometer Ranges</t>
  </si>
  <si>
    <t xml:space="preserve">Start</t>
  </si>
  <si>
    <t xml:space="preserve">Red</t>
  </si>
  <si>
    <t xml:space="preserve">Yellow</t>
  </si>
  <si>
    <t xml:space="preserve">Green</t>
  </si>
  <si>
    <t xml:space="preserve">Blue</t>
  </si>
  <si>
    <t xml:space="preserve">End</t>
  </si>
  <si>
    <t xml:space="preserve">Soil Health and Fertility Report</t>
  </si>
  <si>
    <t xml:space="preserve">Submitted by:</t>
  </si>
  <si>
    <t xml:space="preserve">File Number:</t>
  </si>
  <si>
    <t xml:space="preserve">Client:</t>
  </si>
  <si>
    <t xml:space="preserve">Sample Date:</t>
  </si>
  <si>
    <t xml:space="preserve">Location:</t>
  </si>
  <si>
    <t xml:space="preserve">Sample ID:</t>
  </si>
  <si>
    <t xml:space="preserve">Intended Crop:</t>
  </si>
  <si>
    <t xml:space="preserve">Crop Yield (bu/a):</t>
  </si>
  <si>
    <t xml:space="preserve">Soil Health Factors</t>
  </si>
  <si>
    <t xml:space="preserve">Ranking:</t>
  </si>
  <si>
    <t xml:space="preserve">Value of Available Nutrients per acre</t>
  </si>
  <si>
    <r>
      <rPr>
        <sz val="10"/>
        <color rgb="FF000000"/>
        <rFont val="Bodoni MT"/>
        <family val="1"/>
      </rPr>
      <t xml:space="preserve">*CO</t>
    </r>
    <r>
      <rPr>
        <vertAlign val="subscript"/>
        <sz val="10"/>
        <color rgb="FF000000"/>
        <rFont val="Bodoni MT"/>
        <family val="1"/>
      </rPr>
      <t xml:space="preserve">2</t>
    </r>
    <r>
      <rPr>
        <sz val="10"/>
        <color rgb="FF000000"/>
        <rFont val="Bodoni MT"/>
        <family val="1"/>
      </rPr>
      <t xml:space="preserve"> Respiration (ppm)</t>
    </r>
  </si>
  <si>
    <r>
      <rPr>
        <sz val="10"/>
        <color rgb="FF000000"/>
        <rFont val="Bodoni MT"/>
        <family val="1"/>
      </rPr>
      <t xml:space="preserve">N + P</t>
    </r>
    <r>
      <rPr>
        <vertAlign val="subscript"/>
        <sz val="10"/>
        <color rgb="FF000000"/>
        <rFont val="Bodoni MT"/>
        <family val="1"/>
      </rPr>
      <t xml:space="preserve">2</t>
    </r>
    <r>
      <rPr>
        <sz val="10"/>
        <color rgb="FF000000"/>
        <rFont val="Bodoni MT"/>
        <family val="1"/>
      </rPr>
      <t xml:space="preserve">O</t>
    </r>
    <r>
      <rPr>
        <vertAlign val="subscript"/>
        <sz val="10"/>
        <color rgb="FF000000"/>
        <rFont val="Bodoni MT"/>
        <family val="1"/>
      </rPr>
      <t xml:space="preserve">5</t>
    </r>
    <r>
      <rPr>
        <sz val="10"/>
        <color rgb="FF000000"/>
        <rFont val="Bodoni MT"/>
        <family val="1"/>
      </rPr>
      <t xml:space="preserve"> + K</t>
    </r>
    <r>
      <rPr>
        <vertAlign val="subscript"/>
        <sz val="10"/>
        <color rgb="FF000000"/>
        <rFont val="Bodoni MT"/>
        <family val="1"/>
      </rPr>
      <t xml:space="preserve">2</t>
    </r>
    <r>
      <rPr>
        <sz val="10"/>
        <color rgb="FF000000"/>
        <rFont val="Bodoni MT"/>
        <family val="1"/>
      </rPr>
      <t xml:space="preserve">O =</t>
    </r>
  </si>
  <si>
    <t xml:space="preserve">*WEOC (ppm)</t>
  </si>
  <si>
    <t xml:space="preserve">Available Nutrients (lbs/acre)</t>
  </si>
  <si>
    <t xml:space="preserve">*WEON (ppm)</t>
  </si>
  <si>
    <t xml:space="preserve">N  </t>
  </si>
  <si>
    <r>
      <rPr>
        <sz val="10"/>
        <color rgb="FF000000"/>
        <rFont val="Bodoni MT"/>
        <family val="1"/>
      </rPr>
      <t xml:space="preserve">P</t>
    </r>
    <r>
      <rPr>
        <vertAlign val="subscript"/>
        <sz val="10"/>
        <color rgb="FF000000"/>
        <rFont val="Bodoni MT"/>
        <family val="1"/>
      </rPr>
      <t xml:space="preserve">2</t>
    </r>
    <r>
      <rPr>
        <sz val="10"/>
        <color rgb="FF000000"/>
        <rFont val="Bodoni MT"/>
        <family val="1"/>
      </rPr>
      <t xml:space="preserve">O</t>
    </r>
    <r>
      <rPr>
        <vertAlign val="subscript"/>
        <sz val="10"/>
        <color rgb="FF000000"/>
        <rFont val="Bodoni MT"/>
        <family val="1"/>
      </rPr>
      <t xml:space="preserve">5</t>
    </r>
  </si>
  <si>
    <r>
      <rPr>
        <sz val="10"/>
        <color rgb="FF000000"/>
        <rFont val="Bodoni MT"/>
        <family val="1"/>
      </rPr>
      <t xml:space="preserve">K</t>
    </r>
    <r>
      <rPr>
        <vertAlign val="subscript"/>
        <sz val="10"/>
        <color rgb="FF000000"/>
        <rFont val="Bodoni MT"/>
        <family val="1"/>
      </rPr>
      <t xml:space="preserve">2</t>
    </r>
    <r>
      <rPr>
        <sz val="10"/>
        <color rgb="FF000000"/>
        <rFont val="Bodoni MT"/>
        <family val="1"/>
      </rPr>
      <t xml:space="preserve">O</t>
    </r>
  </si>
  <si>
    <t xml:space="preserve">C:N ratio</t>
  </si>
  <si>
    <t xml:space="preserve">*NUTRIENT ANALYSIS</t>
  </si>
  <si>
    <t xml:space="preserve">Analysis</t>
  </si>
  <si>
    <t xml:space="preserve">Units</t>
  </si>
  <si>
    <t xml:space="preserve">Level Found</t>
  </si>
  <si>
    <t xml:space="preserve">Nitrate-N</t>
  </si>
  <si>
    <t xml:space="preserve">ppm</t>
  </si>
  <si>
    <t xml:space="preserve">Ammonium-N</t>
  </si>
  <si>
    <t xml:space="preserve">Total Inorganic N</t>
  </si>
  <si>
    <t xml:space="preserve">Estimated Biological N</t>
  </si>
  <si>
    <t xml:space="preserve">lb/a</t>
  </si>
  <si>
    <t xml:space="preserve">Estimated N for Crops</t>
  </si>
  <si>
    <t xml:space="preserve">Phosphorus as P</t>
  </si>
  <si>
    <t xml:space="preserve">Potassium as K</t>
  </si>
  <si>
    <t xml:space="preserve">Calcium </t>
  </si>
  <si>
    <t xml:space="preserve">Magnesium</t>
  </si>
  <si>
    <t xml:space="preserve">Sodium</t>
  </si>
  <si>
    <t xml:space="preserve">Sulfur as S</t>
  </si>
  <si>
    <t xml:space="preserve">Boron</t>
  </si>
  <si>
    <t xml:space="preserve">Iron</t>
  </si>
  <si>
    <t xml:space="preserve">Manganese</t>
  </si>
  <si>
    <t xml:space="preserve">Copper</t>
  </si>
  <si>
    <t xml:space="preserve">Zinc</t>
  </si>
  <si>
    <t xml:space="preserve">*PECEC</t>
  </si>
  <si>
    <r>
      <rPr>
        <sz val="11"/>
        <rFont val="Bodoni MT"/>
        <family val="1"/>
      </rPr>
      <t xml:space="preserve">pH (H</t>
    </r>
    <r>
      <rPr>
        <vertAlign val="subscript"/>
        <sz val="9"/>
        <rFont val="Bodoni MT"/>
        <family val="1"/>
      </rPr>
      <t xml:space="preserve">2</t>
    </r>
    <r>
      <rPr>
        <sz val="11"/>
        <rFont val="Bodoni MT"/>
        <family val="1"/>
      </rPr>
      <t xml:space="preserve">O 1:1)</t>
    </r>
  </si>
  <si>
    <t xml:space="preserve">Buffer pH (Sikora)</t>
  </si>
  <si>
    <r>
      <rPr>
        <sz val="11"/>
        <color rgb="FF000000"/>
        <rFont val="Bodoni MT"/>
        <family val="1"/>
      </rPr>
      <t xml:space="preserve">Organic Matter (360</t>
    </r>
    <r>
      <rPr>
        <vertAlign val="superscript"/>
        <sz val="11"/>
        <color rgb="FF000000"/>
        <rFont val="Bodoni MT"/>
        <family val="1"/>
      </rPr>
      <t xml:space="preserve">○</t>
    </r>
    <r>
      <rPr>
        <sz val="11"/>
        <color rgb="FF000000"/>
        <rFont val="Bodoni MT"/>
        <family val="1"/>
      </rPr>
      <t xml:space="preserve">C LOI)  %</t>
    </r>
  </si>
  <si>
    <t xml:space="preserve">Soluble Salts </t>
  </si>
  <si>
    <t xml:space="preserve">Ca+Mg:Al</t>
  </si>
  <si>
    <t xml:space="preserve">Notes and Recommendations</t>
  </si>
  <si>
    <t xml:space="preserve">USDA Cover Crop Recommendation</t>
  </si>
  <si>
    <t xml:space="preserve">4.5 to 8</t>
  </si>
  <si>
    <t xml:space="preserve">&gt;1.7</t>
  </si>
  <si>
    <t xml:space="preserve">Suggested Cover Crop Blend:</t>
  </si>
  <si>
    <t xml:space="preserve">Estimated Calcium Need (lb/a)</t>
  </si>
  <si>
    <t xml:space="preserve">**Nutrient Required (estimated) lbs per acre</t>
  </si>
  <si>
    <t xml:space="preserve">*Notes: CO2 Respiration 24 hour by IR Gas Analyzer method</t>
  </si>
  <si>
    <r>
      <rPr>
        <sz val="11"/>
        <color rgb="FF000000"/>
        <rFont val="Bodoni MT"/>
        <family val="1"/>
      </rPr>
      <t xml:space="preserve">N-P</t>
    </r>
    <r>
      <rPr>
        <vertAlign val="subscript"/>
        <sz val="11"/>
        <color rgb="FF000000"/>
        <rFont val="Bodoni MT"/>
        <family val="1"/>
      </rPr>
      <t xml:space="preserve">2</t>
    </r>
    <r>
      <rPr>
        <sz val="11"/>
        <color rgb="FF000000"/>
        <rFont val="Bodoni MT"/>
        <family val="1"/>
      </rPr>
      <t xml:space="preserve">O</t>
    </r>
    <r>
      <rPr>
        <vertAlign val="subscript"/>
        <sz val="11"/>
        <color rgb="FF000000"/>
        <rFont val="Bodoni MT"/>
        <family val="1"/>
      </rPr>
      <t xml:space="preserve">5</t>
    </r>
    <r>
      <rPr>
        <sz val="11"/>
        <color rgb="FF000000"/>
        <rFont val="Bodoni MT"/>
        <family val="1"/>
      </rPr>
      <t xml:space="preserve">-K</t>
    </r>
    <r>
      <rPr>
        <vertAlign val="subscript"/>
        <sz val="11"/>
        <color rgb="FF000000"/>
        <rFont val="Bodoni MT"/>
        <family val="1"/>
      </rPr>
      <t xml:space="preserve">2</t>
    </r>
    <r>
      <rPr>
        <sz val="11"/>
        <color rgb="FF000000"/>
        <rFont val="Bodoni MT"/>
        <family val="1"/>
      </rPr>
      <t xml:space="preserve">O</t>
    </r>
  </si>
  <si>
    <t xml:space="preserve">               WEOC is water extractable organic carbon and</t>
  </si>
  <si>
    <t xml:space="preserve">**Additional Nutrient Need lbs per acre</t>
  </si>
  <si>
    <t xml:space="preserve">               WEON is water extractable organic nitrogen. </t>
  </si>
  <si>
    <t xml:space="preserve">               All nutrients extracted using H3A organic acid extract.  </t>
  </si>
  <si>
    <t xml:space="preserve">               PECEC is plant effective CEC calculated using H3A. </t>
  </si>
  <si>
    <t xml:space="preserve">**Brookside Laboratories, Inc. does not guarantee any recommendation as university calibration work has not been done</t>
  </si>
</sst>
</file>

<file path=xl/styles.xml><?xml version="1.0" encoding="utf-8"?>
<styleSheet xmlns="http://schemas.openxmlformats.org/spreadsheetml/2006/main">
  <numFmts count="15">
    <numFmt numFmtId="164" formatCode="General"/>
    <numFmt numFmtId="165" formatCode="_(\$* #,##0.00_);_(\$* \(#,##0.00\);_(\$* \-??_);_(@_)"/>
    <numFmt numFmtId="166" formatCode="@"/>
    <numFmt numFmtId="167" formatCode="0"/>
    <numFmt numFmtId="168" formatCode="\$#,##0.0"/>
    <numFmt numFmtId="169" formatCode="0.0"/>
    <numFmt numFmtId="170" formatCode="#,##0.00"/>
    <numFmt numFmtId="171" formatCode="0.00"/>
    <numFmt numFmtId="172" formatCode="[$-409]m/d/yyyy"/>
    <numFmt numFmtId="173" formatCode="\$#,##0"/>
    <numFmt numFmtId="174" formatCode="General"/>
    <numFmt numFmtId="175" formatCode="\$#,##0.00"/>
    <numFmt numFmtId="176" formatCode="0_);[RED]\(0\)"/>
    <numFmt numFmtId="177" formatCode="#,##0"/>
    <numFmt numFmtId="178" formatCode="0.0;\-0.0;;"/>
  </numFmts>
  <fonts count="39">
    <font>
      <sz val="11"/>
      <color rgb="FF000000"/>
      <name val="Franklin Gothic Book"/>
      <family val="2"/>
    </font>
    <font>
      <sz val="10"/>
      <name val="Arial"/>
      <family val="0"/>
    </font>
    <font>
      <sz val="10"/>
      <name val="Arial"/>
      <family val="0"/>
    </font>
    <font>
      <sz val="10"/>
      <name val="Arial"/>
      <family val="0"/>
    </font>
    <font>
      <sz val="11"/>
      <color rgb="FF000000"/>
      <name val="Calibri"/>
      <family val="2"/>
    </font>
    <font>
      <b val="true"/>
      <sz val="9"/>
      <color rgb="FF000000"/>
      <name val="Tahoma"/>
      <family val="2"/>
    </font>
    <font>
      <sz val="9"/>
      <color rgb="FF000000"/>
      <name val="Tahoma"/>
      <family val="2"/>
    </font>
    <font>
      <b val="true"/>
      <sz val="11"/>
      <color rgb="FF000000"/>
      <name val="Franklin Gothic Book"/>
      <family val="2"/>
    </font>
    <font>
      <b val="true"/>
      <sz val="12"/>
      <color rgb="FF000000"/>
      <name val="Franklin Gothic Book"/>
      <family val="2"/>
    </font>
    <font>
      <sz val="11"/>
      <color rgb="FF000000"/>
      <name val="Bodoni MT"/>
      <family val="1"/>
    </font>
    <font>
      <b val="true"/>
      <vertAlign val="subscript"/>
      <sz val="12"/>
      <color rgb="FF000000"/>
      <name val="Franklin Gothic Book"/>
      <family val="2"/>
    </font>
    <font>
      <b val="true"/>
      <sz val="14"/>
      <color rgb="FF000000"/>
      <name val="Bodoni MT"/>
      <family val="1"/>
    </font>
    <font>
      <b val="true"/>
      <sz val="24"/>
      <color rgb="FF000000"/>
      <name val="Franklin Gothic Book"/>
      <family val="2"/>
    </font>
    <font>
      <b val="true"/>
      <sz val="28"/>
      <color rgb="FF000000"/>
      <name val="Franklin Gothic Book"/>
      <family val="2"/>
    </font>
    <font>
      <b val="true"/>
      <sz val="26"/>
      <color rgb="FF000000"/>
      <name val="Franklin Gothic Book"/>
      <family val="2"/>
    </font>
    <font>
      <b val="true"/>
      <sz val="16"/>
      <color rgb="FF000000"/>
      <name val="Franklin Gothic Book"/>
      <family val="2"/>
    </font>
    <font>
      <b val="true"/>
      <sz val="10"/>
      <color rgb="FF000000"/>
      <name val="Franklin Gothic Book"/>
      <family val="2"/>
    </font>
    <font>
      <sz val="10"/>
      <color rgb="FF000000"/>
      <name val="Franklin Gothic Book"/>
      <family val="2"/>
    </font>
    <font>
      <sz val="10.1"/>
      <color rgb="FF000000"/>
      <name val="Franklin Gothic Book"/>
      <family val="2"/>
    </font>
    <font>
      <b val="true"/>
      <sz val="14"/>
      <color rgb="FF000000"/>
      <name val="Franklin Gothic Book"/>
      <family val="2"/>
    </font>
    <font>
      <sz val="9.2"/>
      <color rgb="FF000000"/>
      <name val="Franklin Gothic Book"/>
      <family val="2"/>
    </font>
    <font>
      <b val="true"/>
      <sz val="16"/>
      <color rgb="FF000000"/>
      <name val="Arial"/>
      <family val="2"/>
    </font>
    <font>
      <b val="true"/>
      <sz val="11"/>
      <color rgb="FF000000"/>
      <name val="Bodoni MT"/>
      <family val="1"/>
    </font>
    <font>
      <sz val="11"/>
      <name val="Bodoni MT"/>
      <family val="1"/>
    </font>
    <font>
      <sz val="11"/>
      <color rgb="FFFF0000"/>
      <name val="Franklin Gothic Book"/>
      <family val="2"/>
    </font>
    <font>
      <sz val="10"/>
      <color rgb="FF000000"/>
      <name val="Bodoni MT"/>
      <family val="1"/>
    </font>
    <font>
      <vertAlign val="subscript"/>
      <sz val="10"/>
      <color rgb="FF000000"/>
      <name val="Bodoni MT"/>
      <family val="1"/>
    </font>
    <font>
      <vertAlign val="subscript"/>
      <sz val="9"/>
      <name val="Bodoni MT"/>
      <family val="1"/>
    </font>
    <font>
      <vertAlign val="superscript"/>
      <sz val="11"/>
      <color rgb="FF000000"/>
      <name val="Bodoni MT"/>
      <family val="1"/>
    </font>
    <font>
      <b val="true"/>
      <i val="true"/>
      <sz val="11"/>
      <color rgb="FF008000"/>
      <name val="Bodoni MT"/>
      <family val="1"/>
    </font>
    <font>
      <sz val="9"/>
      <color rgb="FF000000"/>
      <name val="Arial"/>
      <family val="2"/>
    </font>
    <font>
      <vertAlign val="subscript"/>
      <sz val="11"/>
      <color rgb="FF000000"/>
      <name val="Bodoni MT"/>
      <family val="1"/>
    </font>
    <font>
      <sz val="9"/>
      <color rgb="FF000000"/>
      <name val="Franklin Gothic Book"/>
      <family val="2"/>
    </font>
    <font>
      <b val="true"/>
      <sz val="18"/>
      <color rgb="FF000000"/>
      <name val="Arial"/>
      <family val="0"/>
    </font>
    <font>
      <b val="true"/>
      <sz val="18"/>
      <color rgb="FF000000"/>
      <name val="Bodoni MT"/>
      <family val="0"/>
    </font>
    <font>
      <sz val="10"/>
      <color rgb="FF000000"/>
      <name val="Arial"/>
      <family val="0"/>
    </font>
    <font>
      <b val="true"/>
      <sz val="7"/>
      <color rgb="FF000000"/>
      <name val="Arial"/>
      <family val="0"/>
    </font>
    <font>
      <sz val="8"/>
      <color rgb="FF000000"/>
      <name val="Arial"/>
      <family val="2"/>
    </font>
    <font>
      <sz val="10"/>
      <color rgb="FFF7F7F7"/>
      <name val="Franklin Gothic Book"/>
      <family val="2"/>
    </font>
  </fonts>
  <fills count="9">
    <fill>
      <patternFill patternType="none"/>
    </fill>
    <fill>
      <patternFill patternType="gray125"/>
    </fill>
    <fill>
      <patternFill patternType="solid">
        <fgColor rgb="FFCCFFCC"/>
        <bgColor rgb="FFCCFFFF"/>
      </patternFill>
    </fill>
    <fill>
      <patternFill patternType="solid">
        <fgColor rgb="FFFFFFFF"/>
        <bgColor rgb="FFF7F7F7"/>
      </patternFill>
    </fill>
    <fill>
      <patternFill patternType="solid">
        <fgColor rgb="FF00FF00"/>
        <bgColor rgb="FF03CB37"/>
      </patternFill>
    </fill>
    <fill>
      <patternFill patternType="solid">
        <fgColor rgb="FFFFFF99"/>
        <bgColor rgb="FFF7F7F7"/>
      </patternFill>
    </fill>
    <fill>
      <patternFill patternType="solid">
        <fgColor rgb="FFC0C0C0"/>
        <bgColor rgb="FFCCCCFF"/>
      </patternFill>
    </fill>
    <fill>
      <patternFill patternType="solid">
        <fgColor rgb="FF969696"/>
        <bgColor rgb="FF808080"/>
      </patternFill>
    </fill>
    <fill>
      <patternFill patternType="solid">
        <fgColor rgb="FF99CCFF"/>
        <bgColor rgb="FFCCCCFF"/>
      </patternFill>
    </fill>
  </fills>
  <borders count="17">
    <border diagonalUp="false" diagonalDown="false">
      <left/>
      <right/>
      <top/>
      <bottom/>
      <diagonal/>
    </border>
    <border diagonalUp="false" diagonalDown="false">
      <left style="hair">
        <color rgb="FFF7F7F7"/>
      </left>
      <right style="hair">
        <color rgb="FFF7F7F7"/>
      </right>
      <top style="hair">
        <color rgb="FFF7F7F7"/>
      </top>
      <bottom style="hair">
        <color rgb="FFF7F7F7"/>
      </bottom>
      <diagonal/>
    </border>
    <border diagonalUp="false" diagonalDown="false">
      <left style="medium">
        <color rgb="FF339966"/>
      </left>
      <right/>
      <top style="medium">
        <color rgb="FF339966"/>
      </top>
      <bottom/>
      <diagonal/>
    </border>
    <border diagonalUp="false" diagonalDown="false">
      <left/>
      <right style="medium">
        <color rgb="FF339966"/>
      </right>
      <top style="medium">
        <color rgb="FF339966"/>
      </top>
      <bottom/>
      <diagonal/>
    </border>
    <border diagonalUp="false" diagonalDown="false">
      <left style="medium">
        <color rgb="FF339966"/>
      </left>
      <right/>
      <top/>
      <bottom style="medium">
        <color rgb="FF339966"/>
      </bottom>
      <diagonal/>
    </border>
    <border diagonalUp="false" diagonalDown="false">
      <left/>
      <right style="medium">
        <color rgb="FF339966"/>
      </right>
      <top/>
      <bottom style="medium">
        <color rgb="FF339966"/>
      </bottom>
      <diagonal/>
    </border>
    <border diagonalUp="false" diagonalDown="false">
      <left/>
      <right/>
      <top style="thick">
        <color rgb="FF339966"/>
      </top>
      <bottom/>
      <diagonal/>
    </border>
    <border diagonalUp="false" diagonalDown="false">
      <left/>
      <right/>
      <top/>
      <bottom style="thick">
        <color rgb="FF339966"/>
      </bottom>
      <diagonal/>
    </border>
    <border diagonalUp="false" diagonalDown="false">
      <left/>
      <right style="thick">
        <color rgb="FF333399"/>
      </right>
      <top/>
      <bottom/>
      <diagonal/>
    </border>
    <border diagonalUp="false" diagonalDown="false">
      <left style="thick">
        <color rgb="FF333399"/>
      </left>
      <right/>
      <top/>
      <bottom/>
      <diagonal/>
    </border>
    <border diagonalUp="false" diagonalDown="false">
      <left style="thick">
        <color rgb="FF333399"/>
      </left>
      <right/>
      <top/>
      <bottom style="thick">
        <color rgb="FF333399"/>
      </bottom>
      <diagonal/>
    </border>
    <border diagonalUp="false" diagonalDown="false">
      <left/>
      <right/>
      <top/>
      <bottom style="thick">
        <color rgb="FF333399"/>
      </bottom>
      <diagonal/>
    </border>
    <border diagonalUp="false" diagonalDown="false">
      <left style="thick">
        <color rgb="FF333399"/>
      </left>
      <right/>
      <top style="thin">
        <color rgb="FFFFFFFF"/>
      </top>
      <bottom/>
      <diagonal/>
    </border>
    <border diagonalUp="false" diagonalDown="false">
      <left style="thick">
        <color rgb="FF333399"/>
      </left>
      <right/>
      <top/>
      <bottom style="thick">
        <color rgb="FFF7F7F7"/>
      </bottom>
      <diagonal/>
    </border>
    <border diagonalUp="false" diagonalDown="false">
      <left/>
      <right/>
      <top/>
      <bottom style="thick">
        <color rgb="FFF7F7F7"/>
      </bottom>
      <diagonal/>
    </border>
    <border diagonalUp="false" diagonalDown="false">
      <left/>
      <right/>
      <top/>
      <bottom style="thick"/>
      <diagonal/>
    </border>
    <border diagonalUp="false" diagonalDown="false">
      <left/>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9" fontId="4" fillId="0" borderId="0" xfId="22" applyFont="false" applyBorder="false" applyAlignment="false" applyProtection="false">
      <alignment horizontal="general" vertical="bottom" textRotation="0" wrapText="false" indent="0" shrinkToFit="false"/>
      <protection locked="true" hidden="false"/>
    </xf>
    <xf numFmtId="167" fontId="4" fillId="0" borderId="0" xfId="22"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true" applyBorder="false" applyAlignment="false" applyProtection="false">
      <alignment horizontal="general" vertical="bottom" textRotation="0" wrapText="false" indent="0" shrinkToFit="false"/>
      <protection locked="true" hidden="false"/>
    </xf>
    <xf numFmtId="169" fontId="4" fillId="0" borderId="0" xfId="22" applyFont="true" applyBorder="false" applyAlignment="false" applyProtection="false">
      <alignment horizontal="general" vertical="bottom" textRotation="0" wrapText="false" indent="0" shrinkToFit="false"/>
      <protection locked="true" hidden="false"/>
    </xf>
    <xf numFmtId="169" fontId="4" fillId="0" borderId="0" xfId="22"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22"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7" fontId="8"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74" fontId="0" fillId="0" borderId="1" xfId="0" applyFont="false" applyBorder="true" applyAlignment="true" applyProtection="false">
      <alignment horizontal="left"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75" fontId="0" fillId="0" borderId="1" xfId="22"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center" vertical="bottom" textRotation="0" wrapText="true" indent="0" shrinkToFit="false"/>
      <protection locked="true" hidden="false"/>
    </xf>
    <xf numFmtId="165" fontId="7" fillId="0" borderId="0" xfId="17" applyFont="true" applyBorder="true" applyAlignment="true" applyProtection="true">
      <alignment horizontal="center"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21"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2" fillId="3" borderId="0" xfId="0" applyFont="true" applyBorder="false" applyAlignment="false" applyProtection="false">
      <alignment horizontal="general" vertical="bottom" textRotation="0" wrapText="false" indent="0" shrinkToFit="false"/>
      <protection locked="true" hidden="false"/>
    </xf>
    <xf numFmtId="174" fontId="9" fillId="3"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7" fontId="9" fillId="3" borderId="0" xfId="0" applyFont="true" applyBorder="false" applyAlignment="true" applyProtection="false">
      <alignment horizontal="right" vertical="bottom" textRotation="0" wrapText="false" indent="0" shrinkToFit="false"/>
      <protection locked="true" hidden="false"/>
    </xf>
    <xf numFmtId="164" fontId="22" fillId="3" borderId="0" xfId="0" applyFont="true" applyBorder="true" applyAlignment="true" applyProtection="false">
      <alignment horizontal="left" vertical="bottom" textRotation="0" wrapText="false" indent="0" shrinkToFit="false"/>
      <protection locked="true" hidden="false"/>
    </xf>
    <xf numFmtId="172" fontId="9" fillId="3" borderId="0" xfId="0" applyFont="true" applyBorder="true" applyAlignment="true" applyProtection="false">
      <alignment horizontal="left" vertical="bottom" textRotation="0" wrapText="false" indent="1" shrinkToFit="false"/>
      <protection locked="true" hidden="false"/>
    </xf>
    <xf numFmtId="164" fontId="22" fillId="3" borderId="0" xfId="0" applyFont="true" applyBorder="true" applyAlignment="true" applyProtection="false">
      <alignment horizontal="right" vertical="bottom" textRotation="0" wrapText="false" indent="0" shrinkToFit="false"/>
      <protection locked="true" hidden="false"/>
    </xf>
    <xf numFmtId="172" fontId="9" fillId="3" borderId="0" xfId="0" applyFont="true" applyBorder="true" applyAlignment="true" applyProtection="false">
      <alignment horizontal="center" vertical="bottom" textRotation="0" wrapText="false" indent="0" shrinkToFit="false"/>
      <protection locked="true" hidden="false"/>
    </xf>
    <xf numFmtId="164" fontId="22" fillId="3" borderId="2" xfId="0" applyFont="true" applyBorder="true" applyAlignment="true" applyProtection="false">
      <alignment horizontal="right" vertical="bottom" textRotation="0" wrapText="false" indent="0" shrinkToFit="false"/>
      <protection locked="true" hidden="false"/>
    </xf>
    <xf numFmtId="164" fontId="23" fillId="3" borderId="3" xfId="0" applyFont="true" applyBorder="true" applyAlignment="true" applyProtection="false">
      <alignment horizontal="center" vertical="bottom" textRotation="0" wrapText="false" indent="0" shrinkToFit="false"/>
      <protection locked="true" hidden="false"/>
    </xf>
    <xf numFmtId="164" fontId="22" fillId="3" borderId="4" xfId="0" applyFont="true" applyBorder="true" applyAlignment="true" applyProtection="false">
      <alignment horizontal="right" vertical="bottom" textRotation="0" wrapText="false" indent="0" shrinkToFit="false"/>
      <protection locked="true" hidden="false"/>
    </xf>
    <xf numFmtId="164" fontId="9" fillId="3" borderId="5"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24" fillId="3" borderId="0" xfId="0" applyFont="true" applyBorder="true" applyAlignment="false" applyProtection="false">
      <alignment horizontal="general" vertical="bottom" textRotation="0" wrapText="false" indent="0" shrinkToFit="false"/>
      <protection locked="true" hidden="false"/>
    </xf>
    <xf numFmtId="164" fontId="22" fillId="4" borderId="6"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false" applyProtection="false">
      <alignment horizontal="general" vertical="bottom" textRotation="0" wrapText="false" indent="0" shrinkToFit="false"/>
      <protection locked="true" hidden="false"/>
    </xf>
    <xf numFmtId="164" fontId="9" fillId="3" borderId="6" xfId="0" applyFont="true" applyBorder="true" applyAlignment="false" applyProtection="false">
      <alignment horizontal="general" vertical="bottom" textRotation="0" wrapText="false" indent="0" shrinkToFit="false"/>
      <protection locked="true" hidden="false"/>
    </xf>
    <xf numFmtId="164" fontId="9" fillId="4" borderId="6" xfId="0" applyFont="true" applyBorder="true" applyAlignment="false" applyProtection="false">
      <alignment horizontal="general" vertical="bottom" textRotation="0" wrapText="false" indent="0" shrinkToFit="false"/>
      <protection locked="true" hidden="false"/>
    </xf>
    <xf numFmtId="164" fontId="25" fillId="3" borderId="0" xfId="0" applyFont="true" applyBorder="true" applyAlignment="false" applyProtection="false">
      <alignment horizontal="general" vertical="bottom" textRotation="0" wrapText="false" indent="0" shrinkToFit="false"/>
      <protection locked="true" hidden="false"/>
    </xf>
    <xf numFmtId="169" fontId="25" fillId="2" borderId="0" xfId="0" applyFont="true" applyBorder="true" applyAlignment="false" applyProtection="false">
      <alignment horizontal="general" vertical="bottom" textRotation="0" wrapText="false" indent="0" shrinkToFit="false"/>
      <protection locked="true" hidden="false"/>
    </xf>
    <xf numFmtId="174" fontId="25" fillId="4" borderId="0" xfId="0" applyFont="true" applyBorder="true" applyAlignment="true" applyProtection="false">
      <alignment horizontal="center" vertical="bottom" textRotation="0" wrapText="false" indent="0" shrinkToFit="false"/>
      <protection locked="true" hidden="false"/>
    </xf>
    <xf numFmtId="164" fontId="9" fillId="3" borderId="0" xfId="0" applyFont="true" applyBorder="true" applyAlignment="false" applyProtection="false">
      <alignment horizontal="general" vertical="bottom" textRotation="0" wrapText="false" indent="0" shrinkToFit="false"/>
      <protection locked="true" hidden="false"/>
    </xf>
    <xf numFmtId="164" fontId="25" fillId="5" borderId="0" xfId="0" applyFont="true" applyBorder="true" applyAlignment="true" applyProtection="false">
      <alignment horizontal="right" vertical="bottom" textRotation="0" wrapText="false" indent="0" shrinkToFit="false"/>
      <protection locked="true" hidden="false"/>
    </xf>
    <xf numFmtId="175" fontId="25" fillId="5" borderId="0"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true" applyAlignment="false" applyProtection="false">
      <alignment horizontal="general" vertical="bottom" textRotation="0" wrapText="false" indent="0" shrinkToFit="false"/>
      <protection locked="true" hidden="false"/>
    </xf>
    <xf numFmtId="164" fontId="25" fillId="3" borderId="7" xfId="0" applyFont="true" applyBorder="true" applyAlignment="false" applyProtection="false">
      <alignment horizontal="general" vertical="bottom" textRotation="0" wrapText="false" indent="0" shrinkToFit="false"/>
      <protection locked="true" hidden="false"/>
    </xf>
    <xf numFmtId="169" fontId="25" fillId="2" borderId="7" xfId="0" applyFont="true" applyBorder="true" applyAlignment="false" applyProtection="false">
      <alignment horizontal="general" vertical="bottom" textRotation="0" wrapText="false" indent="0" shrinkToFit="false"/>
      <protection locked="true" hidden="false"/>
    </xf>
    <xf numFmtId="174" fontId="25" fillId="4" borderId="7" xfId="0" applyFont="true" applyBorder="true" applyAlignment="true" applyProtection="false">
      <alignment horizontal="center" vertical="bottom" textRotation="0" wrapText="false" indent="0" shrinkToFit="false"/>
      <protection locked="true" hidden="false"/>
    </xf>
    <xf numFmtId="164" fontId="9" fillId="3" borderId="7" xfId="0" applyFont="true" applyBorder="true" applyAlignment="false" applyProtection="false">
      <alignment horizontal="general" vertical="bottom" textRotation="0" wrapText="false" indent="0" shrinkToFit="false"/>
      <protection locked="true" hidden="false"/>
    </xf>
    <xf numFmtId="167" fontId="25" fillId="5" borderId="7"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xf numFmtId="164" fontId="9" fillId="4" borderId="10" xfId="0" applyFont="true" applyBorder="true" applyAlignment="false" applyProtection="false">
      <alignment horizontal="general" vertical="bottom" textRotation="0" wrapText="false" indent="0" shrinkToFit="false"/>
      <protection locked="true" hidden="false"/>
    </xf>
    <xf numFmtId="164" fontId="9" fillId="4" borderId="11" xfId="0" applyFont="true" applyBorder="true" applyAlignment="false" applyProtection="false">
      <alignment horizontal="general" vertical="bottom" textRotation="0" wrapText="false" indent="0" shrinkToFit="false"/>
      <protection locked="true" hidden="false"/>
    </xf>
    <xf numFmtId="164" fontId="9" fillId="4" borderId="11" xfId="0" applyFont="true" applyBorder="true" applyAlignment="true" applyProtection="false">
      <alignment horizontal="center"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center" vertical="bottom" textRotation="0" wrapText="false" indent="0" shrinkToFit="false"/>
      <protection locked="true" hidden="false"/>
    </xf>
    <xf numFmtId="169" fontId="9" fillId="6"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9" fontId="9" fillId="3" borderId="0" xfId="0" applyFont="true" applyBorder="false" applyAlignment="true" applyProtection="false">
      <alignment horizontal="center" vertical="bottom" textRotation="0" wrapText="false" indent="0" shrinkToFit="false"/>
      <protection locked="true" hidden="false"/>
    </xf>
    <xf numFmtId="167" fontId="9" fillId="6" borderId="0" xfId="0" applyFont="true" applyBorder="false" applyAlignment="true" applyProtection="false">
      <alignment horizontal="center" vertical="bottom" textRotation="0" wrapText="false" indent="0" shrinkToFit="false"/>
      <protection locked="true" hidden="false"/>
    </xf>
    <xf numFmtId="167" fontId="9" fillId="3" borderId="0" xfId="0" applyFont="true" applyBorder="false" applyAlignment="true" applyProtection="false">
      <alignment horizontal="center"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center" vertical="bottom" textRotation="0" wrapText="false" indent="0" shrinkToFit="false"/>
      <protection locked="true" hidden="false"/>
    </xf>
    <xf numFmtId="171" fontId="9" fillId="3" borderId="0" xfId="0" applyFont="true" applyBorder="false" applyAlignment="true" applyProtection="false">
      <alignment horizontal="center" vertical="bottom" textRotation="0" wrapText="false" indent="0" shrinkToFit="false"/>
      <protection locked="true" hidden="false"/>
    </xf>
    <xf numFmtId="171" fontId="9"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23" fillId="0" borderId="12" xfId="0" applyFont="true" applyBorder="true" applyAlignment="false" applyProtection="false">
      <alignment horizontal="general" vertical="bottom" textRotation="0" wrapText="false" indent="0" shrinkToFit="false"/>
      <protection locked="true" hidden="false"/>
    </xf>
    <xf numFmtId="178" fontId="9" fillId="3" borderId="0" xfId="0" applyFont="true" applyBorder="false" applyAlignment="true" applyProtection="false">
      <alignment horizontal="center" vertical="bottom" textRotation="0" wrapText="false" indent="0" shrinkToFit="false"/>
      <protection locked="true" hidden="false"/>
    </xf>
    <xf numFmtId="178" fontId="9" fillId="7" borderId="0" xfId="0" applyFont="true" applyBorder="false" applyAlignment="true" applyProtection="false">
      <alignment horizontal="center" vertical="bottom" textRotation="0" wrapText="false" indent="0" shrinkToFit="false"/>
      <protection locked="true" hidden="false"/>
    </xf>
    <xf numFmtId="164" fontId="9" fillId="8" borderId="13" xfId="0" applyFont="true" applyBorder="true" applyAlignment="true" applyProtection="false">
      <alignment horizontal="center" vertical="bottom" textRotation="0" wrapText="false" indent="0" shrinkToFit="false"/>
      <protection locked="true" hidden="false"/>
    </xf>
    <xf numFmtId="164" fontId="9" fillId="8" borderId="14"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22" fillId="3" borderId="15" xfId="0" applyFont="true" applyBorder="true" applyAlignment="true" applyProtection="false">
      <alignment horizontal="center" vertical="bottom" textRotation="0" wrapText="false" indent="0" shrinkToFit="false"/>
      <protection locked="true" hidden="false"/>
    </xf>
    <xf numFmtId="164" fontId="9" fillId="5" borderId="0" xfId="0" applyFont="true" applyBorder="true" applyAlignment="true" applyProtection="false">
      <alignment horizontal="center" vertical="bottom" textRotation="0" wrapText="false" indent="0" shrinkToFit="false"/>
      <protection locked="true" hidden="false"/>
    </xf>
    <xf numFmtId="164" fontId="9" fillId="3" borderId="9" xfId="0" applyFont="true" applyBorder="true" applyAlignment="true" applyProtection="false">
      <alignment horizontal="right" vertical="bottom" textRotation="0" wrapText="false" indent="0" shrinkToFit="false"/>
      <protection locked="true" hidden="false"/>
    </xf>
    <xf numFmtId="174" fontId="29" fillId="3" borderId="0" xfId="0" applyFont="true" applyBorder="true" applyAlignment="true" applyProtection="false">
      <alignment horizontal="center" vertical="bottom" textRotation="0" wrapText="false" indent="0" shrinkToFit="false"/>
      <protection locked="true" hidden="false"/>
    </xf>
    <xf numFmtId="164" fontId="22" fillId="5" borderId="16" xfId="0" applyFont="true" applyBorder="true" applyAlignment="true" applyProtection="false">
      <alignment horizontal="general" vertical="bottom" textRotation="0" wrapText="false" indent="0" shrinkToFit="false"/>
      <protection locked="true" hidden="false"/>
    </xf>
    <xf numFmtId="164" fontId="0" fillId="5" borderId="16" xfId="0" applyFont="false" applyBorder="true" applyAlignment="false" applyProtection="false">
      <alignment horizontal="general" vertical="bottom" textRotation="0" wrapText="fals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74" fontId="9" fillId="4" borderId="0" xfId="0" applyFont="true" applyBorder="false" applyAlignment="true" applyProtection="false">
      <alignment horizontal="center" vertical="bottom"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67" fontId="9" fillId="4"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_Raw data 2"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468846"/>
      <rgbColor rgb="FFC0C0C0"/>
      <rgbColor rgb="FF808080"/>
      <rgbColor rgb="FF9999FF"/>
      <rgbColor rgb="FF993366"/>
      <rgbColor rgb="FFF7F7F7"/>
      <rgbColor rgb="FFCCFFFF"/>
      <rgbColor rgb="FF660066"/>
      <rgbColor rgb="FFFF8080"/>
      <rgbColor rgb="FF0066CC"/>
      <rgbColor rgb="FFCCCCFF"/>
      <rgbColor rgb="FF000080"/>
      <rgbColor rgb="FFFF00FF"/>
      <rgbColor rgb="FFFFFF00"/>
      <rgbColor rgb="FF00FFFF"/>
      <rgbColor rgb="FF800080"/>
      <rgbColor rgb="FF800000"/>
      <rgbColor rgb="FF4F81BD"/>
      <rgbColor rgb="FF0000FF"/>
      <rgbColor rgb="FF03CB37"/>
      <rgbColor rgb="FFCCFFFF"/>
      <rgbColor rgb="FFCCFFCC"/>
      <rgbColor rgb="FFFFFF99"/>
      <rgbColor rgb="FF99CCFF"/>
      <rgbColor rgb="FFFF99CC"/>
      <rgbColor rgb="FFCC99FF"/>
      <rgbColor rgb="FFFFCC99"/>
      <rgbColor rgb="FF4572A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_rels/chart13.xml.rels><?xml version="1.0" encoding="UTF-8"?>
<Relationships xmlns="http://schemas.openxmlformats.org/package/2006/relationships"><Relationship Id="rId1" Type="http://schemas.openxmlformats.org/officeDocument/2006/relationships/chartUserShapes" Target="../drawings/drawing6.xml"/>
</Relationships>
</file>

<file path=xl/charts/_rels/chart14.xml.rels><?xml version="1.0" encoding="UTF-8"?>
<Relationships xmlns="http://schemas.openxmlformats.org/package/2006/relationships"><Relationship Id="rId1" Type="http://schemas.openxmlformats.org/officeDocument/2006/relationships/chartUserShapes" Target="../drawings/drawing7.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Soil Health &amp; N saved $  MUSSER</a:t>
            </a:r>
          </a:p>
        </c:rich>
      </c:tx>
      <c:layout>
        <c:manualLayout>
          <c:xMode val="edge"/>
          <c:yMode val="edge"/>
          <c:x val="0.212349161573421"/>
          <c:y val="0.0496662518384433"/>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405108917097634"/>
          <c:y val="0.319606290304333"/>
          <c:w val="0.575223319228961"/>
          <c:h val="0.652109967190859"/>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Lbls>
            <c:dLbl>
              <c:idx val="0"/>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0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SoilHealth!$AA$1:$AB$1</c:f>
              <c:strCache>
                <c:ptCount val="2"/>
                <c:pt idx="0">
                  <c:v>Soil Health Calculation</c:v>
                </c:pt>
                <c:pt idx="1">
                  <c:v> $ of Nitrogen Saved </c:v>
                </c:pt>
              </c:strCache>
            </c:strRef>
          </c:cat>
          <c:val>
            <c:numRef>
              <c:f>SoilHealth!$AA$2:$AB$2</c:f>
              <c:numCache>
                <c:formatCode>General</c:formatCode>
                <c:ptCount val="2"/>
              </c:numCache>
            </c:numRef>
          </c:val>
        </c:ser>
        <c:gapWidth val="100"/>
        <c:shape val="cylinder"/>
        <c:axId val="20143745"/>
        <c:axId val="57449141"/>
        <c:axId val="0"/>
      </c:bar3DChart>
      <c:catAx>
        <c:axId val="20143745"/>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57449141"/>
        <c:crossesAt val="0"/>
        <c:auto val="1"/>
        <c:lblAlgn val="ctr"/>
        <c:lblOffset val="100"/>
        <c:noMultiLvlLbl val="0"/>
      </c:catAx>
      <c:valAx>
        <c:axId val="57449141"/>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20143745"/>
        <c:crossesAt val="1"/>
        <c:crossBetween val="midCat"/>
      </c:valAx>
    </c:plotArea>
    <c:legend>
      <c:legendPos val="r"/>
      <c:layout>
        <c:manualLayout>
          <c:xMode val="edge"/>
          <c:yMode val="edge"/>
          <c:x val="0.658517473750196"/>
          <c:y val="0.381377983934834"/>
          <c:w val="0.301285065036828"/>
          <c:h val="0.239506731530716"/>
        </c:manualLayout>
      </c:layout>
      <c:overlay val="0"/>
      <c:spPr>
        <a:noFill/>
        <a:ln w="0">
          <a:noFill/>
        </a:ln>
      </c:spPr>
      <c:txPr>
        <a:bodyPr/>
        <a:lstStyle/>
        <a:p>
          <a:pPr>
            <a:defRPr b="0" sz="1010" spc="-1" strike="noStrike">
              <a:solidFill>
                <a:srgbClr val="000000"/>
              </a:solidFill>
              <a:latin typeface="Franklin Gothic Book"/>
            </a:defRPr>
          </a:pPr>
        </a:p>
      </c:txPr>
    </c:legend>
    <c:plotVisOnly val="1"/>
    <c:dispBlanksAs val="gap"/>
  </c:chart>
  <c:spPr>
    <a:solidFill>
      <a:srgbClr val="ffffff"/>
    </a:solidFill>
    <a:ln w="0">
      <a:solidFill>
        <a:srgbClr val="808080"/>
      </a:solid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Nitrogen  MUSSER</a:t>
            </a:r>
          </a:p>
        </c:rich>
      </c:tx>
      <c:layout>
        <c:manualLayout>
          <c:xMode val="edge"/>
          <c:yMode val="edge"/>
          <c:x val="0.330409123534572"/>
          <c:y val="0.0527517423696227"/>
        </c:manualLayout>
      </c:layout>
      <c:overlay val="0"/>
      <c:spPr>
        <a:noFill/>
        <a:ln w="0">
          <a:noFill/>
        </a:ln>
      </c:spPr>
    </c:title>
    <c:autoTitleDeleted val="0"/>
    <c:plotArea>
      <c:layout>
        <c:manualLayout>
          <c:layoutTarget val="inner"/>
          <c:xMode val="edge"/>
          <c:yMode val="edge"/>
          <c:x val="0.107345083339979"/>
          <c:y val="0.25210285988945"/>
          <c:w val="0.446207831565516"/>
          <c:h val="0.628094208123047"/>
        </c:manualLayout>
      </c:layout>
      <c:pieChart>
        <c:varyColors val="1"/>
        <c:ser>
          <c:idx val="0"/>
          <c:order val="0"/>
          <c:spPr>
            <a:gradFill>
              <a:gsLst>
                <a:gs pos="0">
                  <a:srgbClr val="333399"/>
                </a:gs>
                <a:gs pos="100000">
                  <a:srgbClr val="0066cc"/>
                </a:gs>
              </a:gsLst>
              <a:lin ang="16200000"/>
            </a:gradFill>
            <a:ln w="0">
              <a:noFill/>
            </a:ln>
          </c:spPr>
          <c:explosion val="0"/>
          <c:dPt>
            <c:idx val="0"/>
            <c:spPr>
              <a:gradFill>
                <a:gsLst>
                  <a:gs pos="0">
                    <a:srgbClr val="333399"/>
                  </a:gs>
                  <a:gs pos="100000">
                    <a:srgbClr val="0066cc"/>
                  </a:gs>
                </a:gsLst>
                <a:lin ang="16200000"/>
              </a:gradFill>
              <a:ln w="0">
                <a:noFill/>
              </a:ln>
            </c:spPr>
          </c:dPt>
          <c:dPt>
            <c:idx val="1"/>
            <c:spPr>
              <a:gradFill>
                <a:gsLst>
                  <a:gs pos="0">
                    <a:srgbClr val="993300"/>
                  </a:gs>
                  <a:gs pos="100000">
                    <a:srgbClr val="993366"/>
                  </a:gs>
                </a:gsLst>
                <a:lin ang="16200000"/>
              </a:gradFill>
              <a:ln w="0">
                <a:noFill/>
              </a:ln>
            </c:spPr>
          </c:dPt>
          <c:dLbls>
            <c:numFmt formatCode="#,##0" sourceLinked="1"/>
            <c:dLbl>
              <c:idx val="0"/>
              <c:numFmt formatCode="#,##0" sourceLinked="1"/>
              <c:txPr>
                <a:bodyPr wrap="none"/>
                <a:lstStyle/>
                <a:p>
                  <a:pPr>
                    <a:defRPr b="1" sz="1200" spc="-1" strike="noStrike">
                      <a:solidFill>
                        <a:srgbClr val="000000"/>
                      </a:solidFill>
                      <a:latin typeface="Franklin Gothic Book"/>
                    </a:defRPr>
                  </a:pPr>
                </a:p>
              </c:txPr>
              <c:dLblPos val="bestFit"/>
              <c:showLegendKey val="0"/>
              <c:showVal val="1"/>
              <c:showCatName val="0"/>
              <c:showSerName val="0"/>
              <c:showPercent val="0"/>
              <c:separator>
</c:separator>
            </c:dLbl>
            <c:dLbl>
              <c:idx val="1"/>
              <c:numFmt formatCode="#,##0" sourceLinked="1"/>
              <c:txPr>
                <a:bodyPr wrap="none"/>
                <a:lstStyle/>
                <a:p>
                  <a:pPr>
                    <a:defRPr b="1" sz="1200" spc="-1" strike="noStrike">
                      <a:solidFill>
                        <a:srgbClr val="000000"/>
                      </a:solidFill>
                      <a:latin typeface="Franklin Gothic Book"/>
                    </a:defRPr>
                  </a:pPr>
                </a:p>
              </c:txPr>
              <c:dLblPos val="bestFit"/>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dLblPos val="bestFit"/>
            <c:showLegendKey val="0"/>
            <c:showVal val="1"/>
            <c:showCatName val="0"/>
            <c:showSerName val="0"/>
            <c:showPercent val="0"/>
            <c:separator>
</c:separator>
            <c:showLeaderLines val="1"/>
          </c:dLbls>
          <c:cat>
            <c:strRef>
              <c:f>NPK!$E$1:$F$1</c:f>
              <c:strCache>
                <c:ptCount val="2"/>
                <c:pt idx="0">
                  <c:v>Available Inorganic Nitorgen (#/a)</c:v>
                </c:pt>
                <c:pt idx="1">
                  <c:v>Mineralized Organic Nitrogen (#/a)</c:v>
                </c:pt>
              </c:strCache>
            </c:strRef>
          </c:cat>
          <c:val>
            <c:numRef>
              <c:f>NPK!$E$2:$F$2</c:f>
              <c:numCache>
                <c:formatCode>General</c:formatCode>
                <c:ptCount val="2"/>
              </c:numCache>
            </c:numRef>
          </c:val>
        </c:ser>
        <c:firstSliceAng val="0"/>
      </c:pieChart>
      <c:spPr>
        <a:noFill/>
        <a:ln w="12600">
          <a:noFill/>
        </a:ln>
      </c:spPr>
    </c:plotArea>
    <c:legend>
      <c:legendPos val="r"/>
      <c:layout>
        <c:manualLayout>
          <c:xMode val="edge"/>
          <c:yMode val="edge"/>
          <c:x val="0.6526836270835"/>
          <c:y val="0.370583994232156"/>
          <c:w val="0.306643272988277"/>
          <c:h val="0.254385964912281"/>
        </c:manualLayout>
      </c:layout>
      <c:overlay val="0"/>
      <c:spPr>
        <a:noFill/>
        <a:ln w="0">
          <a:noFill/>
        </a:ln>
      </c:spPr>
      <c:txPr>
        <a:bodyPr/>
        <a:lstStyle/>
        <a:p>
          <a:pPr>
            <a:defRPr b="0" sz="1010" spc="-1" strike="noStrike">
              <a:solidFill>
                <a:srgbClr val="000000"/>
              </a:solidFill>
              <a:latin typeface="Franklin Gothic Book"/>
            </a:defRPr>
          </a:pPr>
        </a:p>
      </c:txPr>
    </c:legend>
    <c:plotVisOnly val="1"/>
    <c:dispBlanksAs val="gap"/>
  </c:chart>
  <c:spPr>
    <a:solidFill>
      <a:srgbClr val="ffffff"/>
    </a:solidFill>
    <a:ln w="0">
      <a:solidFill>
        <a:srgbClr val="808080"/>
      </a:solid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Phosphate  MUSSER</a:t>
            </a:r>
          </a:p>
        </c:rich>
      </c:tx>
      <c:layout>
        <c:manualLayout>
          <c:xMode val="edge"/>
          <c:yMode val="edge"/>
          <c:x val="0.32098385857033"/>
          <c:y val="0.0484795063904804"/>
        </c:manualLayout>
      </c:layout>
      <c:overlay val="0"/>
      <c:spPr>
        <a:noFill/>
        <a:ln w="0">
          <a:noFill/>
        </a:ln>
      </c:spPr>
    </c:title>
    <c:autoTitleDeleted val="0"/>
    <c:plotArea>
      <c:layout>
        <c:manualLayout>
          <c:layoutTarget val="inner"/>
          <c:xMode val="edge"/>
          <c:yMode val="edge"/>
          <c:x val="0.0970791698693313"/>
          <c:y val="0.2555090348171"/>
          <c:w val="0.500461183704842"/>
          <c:h val="0.668907007492287"/>
        </c:manualLayout>
      </c:layout>
      <c:pieChart>
        <c:varyColors val="1"/>
        <c:ser>
          <c:idx val="0"/>
          <c:order val="0"/>
          <c:spPr>
            <a:gradFill>
              <a:gsLst>
                <a:gs pos="0">
                  <a:srgbClr val="333399"/>
                </a:gs>
                <a:gs pos="100000">
                  <a:srgbClr val="0066cc"/>
                </a:gs>
              </a:gsLst>
              <a:lin ang="16200000"/>
            </a:gradFill>
            <a:ln w="0">
              <a:noFill/>
            </a:ln>
          </c:spPr>
          <c:explosion val="0"/>
          <c:dPt>
            <c:idx val="0"/>
            <c:spPr>
              <a:gradFill>
                <a:gsLst>
                  <a:gs pos="0">
                    <a:srgbClr val="333399"/>
                  </a:gs>
                  <a:gs pos="100000">
                    <a:srgbClr val="0066cc"/>
                  </a:gs>
                </a:gsLst>
                <a:lin ang="16200000"/>
              </a:gradFill>
              <a:ln w="0">
                <a:noFill/>
              </a:ln>
            </c:spPr>
          </c:dPt>
          <c:dPt>
            <c:idx val="1"/>
            <c:spPr>
              <a:gradFill>
                <a:gsLst>
                  <a:gs pos="0">
                    <a:srgbClr val="993300"/>
                  </a:gs>
                  <a:gs pos="100000">
                    <a:srgbClr val="993366"/>
                  </a:gs>
                </a:gsLst>
                <a:lin ang="16200000"/>
              </a:gradFill>
              <a:ln w="0">
                <a:noFill/>
              </a:ln>
            </c:spPr>
          </c:dPt>
          <c:dLbls>
            <c:dLbl>
              <c:idx val="0"/>
              <c:txPr>
                <a:bodyPr wrap="none"/>
                <a:lstStyle/>
                <a:p>
                  <a:pPr>
                    <a:defRPr b="1" sz="1200" spc="-1" strike="noStrike">
                      <a:solidFill>
                        <a:srgbClr val="000000"/>
                      </a:solidFill>
                      <a:latin typeface="Franklin Gothic Book"/>
                    </a:defRPr>
                  </a:pPr>
                </a:p>
              </c:txPr>
              <c:dLblPos val="bestFit"/>
              <c:showLegendKey val="0"/>
              <c:showVal val="1"/>
              <c:showCatName val="0"/>
              <c:showSerName val="0"/>
              <c:showPercent val="0"/>
              <c:separator>
</c:separator>
            </c:dLbl>
            <c:dLbl>
              <c:idx val="1"/>
              <c:txPr>
                <a:bodyPr wrap="none"/>
                <a:lstStyle/>
                <a:p>
                  <a:pPr>
                    <a:defRPr b="1" sz="1200" spc="-1" strike="noStrike">
                      <a:solidFill>
                        <a:srgbClr val="000000"/>
                      </a:solidFill>
                      <a:latin typeface="Franklin Gothic Book"/>
                    </a:defRPr>
                  </a:pPr>
                </a:p>
              </c:txPr>
              <c:dLblPos val="bestFit"/>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dLblPos val="bestFit"/>
            <c:showLegendKey val="0"/>
            <c:showVal val="1"/>
            <c:showCatName val="0"/>
            <c:showSerName val="0"/>
            <c:showPercent val="0"/>
            <c:separator>
</c:separator>
            <c:showLeaderLines val="1"/>
          </c:dLbls>
          <c:cat>
            <c:strRef>
              <c:f>NPK!$I$1:$J$1</c:f>
              <c:strCache>
                <c:ptCount val="2"/>
                <c:pt idx="0">
                  <c:v>Avaiable Inorganic P as P2O5 (#/a)</c:v>
                </c:pt>
                <c:pt idx="1">
                  <c:v>Mineralized Organic P as P2O5 (#/a)</c:v>
                </c:pt>
              </c:strCache>
            </c:strRef>
          </c:cat>
          <c:val>
            <c:numRef>
              <c:f>NPK!$I$2:$J$2</c:f>
              <c:numCache>
                <c:formatCode>General</c:formatCode>
                <c:ptCount val="2"/>
              </c:numCache>
            </c:numRef>
          </c:val>
        </c:ser>
        <c:firstSliceAng val="0"/>
      </c:pieChart>
      <c:spPr>
        <a:noFill/>
        <a:ln w="12600">
          <a:noFill/>
        </a:ln>
      </c:spPr>
    </c:plotArea>
    <c:legend>
      <c:legendPos val="r"/>
      <c:layout>
        <c:manualLayout>
          <c:xMode val="edge"/>
          <c:yMode val="edge"/>
          <c:x val="0.633897002305918"/>
          <c:y val="0.380013221683561"/>
          <c:w val="0.325365103766334"/>
          <c:h val="0.217717055971794"/>
        </c:manualLayout>
      </c:layout>
      <c:overlay val="0"/>
      <c:spPr>
        <a:noFill/>
        <a:ln w="0">
          <a:noFill/>
        </a:ln>
      </c:spPr>
      <c:txPr>
        <a:bodyPr/>
        <a:lstStyle/>
        <a:p>
          <a:pPr>
            <a:defRPr b="0" sz="920" spc="-1" strike="noStrike">
              <a:solidFill>
                <a:srgbClr val="000000"/>
              </a:solidFill>
              <a:latin typeface="Franklin Gothic Book"/>
            </a:defRPr>
          </a:pPr>
        </a:p>
      </c:txPr>
    </c:legend>
    <c:plotVisOnly val="1"/>
    <c:dispBlanksAs val="gap"/>
  </c:chart>
  <c:spPr>
    <a:solidFill>
      <a:srgbClr val="ffffff"/>
    </a:solidFill>
    <a:ln w="0">
      <a:solidFill>
        <a:srgbClr val="808080"/>
      </a:solid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Soil Health (ppm)  MUSSER</a:t>
            </a:r>
          </a:p>
        </c:rich>
      </c:tx>
      <c:layout>
        <c:manualLayout>
          <c:xMode val="edge"/>
          <c:yMode val="edge"/>
          <c:x val="0.265698255322419"/>
          <c:y val="0.0484848484848485"/>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47805702866805"/>
          <c:y val="0.0996143250688705"/>
          <c:w val="0.945200215202521"/>
          <c:h val="0.900165289256198"/>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Pt>
            <c:idx val="2"/>
            <c:invertIfNegative val="0"/>
            <c:spPr>
              <a:gradFill>
                <a:gsLst>
                  <a:gs pos="0">
                    <a:srgbClr val="808000"/>
                  </a:gs>
                  <a:gs pos="100000">
                    <a:srgbClr val="99cc00"/>
                  </a:gs>
                </a:gsLst>
                <a:lin ang="16200000"/>
              </a:gradFill>
              <a:ln w="0">
                <a:noFill/>
              </a:ln>
            </c:spPr>
          </c:dPt>
          <c:dPt>
            <c:idx val="3"/>
            <c:invertIfNegative val="0"/>
            <c:spPr>
              <a:gradFill>
                <a:gsLst>
                  <a:gs pos="0">
                    <a:srgbClr val="666699"/>
                  </a:gs>
                  <a:gs pos="100000">
                    <a:srgbClr val="666699"/>
                  </a:gs>
                </a:gsLst>
                <a:lin ang="16200000"/>
              </a:gradFill>
              <a:ln w="0">
                <a:noFill/>
              </a:ln>
            </c:spPr>
          </c:dPt>
          <c:dLbls>
            <c:dLbl>
              <c:idx val="0"/>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dLbl>
              <c:idx val="2"/>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dLbl>
              <c:idx val="3"/>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SoilHealth!$D$1:$G$1</c:f>
              <c:strCache>
                <c:ptCount val="4"/>
                <c:pt idx="0">
                  <c:v>Respiration (Solvita CO2-C) (ppm)</c:v>
                </c:pt>
                <c:pt idx="1">
                  <c:v>Water Extractable Organic Carbon (ppm)</c:v>
                </c:pt>
                <c:pt idx="2">
                  <c:v>Water Extractable Organic Nitrogen (ppm)</c:v>
                </c:pt>
                <c:pt idx="3">
                  <c:v>Organic C:N</c:v>
                </c:pt>
              </c:strCache>
            </c:strRef>
          </c:cat>
          <c:val>
            <c:numRef>
              <c:f>SoilHealth!$D$2:$G$2</c:f>
              <c:numCache>
                <c:formatCode>General</c:formatCode>
                <c:ptCount val="4"/>
              </c:numCache>
            </c:numRef>
          </c:val>
        </c:ser>
        <c:gapWidth val="40"/>
        <c:shape val="cylinder"/>
        <c:axId val="49458881"/>
        <c:axId val="78421116"/>
        <c:axId val="0"/>
      </c:bar3DChart>
      <c:catAx>
        <c:axId val="49458881"/>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78421116"/>
        <c:crossesAt val="0"/>
        <c:auto val="1"/>
        <c:lblAlgn val="ctr"/>
        <c:lblOffset val="100"/>
        <c:noMultiLvlLbl val="0"/>
      </c:catAx>
      <c:valAx>
        <c:axId val="78421116"/>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49458881"/>
        <c:crossesAt val="1"/>
        <c:crossBetween val="midCat"/>
      </c:valAx>
    </c:plotArea>
    <c:plotVisOnly val="1"/>
    <c:dispBlanksAs val="gap"/>
  </c:chart>
  <c:spPr>
    <a:solidFill>
      <a:srgbClr val="ffffff"/>
    </a:solidFill>
    <a:ln w="0">
      <a:solidFill>
        <a:srgbClr val="808080"/>
      </a:solid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33086278981376"/>
          <c:y val="0.137185104052574"/>
          <c:w val="0.560718358038769"/>
          <c:h val="0.765060240963855"/>
        </c:manualLayout>
      </c:layout>
      <c:doughnutChart>
        <c:varyColors val="1"/>
        <c:ser>
          <c:idx val="0"/>
          <c:order val="0"/>
          <c:spPr>
            <a:solidFill>
              <a:srgbClr val="4f81bd"/>
            </a:solidFill>
            <a:ln w="0">
              <a:noFill/>
            </a:ln>
          </c:spPr>
          <c:explosion val="0"/>
          <c:dPt>
            <c:idx val="0"/>
            <c:spPr>
              <a:solidFill>
                <a:srgbClr val="4572a7"/>
              </a:solidFill>
              <a:ln w="0">
                <a:noFill/>
              </a:ln>
            </c:spPr>
          </c:dPt>
          <c:dPt>
            <c:idx val="1"/>
            <c:spPr>
              <a:solidFill>
                <a:srgbClr val="ff0000"/>
              </a:solidFill>
              <a:ln w="0">
                <a:noFill/>
              </a:ln>
            </c:spPr>
          </c:dPt>
          <c:dPt>
            <c:idx val="2"/>
            <c:spPr>
              <a:solidFill>
                <a:srgbClr val="ffff00"/>
              </a:solidFill>
              <a:ln w="0">
                <a:noFill/>
              </a:ln>
            </c:spPr>
          </c:dPt>
          <c:dPt>
            <c:idx val="3"/>
            <c:spPr>
              <a:solidFill>
                <a:srgbClr val="03cb37"/>
              </a:solidFill>
              <a:ln w="0">
                <a:noFill/>
              </a:ln>
            </c:spPr>
          </c:dPt>
          <c:dPt>
            <c:idx val="4"/>
            <c:spPr>
              <a:solidFill>
                <a:srgbClr val="468846"/>
              </a:solidFill>
              <a:ln w="0">
                <a:noFill/>
              </a:ln>
            </c:spPr>
          </c:dPt>
          <c:dPt>
            <c:idx val="5"/>
            <c:spPr>
              <a:noFill/>
              <a:ln w="0">
                <a:noFill/>
              </a:ln>
            </c:spPr>
          </c:dPt>
          <c:dLbls>
            <c:dLbl>
              <c:idx val="0"/>
              <c:txPr>
                <a:bodyPr wrap="none"/>
                <a:lstStyle/>
                <a:p>
                  <a:pPr>
                    <a:defRPr b="0" sz="1000" spc="-1" strike="noStrike">
                      <a:latin typeface="Arial"/>
                    </a:defRPr>
                  </a:pPr>
                </a:p>
              </c:txPr>
              <c:showLegendKey val="0"/>
              <c:showVal val="0"/>
              <c:showCatName val="0"/>
              <c:showSerName val="0"/>
              <c:showPercent val="0"/>
              <c:separator>
</c:separator>
            </c:dLbl>
            <c:dLbl>
              <c:idx val="1"/>
              <c:txPr>
                <a:bodyPr wrap="none"/>
                <a:lstStyle/>
                <a:p>
                  <a:pPr>
                    <a:defRPr b="0" sz="1000" spc="-1" strike="noStrike">
                      <a:latin typeface="Arial"/>
                    </a:defRPr>
                  </a:pPr>
                </a:p>
              </c:txPr>
              <c:showLegendKey val="0"/>
              <c:showVal val="0"/>
              <c:showCatName val="0"/>
              <c:showSerName val="0"/>
              <c:showPercent val="0"/>
              <c:separator>
</c:separator>
            </c:dLbl>
            <c:dLbl>
              <c:idx val="2"/>
              <c:txPr>
                <a:bodyPr wrap="none"/>
                <a:lstStyle/>
                <a:p>
                  <a:pPr>
                    <a:defRPr b="0" sz="1000" spc="-1" strike="noStrike">
                      <a:latin typeface="Arial"/>
                    </a:defRPr>
                  </a:pPr>
                </a:p>
              </c:txPr>
              <c:showLegendKey val="0"/>
              <c:showVal val="0"/>
              <c:showCatName val="0"/>
              <c:showSerName val="0"/>
              <c:showPercent val="0"/>
              <c:separator>
</c:separator>
            </c:dLbl>
            <c:dLbl>
              <c:idx val="3"/>
              <c:txPr>
                <a:bodyPr wrap="none"/>
                <a:lstStyle/>
                <a:p>
                  <a:pPr>
                    <a:defRPr b="0" sz="1000" spc="-1" strike="noStrike">
                      <a:latin typeface="Arial"/>
                    </a:defRPr>
                  </a:pPr>
                </a:p>
              </c:txPr>
              <c:showLegendKey val="0"/>
              <c:showVal val="0"/>
              <c:showCatName val="0"/>
              <c:showSerName val="0"/>
              <c:showPercent val="0"/>
              <c:separator>
</c:separator>
            </c:dLbl>
            <c:dLbl>
              <c:idx val="4"/>
              <c:txPr>
                <a:bodyPr wrap="none"/>
                <a:lstStyle/>
                <a:p>
                  <a:pPr>
                    <a:defRPr b="0" sz="1000" spc="-1" strike="noStrike">
                      <a:latin typeface="Arial"/>
                    </a:defRPr>
                  </a:pPr>
                </a:p>
              </c:txPr>
              <c:showLegendKey val="0"/>
              <c:showVal val="0"/>
              <c:showCatName val="0"/>
              <c:showSerName val="0"/>
              <c:showPercent val="0"/>
              <c:separator>
</c:separator>
            </c:dLbl>
            <c:dLbl>
              <c:idx val="5"/>
              <c:txPr>
                <a:bodyPr wrap="none"/>
                <a:lstStyle/>
                <a:p>
                  <a:pPr>
                    <a:defRPr b="0" sz="1000" spc="-1" strike="noStrike">
                      <a:latin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1"/>
          </c:dLbls>
          <c:val>
            <c:numRef>
              <c:f>Ratings!$S$3:$S$8</c:f>
              <c:numCache>
                <c:formatCode>General</c:formatCode>
                <c:ptCount val="6"/>
                <c:pt idx="0">
                  <c:v>0</c:v>
                </c:pt>
                <c:pt idx="1">
                  <c:v>2</c:v>
                </c:pt>
                <c:pt idx="2">
                  <c:v>8</c:v>
                </c:pt>
                <c:pt idx="3">
                  <c:v>20</c:v>
                </c:pt>
                <c:pt idx="4">
                  <c:v>20</c:v>
                </c:pt>
                <c:pt idx="5">
                  <c:v>50</c:v>
                </c:pt>
              </c:numCache>
            </c:numRef>
          </c:val>
        </c:ser>
        <c:firstSliceAng val="270"/>
        <c:holeSize val="50"/>
      </c:doughnutChart>
      <c:doughnutChart>
        <c:varyColors val="1"/>
        <c:ser>
          <c:idx val="1"/>
          <c:order val="1"/>
          <c:spPr>
            <a:noFill/>
            <a:ln w="0">
              <a:noFill/>
            </a:ln>
          </c:spPr>
          <c:explosion val="0"/>
          <c:dPt>
            <c:idx val="0"/>
            <c:spPr>
              <a:noFill/>
              <a:ln w="0">
                <a:noFill/>
              </a:ln>
            </c:spPr>
          </c:dPt>
          <c:dPt>
            <c:idx val="1"/>
            <c:spPr>
              <a:solidFill>
                <a:srgbClr val="000000"/>
              </a:solidFill>
              <a:ln w="0">
                <a:noFill/>
              </a:ln>
            </c:spPr>
          </c:dPt>
          <c:dPt>
            <c:idx val="2"/>
            <c:spPr>
              <a:noFill/>
              <a:ln w="0">
                <a:noFill/>
              </a:ln>
            </c:spPr>
          </c:dPt>
          <c:dLbls>
            <c:dLbl>
              <c:idx val="0"/>
              <c:txPr>
                <a:bodyPr wrap="none"/>
                <a:lstStyle/>
                <a:p>
                  <a:pPr>
                    <a:defRPr b="0" sz="1000" spc="-1" strike="noStrike">
                      <a:latin typeface="Arial"/>
                    </a:defRPr>
                  </a:pPr>
                </a:p>
              </c:txPr>
              <c:showLegendKey val="0"/>
              <c:showVal val="0"/>
              <c:showCatName val="0"/>
              <c:showSerName val="0"/>
              <c:showPercent val="0"/>
              <c:separator>
</c:separator>
            </c:dLbl>
            <c:dLbl>
              <c:idx val="1"/>
              <c:txPr>
                <a:bodyPr wrap="none"/>
                <a:lstStyle/>
                <a:p>
                  <a:pPr>
                    <a:defRPr b="0" sz="1000" spc="-1" strike="noStrike">
                      <a:latin typeface="Arial"/>
                    </a:defRPr>
                  </a:pPr>
                </a:p>
              </c:txPr>
              <c:showLegendKey val="0"/>
              <c:showVal val="0"/>
              <c:showCatName val="0"/>
              <c:showSerName val="0"/>
              <c:showPercent val="0"/>
              <c:separator>
</c:separator>
            </c:dLbl>
            <c:dLbl>
              <c:idx val="2"/>
              <c:txPr>
                <a:bodyPr wrap="none"/>
                <a:lstStyle/>
                <a:p>
                  <a:pPr>
                    <a:defRPr b="0" sz="1000" spc="-1" strike="noStrike">
                      <a:latin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1"/>
          </c:dLbls>
          <c:val>
            <c:numRef>
              <c:f>Ratings!$M$2:$O$2</c:f>
              <c:numCache>
                <c:formatCode>General</c:formatCode>
                <c:ptCount val="3"/>
                <c:pt idx="0">
                  <c:v>0</c:v>
                </c:pt>
                <c:pt idx="1">
                  <c:v>1</c:v>
                </c:pt>
                <c:pt idx="2">
                  <c:v>90</c:v>
                </c:pt>
              </c:numCache>
            </c:numRef>
          </c:val>
        </c:ser>
        <c:firstSliceAng val="270"/>
        <c:holeSize val="50"/>
      </c:doughnutChart>
      <c:spPr>
        <a:noFill/>
        <a:ln w="12600">
          <a:noFill/>
        </a:ln>
      </c:spPr>
    </c:plotArea>
    <c:plotVisOnly val="1"/>
    <c:dispBlanksAs val="gap"/>
  </c:chart>
  <c:spPr>
    <a:solidFill>
      <a:srgbClr val="ffffff"/>
    </a:solidFill>
    <a:ln w="0">
      <a:noFill/>
    </a:ln>
  </c:spPr>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176977590499904"/>
          <c:y val="0.0862952289465258"/>
          <c:w val="0.806550469258763"/>
          <c:h val="0.911143131604227"/>
        </c:manualLayout>
      </c:layout>
      <c:barChart>
        <c:barDir val="col"/>
        <c:grouping val="clustered"/>
        <c:varyColors val="0"/>
        <c:ser>
          <c:idx val="0"/>
          <c:order val="0"/>
          <c:spPr>
            <a:gradFill>
              <a:gsLst>
                <a:gs pos="0">
                  <a:srgbClr val="339966"/>
                </a:gs>
                <a:gs pos="100000">
                  <a:srgbClr val="ff0000"/>
                </a:gs>
              </a:gsLst>
              <a:lin ang="5400000"/>
            </a:gradFill>
            <a:ln w="0">
              <a:noFill/>
            </a:ln>
          </c:spPr>
          <c:invertIfNegative val="0"/>
          <c:dPt>
            <c:idx val="1"/>
            <c:invertIfNegative val="0"/>
            <c:spPr>
              <a:gradFill>
                <a:gsLst>
                  <a:gs pos="0">
                    <a:srgbClr val="339966"/>
                  </a:gs>
                  <a:gs pos="100000">
                    <a:srgbClr val="ff0000"/>
                  </a:gs>
                </a:gsLst>
                <a:lin ang="5400000"/>
              </a:gradFill>
              <a:ln w="12600">
                <a:solidFill>
                  <a:srgbClr val="ffcc00"/>
                </a:solidFill>
                <a:round/>
              </a:ln>
            </c:spPr>
          </c:dPt>
          <c:dPt>
            <c:idx val="3"/>
            <c:invertIfNegative val="0"/>
            <c:spPr>
              <a:gradFill>
                <a:gsLst>
                  <a:gs pos="0">
                    <a:srgbClr val="339966"/>
                  </a:gs>
                  <a:gs pos="100000">
                    <a:srgbClr val="ff0000"/>
                  </a:gs>
                </a:gsLst>
                <a:lin ang="5400000"/>
              </a:gradFill>
              <a:ln w="0">
                <a:noFill/>
              </a:ln>
            </c:spPr>
          </c:dPt>
          <c:dLbls>
            <c:dLbl>
              <c:idx val="1"/>
              <c:txPr>
                <a:bodyPr wrap="none"/>
                <a:lstStyle/>
                <a:p>
                  <a:pPr>
                    <a:defRPr b="0" sz="1000" spc="-1" strike="noStrike">
                      <a:latin typeface="Arial"/>
                    </a:defRPr>
                  </a:pPr>
                </a:p>
              </c:txPr>
              <c:showLegendKey val="0"/>
              <c:showVal val="0"/>
              <c:showCatName val="0"/>
              <c:showSerName val="0"/>
              <c:showPercent val="0"/>
              <c:separator>
</c:separator>
            </c:dLbl>
            <c:dLbl>
              <c:idx val="3"/>
              <c:txPr>
                <a:bodyPr wrap="none"/>
                <a:lstStyle/>
                <a:p>
                  <a:pPr>
                    <a:defRPr b="0" sz="1000" spc="-1" strike="noStrike">
                      <a:latin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Ratings!$A$1:$F$1</c:f>
              <c:strCache>
                <c:ptCount val="6"/>
                <c:pt idx="0">
                  <c:v>Ca:Mg</c:v>
                </c:pt>
                <c:pt idx="1">
                  <c:v>Mg:K</c:v>
                </c:pt>
                <c:pt idx="2">
                  <c:v>P:S</c:v>
                </c:pt>
                <c:pt idx="3">
                  <c:v>P:Zn</c:v>
                </c:pt>
                <c:pt idx="4">
                  <c:v>K:Na</c:v>
                </c:pt>
                <c:pt idx="5">
                  <c:v>Fe:Mn</c:v>
                </c:pt>
              </c:strCache>
            </c:strRef>
          </c:cat>
          <c:val>
            <c:numRef>
              <c:f>Ratings!$G$2:$L$2</c:f>
              <c:numCache>
                <c:formatCode>General</c:formatCode>
                <c:ptCount val="6"/>
              </c:numCache>
            </c:numRef>
          </c:val>
        </c:ser>
        <c:gapWidth val="50"/>
        <c:overlap val="0"/>
        <c:axId val="67741469"/>
        <c:axId val="51298310"/>
      </c:barChart>
      <c:catAx>
        <c:axId val="67741469"/>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800" spc="-1" strike="noStrike">
                <a:solidFill>
                  <a:srgbClr val="000000"/>
                </a:solidFill>
                <a:latin typeface="Arial"/>
              </a:defRPr>
            </a:pPr>
          </a:p>
        </c:txPr>
        <c:crossAx val="51298310"/>
        <c:crossesAt val="0"/>
        <c:auto val="1"/>
        <c:lblAlgn val="ctr"/>
        <c:lblOffset val="100"/>
        <c:noMultiLvlLbl val="0"/>
      </c:catAx>
      <c:valAx>
        <c:axId val="51298310"/>
        <c:scaling>
          <c:orientation val="minMax"/>
          <c:max val="5"/>
          <c:min val="0"/>
        </c:scaling>
        <c:delete val="1"/>
        <c:axPos val="l"/>
        <c:majorGridlines>
          <c:spPr>
            <a:ln w="0">
              <a:solidFill>
                <a:srgbClr val="000000"/>
              </a:solidFill>
            </a:ln>
          </c:spPr>
        </c:majorGridlines>
        <c:numFmt formatCode="General" sourceLinked="1"/>
        <c:majorTickMark val="out"/>
        <c:minorTickMark val="none"/>
        <c:tickLblPos val="nextTo"/>
        <c:spPr>
          <a:ln w="0">
            <a:noFill/>
          </a:ln>
        </c:spPr>
        <c:txPr>
          <a:bodyPr/>
          <a:lstStyle/>
          <a:p>
            <a:pPr>
              <a:defRPr b="0" sz="1000" spc="-1" strike="noStrike">
                <a:solidFill>
                  <a:srgbClr val="f7f7f7"/>
                </a:solidFill>
                <a:latin typeface="Franklin Gothic Book"/>
              </a:defRPr>
            </a:pPr>
          </a:p>
        </c:txPr>
        <c:crossAx val="67741469"/>
        <c:crossBetween val="midCat"/>
        <c:majorUnit val="1"/>
      </c:valAx>
      <c:spPr>
        <a:solidFill>
          <a:srgbClr val="ffffff"/>
        </a:solidFill>
        <a:ln w="12600">
          <a:solidFill>
            <a:srgbClr val="000000"/>
          </a:solidFill>
          <a:round/>
        </a:ln>
      </c:spPr>
    </c:plotArea>
    <c:plotVisOnly val="1"/>
    <c:dispBlanksAs val="gap"/>
  </c:chart>
  <c:spPr>
    <a:solidFill>
      <a:srgbClr val="ffffff"/>
    </a:solidFill>
    <a:ln w="0">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Available NPK  MUSSER</a:t>
            </a:r>
          </a:p>
        </c:rich>
      </c:tx>
      <c:layout>
        <c:manualLayout>
          <c:xMode val="edge"/>
          <c:yMode val="edge"/>
          <c:x val="0.295322300309831"/>
          <c:y val="0.052487502975482"/>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955943474646717"/>
          <c:y val="0.224232325636753"/>
          <c:w val="0.684047457114789"/>
          <c:h val="0.775529635801"/>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Pt>
            <c:idx val="2"/>
            <c:invertIfNegative val="0"/>
            <c:spPr>
              <a:gradFill>
                <a:gsLst>
                  <a:gs pos="0">
                    <a:srgbClr val="808000"/>
                  </a:gs>
                  <a:gs pos="100000">
                    <a:srgbClr val="99cc00"/>
                  </a:gs>
                </a:gsLst>
                <a:lin ang="16200000"/>
              </a:gradFill>
              <a:ln w="0">
                <a:noFill/>
              </a:ln>
            </c:spPr>
          </c:dPt>
          <c:dLbls>
            <c:dLbl>
              <c:idx val="0"/>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dLbl>
              <c:idx val="2"/>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1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NPK!$AA$1:$AC$1</c:f>
              <c:strCache>
                <c:ptCount val="3"/>
                <c:pt idx="0">
                  <c:v>Total Available Nitrogen (#/a)</c:v>
                </c:pt>
                <c:pt idx="1">
                  <c:v>Total Available P as P2O5 (#/a)</c:v>
                </c:pt>
                <c:pt idx="2">
                  <c:v>Available Potssasium as K2O (#/a)</c:v>
                </c:pt>
              </c:strCache>
            </c:strRef>
          </c:cat>
          <c:val>
            <c:numRef>
              <c:f>NPK!$AA$2:$AC$2</c:f>
              <c:numCache>
                <c:formatCode>General</c:formatCode>
                <c:ptCount val="3"/>
              </c:numCache>
            </c:numRef>
          </c:val>
        </c:ser>
        <c:gapWidth val="13"/>
        <c:shape val="cylinder"/>
        <c:axId val="29084770"/>
        <c:axId val="74715363"/>
        <c:axId val="0"/>
      </c:bar3DChart>
      <c:catAx>
        <c:axId val="29084770"/>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74715363"/>
        <c:crossesAt val="0"/>
        <c:auto val="1"/>
        <c:lblAlgn val="ctr"/>
        <c:lblOffset val="100"/>
        <c:noMultiLvlLbl val="0"/>
      </c:catAx>
      <c:valAx>
        <c:axId val="74715363"/>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29084770"/>
        <c:crossesAt val="1"/>
        <c:crossBetween val="midCat"/>
      </c:valAx>
    </c:plotArea>
    <c:plotVisOnly val="1"/>
    <c:dispBlanksAs val="gap"/>
  </c:chart>
  <c:spPr>
    <a:solidFill>
      <a:srgbClr val="ffffff"/>
    </a:solidFill>
    <a:ln w="0">
      <a:solidFill>
        <a:srgbClr val="80808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Nitrogen Savings  MUSSER</a:t>
            </a:r>
          </a:p>
        </c:rich>
      </c:tx>
      <c:layout>
        <c:manualLayout>
          <c:xMode val="edge"/>
          <c:yMode val="edge"/>
          <c:x val="0.254998765736855"/>
          <c:y val="0.0532573092320757"/>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299514523163005"/>
          <c:y val="0.346233167536091"/>
          <c:w val="0.788365012754052"/>
          <c:h val="0.653524202353512"/>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Pt>
            <c:idx val="2"/>
            <c:invertIfNegative val="0"/>
            <c:spPr>
              <a:gradFill>
                <a:gsLst>
                  <a:gs pos="0">
                    <a:srgbClr val="808000"/>
                  </a:gs>
                  <a:gs pos="100000">
                    <a:srgbClr val="99cc00"/>
                  </a:gs>
                </a:gsLst>
                <a:lin ang="16200000"/>
              </a:gradFill>
              <a:ln w="0">
                <a:noFill/>
              </a:ln>
            </c:spPr>
          </c:dPt>
          <c:dLbls>
            <c:dLbl>
              <c:idx val="0"/>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2"/>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NPK!$E$1:$G$1</c:f>
              <c:strCache>
                <c:ptCount val="3"/>
                <c:pt idx="0">
                  <c:v>Available Inorganic Nitorgen (#/a)</c:v>
                </c:pt>
                <c:pt idx="1">
                  <c:v>Mineralized Organic Nitrogen (#/a)</c:v>
                </c:pt>
                <c:pt idx="2">
                  <c:v> $ of Nitrogen Saved </c:v>
                </c:pt>
              </c:strCache>
            </c:strRef>
          </c:cat>
          <c:val>
            <c:numRef>
              <c:f>NPK!$E$2:$G$2</c:f>
              <c:numCache>
                <c:formatCode>General</c:formatCode>
                <c:ptCount val="3"/>
              </c:numCache>
            </c:numRef>
          </c:val>
        </c:ser>
        <c:gapWidth val="100"/>
        <c:shape val="cylinder"/>
        <c:axId val="98673777"/>
        <c:axId val="6981637"/>
        <c:axId val="0"/>
      </c:bar3DChart>
      <c:catAx>
        <c:axId val="98673777"/>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6981637"/>
        <c:crossesAt val="0"/>
        <c:auto val="1"/>
        <c:lblAlgn val="ctr"/>
        <c:lblOffset val="100"/>
        <c:noMultiLvlLbl val="0"/>
      </c:catAx>
      <c:valAx>
        <c:axId val="6981637"/>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98673777"/>
        <c:crossesAt val="1"/>
        <c:crossBetween val="midCat"/>
      </c:valAx>
    </c:plotArea>
    <c:plotVisOnly val="1"/>
    <c:dispBlanksAs val="gap"/>
  </c:chart>
  <c:spPr>
    <a:solidFill>
      <a:srgbClr val="ffffff"/>
    </a:solidFill>
    <a:ln w="0">
      <a:solidFill>
        <a:srgbClr val="808080"/>
      </a:solid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Soil Chemistry  MUSSER</a:t>
            </a:r>
          </a:p>
        </c:rich>
      </c:tx>
      <c:layout>
        <c:manualLayout>
          <c:xMode val="edge"/>
          <c:yMode val="edge"/>
          <c:x val="0.273214884344619"/>
          <c:y val="0.0477845351867941"/>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346128059001006"/>
          <c:y val="0.286055603822763"/>
          <c:w val="0.904290982232652"/>
          <c:h val="0.71372719374457"/>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Pt>
            <c:idx val="2"/>
            <c:invertIfNegative val="0"/>
            <c:spPr>
              <a:gradFill>
                <a:gsLst>
                  <a:gs pos="0">
                    <a:srgbClr val="808000"/>
                  </a:gs>
                  <a:gs pos="100000">
                    <a:srgbClr val="99cc00"/>
                  </a:gs>
                </a:gsLst>
                <a:lin ang="16200000"/>
              </a:gradFill>
              <a:ln w="0">
                <a:noFill/>
              </a:ln>
            </c:spPr>
          </c:dPt>
          <c:dLbls>
            <c:numFmt formatCode="0.0" sourceLinked="1"/>
            <c:dLbl>
              <c:idx val="0"/>
              <c:numFmt formatCode="0.0" sourceLinked="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numFmt formatCode="0.0" sourceLinked="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2"/>
              <c:numFmt formatCode="0.0" sourceLinked="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SecondaryMinorNutrients!$BA$1:$BC$1</c:f>
              <c:strCache>
                <c:ptCount val="3"/>
                <c:pt idx="0">
                  <c:v>Calcium H3A (#/a)</c:v>
                </c:pt>
                <c:pt idx="1">
                  <c:v>Iron H3A (ppm)</c:v>
                </c:pt>
                <c:pt idx="2">
                  <c:v>Alulminum H3A (ppm)</c:v>
                </c:pt>
              </c:strCache>
            </c:strRef>
          </c:cat>
          <c:val>
            <c:numRef>
              <c:f>SecondaryMinorNutrients!$BA$2:$BC$2</c:f>
              <c:numCache>
                <c:formatCode>General</c:formatCode>
                <c:ptCount val="3"/>
              </c:numCache>
            </c:numRef>
          </c:val>
        </c:ser>
        <c:gapWidth val="100"/>
        <c:shape val="cylinder"/>
        <c:axId val="95480811"/>
        <c:axId val="42793045"/>
        <c:axId val="0"/>
      </c:bar3DChart>
      <c:catAx>
        <c:axId val="95480811"/>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42793045"/>
        <c:crossesAt val="0"/>
        <c:auto val="1"/>
        <c:lblAlgn val="ctr"/>
        <c:lblOffset val="100"/>
        <c:noMultiLvlLbl val="0"/>
      </c:catAx>
      <c:valAx>
        <c:axId val="42793045"/>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95480811"/>
        <c:crossesAt val="1"/>
        <c:crossBetween val="midCat"/>
      </c:valAx>
    </c:plotArea>
    <c:plotVisOnly val="1"/>
    <c:dispBlanksAs val="gap"/>
  </c:chart>
  <c:spPr>
    <a:solidFill>
      <a:srgbClr val="ffffff"/>
    </a:solidFill>
    <a:ln w="0">
      <a:solidFill>
        <a:srgbClr val="808080"/>
      </a:solid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NPK You Need  HILL</a:t>
            </a:r>
          </a:p>
        </c:rich>
      </c:tx>
      <c:layout>
        <c:manualLayout>
          <c:xMode val="edge"/>
          <c:yMode val="edge"/>
          <c:x val="0.253453714782987"/>
          <c:y val="0.0665955501371533"/>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394865658653323"/>
          <c:y val="0.326120085339835"/>
          <c:w val="0.591537039051452"/>
          <c:h val="0.673727522096922"/>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Pt>
            <c:idx val="2"/>
            <c:invertIfNegative val="0"/>
            <c:spPr>
              <a:gradFill>
                <a:gsLst>
                  <a:gs pos="0">
                    <a:srgbClr val="808000"/>
                  </a:gs>
                  <a:gs pos="100000">
                    <a:srgbClr val="99cc00"/>
                  </a:gs>
                </a:gsLst>
                <a:lin ang="16200000"/>
              </a:gradFill>
              <a:ln w="0">
                <a:noFill/>
              </a:ln>
            </c:spPr>
          </c:dPt>
          <c:dLbls>
            <c:dLbl>
              <c:idx val="0"/>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2"/>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NPK!$J$1:$L$1</c:f>
              <c:strCache>
                <c:ptCount val="3"/>
                <c:pt idx="0">
                  <c:v>Mineralized Organic P as P2O5 (#/a)</c:v>
                </c:pt>
                <c:pt idx="1">
                  <c:v>Available Potssasium as K2O (#/a)</c:v>
                </c:pt>
                <c:pt idx="2">
                  <c:v> NPK Value as $/a </c:v>
                </c:pt>
              </c:strCache>
            </c:strRef>
          </c:cat>
          <c:val>
            <c:numRef>
              <c:f>NPK!$J$3:$L$3</c:f>
              <c:numCache>
                <c:formatCode>General</c:formatCode>
                <c:ptCount val="3"/>
              </c:numCache>
            </c:numRef>
          </c:val>
        </c:ser>
        <c:gapWidth val="13"/>
        <c:shape val="cylinder"/>
        <c:axId val="56044110"/>
        <c:axId val="18556783"/>
        <c:axId val="0"/>
      </c:bar3DChart>
      <c:catAx>
        <c:axId val="56044110"/>
        <c:scaling>
          <c:orientation val="minMax"/>
        </c:scaling>
        <c:delete val="0"/>
        <c:axPos val="b"/>
        <c:numFmt formatCode="General" sourceLinked="1"/>
        <c:majorTickMark val="out"/>
        <c:minorTickMark val="none"/>
        <c:tickLblPos val="nextTo"/>
        <c:spPr>
          <a:ln w="0">
            <a:solidFill>
              <a:srgbClr val="808080"/>
            </a:solidFill>
          </a:ln>
        </c:spPr>
        <c:txPr>
          <a:bodyPr rot="-2700000"/>
          <a:lstStyle/>
          <a:p>
            <a:pPr>
              <a:defRPr b="0" sz="1000" spc="-1" strike="noStrike">
                <a:solidFill>
                  <a:srgbClr val="000000"/>
                </a:solidFill>
                <a:latin typeface="Franklin Gothic Book"/>
              </a:defRPr>
            </a:pPr>
          </a:p>
        </c:txPr>
        <c:crossAx val="18556783"/>
        <c:crossesAt val="0"/>
        <c:auto val="1"/>
        <c:lblAlgn val="ctr"/>
        <c:lblOffset val="100"/>
        <c:noMultiLvlLbl val="0"/>
      </c:catAx>
      <c:valAx>
        <c:axId val="18556783"/>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56044110"/>
        <c:crossesAt val="1"/>
        <c:crossBetween val="midCat"/>
      </c:valAx>
    </c:plotArea>
    <c:plotVisOnly val="1"/>
    <c:dispBlanksAs val="gap"/>
  </c:chart>
  <c:spPr>
    <a:solidFill>
      <a:srgbClr val="ffffff"/>
    </a:solidFill>
    <a:ln w="0">
      <a:solidFill>
        <a:srgbClr val="808080"/>
      </a:solid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Soil Health and %MAC  MUSSER</a:t>
            </a:r>
          </a:p>
        </c:rich>
      </c:tx>
      <c:layout>
        <c:manualLayout>
          <c:xMode val="edge"/>
          <c:yMode val="edge"/>
          <c:x val="0.203409858203916"/>
          <c:y val="0.0490886727049089"/>
        </c:manualLayout>
      </c:layout>
      <c:overlay val="0"/>
      <c:spPr>
        <a:noFill/>
        <a:ln w="0">
          <a:noFill/>
        </a:ln>
      </c:spPr>
    </c:title>
    <c:autoTitleDeleted val="0"/>
    <c:plotArea>
      <c:layout>
        <c:manualLayout>
          <c:layoutTarget val="inner"/>
          <c:xMode val="edge"/>
          <c:yMode val="edge"/>
          <c:x val="0.104659014179608"/>
          <c:y val="0.253606172425361"/>
          <c:w val="0.511985145172181"/>
          <c:h val="0.633344515263334"/>
        </c:manualLayout>
      </c:layout>
      <c:pieChart>
        <c:varyColors val="1"/>
        <c:ser>
          <c:idx val="0"/>
          <c:order val="0"/>
          <c:spPr>
            <a:gradFill>
              <a:gsLst>
                <a:gs pos="0">
                  <a:srgbClr val="333399"/>
                </a:gs>
                <a:gs pos="100000">
                  <a:srgbClr val="0066cc"/>
                </a:gs>
              </a:gsLst>
              <a:lin ang="16200000"/>
            </a:gradFill>
            <a:ln w="0">
              <a:noFill/>
            </a:ln>
          </c:spPr>
          <c:explosion val="0"/>
          <c:dPt>
            <c:idx val="0"/>
            <c:spPr>
              <a:gradFill>
                <a:gsLst>
                  <a:gs pos="0">
                    <a:srgbClr val="333399"/>
                  </a:gs>
                  <a:gs pos="100000">
                    <a:srgbClr val="0066cc"/>
                  </a:gs>
                </a:gsLst>
                <a:lin ang="16200000"/>
              </a:gradFill>
              <a:ln w="0">
                <a:noFill/>
              </a:ln>
            </c:spPr>
          </c:dPt>
          <c:dPt>
            <c:idx val="1"/>
            <c:spPr>
              <a:gradFill>
                <a:gsLst>
                  <a:gs pos="0">
                    <a:srgbClr val="993300"/>
                  </a:gs>
                  <a:gs pos="100000">
                    <a:srgbClr val="993366"/>
                  </a:gs>
                </a:gsLst>
                <a:lin ang="16200000"/>
              </a:gradFill>
              <a:ln w="0">
                <a:noFill/>
              </a:ln>
            </c:spPr>
          </c:dPt>
          <c:dLbls>
            <c:dLbl>
              <c:idx val="0"/>
              <c:txPr>
                <a:bodyPr wrap="none"/>
                <a:lstStyle/>
                <a:p>
                  <a:pPr>
                    <a:defRPr b="1" sz="1400" spc="-1" strike="noStrike">
                      <a:solidFill>
                        <a:srgbClr val="000000"/>
                      </a:solidFill>
                      <a:latin typeface="Franklin Gothic Book"/>
                    </a:defRPr>
                  </a:pPr>
                </a:p>
              </c:txPr>
              <c:dLblPos val="bestFit"/>
              <c:showLegendKey val="0"/>
              <c:showVal val="0"/>
              <c:showCatName val="1"/>
              <c:showSerName val="0"/>
              <c:showPercent val="0"/>
              <c:separator>
</c:separator>
            </c:dLbl>
            <c:dLbl>
              <c:idx val="1"/>
              <c:txPr>
                <a:bodyPr wrap="none"/>
                <a:lstStyle/>
                <a:p>
                  <a:pPr>
                    <a:defRPr b="1" sz="1400" spc="-1" strike="noStrike">
                      <a:solidFill>
                        <a:srgbClr val="000000"/>
                      </a:solidFill>
                      <a:latin typeface="Franklin Gothic Book"/>
                    </a:defRPr>
                  </a:pPr>
                </a:p>
              </c:txPr>
              <c:dLblPos val="bestFit"/>
              <c:showLegendKey val="0"/>
              <c:showVal val="1"/>
              <c:showCatName val="0"/>
              <c:showSerName val="0"/>
              <c:showPercent val="0"/>
              <c:separator>
</c:separator>
            </c:dLbl>
            <c:txPr>
              <a:bodyPr wrap="none"/>
              <a:lstStyle/>
              <a:p>
                <a:pPr>
                  <a:defRPr b="1" sz="1000" spc="-1" strike="noStrike">
                    <a:solidFill>
                      <a:srgbClr val="000000"/>
                    </a:solidFill>
                    <a:latin typeface="Franklin Gothic Book"/>
                  </a:defRPr>
                </a:pPr>
              </a:p>
            </c:txPr>
            <c:dLblPos val="bestFit"/>
            <c:showLegendKey val="0"/>
            <c:showVal val="1"/>
            <c:showCatName val="0"/>
            <c:showSerName val="0"/>
            <c:showPercent val="0"/>
            <c:separator>
</c:separator>
            <c:showLeaderLines val="1"/>
          </c:dLbls>
          <c:cat>
            <c:strRef>
              <c:f>SoilHealth!$I$1:$J$1</c:f>
              <c:strCache>
                <c:ptCount val="2"/>
                <c:pt idx="0">
                  <c:v>% Microbially Active Carbon</c:v>
                </c:pt>
                <c:pt idx="1">
                  <c:v>Soil Health Calculation</c:v>
                </c:pt>
              </c:strCache>
            </c:strRef>
          </c:cat>
          <c:val>
            <c:numRef>
              <c:f>SoilHealth!$I$2:$J$2</c:f>
              <c:numCache>
                <c:formatCode>General</c:formatCode>
                <c:ptCount val="2"/>
              </c:numCache>
            </c:numRef>
          </c:val>
        </c:ser>
        <c:firstSliceAng val="118"/>
      </c:pieChart>
      <c:spPr>
        <a:noFill/>
        <a:ln w="12600">
          <a:noFill/>
        </a:ln>
      </c:spPr>
    </c:plotArea>
    <c:legend>
      <c:legendPos val="r"/>
      <c:layout>
        <c:manualLayout>
          <c:xMode val="edge"/>
          <c:yMode val="edge"/>
          <c:x val="0.62854490209318"/>
          <c:y val="0.391143911439114"/>
          <c:w val="0.327565833896016"/>
          <c:h val="0.220954936822095"/>
        </c:manualLayout>
      </c:layout>
      <c:overlay val="0"/>
      <c:spPr>
        <a:noFill/>
        <a:ln w="0">
          <a:noFill/>
        </a:ln>
      </c:spPr>
      <c:txPr>
        <a:bodyPr/>
        <a:lstStyle/>
        <a:p>
          <a:pPr>
            <a:defRPr b="0" sz="920" spc="-1" strike="noStrike">
              <a:solidFill>
                <a:srgbClr val="000000"/>
              </a:solidFill>
              <a:latin typeface="Franklin Gothic Book"/>
            </a:defRPr>
          </a:pPr>
        </a:p>
      </c:txPr>
    </c:legend>
    <c:plotVisOnly val="1"/>
    <c:dispBlanksAs val="gap"/>
  </c:chart>
  <c:spPr>
    <a:solidFill>
      <a:srgbClr val="ffffff"/>
    </a:solidFill>
    <a:ln w="0">
      <a:solidFill>
        <a:srgbClr val="808080"/>
      </a:solid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Organic Nitrogen   MUSSER</a:t>
            </a:r>
          </a:p>
        </c:rich>
      </c:tx>
      <c:layout>
        <c:manualLayout>
          <c:xMode val="edge"/>
          <c:yMode val="edge"/>
          <c:x val="0.250905200789993"/>
          <c:y val="0.0495205865764241"/>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299539170506912"/>
          <c:y val="0.324760293288212"/>
          <c:w val="0.689845292955892"/>
          <c:h val="0.642301184433164"/>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Lbls>
            <c:dLbl>
              <c:idx val="0"/>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NPK!$AF$1:$AG$1</c:f>
              <c:strCache>
                <c:ptCount val="2"/>
                <c:pt idx="0">
                  <c:v>Avialable Organic Nitrogen (#/a)</c:v>
                </c:pt>
                <c:pt idx="1">
                  <c:v>Reserve Organic Nitrogen (#/a)</c:v>
                </c:pt>
              </c:strCache>
            </c:strRef>
          </c:cat>
          <c:val>
            <c:numRef>
              <c:f>NPK!$AF$2:$AG$2</c:f>
              <c:numCache>
                <c:formatCode>General</c:formatCode>
                <c:ptCount val="2"/>
              </c:numCache>
            </c:numRef>
          </c:val>
        </c:ser>
        <c:gapWidth val="100"/>
        <c:shape val="cylinder"/>
        <c:axId val="99296154"/>
        <c:axId val="11574501"/>
        <c:axId val="0"/>
      </c:bar3DChart>
      <c:catAx>
        <c:axId val="99296154"/>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11574501"/>
        <c:crossesAt val="0"/>
        <c:auto val="1"/>
        <c:lblAlgn val="ctr"/>
        <c:lblOffset val="100"/>
        <c:noMultiLvlLbl val="0"/>
      </c:catAx>
      <c:valAx>
        <c:axId val="11574501"/>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99296154"/>
        <c:crossesAt val="1"/>
        <c:crossBetween val="midCat"/>
      </c:valAx>
    </c:plotArea>
    <c:legend>
      <c:legendPos val="r"/>
      <c:layout>
        <c:manualLayout>
          <c:xMode val="edge"/>
          <c:yMode val="edge"/>
          <c:x val="0.677172481895984"/>
          <c:y val="0.380597856739989"/>
          <c:w val="0.281599736668861"/>
          <c:h val="0.238804286520023"/>
        </c:manualLayout>
      </c:layout>
      <c:overlay val="0"/>
      <c:spPr>
        <a:noFill/>
        <a:ln w="0">
          <a:noFill/>
        </a:ln>
      </c:spPr>
      <c:txPr>
        <a:bodyPr/>
        <a:lstStyle/>
        <a:p>
          <a:pPr>
            <a:defRPr b="0" sz="1010" spc="-1" strike="noStrike">
              <a:solidFill>
                <a:srgbClr val="000000"/>
              </a:solidFill>
              <a:latin typeface="Franklin Gothic Book"/>
            </a:defRPr>
          </a:pPr>
        </a:p>
      </c:txPr>
    </c:legend>
    <c:plotVisOnly val="1"/>
    <c:dispBlanksAs val="gap"/>
  </c:chart>
  <c:spPr>
    <a:solidFill>
      <a:srgbClr val="ffffff"/>
    </a:solidFill>
    <a:ln w="0">
      <a:solidFill>
        <a:srgbClr val="808080"/>
      </a:solid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Organic Phosphate  MUSSER</a:t>
            </a:r>
          </a:p>
        </c:rich>
      </c:tx>
      <c:layout>
        <c:manualLayout>
          <c:xMode val="edge"/>
          <c:yMode val="edge"/>
          <c:x val="0.241477503864616"/>
          <c:y val="0.0491196590781653"/>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296965259132699"/>
          <c:y val="0.283839856453964"/>
          <c:w val="0.735985680579286"/>
          <c:h val="0.689693843220814"/>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Lbls>
            <c:numFmt formatCode="0.0" sourceLinked="1"/>
            <c:dLbl>
              <c:idx val="0"/>
              <c:numFmt formatCode="0.0" sourceLinked="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numFmt formatCode="0.0" sourceLinked="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NPK!$AD$1:$AE$1</c:f>
              <c:strCache>
                <c:ptCount val="2"/>
                <c:pt idx="0">
                  <c:v>Available Organic P as P2O5 (#/a)</c:v>
                </c:pt>
                <c:pt idx="1">
                  <c:v>Reserve Organic P as P2O5 (#/a)</c:v>
                </c:pt>
              </c:strCache>
            </c:strRef>
          </c:cat>
          <c:val>
            <c:numRef>
              <c:f>NPK!$AD$2:$AE$2</c:f>
              <c:numCache>
                <c:formatCode>General</c:formatCode>
                <c:ptCount val="2"/>
              </c:numCache>
            </c:numRef>
          </c:val>
        </c:ser>
        <c:gapWidth val="100"/>
        <c:shape val="cylinder"/>
        <c:axId val="51561703"/>
        <c:axId val="64690909"/>
        <c:axId val="0"/>
      </c:bar3DChart>
      <c:catAx>
        <c:axId val="51561703"/>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64690909"/>
        <c:crossesAt val="0"/>
        <c:auto val="1"/>
        <c:lblAlgn val="ctr"/>
        <c:lblOffset val="100"/>
        <c:noMultiLvlLbl val="0"/>
      </c:catAx>
      <c:valAx>
        <c:axId val="64690909"/>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51561703"/>
        <c:crossesAt val="1"/>
        <c:crossBetween val="midCat"/>
      </c:valAx>
    </c:plotArea>
    <c:plotVisOnly val="1"/>
    <c:dispBlanksAs val="gap"/>
  </c:chart>
  <c:spPr>
    <a:solidFill>
      <a:srgbClr val="ffffff"/>
    </a:solidFill>
    <a:ln w="0">
      <a:solidFill>
        <a:srgbClr val="808080"/>
      </a:solid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Franklin Gothic Book"/>
              </a:defRPr>
            </a:pPr>
            <a:r>
              <a:rPr b="1" sz="1200" spc="-1" strike="noStrike">
                <a:solidFill>
                  <a:srgbClr val="000000"/>
                </a:solidFill>
                <a:latin typeface="Franklin Gothic Book"/>
              </a:rPr>
              <a:t>  Soil Chemistry  MUSSER</a:t>
            </a:r>
          </a:p>
        </c:rich>
      </c:tx>
      <c:layout>
        <c:manualLayout>
          <c:xMode val="edge"/>
          <c:yMode val="edge"/>
          <c:x val="0.28195639932427"/>
          <c:y val="0.0480990467842665"/>
        </c:manualLayout>
      </c:layout>
      <c:overlay val="0"/>
      <c:spPr>
        <a:noFill/>
        <a:ln w="0">
          <a:noFill/>
        </a:ln>
      </c:spPr>
    </c:title>
    <c:autoTitleDeleted val="0"/>
    <c:view3D>
      <c:rotX val="15"/>
      <c:rotY val="20"/>
      <c:rAngAx val="0"/>
      <c:perspective val="60"/>
    </c:view3D>
    <c:floor>
      <c:spPr>
        <a:noFill/>
        <a:ln w="0">
          <a:solidFill>
            <a:srgbClr val="808080"/>
          </a:solidFill>
        </a:ln>
      </c:spPr>
    </c:floor>
    <c:sideWall>
      <c:spPr>
        <a:noFill/>
        <a:ln w="0">
          <a:noFill/>
        </a:ln>
      </c:spPr>
    </c:sideWall>
    <c:backWall>
      <c:spPr>
        <a:noFill/>
        <a:ln w="0">
          <a:noFill/>
        </a:ln>
      </c:spPr>
    </c:backWall>
    <c:plotArea>
      <c:layout>
        <c:manualLayout>
          <c:xMode val="edge"/>
          <c:yMode val="edge"/>
          <c:x val="0.0201110127906041"/>
          <c:y val="0.177933603593733"/>
          <c:w val="0.979888987209396"/>
          <c:h val="0.820203790949929"/>
        </c:manualLayout>
      </c:layout>
      <c:bar3DChart>
        <c:barDir val="col"/>
        <c:grouping val="clustered"/>
        <c:varyColors val="0"/>
        <c:ser>
          <c:idx val="0"/>
          <c:order val="0"/>
          <c:spPr>
            <a:gradFill>
              <a:gsLst>
                <a:gs pos="0">
                  <a:srgbClr val="333399"/>
                </a:gs>
                <a:gs pos="100000">
                  <a:srgbClr val="0066cc"/>
                </a:gs>
              </a:gsLst>
              <a:lin ang="16200000"/>
            </a:gradFill>
            <a:ln w="0">
              <a:noFill/>
            </a:ln>
          </c:spPr>
          <c:invertIfNegative val="0"/>
          <c:dPt>
            <c:idx val="0"/>
            <c:invertIfNegative val="0"/>
            <c:spPr>
              <a:gradFill>
                <a:gsLst>
                  <a:gs pos="0">
                    <a:srgbClr val="333399"/>
                  </a:gs>
                  <a:gs pos="100000">
                    <a:srgbClr val="0066cc"/>
                  </a:gs>
                </a:gsLst>
                <a:lin ang="16200000"/>
              </a:gradFill>
              <a:ln w="0">
                <a:noFill/>
              </a:ln>
            </c:spPr>
          </c:dPt>
          <c:dPt>
            <c:idx val="1"/>
            <c:invertIfNegative val="0"/>
            <c:spPr>
              <a:gradFill>
                <a:gsLst>
                  <a:gs pos="0">
                    <a:srgbClr val="993300"/>
                  </a:gs>
                  <a:gs pos="100000">
                    <a:srgbClr val="993366"/>
                  </a:gs>
                </a:gsLst>
                <a:lin ang="16200000"/>
              </a:gradFill>
              <a:ln w="0">
                <a:noFill/>
              </a:ln>
            </c:spPr>
          </c:dPt>
          <c:dPt>
            <c:idx val="2"/>
            <c:invertIfNegative val="0"/>
            <c:spPr>
              <a:gradFill>
                <a:gsLst>
                  <a:gs pos="0">
                    <a:srgbClr val="808000"/>
                  </a:gs>
                  <a:gs pos="100000">
                    <a:srgbClr val="99cc00"/>
                  </a:gs>
                </a:gsLst>
                <a:lin ang="16200000"/>
              </a:gradFill>
              <a:ln w="0">
                <a:noFill/>
              </a:ln>
            </c:spPr>
          </c:dPt>
          <c:dPt>
            <c:idx val="3"/>
            <c:invertIfNegative val="0"/>
            <c:spPr>
              <a:gradFill>
                <a:gsLst>
                  <a:gs pos="0">
                    <a:srgbClr val="666699"/>
                  </a:gs>
                  <a:gs pos="100000">
                    <a:srgbClr val="666699"/>
                  </a:gs>
                </a:gsLst>
                <a:lin ang="16200000"/>
              </a:gradFill>
              <a:ln w="0">
                <a:noFill/>
              </a:ln>
            </c:spPr>
          </c:dPt>
          <c:dLbls>
            <c:dLbl>
              <c:idx val="0"/>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1"/>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2"/>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dLbl>
              <c:idx val="3"/>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dLbl>
            <c:txPr>
              <a:bodyPr wrap="none"/>
              <a:lstStyle/>
              <a:p>
                <a:pPr>
                  <a:defRPr b="1" sz="1200" spc="-1" strike="noStrike">
                    <a:solidFill>
                      <a:srgbClr val="000000"/>
                    </a:solidFill>
                    <a:latin typeface="Franklin Gothic Book"/>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SecondaryMinorNutrients!$N$1:$Q$1</c:f>
              <c:strCache>
                <c:ptCount val="4"/>
                <c:pt idx="0">
                  <c:v>Calcium + Magnesium / Aluminum</c:v>
                </c:pt>
                <c:pt idx="1">
                  <c:v>% P Saturation Iron + Aluminum</c:v>
                </c:pt>
                <c:pt idx="2">
                  <c:v>% P Saturation Calcium</c:v>
                </c:pt>
                <c:pt idx="3">
                  <c:v>Ca:Mg</c:v>
                </c:pt>
              </c:strCache>
            </c:strRef>
          </c:cat>
          <c:val>
            <c:numRef>
              <c:f>SecondaryMinorNutrients!$N$2:$Q$2</c:f>
              <c:numCache>
                <c:formatCode>General</c:formatCode>
                <c:ptCount val="4"/>
              </c:numCache>
            </c:numRef>
          </c:val>
        </c:ser>
        <c:gapWidth val="100"/>
        <c:shape val="cylinder"/>
        <c:axId val="57491434"/>
        <c:axId val="31125750"/>
        <c:axId val="0"/>
      </c:bar3DChart>
      <c:catAx>
        <c:axId val="57491434"/>
        <c:scaling>
          <c:orientation val="minMax"/>
        </c:scaling>
        <c:delete val="0"/>
        <c:axPos val="b"/>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31125750"/>
        <c:crossesAt val="0"/>
        <c:auto val="1"/>
        <c:lblAlgn val="ctr"/>
        <c:lblOffset val="100"/>
        <c:noMultiLvlLbl val="0"/>
      </c:catAx>
      <c:valAx>
        <c:axId val="31125750"/>
        <c:scaling>
          <c:orientation val="minMax"/>
        </c:scaling>
        <c:delete val="0"/>
        <c:axPos val="l"/>
        <c:majorGridlines>
          <c:spPr>
            <a:ln w="0">
              <a:solidFill>
                <a:srgbClr val="808080"/>
              </a:solidFill>
            </a:ln>
          </c:spPr>
        </c:majorGridlines>
        <c:numFmt formatCode="General" sourceLinked="1"/>
        <c:majorTickMark val="out"/>
        <c:minorTickMark val="none"/>
        <c:tickLblPos val="nextTo"/>
        <c:spPr>
          <a:ln w="0">
            <a:solidFill>
              <a:srgbClr val="808080"/>
            </a:solidFill>
          </a:ln>
        </c:spPr>
        <c:txPr>
          <a:bodyPr/>
          <a:lstStyle/>
          <a:p>
            <a:pPr>
              <a:defRPr b="0" sz="1000" spc="-1" strike="noStrike">
                <a:solidFill>
                  <a:srgbClr val="000000"/>
                </a:solidFill>
                <a:latin typeface="Franklin Gothic Book"/>
              </a:defRPr>
            </a:pPr>
          </a:p>
        </c:txPr>
        <c:crossAx val="57491434"/>
        <c:crossesAt val="1"/>
        <c:crossBetween val="midCat"/>
      </c:valAx>
    </c:plotArea>
    <c:plotVisOnly val="1"/>
    <c:dispBlanksAs val="gap"/>
  </c:chart>
  <c:spPr>
    <a:solidFill>
      <a:srgbClr val="ffffff"/>
    </a:solidFill>
    <a:ln w="0">
      <a:solidFill>
        <a:srgbClr val="808080"/>
      </a:solidFill>
    </a:ln>
  </c:spPr>
</c:chartSpace>
</file>

<file path=xl/ctrlProps/ctrlProps2.xml><?xml version="1.0" encoding="utf-8"?>
<formControlPr xmlns="http://schemas.microsoft.com/office/spreadsheetml/2009/9/main" objectType="Button" lockText="1"/>
</file>

<file path=xl/ctrlProps/ctrlProps4.xml><?xml version="1.0" encoding="utf-8"?>
<formControlPr xmlns="http://schemas.microsoft.com/office/spreadsheetml/2009/9/main" objectType="Button" lockText="1"/>
</file>

<file path=xl/drawings/_rels/drawing3.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
</Relationships>
</file>

<file path=xl/drawings/_rels/drawing5.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7" descr="Run" hidden="0"/>
            <xdr:cNvSpPr/>
          </xdr:nvSpPr>
          <xdr:spPr>
            <a:xfrm>
              <a:off x="0" y="0"/>
              <a:ext cx="0" cy="0"/>
            </a:xfrm>
            <a:prstGeom prst="rect">
              <a:avLst/>
            </a:prstGeom>
          </xdr:spPr>
          <xdr:txBody>
            <a:bodyPr anchor="ctr">
              <a:noAutofit/>
            </a:bodyPr>
            <a:p>
              <a:r>
                <a:t>Run</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209160</xdr:colOff>
      <xdr:row>48</xdr:row>
      <xdr:rowOff>123480</xdr:rowOff>
    </xdr:from>
    <xdr:to>
      <xdr:col>9</xdr:col>
      <xdr:colOff>21600</xdr:colOff>
      <xdr:row>64</xdr:row>
      <xdr:rowOff>104760</xdr:rowOff>
    </xdr:to>
    <xdr:graphicFrame>
      <xdr:nvGraphicFramePr>
        <xdr:cNvPr id="0" name="Chart 1"/>
        <xdr:cNvGraphicFramePr/>
      </xdr:nvGraphicFramePr>
      <xdr:xfrm>
        <a:off x="2908080" y="9872640"/>
        <a:ext cx="4593960" cy="318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 descr="GraphIt" hidden="0"/>
            <xdr:cNvSpPr/>
          </xdr:nvSpPr>
          <xdr:spPr>
            <a:xfrm>
              <a:off x="0" y="0"/>
              <a:ext cx="0" cy="0"/>
            </a:xfrm>
            <a:prstGeom prst="rect">
              <a:avLst/>
            </a:prstGeom>
          </xdr:spPr>
          <xdr:txBody>
            <a:bodyPr anchor="ctr">
              <a:noAutofit/>
            </a:bodyPr>
            <a:p>
              <a:r>
                <a:t>GraphIt</a:t>
              </a:r>
            </a:p>
          </xdr:txBody>
        </xdr:sp>
        <xdr:clientData/>
      </xdr:twoCellAnchor>
    </mc:Choice>
  </mc:AlternateContent>
  <xdr:twoCellAnchor editAs="oneCell">
    <xdr:from>
      <xdr:col>3</xdr:col>
      <xdr:colOff>228600</xdr:colOff>
      <xdr:row>0</xdr:row>
      <xdr:rowOff>142560</xdr:rowOff>
    </xdr:from>
    <xdr:to>
      <xdr:col>9</xdr:col>
      <xdr:colOff>210600</xdr:colOff>
      <xdr:row>15</xdr:row>
      <xdr:rowOff>18720</xdr:rowOff>
    </xdr:to>
    <xdr:graphicFrame>
      <xdr:nvGraphicFramePr>
        <xdr:cNvPr id="1" name="Chart 3"/>
        <xdr:cNvGraphicFramePr/>
      </xdr:nvGraphicFramePr>
      <xdr:xfrm>
        <a:off x="2927520" y="142560"/>
        <a:ext cx="4763520" cy="3024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358560</xdr:colOff>
      <xdr:row>0</xdr:row>
      <xdr:rowOff>162360</xdr:rowOff>
    </xdr:from>
    <xdr:to>
      <xdr:col>14</xdr:col>
      <xdr:colOff>748800</xdr:colOff>
      <xdr:row>14</xdr:row>
      <xdr:rowOff>181080</xdr:rowOff>
    </xdr:to>
    <xdr:graphicFrame>
      <xdr:nvGraphicFramePr>
        <xdr:cNvPr id="2" name="Chart 4"/>
        <xdr:cNvGraphicFramePr/>
      </xdr:nvGraphicFramePr>
      <xdr:xfrm>
        <a:off x="7839000" y="162360"/>
        <a:ext cx="4374720" cy="2967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448200</xdr:colOff>
      <xdr:row>15</xdr:row>
      <xdr:rowOff>29160</xdr:rowOff>
    </xdr:from>
    <xdr:to>
      <xdr:col>14</xdr:col>
      <xdr:colOff>758880</xdr:colOff>
      <xdr:row>31</xdr:row>
      <xdr:rowOff>143280</xdr:rowOff>
    </xdr:to>
    <xdr:graphicFrame>
      <xdr:nvGraphicFramePr>
        <xdr:cNvPr id="3" name="Chart 5"/>
        <xdr:cNvGraphicFramePr/>
      </xdr:nvGraphicFramePr>
      <xdr:xfrm>
        <a:off x="7928640" y="3177360"/>
        <a:ext cx="4295160" cy="33145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49</xdr:col>
      <xdr:colOff>647280</xdr:colOff>
      <xdr:row>36</xdr:row>
      <xdr:rowOff>86040</xdr:rowOff>
    </xdr:from>
    <xdr:to>
      <xdr:col>53</xdr:col>
      <xdr:colOff>768600</xdr:colOff>
      <xdr:row>48</xdr:row>
      <xdr:rowOff>47520</xdr:rowOff>
    </xdr:to>
    <xdr:graphicFrame>
      <xdr:nvGraphicFramePr>
        <xdr:cNvPr id="4" name="Chart 6"/>
        <xdr:cNvGraphicFramePr/>
      </xdr:nvGraphicFramePr>
      <xdr:xfrm>
        <a:off x="40004640" y="7434720"/>
        <a:ext cx="3309120" cy="23619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487800</xdr:colOff>
      <xdr:row>31</xdr:row>
      <xdr:rowOff>190800</xdr:rowOff>
    </xdr:from>
    <xdr:to>
      <xdr:col>14</xdr:col>
      <xdr:colOff>768240</xdr:colOff>
      <xdr:row>48</xdr:row>
      <xdr:rowOff>9360</xdr:rowOff>
    </xdr:to>
    <xdr:graphicFrame>
      <xdr:nvGraphicFramePr>
        <xdr:cNvPr id="5" name="Chart 7"/>
        <xdr:cNvGraphicFramePr/>
      </xdr:nvGraphicFramePr>
      <xdr:xfrm>
        <a:off x="7968240" y="6539400"/>
        <a:ext cx="4264920" cy="32191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448200</xdr:colOff>
      <xdr:row>48</xdr:row>
      <xdr:rowOff>123480</xdr:rowOff>
    </xdr:from>
    <xdr:to>
      <xdr:col>15</xdr:col>
      <xdr:colOff>41040</xdr:colOff>
      <xdr:row>64</xdr:row>
      <xdr:rowOff>114120</xdr:rowOff>
    </xdr:to>
    <xdr:graphicFrame>
      <xdr:nvGraphicFramePr>
        <xdr:cNvPr id="6" name="Chart 8"/>
        <xdr:cNvGraphicFramePr/>
      </xdr:nvGraphicFramePr>
      <xdr:xfrm>
        <a:off x="7928640" y="9872640"/>
        <a:ext cx="4374360" cy="31910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69840</xdr:colOff>
      <xdr:row>31</xdr:row>
      <xdr:rowOff>190800</xdr:rowOff>
    </xdr:from>
    <xdr:to>
      <xdr:col>20</xdr:col>
      <xdr:colOff>509760</xdr:colOff>
      <xdr:row>47</xdr:row>
      <xdr:rowOff>200160</xdr:rowOff>
    </xdr:to>
    <xdr:graphicFrame>
      <xdr:nvGraphicFramePr>
        <xdr:cNvPr id="7" name="Chart 9"/>
        <xdr:cNvGraphicFramePr/>
      </xdr:nvGraphicFramePr>
      <xdr:xfrm>
        <a:off x="12331800" y="6539400"/>
        <a:ext cx="4424400" cy="3209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29520</xdr:colOff>
      <xdr:row>15</xdr:row>
      <xdr:rowOff>38520</xdr:rowOff>
    </xdr:from>
    <xdr:to>
      <xdr:col>20</xdr:col>
      <xdr:colOff>519840</xdr:colOff>
      <xdr:row>31</xdr:row>
      <xdr:rowOff>123480</xdr:rowOff>
    </xdr:to>
    <xdr:graphicFrame>
      <xdr:nvGraphicFramePr>
        <xdr:cNvPr id="8" name="Chart 10"/>
        <xdr:cNvGraphicFramePr/>
      </xdr:nvGraphicFramePr>
      <xdr:xfrm>
        <a:off x="12291480" y="3186720"/>
        <a:ext cx="4474800" cy="328536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0</xdr:colOff>
      <xdr:row>0</xdr:row>
      <xdr:rowOff>133920</xdr:rowOff>
    </xdr:from>
    <xdr:to>
      <xdr:col>20</xdr:col>
      <xdr:colOff>529200</xdr:colOff>
      <xdr:row>14</xdr:row>
      <xdr:rowOff>181080</xdr:rowOff>
    </xdr:to>
    <xdr:graphicFrame>
      <xdr:nvGraphicFramePr>
        <xdr:cNvPr id="9" name="Chart 11"/>
        <xdr:cNvGraphicFramePr/>
      </xdr:nvGraphicFramePr>
      <xdr:xfrm>
        <a:off x="12261960" y="133920"/>
        <a:ext cx="4513680" cy="29955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288720</xdr:colOff>
      <xdr:row>15</xdr:row>
      <xdr:rowOff>76680</xdr:rowOff>
    </xdr:from>
    <xdr:to>
      <xdr:col>9</xdr:col>
      <xdr:colOff>190440</xdr:colOff>
      <xdr:row>31</xdr:row>
      <xdr:rowOff>143280</xdr:rowOff>
    </xdr:to>
    <xdr:graphicFrame>
      <xdr:nvGraphicFramePr>
        <xdr:cNvPr id="10" name="Chart 12"/>
        <xdr:cNvGraphicFramePr/>
      </xdr:nvGraphicFramePr>
      <xdr:xfrm>
        <a:off x="2987640" y="3224880"/>
        <a:ext cx="4683240" cy="32670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189000</xdr:colOff>
      <xdr:row>31</xdr:row>
      <xdr:rowOff>181440</xdr:rowOff>
    </xdr:from>
    <xdr:to>
      <xdr:col>9</xdr:col>
      <xdr:colOff>91080</xdr:colOff>
      <xdr:row>48</xdr:row>
      <xdr:rowOff>47520</xdr:rowOff>
    </xdr:to>
    <xdr:graphicFrame>
      <xdr:nvGraphicFramePr>
        <xdr:cNvPr id="11" name="Chart 13"/>
        <xdr:cNvGraphicFramePr/>
      </xdr:nvGraphicFramePr>
      <xdr:xfrm>
        <a:off x="2887920" y="6530040"/>
        <a:ext cx="4683600" cy="32666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25</xdr:row>
      <xdr:rowOff>0</xdr:rowOff>
    </xdr:from>
    <xdr:to>
      <xdr:col>3</xdr:col>
      <xdr:colOff>404280</xdr:colOff>
      <xdr:row>37</xdr:row>
      <xdr:rowOff>190800</xdr:rowOff>
    </xdr:to>
    <xdr:graphicFrame>
      <xdr:nvGraphicFramePr>
        <xdr:cNvPr id="12" name="Chart 1"/>
        <xdr:cNvGraphicFramePr/>
      </xdr:nvGraphicFramePr>
      <xdr:xfrm>
        <a:off x="0" y="4772160"/>
        <a:ext cx="3788280" cy="2629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316080</xdr:colOff>
      <xdr:row>33</xdr:row>
      <xdr:rowOff>133560</xdr:rowOff>
    </xdr:from>
    <xdr:to>
      <xdr:col>3</xdr:col>
      <xdr:colOff>403920</xdr:colOff>
      <xdr:row>35</xdr:row>
      <xdr:rowOff>190800</xdr:rowOff>
    </xdr:to>
    <xdr:sp>
      <xdr:nvSpPr>
        <xdr:cNvPr id="16" name="TextBox 4"/>
        <xdr:cNvSpPr/>
      </xdr:nvSpPr>
      <xdr:spPr>
        <a:xfrm>
          <a:off x="316080" y="6505920"/>
          <a:ext cx="3471840" cy="457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0">
          <a:noFill/>
        </a:ln>
      </xdr:spPr>
      <xdr:style>
        <a:lnRef idx="0"/>
        <a:fillRef idx="0"/>
        <a:effectRef idx="0"/>
        <a:fontRef idx="minor"/>
      </xdr:style>
      <xdr:txBody>
        <a:bodyPr lIns="20160" rIns="20160" tIns="20160" bIns="20160" anchor="t">
          <a:noAutofit/>
        </a:bodyPr>
        <a:p>
          <a:pPr algn="ctr"/>
          <a:r>
            <a:rPr b="1" lang="en-US" sz="1800" spc="-1" strike="noStrike">
              <a:solidFill>
                <a:srgbClr val="000000"/>
              </a:solidFill>
              <a:latin typeface="Bodoni MT"/>
            </a:rPr>
            <a:t>Soil Health Score</a:t>
          </a:r>
          <a:endParaRPr b="0" lang="en-US" sz="1800" spc="-1" strike="noStrike">
            <a:latin typeface="Times New Roman"/>
          </a:endParaRPr>
        </a:p>
      </xdr:txBody>
    </xdr:sp>
    <xdr:clientData/>
  </xdr:twoCellAnchor>
  <xdr:twoCellAnchor editAs="oneCell">
    <xdr:from>
      <xdr:col>0</xdr:col>
      <xdr:colOff>0</xdr:colOff>
      <xdr:row>14</xdr:row>
      <xdr:rowOff>0</xdr:rowOff>
    </xdr:from>
    <xdr:to>
      <xdr:col>3</xdr:col>
      <xdr:colOff>374760</xdr:colOff>
      <xdr:row>24</xdr:row>
      <xdr:rowOff>181440</xdr:rowOff>
    </xdr:to>
    <xdr:graphicFrame>
      <xdr:nvGraphicFramePr>
        <xdr:cNvPr id="17" name="Chart 3"/>
        <xdr:cNvGraphicFramePr/>
      </xdr:nvGraphicFramePr>
      <xdr:xfrm>
        <a:off x="0" y="2505240"/>
        <a:ext cx="3758760" cy="2248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19080</xdr:colOff>
      <xdr:row>0</xdr:row>
      <xdr:rowOff>19080</xdr:rowOff>
    </xdr:from>
    <xdr:to>
      <xdr:col>0</xdr:col>
      <xdr:colOff>1215360</xdr:colOff>
      <xdr:row>4</xdr:row>
      <xdr:rowOff>122760</xdr:rowOff>
    </xdr:to>
    <xdr:pic>
      <xdr:nvPicPr>
        <xdr:cNvPr id="19" name="Picture 3" descr=""/>
        <xdr:cNvPicPr/>
      </xdr:nvPicPr>
      <xdr:blipFill>
        <a:blip r:embed="rId3"/>
        <a:stretch/>
      </xdr:blipFill>
      <xdr:spPr>
        <a:xfrm>
          <a:off x="19080" y="19080"/>
          <a:ext cx="1196280" cy="865800"/>
        </a:xfrm>
        <a:prstGeom prst="rect">
          <a:avLst/>
        </a:prstGeom>
        <a:ln w="0">
          <a:noFill/>
        </a:ln>
      </xdr:spPr>
    </xdr:pic>
    <xdr:clientData/>
  </xdr:twoCellAnchor>
</xdr:wsDr>
</file>

<file path=xl/drawings/drawing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0.150513112884835</cdr:x>
      <cdr:y>0.26355421686747</cdr:y>
    </cdr:from>
    <cdr:to>
      <cdr:x>0.255511212466743</cdr:x>
      <cdr:y>0.414704271631983</cdr:y>
    </cdr:to>
    <cdr:sp>
      <cdr:nvSpPr>
        <cdr:cNvPr id="13" name="TextBox 1"/>
        <cdr:cNvSpPr/>
      </cdr:nvSpPr>
      <cdr:spPr>
        <a:xfrm>
          <a:off x="570240" y="693000"/>
          <a:ext cx="397800" cy="397440"/>
        </a:xfrm>
        <a:custGeom>
          <a:avLst/>
          <a:gdLst/>
          <a:ahLst/>
          <a:rect l="l" t="t" r="r" b="b"/>
          <a:pathLst>
            <a:path w="21600" h="21600">
              <a:moveTo>
                <a:pt x="0" y="0"/>
              </a:moveTo>
              <a:lnTo>
                <a:pt x="21600" y="0"/>
              </a:lnTo>
              <a:lnTo>
                <a:pt x="21600" y="21600"/>
              </a:lnTo>
              <a:lnTo>
                <a:pt x="0" y="21600"/>
              </a:lnTo>
              <a:lnTo>
                <a:pt x="0" y="0"/>
              </a:lnTo>
              <a:close/>
            </a:path>
          </a:pathLst>
        </a:custGeom>
        <a:noFill/>
        <a:ln w="0">
          <a:noFill/>
        </a:ln>
      </cdr:spPr>
      <cdr:style>
        <a:lnRef idx="0"/>
        <a:fillRef idx="0"/>
        <a:effectRef idx="0"/>
        <a:fontRef idx="minor"/>
      </cdr:style>
    </cdr:sp>
  </cdr:relSizeAnchor>
  <cdr:relSizeAnchor>
    <cdr:from>
      <cdr:x>0.129228430254656</cdr:x>
      <cdr:y>0.256297918948521</cdr:y>
    </cdr:from>
    <cdr:to>
      <cdr:x>0.251045229950589</cdr:x>
      <cdr:y>0.436199342825849</cdr:y>
    </cdr:to>
    <cdr:sp>
      <cdr:nvSpPr>
        <cdr:cNvPr id="14" name="TextBox 2"/>
        <cdr:cNvSpPr/>
      </cdr:nvSpPr>
      <cdr:spPr>
        <a:xfrm>
          <a:off x="489600" y="673920"/>
          <a:ext cx="461520" cy="473040"/>
        </a:xfrm>
        <a:custGeom>
          <a:avLst/>
          <a:gdLst/>
          <a:ahLst/>
          <a:rect l="l" t="t" r="r" b="b"/>
          <a:pathLst>
            <a:path w="21600" h="21600">
              <a:moveTo>
                <a:pt x="0" y="0"/>
              </a:moveTo>
              <a:lnTo>
                <a:pt x="21600" y="0"/>
              </a:lnTo>
              <a:lnTo>
                <a:pt x="21600" y="21600"/>
              </a:lnTo>
              <a:lnTo>
                <a:pt x="0" y="21600"/>
              </a:lnTo>
              <a:lnTo>
                <a:pt x="0" y="0"/>
              </a:lnTo>
              <a:close/>
            </a:path>
          </a:pathLst>
        </a:custGeom>
        <a:noFill/>
        <a:ln w="0">
          <a:noFill/>
        </a:ln>
      </cdr:spPr>
      <cdr:style>
        <a:lnRef idx="0"/>
        <a:fillRef idx="0"/>
        <a:effectRef idx="0"/>
        <a:fontRef idx="minor"/>
      </cdr:style>
    </cdr:sp>
  </cdr:relSizeAnchor>
  <cdr:relSizeAnchor>
    <cdr:from>
      <cdr:x>0.392531356898518</cdr:x>
      <cdr:y>0.5302573932092</cdr:y>
    </cdr:from>
    <cdr:to>
      <cdr:x>0.59226529836564</cdr:x>
      <cdr:y>0.653066812705367</cdr:y>
    </cdr:to>
    <cdr:sp>
      <cdr:nvSpPr>
        <cdr:cNvPr id="15" name="TextBox 3"/>
        <cdr:cNvSpPr/>
      </cdr:nvSpPr>
      <cdr:spPr>
        <a:xfrm>
          <a:off x="1487160" y="1394280"/>
          <a:ext cx="756720" cy="322920"/>
        </a:xfrm>
        <a:custGeom>
          <a:avLst/>
          <a:gdLst/>
          <a:ahLst/>
          <a:rect l="l" t="t" r="r" b="b"/>
          <a:pathLst>
            <a:path w="21600" h="21600">
              <a:moveTo>
                <a:pt x="0" y="0"/>
              </a:moveTo>
              <a:lnTo>
                <a:pt x="21600" y="0"/>
              </a:lnTo>
              <a:lnTo>
                <a:pt x="21600" y="21600"/>
              </a:lnTo>
              <a:lnTo>
                <a:pt x="0" y="21600"/>
              </a:lnTo>
              <a:lnTo>
                <a:pt x="0" y="0"/>
              </a:lnTo>
              <a:close/>
            </a:path>
          </a:pathLst>
        </a:custGeom>
        <a:noFill/>
        <a:ln w="0">
          <a:noFill/>
        </a:ln>
      </cdr:spPr>
      <cdr:style>
        <a:lnRef idx="0"/>
        <a:fillRef idx="0"/>
        <a:effectRef idx="0"/>
        <a:fontRef idx="minor"/>
      </cdr:style>
      <cdr:txBody>
        <a:bodyPr lIns="20160" rIns="20160" tIns="20160" bIns="20160" anchor="t">
          <a:noAutofit/>
        </a:bodyPr>
        <a:p>
          <a:pPr algn="ctr"/>
          <a:r>
            <a:rPr b="1" sz="1800" spc="-1" strike="noStrike">
              <a:solidFill>
                <a:srgbClr val="000000"/>
              </a:solidFill>
              <a:latin typeface="Arial"/>
            </a:rPr>
            <a:t>0</a:t>
          </a:r>
          <a:endParaRPr b="0" sz="1800" spc="-1" strike="noStrike">
            <a:latin typeface="Times New Roman"/>
          </a:endParaRPr>
        </a:p>
      </cdr:txBody>
    </cdr:sp>
  </cdr:relSizeAnchor>
</c:userShapes>
</file>

<file path=xl/drawings/drawing7.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0.00153227351082168</cdr:x>
      <cdr:y>0.00304194684598143</cdr:y>
    </cdr:from>
    <cdr:to>
      <cdr:x>0.146523654472323</cdr:x>
      <cdr:y>0.958693563880884</cdr:y>
    </cdr:to>
    <cdr:sp>
      <cdr:nvSpPr>
        <cdr:cNvPr id="18" name="Text Box 3"/>
        <cdr:cNvSpPr/>
      </cdr:nvSpPr>
      <cdr:spPr>
        <a:xfrm>
          <a:off x="5760" y="6840"/>
          <a:ext cx="545040" cy="2148840"/>
        </a:xfrm>
        <a:custGeom>
          <a:avLst/>
          <a:gdLst/>
          <a:ahLst/>
          <a:rect l="l" t="t" r="r" b="b"/>
          <a:pathLst>
            <a:path w="21600" h="21600">
              <a:moveTo>
                <a:pt x="0" y="0"/>
              </a:moveTo>
              <a:lnTo>
                <a:pt x="21600" y="0"/>
              </a:lnTo>
              <a:lnTo>
                <a:pt x="21600" y="21600"/>
              </a:lnTo>
              <a:lnTo>
                <a:pt x="0" y="21600"/>
              </a:lnTo>
              <a:lnTo>
                <a:pt x="0" y="0"/>
              </a:lnTo>
              <a:close/>
            </a:path>
          </a:pathLst>
        </a:custGeom>
        <a:noFill/>
        <a:ln w="0">
          <a:noFill/>
        </a:ln>
      </cdr:spPr>
      <cdr:style>
        <a:lnRef idx="0"/>
        <a:fillRef idx="0"/>
        <a:effectRef idx="0"/>
        <a:fontRef idx="minor"/>
      </cdr:style>
      <cdr:txBody>
        <a:bodyPr lIns="27360" rIns="27360" tIns="22680" bIns="0" anchor="t">
          <a:noAutofit/>
        </a:bodyPr>
        <a:p>
          <a:pPr algn="ctr"/>
          <a:endParaRPr b="0" sz="1000" spc="-1" strike="noStrike">
            <a:latin typeface="Times New Roman"/>
          </a:endParaRPr>
        </a:p>
        <a:p>
          <a:pPr algn="ctr"/>
          <a:r>
            <a:rPr b="1" sz="700" spc="-1" strike="noStrike">
              <a:solidFill>
                <a:srgbClr val="000000"/>
              </a:solidFill>
              <a:latin typeface="Arial"/>
            </a:rPr>
            <a:t>Very High</a:t>
          </a: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r>
            <a:rPr b="1" sz="700" spc="-1" strike="noStrike">
              <a:solidFill>
                <a:srgbClr val="000000"/>
              </a:solidFill>
              <a:latin typeface="Arial"/>
            </a:rPr>
            <a:t>High</a:t>
          </a: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r>
            <a:rPr b="1" sz="700" spc="-1" strike="noStrike">
              <a:solidFill>
                <a:srgbClr val="000000"/>
              </a:solidFill>
              <a:latin typeface="Arial"/>
            </a:rPr>
            <a:t>Optimum</a:t>
          </a: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r>
            <a:rPr b="1" sz="700" spc="-1" strike="noStrike">
              <a:solidFill>
                <a:srgbClr val="000000"/>
              </a:solidFill>
              <a:latin typeface="Arial"/>
            </a:rPr>
            <a:t>Low</a:t>
          </a: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endParaRPr b="0" sz="700" spc="-1" strike="noStrike">
            <a:latin typeface="Times New Roman"/>
          </a:endParaRPr>
        </a:p>
        <a:p>
          <a:pPr algn="ctr"/>
          <a:r>
            <a:rPr b="1" sz="700" spc="-1" strike="noStrike">
              <a:solidFill>
                <a:srgbClr val="000000"/>
              </a:solidFill>
              <a:latin typeface="Arial"/>
            </a:rPr>
            <a:t>Very Low</a:t>
          </a:r>
          <a:endParaRPr b="0" sz="700" spc="-1" strike="noStrike">
            <a:latin typeface="Times New Roman"/>
          </a:endParaRPr>
        </a:p>
      </cdr:txBody>
    </cdr:sp>
  </cdr:relSizeAnchor>
</c:userShape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trlProp" Target="../ctrlProps/ctrlProps2.xml"/>
</Relationships>
</file>

<file path=xl/worksheets/_rels/sheet7.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trlProp" Target="../ctrlProps/ctrlProps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96484375" defaultRowHeight="15.75" zeroHeight="false" outlineLevelRow="0" outlineLevelCol="0"/>
  <cols>
    <col collapsed="false" customWidth="true" hidden="false" outlineLevel="0" max="1" min="1" style="1" width="20.76"/>
    <col collapsed="false" customWidth="true" hidden="false" outlineLevel="0" max="3" min="2" style="1" width="9.31"/>
    <col collapsed="false" customWidth="true" hidden="false" outlineLevel="0" max="4" min="4" style="2" width="9.65"/>
    <col collapsed="false" customWidth="true" hidden="false" outlineLevel="0" max="5" min="5" style="2" width="7.98"/>
    <col collapsed="false" customWidth="true" hidden="false" outlineLevel="0" max="6" min="6" style="3" width="7.21"/>
    <col collapsed="false" customWidth="true" hidden="false" outlineLevel="0" max="7" min="7" style="4" width="4.31"/>
    <col collapsed="false" customWidth="true" hidden="false" outlineLevel="0" max="8" min="8" style="4" width="7.54"/>
    <col collapsed="false" customWidth="true" hidden="false" outlineLevel="0" max="9" min="9" style="4" width="7.31"/>
    <col collapsed="false" customWidth="true" hidden="false" outlineLevel="0" max="10" min="10" style="5" width="7.65"/>
    <col collapsed="false" customWidth="true" hidden="false" outlineLevel="0" max="11" min="11" style="5" width="5.65"/>
    <col collapsed="false" customWidth="true" hidden="false" outlineLevel="0" max="12" min="12" style="5" width="6.21"/>
    <col collapsed="false" customWidth="true" hidden="false" outlineLevel="0" max="13" min="13" style="5" width="5.31"/>
    <col collapsed="false" customWidth="true" hidden="false" outlineLevel="0" max="14" min="14" style="5" width="5.43"/>
    <col collapsed="false" customWidth="true" hidden="false" outlineLevel="0" max="15" min="15" style="3" width="6.31"/>
    <col collapsed="false" customWidth="true" hidden="false" outlineLevel="0" max="16" min="16" style="4" width="6.54"/>
    <col collapsed="false" customWidth="true" hidden="false" outlineLevel="0" max="17" min="17" style="5" width="6.43"/>
    <col collapsed="false" customWidth="true" hidden="false" outlineLevel="0" max="19" min="18" style="5" width="5.43"/>
    <col collapsed="false" customWidth="true" hidden="false" outlineLevel="0" max="20" min="20" style="5" width="6.65"/>
    <col collapsed="false" customWidth="true" hidden="false" outlineLevel="0" max="21" min="21" style="5" width="6.31"/>
    <col collapsed="false" customWidth="true" hidden="false" outlineLevel="0" max="22" min="22" style="4" width="6.21"/>
    <col collapsed="false" customWidth="true" hidden="false" outlineLevel="0" max="23" min="23" style="6" width="11.09"/>
    <col collapsed="false" customWidth="true" hidden="false" outlineLevel="0" max="24" min="24" style="6" width="19.43"/>
    <col collapsed="false" customWidth="true" hidden="false" outlineLevel="0" max="25" min="25" style="7" width="13.43"/>
    <col collapsed="false" customWidth="true" hidden="false" outlineLevel="0" max="26" min="26" style="0" width="10.21"/>
    <col collapsed="false" customWidth="true" hidden="false" outlineLevel="0" max="27" min="27" style="6" width="2.98"/>
    <col collapsed="false" customWidth="true" hidden="false" outlineLevel="0" max="28" min="28" style="6" width="9.09"/>
    <col collapsed="false" customWidth="true" hidden="false" outlineLevel="0" max="29" min="29" style="6" width="11.43"/>
    <col collapsed="false" customWidth="true" hidden="false" outlineLevel="0" max="30" min="30" style="0" width="10.21"/>
    <col collapsed="false" customWidth="true" hidden="false" outlineLevel="0" max="36" min="31" style="7" width="8.76"/>
    <col collapsed="false" customWidth="true" hidden="false" outlineLevel="0" max="41" min="41" style="8" width="8.76"/>
  </cols>
  <sheetData>
    <row r="1" s="10" customFormat="true" ht="34.7" hidden="false" customHeight="true" outlineLevel="0" collapsed="false">
      <c r="A1" s="1" t="s">
        <v>0</v>
      </c>
      <c r="B1" s="1" t="s">
        <v>1</v>
      </c>
      <c r="C1" s="1" t="s">
        <v>2</v>
      </c>
      <c r="D1" s="4" t="s">
        <v>3</v>
      </c>
      <c r="E1" s="9" t="s">
        <v>4</v>
      </c>
      <c r="F1" s="9" t="s">
        <v>5</v>
      </c>
      <c r="G1" s="9" t="s">
        <v>6</v>
      </c>
      <c r="H1" s="9" t="s">
        <v>7</v>
      </c>
      <c r="I1" s="9" t="s">
        <v>8</v>
      </c>
      <c r="J1" s="9" t="s">
        <v>9</v>
      </c>
      <c r="K1" s="9" t="s">
        <v>10</v>
      </c>
      <c r="L1" s="9" t="s">
        <v>11</v>
      </c>
      <c r="M1" s="9" t="s">
        <v>12</v>
      </c>
      <c r="N1" s="9" t="s">
        <v>13</v>
      </c>
      <c r="O1" s="2" t="s">
        <v>14</v>
      </c>
      <c r="P1" s="9" t="s">
        <v>15</v>
      </c>
      <c r="Q1" s="9" t="s">
        <v>16</v>
      </c>
      <c r="R1" s="9" t="s">
        <v>17</v>
      </c>
      <c r="S1" s="9" t="s">
        <v>18</v>
      </c>
      <c r="T1" s="9" t="s">
        <v>19</v>
      </c>
      <c r="U1" s="9" t="s">
        <v>20</v>
      </c>
      <c r="V1" s="9" t="s">
        <v>21</v>
      </c>
      <c r="W1" s="2" t="s">
        <v>22</v>
      </c>
      <c r="X1" s="10" t="s">
        <v>23</v>
      </c>
      <c r="Y1" s="9" t="s">
        <v>24</v>
      </c>
      <c r="Z1" s="9" t="s">
        <v>25</v>
      </c>
      <c r="AA1" s="9" t="s">
        <v>26</v>
      </c>
      <c r="AB1" s="9" t="s">
        <v>27</v>
      </c>
      <c r="AC1" s="9" t="s">
        <v>28</v>
      </c>
      <c r="AD1" s="0" t="s">
        <v>29</v>
      </c>
      <c r="AE1" s="0"/>
      <c r="AF1" s="0"/>
      <c r="AG1" s="0"/>
      <c r="AH1" s="0"/>
      <c r="AI1" s="0"/>
      <c r="AJ1" s="0"/>
      <c r="AK1" s="0"/>
      <c r="AL1" s="0"/>
      <c r="AM1" s="0"/>
      <c r="AN1" s="0"/>
      <c r="AO1" s="0"/>
    </row>
    <row r="2" s="15" customFormat="true" ht="15.75" hidden="false" customHeight="false" outlineLevel="0" collapsed="false">
      <c r="A2" s="11" t="s">
        <v>30</v>
      </c>
      <c r="B2" s="11" t="s">
        <v>31</v>
      </c>
      <c r="C2" s="11"/>
      <c r="D2" s="0" t="n">
        <v>1</v>
      </c>
      <c r="E2" s="12" t="n">
        <v>31.6</v>
      </c>
      <c r="F2" s="13"/>
      <c r="G2" s="13"/>
      <c r="H2" s="13" t="n">
        <v>2.8</v>
      </c>
      <c r="I2" s="13" t="n">
        <v>6.8</v>
      </c>
      <c r="J2" s="13" t="n">
        <v>1.3</v>
      </c>
      <c r="K2" s="13" t="n">
        <v>85</v>
      </c>
      <c r="L2" s="13" t="n">
        <v>71</v>
      </c>
      <c r="M2" s="13" t="n">
        <v>13</v>
      </c>
      <c r="N2" s="13" t="n">
        <v>91</v>
      </c>
      <c r="O2" s="13" t="n">
        <v>687</v>
      </c>
      <c r="P2" s="13" t="n">
        <v>85</v>
      </c>
      <c r="Q2" s="13" t="n">
        <v>22</v>
      </c>
      <c r="R2" s="13" t="n">
        <v>19</v>
      </c>
      <c r="S2" s="13" t="n">
        <v>0.76</v>
      </c>
      <c r="T2" s="13" t="n">
        <v>2</v>
      </c>
      <c r="U2" s="13" t="n">
        <v>0.3</v>
      </c>
      <c r="V2" s="13" t="n">
        <v>0.63</v>
      </c>
      <c r="W2" s="14" t="n">
        <v>80033</v>
      </c>
      <c r="X2" s="15" t="s">
        <v>32</v>
      </c>
      <c r="Y2" s="0" t="s">
        <v>33</v>
      </c>
      <c r="Z2" s="16" t="n">
        <v>44792</v>
      </c>
      <c r="AA2" s="0"/>
      <c r="AB2" s="0"/>
      <c r="AC2" s="0"/>
      <c r="AD2" s="0"/>
      <c r="AE2" s="0"/>
      <c r="AF2" s="0"/>
      <c r="AG2" s="0"/>
      <c r="AH2" s="0"/>
      <c r="AI2" s="0"/>
      <c r="AJ2" s="0"/>
      <c r="AK2" s="0"/>
      <c r="AL2" s="0"/>
      <c r="AM2" s="0"/>
      <c r="AN2" s="0"/>
      <c r="AO2" s="0"/>
    </row>
    <row r="3" s="15" customFormat="true" ht="15.75" hidden="false" customHeight="false" outlineLevel="0" collapsed="false">
      <c r="A3" s="11" t="s">
        <v>30</v>
      </c>
      <c r="B3" s="11" t="s">
        <v>31</v>
      </c>
      <c r="C3" s="11" t="s">
        <v>30</v>
      </c>
      <c r="D3" s="0" t="n">
        <v>2</v>
      </c>
      <c r="E3" s="12" t="n">
        <v>30.4</v>
      </c>
      <c r="F3" s="13"/>
      <c r="G3" s="13"/>
      <c r="H3" s="13" t="n">
        <v>3.4</v>
      </c>
      <c r="I3" s="13" t="n">
        <v>7.8</v>
      </c>
      <c r="J3" s="13" t="n">
        <v>2.3</v>
      </c>
      <c r="K3" s="13" t="n">
        <v>72</v>
      </c>
      <c r="L3" s="13" t="n">
        <v>62</v>
      </c>
      <c r="M3" s="13" t="n">
        <v>49</v>
      </c>
      <c r="N3" s="13" t="n">
        <v>20</v>
      </c>
      <c r="O3" s="13" t="n">
        <v>1470</v>
      </c>
      <c r="P3" s="13" t="n">
        <v>81</v>
      </c>
      <c r="Q3" s="13" t="n">
        <v>21</v>
      </c>
      <c r="R3" s="13" t="n">
        <v>16</v>
      </c>
      <c r="S3" s="13" t="n">
        <v>1.87</v>
      </c>
      <c r="T3" s="13" t="n">
        <v>1</v>
      </c>
      <c r="U3" s="13" t="n">
        <v>0.23</v>
      </c>
      <c r="V3" s="13" t="n">
        <v>0.62</v>
      </c>
      <c r="W3" s="14" t="n">
        <v>80033</v>
      </c>
      <c r="X3" s="15" t="s">
        <v>32</v>
      </c>
      <c r="Y3" s="0" t="s">
        <v>33</v>
      </c>
      <c r="Z3" s="16" t="n">
        <v>44792</v>
      </c>
      <c r="AB3" s="0"/>
      <c r="AC3" s="0"/>
      <c r="AD3" s="0"/>
      <c r="AE3" s="17"/>
      <c r="AF3" s="17"/>
      <c r="AG3" s="17"/>
      <c r="AH3" s="17"/>
      <c r="AI3" s="17"/>
      <c r="AJ3" s="17"/>
      <c r="AK3" s="17"/>
      <c r="AL3" s="17"/>
      <c r="AM3" s="17"/>
      <c r="AN3" s="17"/>
      <c r="AO3" s="17"/>
    </row>
    <row r="4" s="15" customFormat="true" ht="15.75" hidden="false" customHeight="false" outlineLevel="0" collapsed="false">
      <c r="A4" s="11" t="s">
        <v>30</v>
      </c>
      <c r="B4" s="11" t="s">
        <v>31</v>
      </c>
      <c r="C4" s="11" t="s">
        <v>30</v>
      </c>
      <c r="D4" s="0" t="n">
        <v>3</v>
      </c>
      <c r="E4" s="18" t="n">
        <v>32.6</v>
      </c>
      <c r="F4" s="19"/>
      <c r="G4" s="19"/>
      <c r="H4" s="19" t="n">
        <v>7.3</v>
      </c>
      <c r="I4" s="19" t="n">
        <v>8.1</v>
      </c>
      <c r="J4" s="19" t="n">
        <v>3.4</v>
      </c>
      <c r="K4" s="19" t="n">
        <v>59</v>
      </c>
      <c r="L4" s="19" t="n">
        <v>50</v>
      </c>
      <c r="M4" s="19" t="n">
        <v>47</v>
      </c>
      <c r="N4" s="19" t="n">
        <v>29</v>
      </c>
      <c r="O4" s="19" t="n">
        <v>1685</v>
      </c>
      <c r="P4" s="19" t="n">
        <v>82</v>
      </c>
      <c r="Q4" s="20" t="n">
        <v>35</v>
      </c>
      <c r="R4" s="20" t="n">
        <v>13</v>
      </c>
      <c r="S4" s="20" t="n">
        <v>1</v>
      </c>
      <c r="T4" s="20" t="n">
        <v>2</v>
      </c>
      <c r="U4" s="20" t="n">
        <v>0.27</v>
      </c>
      <c r="V4" s="20" t="n">
        <v>0.54</v>
      </c>
      <c r="W4" s="14" t="n">
        <v>80033</v>
      </c>
      <c r="X4" s="15" t="s">
        <v>32</v>
      </c>
      <c r="Y4" s="0" t="s">
        <v>33</v>
      </c>
      <c r="Z4" s="16" t="n">
        <v>44792</v>
      </c>
      <c r="AB4" s="0"/>
      <c r="AC4" s="0"/>
      <c r="AD4" s="0"/>
      <c r="AE4" s="0"/>
      <c r="AF4" s="0"/>
      <c r="AG4" s="0"/>
      <c r="AH4" s="0"/>
      <c r="AI4" s="0"/>
      <c r="AJ4" s="0"/>
      <c r="AK4" s="0"/>
      <c r="AL4" s="0"/>
      <c r="AM4" s="0"/>
      <c r="AN4" s="0"/>
      <c r="AO4" s="0"/>
    </row>
    <row r="5" s="15" customFormat="true" ht="15.75" hidden="false" customHeight="false" outlineLevel="0" collapsed="false">
      <c r="A5" s="11" t="s">
        <v>30</v>
      </c>
      <c r="B5" s="11" t="s">
        <v>31</v>
      </c>
      <c r="C5" s="11" t="s">
        <v>30</v>
      </c>
      <c r="D5" s="0" t="n">
        <v>4</v>
      </c>
      <c r="E5" s="18" t="n">
        <v>27.7</v>
      </c>
      <c r="F5" s="19"/>
      <c r="G5" s="19"/>
      <c r="H5" s="19" t="n">
        <v>4.5</v>
      </c>
      <c r="I5" s="19" t="n">
        <v>8</v>
      </c>
      <c r="J5" s="19" t="n">
        <v>1.8</v>
      </c>
      <c r="K5" s="19" t="n">
        <v>107</v>
      </c>
      <c r="L5" s="19" t="n">
        <v>74</v>
      </c>
      <c r="M5" s="19" t="n">
        <v>78</v>
      </c>
      <c r="N5" s="19" t="n">
        <v>33</v>
      </c>
      <c r="O5" s="19" t="n">
        <v>1016</v>
      </c>
      <c r="P5" s="19" t="n">
        <v>60</v>
      </c>
      <c r="Q5" s="20" t="n">
        <v>15</v>
      </c>
      <c r="R5" s="20" t="n">
        <v>7</v>
      </c>
      <c r="S5" s="20" t="n">
        <v>0.58</v>
      </c>
      <c r="T5" s="20" t="n">
        <v>3</v>
      </c>
      <c r="U5" s="20" t="n">
        <v>0.37</v>
      </c>
      <c r="V5" s="20" t="n">
        <v>1.69</v>
      </c>
      <c r="W5" s="14" t="n">
        <v>80033</v>
      </c>
      <c r="X5" s="15" t="s">
        <v>32</v>
      </c>
      <c r="Y5" s="0" t="s">
        <v>33</v>
      </c>
      <c r="Z5" s="16" t="n">
        <v>44792</v>
      </c>
      <c r="AB5" s="0"/>
      <c r="AC5" s="0"/>
      <c r="AD5" s="0"/>
      <c r="AE5" s="0"/>
      <c r="AF5" s="0"/>
      <c r="AG5" s="0"/>
      <c r="AH5" s="0"/>
      <c r="AI5" s="0"/>
      <c r="AJ5" s="0"/>
      <c r="AK5" s="0"/>
      <c r="AL5" s="0"/>
      <c r="AM5" s="0"/>
      <c r="AN5" s="0"/>
      <c r="AO5" s="0"/>
    </row>
    <row r="6" s="15" customFormat="true" ht="15.75" hidden="false" customHeight="false" outlineLevel="0" collapsed="false">
      <c r="A6" s="11" t="s">
        <v>30</v>
      </c>
      <c r="B6" s="11" t="s">
        <v>31</v>
      </c>
      <c r="C6" s="11" t="s">
        <v>30</v>
      </c>
      <c r="D6" s="0" t="n">
        <v>5</v>
      </c>
      <c r="E6" s="18" t="n">
        <v>32.4</v>
      </c>
      <c r="F6" s="19"/>
      <c r="G6" s="19"/>
      <c r="H6" s="19" t="n">
        <v>6.9</v>
      </c>
      <c r="I6" s="19" t="n">
        <v>8</v>
      </c>
      <c r="J6" s="19" t="n">
        <v>2.1</v>
      </c>
      <c r="K6" s="19" t="n">
        <v>58</v>
      </c>
      <c r="L6" s="19" t="n">
        <v>73</v>
      </c>
      <c r="M6" s="19" t="n">
        <v>12</v>
      </c>
      <c r="N6" s="19" t="n">
        <v>23</v>
      </c>
      <c r="O6" s="19" t="n">
        <v>1423</v>
      </c>
      <c r="P6" s="19" t="n">
        <v>171</v>
      </c>
      <c r="Q6" s="20" t="n">
        <v>12</v>
      </c>
      <c r="R6" s="20" t="n">
        <v>11</v>
      </c>
      <c r="S6" s="20" t="n">
        <v>0.45</v>
      </c>
      <c r="T6" s="20" t="n">
        <v>4</v>
      </c>
      <c r="U6" s="20" t="n">
        <v>0.36</v>
      </c>
      <c r="V6" s="20" t="n">
        <v>0.63</v>
      </c>
      <c r="W6" s="14" t="n">
        <v>80033</v>
      </c>
      <c r="X6" s="15" t="s">
        <v>32</v>
      </c>
      <c r="Y6" s="0" t="s">
        <v>33</v>
      </c>
      <c r="Z6" s="16" t="n">
        <v>44792</v>
      </c>
      <c r="AB6" s="0"/>
      <c r="AC6" s="0"/>
      <c r="AD6" s="0"/>
      <c r="AE6" s="21"/>
      <c r="AF6" s="21"/>
      <c r="AG6" s="21"/>
      <c r="AH6" s="21"/>
      <c r="AI6" s="22"/>
      <c r="AJ6" s="22"/>
      <c r="AL6" s="22"/>
      <c r="AM6" s="23"/>
    </row>
    <row r="7" customFormat="false" ht="15.75" hidden="false" customHeight="false" outlineLevel="0" collapsed="false">
      <c r="A7" s="11" t="s">
        <v>30</v>
      </c>
      <c r="B7" s="11" t="s">
        <v>31</v>
      </c>
      <c r="C7" s="11" t="s">
        <v>30</v>
      </c>
      <c r="D7" s="0" t="n">
        <v>6</v>
      </c>
      <c r="E7" s="18" t="n">
        <v>28.2</v>
      </c>
      <c r="F7" s="19"/>
      <c r="G7" s="19"/>
      <c r="H7" s="19" t="n">
        <v>5.5</v>
      </c>
      <c r="I7" s="19" t="n">
        <v>7</v>
      </c>
      <c r="J7" s="19" t="n">
        <v>2.2</v>
      </c>
      <c r="K7" s="19" t="n">
        <v>54</v>
      </c>
      <c r="L7" s="19" t="n">
        <v>30</v>
      </c>
      <c r="M7" s="19" t="n">
        <v>18</v>
      </c>
      <c r="N7" s="19" t="n">
        <v>72</v>
      </c>
      <c r="O7" s="19" t="n">
        <v>568</v>
      </c>
      <c r="P7" s="19" t="n">
        <v>145</v>
      </c>
      <c r="Q7" s="20" t="n">
        <v>12</v>
      </c>
      <c r="R7" s="20" t="n">
        <v>4</v>
      </c>
      <c r="S7" s="20" t="n">
        <v>0.96</v>
      </c>
      <c r="T7" s="20" t="n">
        <v>4</v>
      </c>
      <c r="U7" s="20" t="n">
        <v>0.28</v>
      </c>
      <c r="V7" s="20" t="n">
        <v>0.67</v>
      </c>
      <c r="W7" s="14" t="n">
        <v>80033</v>
      </c>
      <c r="X7" s="15" t="s">
        <v>32</v>
      </c>
      <c r="Y7" s="0" t="s">
        <v>33</v>
      </c>
      <c r="Z7" s="16" t="n">
        <v>44792</v>
      </c>
      <c r="AA7" s="6" t="n">
        <v>7.8</v>
      </c>
      <c r="AB7" s="0" t="s">
        <v>34</v>
      </c>
      <c r="AC7" s="0" t="n">
        <v>4.32</v>
      </c>
      <c r="AD7" s="0" t="n">
        <v>305</v>
      </c>
      <c r="AE7" s="21"/>
      <c r="AF7" s="21"/>
      <c r="AG7" s="21"/>
      <c r="AH7" s="21"/>
      <c r="AL7" s="7"/>
      <c r="AM7" s="24"/>
      <c r="AO7" s="0"/>
    </row>
    <row r="8" customFormat="false" ht="15.75" hidden="false" customHeight="false" outlineLevel="0" collapsed="false">
      <c r="A8" s="11" t="s">
        <v>30</v>
      </c>
      <c r="B8" s="11" t="s">
        <v>31</v>
      </c>
      <c r="C8" s="11" t="s">
        <v>30</v>
      </c>
      <c r="D8" s="0" t="n">
        <v>7</v>
      </c>
      <c r="E8" s="18" t="n">
        <v>28.3</v>
      </c>
      <c r="F8" s="19"/>
      <c r="G8" s="19"/>
      <c r="H8" s="19" t="n">
        <v>5.3</v>
      </c>
      <c r="I8" s="19" t="n">
        <v>7.5</v>
      </c>
      <c r="J8" s="19" t="n">
        <v>1.9</v>
      </c>
      <c r="K8" s="19" t="n">
        <v>63</v>
      </c>
      <c r="L8" s="19" t="n">
        <v>34</v>
      </c>
      <c r="M8" s="19" t="n">
        <v>16</v>
      </c>
      <c r="N8" s="19" t="n">
        <v>71</v>
      </c>
      <c r="O8" s="19" t="n">
        <v>530</v>
      </c>
      <c r="P8" s="19" t="n">
        <v>149</v>
      </c>
      <c r="Q8" s="20" t="n">
        <v>14</v>
      </c>
      <c r="R8" s="20" t="n">
        <v>5</v>
      </c>
      <c r="S8" s="20" t="n">
        <v>0.86</v>
      </c>
      <c r="T8" s="20" t="n">
        <v>3</v>
      </c>
      <c r="U8" s="20" t="n">
        <v>0.3</v>
      </c>
      <c r="V8" s="20" t="n">
        <v>1.2</v>
      </c>
      <c r="W8" s="14" t="n">
        <v>80033</v>
      </c>
      <c r="X8" s="15" t="s">
        <v>32</v>
      </c>
      <c r="Y8" s="0" t="s">
        <v>33</v>
      </c>
      <c r="Z8" s="16" t="n">
        <v>44792</v>
      </c>
      <c r="AA8" s="6" t="n">
        <v>7.8</v>
      </c>
      <c r="AB8" s="0" t="s">
        <v>34</v>
      </c>
      <c r="AC8" s="0" t="n">
        <v>4.39</v>
      </c>
      <c r="AD8" s="0" t="n">
        <v>297</v>
      </c>
      <c r="AE8" s="21"/>
      <c r="AF8" s="21"/>
      <c r="AG8" s="21"/>
      <c r="AH8" s="21"/>
      <c r="AL8" s="7"/>
      <c r="AM8" s="24"/>
      <c r="AO8" s="0"/>
    </row>
    <row r="9" customFormat="false" ht="15.75" hidden="false" customHeight="false" outlineLevel="0" collapsed="false">
      <c r="A9" s="11" t="s">
        <v>30</v>
      </c>
      <c r="B9" s="11" t="s">
        <v>31</v>
      </c>
      <c r="C9" s="11" t="s">
        <v>30</v>
      </c>
      <c r="D9" s="0" t="n">
        <v>8</v>
      </c>
      <c r="E9" s="18" t="n">
        <v>30</v>
      </c>
      <c r="F9" s="19"/>
      <c r="G9" s="19"/>
      <c r="H9" s="19" t="n">
        <v>7.9</v>
      </c>
      <c r="I9" s="19" t="n">
        <v>7</v>
      </c>
      <c r="J9" s="19" t="n">
        <v>1.9</v>
      </c>
      <c r="K9" s="19" t="n">
        <v>58</v>
      </c>
      <c r="L9" s="19" t="n">
        <v>42</v>
      </c>
      <c r="M9" s="19" t="n">
        <v>15</v>
      </c>
      <c r="N9" s="19" t="n">
        <v>74</v>
      </c>
      <c r="O9" s="19" t="n">
        <v>462</v>
      </c>
      <c r="P9" s="19" t="n">
        <v>120</v>
      </c>
      <c r="Q9" s="20" t="n">
        <v>11</v>
      </c>
      <c r="R9" s="20" t="n">
        <v>18</v>
      </c>
      <c r="S9" s="20" t="n">
        <v>0.25</v>
      </c>
      <c r="T9" s="20" t="n">
        <v>4</v>
      </c>
      <c r="U9" s="20" t="n">
        <v>0.39</v>
      </c>
      <c r="V9" s="20" t="n">
        <v>0.63</v>
      </c>
      <c r="W9" s="14" t="n">
        <v>80033</v>
      </c>
      <c r="X9" s="15" t="s">
        <v>32</v>
      </c>
      <c r="Y9" s="0" t="s">
        <v>33</v>
      </c>
      <c r="Z9" s="16" t="n">
        <v>44792</v>
      </c>
      <c r="AA9" s="6" t="n">
        <v>7.9</v>
      </c>
      <c r="AB9" s="0" t="s">
        <v>34</v>
      </c>
      <c r="AC9" s="0" t="n">
        <v>4.31</v>
      </c>
      <c r="AD9" s="0" t="n">
        <v>300</v>
      </c>
      <c r="AE9" s="21"/>
      <c r="AF9" s="21"/>
      <c r="AG9" s="21"/>
      <c r="AH9" s="21"/>
      <c r="AL9" s="7"/>
      <c r="AM9" s="24"/>
      <c r="AO9" s="0"/>
    </row>
    <row r="10" customFormat="false" ht="15.75" hidden="false" customHeight="false" outlineLevel="0" collapsed="false">
      <c r="A10" s="11" t="s">
        <v>30</v>
      </c>
      <c r="B10" s="11" t="s">
        <v>31</v>
      </c>
      <c r="C10" s="11" t="s">
        <v>30</v>
      </c>
      <c r="D10" s="0" t="n">
        <v>9</v>
      </c>
      <c r="E10" s="18" t="n">
        <v>28.4</v>
      </c>
      <c r="F10" s="19"/>
      <c r="G10" s="19"/>
      <c r="H10" s="19" t="n">
        <v>7.7</v>
      </c>
      <c r="I10" s="19" t="n">
        <v>7</v>
      </c>
      <c r="J10" s="19" t="n">
        <v>2.2</v>
      </c>
      <c r="K10" s="19" t="n">
        <v>52</v>
      </c>
      <c r="L10" s="19" t="n">
        <v>36</v>
      </c>
      <c r="M10" s="19" t="n">
        <v>14</v>
      </c>
      <c r="N10" s="19" t="n">
        <v>83</v>
      </c>
      <c r="O10" s="19" t="n">
        <v>442</v>
      </c>
      <c r="P10" s="19" t="n">
        <v>137</v>
      </c>
      <c r="Q10" s="20" t="n">
        <v>14</v>
      </c>
      <c r="R10" s="20" t="n">
        <v>7</v>
      </c>
      <c r="S10" s="20" t="n">
        <v>0.39</v>
      </c>
      <c r="T10" s="20" t="n">
        <v>4</v>
      </c>
      <c r="U10" s="20" t="n">
        <v>0.4</v>
      </c>
      <c r="V10" s="20" t="n">
        <v>0.64</v>
      </c>
      <c r="W10" s="14" t="n">
        <v>80033</v>
      </c>
      <c r="X10" s="15" t="s">
        <v>32</v>
      </c>
      <c r="Y10" s="0" t="s">
        <v>33</v>
      </c>
      <c r="Z10" s="16" t="n">
        <v>44792</v>
      </c>
      <c r="AA10" s="6" t="n">
        <v>7.9</v>
      </c>
      <c r="AB10" s="0" t="s">
        <v>34</v>
      </c>
      <c r="AC10" s="0" t="n">
        <v>4.49</v>
      </c>
      <c r="AD10" s="0" t="n">
        <v>301</v>
      </c>
      <c r="AE10" s="21"/>
      <c r="AF10" s="21"/>
      <c r="AG10" s="21"/>
      <c r="AH10" s="21"/>
      <c r="AL10" s="7"/>
      <c r="AM10" s="24"/>
      <c r="AO10" s="0"/>
    </row>
    <row r="11" customFormat="false" ht="15.75" hidden="false" customHeight="false" outlineLevel="0" collapsed="false">
      <c r="A11" s="11" t="s">
        <v>30</v>
      </c>
      <c r="B11" s="11" t="s">
        <v>31</v>
      </c>
      <c r="C11" s="11" t="s">
        <v>30</v>
      </c>
      <c r="D11" s="0" t="n">
        <v>10</v>
      </c>
      <c r="E11" s="18" t="n">
        <v>27.9</v>
      </c>
      <c r="F11" s="19"/>
      <c r="G11" s="19"/>
      <c r="H11" s="19" t="n">
        <v>10.6</v>
      </c>
      <c r="I11" s="19" t="n">
        <v>6.9</v>
      </c>
      <c r="J11" s="19" t="n">
        <v>2.8</v>
      </c>
      <c r="K11" s="19" t="n">
        <v>68</v>
      </c>
      <c r="L11" s="19" t="n">
        <v>79</v>
      </c>
      <c r="M11" s="19" t="n">
        <v>9</v>
      </c>
      <c r="N11" s="19" t="n">
        <v>23</v>
      </c>
      <c r="O11" s="19" t="n">
        <v>1828</v>
      </c>
      <c r="P11" s="19" t="n">
        <v>217</v>
      </c>
      <c r="Q11" s="20" t="n">
        <v>14</v>
      </c>
      <c r="R11" s="20" t="n">
        <v>13</v>
      </c>
      <c r="S11" s="20" t="n">
        <v>0.6</v>
      </c>
      <c r="T11" s="20" t="n">
        <v>4</v>
      </c>
      <c r="U11" s="20" t="n">
        <v>0.32</v>
      </c>
      <c r="V11" s="20" t="n">
        <v>0.51</v>
      </c>
      <c r="W11" s="14" t="n">
        <v>80033</v>
      </c>
      <c r="X11" s="15" t="s">
        <v>32</v>
      </c>
      <c r="Y11" s="0" t="s">
        <v>33</v>
      </c>
      <c r="Z11" s="16" t="n">
        <v>44792</v>
      </c>
      <c r="AA11" s="6" t="n">
        <v>7.8</v>
      </c>
      <c r="AB11" s="0" t="s">
        <v>34</v>
      </c>
      <c r="AC11" s="0" t="n">
        <v>4.12</v>
      </c>
      <c r="AD11" s="0" t="n">
        <v>302</v>
      </c>
      <c r="AE11" s="6"/>
      <c r="AF11" s="6"/>
      <c r="AG11" s="6"/>
      <c r="AH11" s="25"/>
      <c r="AL11" s="7"/>
      <c r="AM11" s="24"/>
      <c r="AO11" s="0"/>
    </row>
    <row r="12" customFormat="false" ht="15.75" hidden="false" customHeight="false" outlineLevel="0" collapsed="false">
      <c r="A12" s="11" t="s">
        <v>30</v>
      </c>
      <c r="B12" s="11" t="s">
        <v>31</v>
      </c>
      <c r="C12" s="11" t="s">
        <v>30</v>
      </c>
      <c r="D12" s="0" t="n">
        <v>11</v>
      </c>
      <c r="E12" s="12" t="n">
        <v>28.6</v>
      </c>
      <c r="F12" s="13" t="n">
        <v>197.8</v>
      </c>
      <c r="G12" s="13" t="n">
        <v>23.8</v>
      </c>
      <c r="H12" s="13" t="n">
        <v>9.2</v>
      </c>
      <c r="I12" s="13" t="n">
        <v>7.9</v>
      </c>
      <c r="J12" s="13" t="n">
        <v>1.8</v>
      </c>
      <c r="K12" s="13" t="n">
        <v>58</v>
      </c>
      <c r="L12" s="13" t="n">
        <v>73</v>
      </c>
      <c r="M12" s="13" t="n">
        <v>12</v>
      </c>
      <c r="N12" s="13" t="n">
        <v>23</v>
      </c>
      <c r="O12" s="13" t="n">
        <v>1423</v>
      </c>
      <c r="P12" s="13" t="n">
        <v>171</v>
      </c>
      <c r="Q12" s="13" t="n">
        <v>12</v>
      </c>
      <c r="R12" s="13" t="n">
        <v>11</v>
      </c>
      <c r="S12" s="13" t="n">
        <v>0.45</v>
      </c>
      <c r="T12" s="13" t="n">
        <v>4</v>
      </c>
      <c r="U12" s="13" t="n">
        <v>0.36</v>
      </c>
      <c r="V12" s="13" t="n">
        <v>0.63</v>
      </c>
      <c r="W12" s="14" t="n">
        <v>80033</v>
      </c>
      <c r="X12" s="15" t="s">
        <v>32</v>
      </c>
      <c r="Y12" s="0" t="s">
        <v>33</v>
      </c>
      <c r="Z12" s="16" t="n">
        <v>44792</v>
      </c>
      <c r="AA12" s="6" t="n">
        <v>7.8</v>
      </c>
      <c r="AB12" s="0" t="s">
        <v>34</v>
      </c>
      <c r="AC12" s="0" t="n">
        <v>4.24</v>
      </c>
      <c r="AD12" s="0" t="n">
        <v>276</v>
      </c>
      <c r="AE12" s="0"/>
      <c r="AF12" s="0"/>
      <c r="AG12" s="0"/>
      <c r="AH12" s="0"/>
      <c r="AL12" s="7"/>
      <c r="AM12" s="24"/>
      <c r="AO12" s="0"/>
    </row>
    <row r="13" customFormat="false" ht="15.75" hidden="false" customHeight="false" outlineLevel="0" collapsed="false">
      <c r="A13" s="11" t="s">
        <v>30</v>
      </c>
      <c r="B13" s="11" t="s">
        <v>31</v>
      </c>
      <c r="C13" s="11" t="s">
        <v>30</v>
      </c>
      <c r="D13" s="0" t="n">
        <v>12</v>
      </c>
      <c r="E13" s="12" t="n">
        <v>29.9</v>
      </c>
      <c r="F13" s="13"/>
      <c r="G13" s="13"/>
      <c r="H13" s="13" t="n">
        <v>10.8</v>
      </c>
      <c r="I13" s="13" t="n">
        <v>4.2</v>
      </c>
      <c r="J13" s="13" t="n">
        <v>1.5</v>
      </c>
      <c r="K13" s="13" t="n">
        <v>75</v>
      </c>
      <c r="L13" s="13" t="n">
        <v>79</v>
      </c>
      <c r="M13" s="13" t="n">
        <v>9</v>
      </c>
      <c r="N13" s="13" t="n">
        <v>27</v>
      </c>
      <c r="O13" s="13" t="n">
        <v>1958</v>
      </c>
      <c r="P13" s="13" t="n">
        <v>234</v>
      </c>
      <c r="Q13" s="13" t="n">
        <v>16</v>
      </c>
      <c r="R13" s="13" t="n">
        <v>17</v>
      </c>
      <c r="S13" s="13" t="n">
        <v>0.56</v>
      </c>
      <c r="T13" s="13" t="n">
        <v>4</v>
      </c>
      <c r="U13" s="13" t="n">
        <v>0.44</v>
      </c>
      <c r="V13" s="13" t="n">
        <v>0.51</v>
      </c>
      <c r="W13" s="14" t="n">
        <v>80033</v>
      </c>
      <c r="X13" s="15" t="s">
        <v>32</v>
      </c>
      <c r="Y13" s="0" t="s">
        <v>33</v>
      </c>
      <c r="Z13" s="16" t="n">
        <v>44792</v>
      </c>
      <c r="AA13" s="6" t="n">
        <v>7.9</v>
      </c>
      <c r="AB13" s="0" t="s">
        <v>34</v>
      </c>
      <c r="AC13" s="0" t="n">
        <v>4.27</v>
      </c>
      <c r="AD13" s="0" t="n">
        <v>305</v>
      </c>
      <c r="AE13" s="17"/>
      <c r="AF13" s="17"/>
      <c r="AG13" s="17"/>
      <c r="AH13" s="17"/>
      <c r="AL13" s="7"/>
      <c r="AM13" s="24"/>
      <c r="AO13" s="0"/>
    </row>
    <row r="14" customFormat="false" ht="15.75" hidden="false" customHeight="false" outlineLevel="0" collapsed="false">
      <c r="A14" s="11" t="s">
        <v>30</v>
      </c>
      <c r="B14" s="11" t="s">
        <v>31</v>
      </c>
      <c r="C14" s="11" t="s">
        <v>30</v>
      </c>
      <c r="D14" s="0" t="n">
        <v>13</v>
      </c>
      <c r="E14" s="18" t="n">
        <v>30</v>
      </c>
      <c r="F14" s="19" t="n">
        <v>138</v>
      </c>
      <c r="G14" s="19" t="n">
        <v>18.5</v>
      </c>
      <c r="H14" s="19" t="n">
        <v>8.9</v>
      </c>
      <c r="I14" s="19" t="n">
        <v>8</v>
      </c>
      <c r="J14" s="19" t="n">
        <v>6.5</v>
      </c>
      <c r="K14" s="19" t="n">
        <v>57</v>
      </c>
      <c r="L14" s="19" t="n">
        <v>75</v>
      </c>
      <c r="M14" s="19" t="n">
        <v>12</v>
      </c>
      <c r="N14" s="19" t="n">
        <v>17</v>
      </c>
      <c r="O14" s="19" t="n">
        <v>1317</v>
      </c>
      <c r="P14" s="19" t="n">
        <v>158</v>
      </c>
      <c r="Q14" s="20" t="n">
        <v>10</v>
      </c>
      <c r="R14" s="20" t="n">
        <v>9</v>
      </c>
      <c r="S14" s="20" t="n">
        <v>0.47</v>
      </c>
      <c r="T14" s="20" t="n">
        <v>4</v>
      </c>
      <c r="U14" s="20" t="n">
        <v>0.22</v>
      </c>
      <c r="V14" s="20" t="n">
        <v>0.6</v>
      </c>
      <c r="W14" s="14" t="n">
        <v>80033</v>
      </c>
      <c r="X14" s="15" t="s">
        <v>32</v>
      </c>
      <c r="Y14" s="0" t="s">
        <v>33</v>
      </c>
      <c r="Z14" s="16" t="n">
        <v>44792</v>
      </c>
      <c r="AB14" s="0"/>
      <c r="AC14" s="0"/>
      <c r="AE14" s="0"/>
      <c r="AF14" s="0"/>
      <c r="AG14" s="0"/>
      <c r="AH14" s="0"/>
      <c r="AL14" s="7"/>
      <c r="AM14" s="24"/>
      <c r="AO14" s="0"/>
    </row>
    <row r="15" customFormat="false" ht="15.75" hidden="false" customHeight="false" outlineLevel="0" collapsed="false">
      <c r="A15" s="11" t="s">
        <v>30</v>
      </c>
      <c r="B15" s="11" t="s">
        <v>31</v>
      </c>
      <c r="C15" s="11" t="s">
        <v>30</v>
      </c>
      <c r="D15" s="0" t="n">
        <v>14</v>
      </c>
      <c r="E15" s="18" t="n">
        <v>28.7</v>
      </c>
      <c r="F15" s="19" t="n">
        <v>112.4</v>
      </c>
      <c r="G15" s="19" t="n">
        <v>15.1</v>
      </c>
      <c r="H15" s="19" t="n">
        <v>9.7</v>
      </c>
      <c r="I15" s="19" t="n">
        <v>9.3</v>
      </c>
      <c r="J15" s="19" t="n">
        <v>5.1</v>
      </c>
      <c r="K15" s="19" t="n">
        <v>62</v>
      </c>
      <c r="L15" s="19" t="n">
        <v>74</v>
      </c>
      <c r="M15" s="19" t="n">
        <v>14</v>
      </c>
      <c r="N15" s="19" t="n">
        <v>22</v>
      </c>
      <c r="O15" s="19" t="n">
        <v>1505</v>
      </c>
      <c r="P15" s="19" t="n">
        <v>172</v>
      </c>
      <c r="Q15" s="20" t="n">
        <v>11</v>
      </c>
      <c r="R15" s="20" t="n">
        <v>10</v>
      </c>
      <c r="S15" s="20" t="n">
        <v>0.53</v>
      </c>
      <c r="T15" s="20" t="n">
        <v>4</v>
      </c>
      <c r="U15" s="20" t="n">
        <v>0.37</v>
      </c>
      <c r="V15" s="20" t="n">
        <v>0.62</v>
      </c>
      <c r="W15" s="14" t="n">
        <v>80033</v>
      </c>
      <c r="X15" s="15" t="s">
        <v>32</v>
      </c>
      <c r="Y15" s="0" t="s">
        <v>33</v>
      </c>
      <c r="Z15" s="16" t="n">
        <v>44792</v>
      </c>
      <c r="AA15" s="6" t="n">
        <v>7.8</v>
      </c>
      <c r="AB15" s="0" t="s">
        <v>34</v>
      </c>
      <c r="AC15" s="0" t="n">
        <v>5.16</v>
      </c>
      <c r="AD15" s="0" t="n">
        <v>305</v>
      </c>
      <c r="AE15" s="0"/>
      <c r="AF15" s="0"/>
      <c r="AG15" s="0"/>
      <c r="AH15" s="0"/>
      <c r="AL15" s="7"/>
      <c r="AM15" s="24"/>
      <c r="AO15" s="0"/>
    </row>
    <row r="16" customFormat="false" ht="15.75" hidden="false" customHeight="false" outlineLevel="0" collapsed="false">
      <c r="A16" s="11" t="s">
        <v>30</v>
      </c>
      <c r="B16" s="11" t="s">
        <v>31</v>
      </c>
      <c r="C16" s="11" t="s">
        <v>30</v>
      </c>
      <c r="D16" s="0" t="n">
        <v>15</v>
      </c>
      <c r="E16" s="18" t="n">
        <v>29.1</v>
      </c>
      <c r="F16" s="19" t="n">
        <v>113.1</v>
      </c>
      <c r="G16" s="19" t="n">
        <v>19.3</v>
      </c>
      <c r="H16" s="19" t="n">
        <v>9.5</v>
      </c>
      <c r="I16" s="19" t="n">
        <v>8.9</v>
      </c>
      <c r="J16" s="19" t="n">
        <v>5.1</v>
      </c>
      <c r="K16" s="19" t="n">
        <v>69</v>
      </c>
      <c r="L16" s="19" t="n">
        <v>99</v>
      </c>
      <c r="M16" s="19" t="n">
        <v>12</v>
      </c>
      <c r="N16" s="19" t="n">
        <v>22</v>
      </c>
      <c r="O16" s="19" t="n">
        <v>1490</v>
      </c>
      <c r="P16" s="19" t="n">
        <v>196</v>
      </c>
      <c r="Q16" s="20" t="n">
        <v>10</v>
      </c>
      <c r="R16" s="20" t="n">
        <v>11</v>
      </c>
      <c r="S16" s="20" t="n">
        <v>0.52</v>
      </c>
      <c r="T16" s="20" t="n">
        <v>6</v>
      </c>
      <c r="U16" s="20" t="n">
        <v>0.24</v>
      </c>
      <c r="V16" s="20" t="n">
        <v>0.65</v>
      </c>
      <c r="W16" s="14" t="n">
        <v>80033</v>
      </c>
      <c r="X16" s="15" t="s">
        <v>32</v>
      </c>
      <c r="Y16" s="0" t="s">
        <v>33</v>
      </c>
      <c r="Z16" s="16" t="n">
        <v>44792</v>
      </c>
      <c r="AB16" s="0"/>
      <c r="AC16" s="0"/>
      <c r="AE16" s="21"/>
      <c r="AF16" s="21"/>
      <c r="AG16" s="21"/>
      <c r="AH16" s="21"/>
      <c r="AL16" s="7"/>
      <c r="AM16" s="24"/>
      <c r="AO16" s="0"/>
    </row>
    <row r="17" customFormat="false" ht="15.75" hidden="false" customHeight="false" outlineLevel="0" collapsed="false">
      <c r="A17" s="11" t="s">
        <v>30</v>
      </c>
      <c r="B17" s="11" t="s">
        <v>31</v>
      </c>
      <c r="C17" s="11" t="s">
        <v>30</v>
      </c>
      <c r="D17" s="0" t="n">
        <v>16</v>
      </c>
      <c r="E17" s="18" t="n">
        <v>32</v>
      </c>
      <c r="F17" s="19" t="n">
        <v>122.4</v>
      </c>
      <c r="G17" s="19" t="n">
        <v>15.8</v>
      </c>
      <c r="H17" s="19" t="n">
        <v>10.3</v>
      </c>
      <c r="I17" s="19" t="n">
        <v>8.2</v>
      </c>
      <c r="J17" s="19" t="n">
        <v>5.3</v>
      </c>
      <c r="K17" s="19" t="n">
        <v>62</v>
      </c>
      <c r="L17" s="19" t="n">
        <v>75</v>
      </c>
      <c r="M17" s="19" t="n">
        <v>11</v>
      </c>
      <c r="N17" s="19" t="n">
        <v>22</v>
      </c>
      <c r="O17" s="19" t="n">
        <v>1715</v>
      </c>
      <c r="P17" s="19" t="n">
        <v>192</v>
      </c>
      <c r="Q17" s="20" t="n">
        <v>11</v>
      </c>
      <c r="R17" s="20" t="n">
        <v>12</v>
      </c>
      <c r="S17" s="20" t="n">
        <v>0.53</v>
      </c>
      <c r="T17" s="20" t="n">
        <v>5</v>
      </c>
      <c r="U17" s="20" t="n">
        <v>0.28</v>
      </c>
      <c r="V17" s="20" t="n">
        <v>0.54</v>
      </c>
      <c r="W17" s="14" t="n">
        <v>80033</v>
      </c>
      <c r="X17" s="15" t="s">
        <v>32</v>
      </c>
      <c r="Y17" s="0" t="s">
        <v>33</v>
      </c>
      <c r="Z17" s="16" t="n">
        <v>44792</v>
      </c>
      <c r="AA17" s="6" t="n">
        <v>7.8</v>
      </c>
      <c r="AB17" s="0" t="s">
        <v>34</v>
      </c>
      <c r="AC17" s="0" t="n">
        <v>5.2</v>
      </c>
      <c r="AD17" s="0" t="n">
        <v>291</v>
      </c>
      <c r="AE17" s="21"/>
      <c r="AF17" s="21"/>
      <c r="AG17" s="21"/>
      <c r="AH17" s="21"/>
      <c r="AL17" s="7"/>
      <c r="AM17" s="24"/>
      <c r="AO17" s="0"/>
    </row>
    <row r="18" customFormat="false" ht="15.75" hidden="false" customHeight="false" outlineLevel="0" collapsed="false">
      <c r="A18" s="11" t="s">
        <v>30</v>
      </c>
      <c r="B18" s="11" t="s">
        <v>31</v>
      </c>
      <c r="C18" s="11" t="s">
        <v>30</v>
      </c>
      <c r="D18" s="0" t="n">
        <v>17</v>
      </c>
      <c r="E18" s="18" t="n">
        <v>29.9</v>
      </c>
      <c r="F18" s="19" t="n">
        <v>128.9</v>
      </c>
      <c r="G18" s="19" t="n">
        <v>16.1</v>
      </c>
      <c r="H18" s="19"/>
      <c r="I18" s="19"/>
      <c r="J18" s="19"/>
      <c r="K18" s="19" t="n">
        <v>62</v>
      </c>
      <c r="L18" s="19" t="n">
        <v>78</v>
      </c>
      <c r="M18" s="19" t="n">
        <v>13</v>
      </c>
      <c r="N18" s="19" t="n">
        <v>23</v>
      </c>
      <c r="O18" s="19" t="n">
        <v>1710</v>
      </c>
      <c r="P18" s="19" t="n">
        <v>191</v>
      </c>
      <c r="Q18" s="20" t="n">
        <v>11</v>
      </c>
      <c r="R18" s="20" t="n">
        <v>12</v>
      </c>
      <c r="S18" s="20" t="n">
        <v>0.49</v>
      </c>
      <c r="T18" s="20" t="n">
        <v>5</v>
      </c>
      <c r="U18" s="20" t="n">
        <v>0.39</v>
      </c>
      <c r="V18" s="20" t="n">
        <v>0.66</v>
      </c>
      <c r="W18" s="14" t="n">
        <v>80033</v>
      </c>
      <c r="X18" s="15" t="s">
        <v>32</v>
      </c>
      <c r="Y18" s="0" t="s">
        <v>33</v>
      </c>
      <c r="Z18" s="16" t="n">
        <v>44792</v>
      </c>
      <c r="AA18" s="6" t="n">
        <v>7.8</v>
      </c>
      <c r="AB18" s="0" t="s">
        <v>34</v>
      </c>
      <c r="AC18" s="0" t="n">
        <v>5.47</v>
      </c>
      <c r="AD18" s="0" t="n">
        <v>298</v>
      </c>
      <c r="AE18" s="21"/>
      <c r="AF18" s="21"/>
      <c r="AG18" s="21"/>
      <c r="AH18" s="21"/>
      <c r="AL18" s="7"/>
      <c r="AM18" s="24"/>
      <c r="AO18" s="0"/>
    </row>
    <row r="19" customFormat="false" ht="15.75" hidden="false" customHeight="false" outlineLevel="0" collapsed="false">
      <c r="A19" s="11" t="s">
        <v>30</v>
      </c>
      <c r="B19" s="11" t="s">
        <v>31</v>
      </c>
      <c r="C19" s="11" t="s">
        <v>30</v>
      </c>
      <c r="D19" s="0" t="n">
        <v>18</v>
      </c>
      <c r="E19" s="18" t="n">
        <v>29.9</v>
      </c>
      <c r="F19" s="19" t="n">
        <v>120.8</v>
      </c>
      <c r="G19" s="19" t="n">
        <v>15.2</v>
      </c>
      <c r="H19" s="19"/>
      <c r="I19" s="19"/>
      <c r="J19" s="19"/>
      <c r="K19" s="19" t="n">
        <v>58</v>
      </c>
      <c r="L19" s="19" t="n">
        <v>70</v>
      </c>
      <c r="M19" s="19" t="n">
        <v>11</v>
      </c>
      <c r="N19" s="19" t="n">
        <v>20</v>
      </c>
      <c r="O19" s="19" t="n">
        <v>1500</v>
      </c>
      <c r="P19" s="19" t="n">
        <v>165</v>
      </c>
      <c r="Q19" s="20" t="n">
        <v>11</v>
      </c>
      <c r="R19" s="20" t="n">
        <v>10</v>
      </c>
      <c r="S19" s="20" t="n">
        <v>0.5</v>
      </c>
      <c r="T19" s="20" t="n">
        <v>4</v>
      </c>
      <c r="U19" s="20" t="n">
        <v>0.24</v>
      </c>
      <c r="V19" s="20" t="n">
        <v>0.56</v>
      </c>
      <c r="W19" s="14" t="n">
        <v>80033</v>
      </c>
      <c r="X19" s="15" t="s">
        <v>32</v>
      </c>
      <c r="Y19" s="0" t="s">
        <v>33</v>
      </c>
      <c r="Z19" s="16" t="n">
        <v>44792</v>
      </c>
      <c r="AA19" s="6" t="n">
        <v>7.8</v>
      </c>
      <c r="AB19" s="0" t="s">
        <v>34</v>
      </c>
      <c r="AC19" s="0" t="n">
        <v>5.32</v>
      </c>
      <c r="AD19" s="0" t="n">
        <v>296</v>
      </c>
      <c r="AE19" s="21"/>
      <c r="AF19" s="21"/>
      <c r="AG19" s="21"/>
      <c r="AH19" s="21"/>
      <c r="AL19" s="7"/>
      <c r="AM19" s="24"/>
      <c r="AO19" s="0"/>
    </row>
    <row r="20" customFormat="false" ht="15.75" hidden="false" customHeight="false" outlineLevel="0" collapsed="false">
      <c r="A20" s="11" t="s">
        <v>30</v>
      </c>
      <c r="B20" s="11" t="s">
        <v>31</v>
      </c>
      <c r="C20" s="11" t="s">
        <v>30</v>
      </c>
      <c r="D20" s="0" t="n">
        <v>19</v>
      </c>
      <c r="E20" s="18" t="n">
        <v>29.2</v>
      </c>
      <c r="F20" s="19" t="n">
        <v>296.9</v>
      </c>
      <c r="G20" s="19" t="n">
        <v>27.3</v>
      </c>
      <c r="H20" s="19" t="n">
        <v>5.6</v>
      </c>
      <c r="I20" s="19" t="n">
        <v>7.7</v>
      </c>
      <c r="J20" s="19" t="n">
        <v>3.1</v>
      </c>
      <c r="K20" s="19" t="n">
        <v>71</v>
      </c>
      <c r="L20" s="19" t="n">
        <v>92</v>
      </c>
      <c r="M20" s="19" t="n">
        <v>10</v>
      </c>
      <c r="N20" s="19" t="n">
        <v>26</v>
      </c>
      <c r="O20" s="19" t="n">
        <v>1817</v>
      </c>
      <c r="P20" s="19" t="n">
        <v>217</v>
      </c>
      <c r="Q20" s="20" t="n">
        <v>16</v>
      </c>
      <c r="R20" s="20" t="n">
        <v>13</v>
      </c>
      <c r="S20" s="20" t="n">
        <v>0.49</v>
      </c>
      <c r="T20" s="20" t="n">
        <v>5</v>
      </c>
      <c r="U20" s="20" t="n">
        <v>0.37</v>
      </c>
      <c r="V20" s="20" t="n">
        <v>0.6</v>
      </c>
      <c r="W20" s="14" t="n">
        <v>80033</v>
      </c>
      <c r="X20" s="15" t="s">
        <v>32</v>
      </c>
      <c r="Y20" s="0" t="s">
        <v>33</v>
      </c>
      <c r="Z20" s="16" t="n">
        <v>44792</v>
      </c>
      <c r="AA20" s="6" t="n">
        <v>7.6</v>
      </c>
      <c r="AB20" s="0" t="s">
        <v>34</v>
      </c>
      <c r="AC20" s="0" t="n">
        <v>3.86</v>
      </c>
      <c r="AD20" s="0" t="n">
        <v>313</v>
      </c>
      <c r="AE20" s="21"/>
      <c r="AF20" s="21"/>
      <c r="AG20" s="21"/>
      <c r="AH20" s="21"/>
      <c r="AL20" s="7"/>
      <c r="AM20" s="24"/>
      <c r="AO20" s="0"/>
    </row>
    <row r="21" customFormat="false" ht="15.75" hidden="false" customHeight="false" outlineLevel="0" collapsed="false">
      <c r="A21" s="11" t="s">
        <v>30</v>
      </c>
      <c r="B21" s="11" t="s">
        <v>31</v>
      </c>
      <c r="C21" s="11" t="s">
        <v>30</v>
      </c>
      <c r="D21" s="0" t="n">
        <v>20</v>
      </c>
      <c r="E21" s="18" t="n">
        <v>26.2</v>
      </c>
      <c r="F21" s="19" t="n">
        <v>382.3</v>
      </c>
      <c r="G21" s="19" t="n">
        <v>25.8</v>
      </c>
      <c r="H21" s="19" t="n">
        <v>10.3</v>
      </c>
      <c r="I21" s="19" t="n">
        <v>6.9</v>
      </c>
      <c r="J21" s="19" t="n">
        <v>2.2</v>
      </c>
      <c r="K21" s="19" t="n">
        <v>63</v>
      </c>
      <c r="L21" s="19" t="n">
        <v>67</v>
      </c>
      <c r="M21" s="19" t="n">
        <v>8</v>
      </c>
      <c r="N21" s="19" t="n">
        <v>24</v>
      </c>
      <c r="O21" s="19" t="n">
        <v>1860</v>
      </c>
      <c r="P21" s="19" t="n">
        <v>214</v>
      </c>
      <c r="Q21" s="20" t="n">
        <v>14</v>
      </c>
      <c r="R21" s="20" t="n">
        <v>15</v>
      </c>
      <c r="S21" s="20" t="n">
        <v>0.45</v>
      </c>
      <c r="T21" s="20" t="n">
        <v>4</v>
      </c>
      <c r="U21" s="20" t="n">
        <v>0.33</v>
      </c>
      <c r="V21" s="20" t="s">
        <v>35</v>
      </c>
      <c r="W21" s="14" t="n">
        <v>80033</v>
      </c>
      <c r="X21" s="15" t="s">
        <v>32</v>
      </c>
      <c r="Y21" s="0" t="s">
        <v>33</v>
      </c>
      <c r="Z21" s="16" t="n">
        <v>44792</v>
      </c>
      <c r="AA21" s="6" t="n">
        <v>7.6</v>
      </c>
      <c r="AB21" s="0" t="s">
        <v>34</v>
      </c>
      <c r="AC21" s="0" t="n">
        <v>3.84</v>
      </c>
      <c r="AD21" s="0" t="n">
        <v>293</v>
      </c>
      <c r="AE21" s="21"/>
      <c r="AF21" s="21"/>
      <c r="AG21" s="21"/>
      <c r="AH21" s="21"/>
      <c r="AL21" s="7"/>
      <c r="AM21" s="24"/>
      <c r="AO21" s="0"/>
    </row>
    <row r="22" customFormat="false" ht="15.75" hidden="false" customHeight="false" outlineLevel="0" collapsed="false">
      <c r="A22" s="11" t="s">
        <v>30</v>
      </c>
      <c r="B22" s="11" t="s">
        <v>31</v>
      </c>
      <c r="C22" s="11" t="s">
        <v>30</v>
      </c>
      <c r="D22" s="0" t="n">
        <v>21</v>
      </c>
      <c r="E22" s="12" t="n">
        <v>28.4</v>
      </c>
      <c r="F22" s="13" t="n">
        <v>210.7</v>
      </c>
      <c r="G22" s="13" t="n">
        <v>33.1</v>
      </c>
      <c r="H22" s="13" t="n">
        <v>12.3</v>
      </c>
      <c r="I22" s="13" t="n">
        <v>7.8</v>
      </c>
      <c r="J22" s="13" t="n">
        <v>3.3</v>
      </c>
      <c r="K22" s="13" t="n">
        <v>66</v>
      </c>
      <c r="L22" s="13" t="n">
        <v>67</v>
      </c>
      <c r="M22" s="13" t="n">
        <v>8</v>
      </c>
      <c r="N22" s="13" t="n">
        <v>28</v>
      </c>
      <c r="O22" s="13" t="n">
        <v>2080</v>
      </c>
      <c r="P22" s="13" t="n">
        <v>236</v>
      </c>
      <c r="Q22" s="13" t="n">
        <v>15</v>
      </c>
      <c r="R22" s="13" t="n">
        <v>17</v>
      </c>
      <c r="S22" s="13" t="n">
        <v>0.5</v>
      </c>
      <c r="T22" s="13" t="n">
        <v>3</v>
      </c>
      <c r="U22" s="13" t="n">
        <v>0.43</v>
      </c>
      <c r="V22" s="13" t="s">
        <v>35</v>
      </c>
      <c r="W22" s="14" t="n">
        <v>80033</v>
      </c>
      <c r="X22" s="15" t="s">
        <v>32</v>
      </c>
      <c r="Y22" s="0" t="s">
        <v>33</v>
      </c>
      <c r="Z22" s="16" t="n">
        <v>44792</v>
      </c>
      <c r="AB22" s="0"/>
      <c r="AC22" s="0"/>
      <c r="AE22" s="21"/>
      <c r="AF22" s="21"/>
      <c r="AG22" s="21"/>
      <c r="AH22" s="21"/>
      <c r="AL22" s="7"/>
      <c r="AM22" s="24"/>
      <c r="AO22" s="0"/>
    </row>
    <row r="23" customFormat="false" ht="15.75" hidden="false" customHeight="false" outlineLevel="0" collapsed="false">
      <c r="A23" s="11" t="s">
        <v>30</v>
      </c>
      <c r="B23" s="11" t="s">
        <v>31</v>
      </c>
      <c r="C23" s="11" t="s">
        <v>30</v>
      </c>
      <c r="D23" s="0" t="n">
        <v>22</v>
      </c>
      <c r="E23" s="12" t="n">
        <v>26</v>
      </c>
      <c r="F23" s="13" t="n">
        <v>202.1</v>
      </c>
      <c r="G23" s="13" t="n">
        <v>34.7</v>
      </c>
      <c r="H23" s="13" t="n">
        <v>12.6</v>
      </c>
      <c r="I23" s="13" t="n">
        <v>7.8</v>
      </c>
      <c r="J23" s="13" t="n">
        <v>2.7</v>
      </c>
      <c r="K23" s="13" t="n">
        <v>65</v>
      </c>
      <c r="L23" s="13" t="n">
        <v>64</v>
      </c>
      <c r="M23" s="13" t="n">
        <v>8</v>
      </c>
      <c r="N23" s="13" t="n">
        <v>28</v>
      </c>
      <c r="O23" s="13" t="n">
        <v>2044</v>
      </c>
      <c r="P23" s="13" t="n">
        <v>240</v>
      </c>
      <c r="Q23" s="13" t="n">
        <v>15</v>
      </c>
      <c r="R23" s="13" t="n">
        <v>17</v>
      </c>
      <c r="S23" s="13" t="n">
        <v>0.51</v>
      </c>
      <c r="T23" s="13" t="n">
        <v>4</v>
      </c>
      <c r="U23" s="13" t="n">
        <v>0.47</v>
      </c>
      <c r="V23" s="13" t="s">
        <v>35</v>
      </c>
      <c r="W23" s="14" t="n">
        <v>80033</v>
      </c>
      <c r="X23" s="15" t="s">
        <v>32</v>
      </c>
      <c r="Y23" s="0" t="s">
        <v>33</v>
      </c>
      <c r="Z23" s="16" t="n">
        <v>44792</v>
      </c>
      <c r="AB23" s="0"/>
      <c r="AC23" s="0"/>
      <c r="AE23" s="21"/>
      <c r="AF23" s="21"/>
      <c r="AG23" s="21"/>
      <c r="AH23" s="21"/>
      <c r="AL23" s="7"/>
      <c r="AM23" s="24"/>
      <c r="AO23" s="0"/>
    </row>
    <row r="24" customFormat="false" ht="15.75" hidden="false" customHeight="false" outlineLevel="0" collapsed="false">
      <c r="A24" s="11" t="s">
        <v>30</v>
      </c>
      <c r="B24" s="11" t="s">
        <v>31</v>
      </c>
      <c r="C24" s="11" t="s">
        <v>30</v>
      </c>
      <c r="D24" s="0" t="n">
        <v>23</v>
      </c>
      <c r="E24" s="18" t="n">
        <v>28</v>
      </c>
      <c r="F24" s="19" t="n">
        <v>189.1</v>
      </c>
      <c r="G24" s="19" t="n">
        <v>33.4</v>
      </c>
      <c r="H24" s="19" t="n">
        <v>13.1</v>
      </c>
      <c r="I24" s="19" t="n">
        <v>7.8</v>
      </c>
      <c r="J24" s="19" t="n">
        <v>3.4</v>
      </c>
      <c r="K24" s="19" t="n">
        <v>67</v>
      </c>
      <c r="L24" s="19" t="n">
        <v>68</v>
      </c>
      <c r="M24" s="19" t="n">
        <v>9</v>
      </c>
      <c r="N24" s="19" t="n">
        <v>27</v>
      </c>
      <c r="O24" s="19" t="n">
        <v>1978</v>
      </c>
      <c r="P24" s="19" t="n">
        <v>232</v>
      </c>
      <c r="Q24" s="20" t="n">
        <v>15</v>
      </c>
      <c r="R24" s="20" t="n">
        <v>15</v>
      </c>
      <c r="S24" s="20" t="n">
        <v>0.45</v>
      </c>
      <c r="T24" s="20" t="n">
        <v>4</v>
      </c>
      <c r="U24" s="20" t="n">
        <v>0.4</v>
      </c>
      <c r="V24" s="20" t="s">
        <v>35</v>
      </c>
      <c r="W24" s="14" t="n">
        <v>80033</v>
      </c>
      <c r="X24" s="15" t="s">
        <v>32</v>
      </c>
      <c r="Y24" s="0" t="s">
        <v>33</v>
      </c>
      <c r="Z24" s="16" t="n">
        <v>44792</v>
      </c>
      <c r="AA24" s="6" t="n">
        <v>7.7</v>
      </c>
      <c r="AB24" s="0" t="s">
        <v>34</v>
      </c>
      <c r="AC24" s="0" t="n">
        <v>3.75</v>
      </c>
      <c r="AD24" s="0" t="n">
        <v>309</v>
      </c>
      <c r="AE24" s="21"/>
      <c r="AF24" s="21"/>
      <c r="AG24" s="21"/>
      <c r="AH24" s="21"/>
      <c r="AL24" s="7"/>
      <c r="AM24" s="24"/>
      <c r="AO24" s="0"/>
    </row>
    <row r="25" customFormat="false" ht="15.75" hidden="false" customHeight="false" outlineLevel="0" collapsed="false">
      <c r="A25" s="11" t="s">
        <v>30</v>
      </c>
      <c r="B25" s="11" t="s">
        <v>31</v>
      </c>
      <c r="C25" s="11" t="s">
        <v>30</v>
      </c>
      <c r="D25" s="0" t="n">
        <v>24</v>
      </c>
      <c r="E25" s="18" t="n">
        <v>25.2</v>
      </c>
      <c r="F25" s="19" t="n">
        <v>181.6</v>
      </c>
      <c r="G25" s="19" t="n">
        <v>33.1</v>
      </c>
      <c r="H25" s="19" t="n">
        <v>11.3</v>
      </c>
      <c r="I25" s="19" t="n">
        <v>6.4</v>
      </c>
      <c r="J25" s="19" t="n">
        <v>2.7</v>
      </c>
      <c r="K25" s="19" t="n">
        <v>67</v>
      </c>
      <c r="L25" s="19" t="n">
        <v>75</v>
      </c>
      <c r="M25" s="19" t="n">
        <v>9</v>
      </c>
      <c r="N25" s="19" t="n">
        <v>27</v>
      </c>
      <c r="O25" s="19" t="n">
        <v>1937</v>
      </c>
      <c r="P25" s="19" t="n">
        <v>223</v>
      </c>
      <c r="Q25" s="20" t="n">
        <v>13</v>
      </c>
      <c r="R25" s="20" t="n">
        <v>15</v>
      </c>
      <c r="S25" s="20" t="n">
        <v>0.5</v>
      </c>
      <c r="T25" s="20" t="n">
        <v>4</v>
      </c>
      <c r="U25" s="20" t="n">
        <v>0.45</v>
      </c>
      <c r="V25" s="20" t="n">
        <v>0.51</v>
      </c>
      <c r="W25" s="14" t="n">
        <v>80033</v>
      </c>
      <c r="X25" s="15" t="s">
        <v>32</v>
      </c>
      <c r="Y25" s="0" t="s">
        <v>33</v>
      </c>
      <c r="Z25" s="16" t="n">
        <v>44792</v>
      </c>
      <c r="AA25" s="6" t="n">
        <v>7.7</v>
      </c>
      <c r="AB25" s="0" t="s">
        <v>34</v>
      </c>
      <c r="AC25" s="0" t="n">
        <v>4.04</v>
      </c>
      <c r="AD25" s="0" t="n">
        <v>296</v>
      </c>
      <c r="AE25" s="21"/>
      <c r="AF25" s="21"/>
      <c r="AG25" s="21"/>
      <c r="AH25" s="21"/>
      <c r="AL25" s="7"/>
      <c r="AM25" s="24"/>
      <c r="AO25" s="0"/>
    </row>
    <row r="26" customFormat="false" ht="15.75" hidden="false" customHeight="false" outlineLevel="0" collapsed="false">
      <c r="A26" s="11" t="s">
        <v>30</v>
      </c>
      <c r="B26" s="11" t="s">
        <v>31</v>
      </c>
      <c r="C26" s="11" t="s">
        <v>30</v>
      </c>
      <c r="D26" s="0" t="n">
        <v>25</v>
      </c>
      <c r="E26" s="18" t="n">
        <v>23.6</v>
      </c>
      <c r="F26" s="19" t="n">
        <v>215.1</v>
      </c>
      <c r="G26" s="19" t="n">
        <v>30.4</v>
      </c>
      <c r="H26" s="19" t="n">
        <v>12.8</v>
      </c>
      <c r="I26" s="19" t="n">
        <v>7.2</v>
      </c>
      <c r="J26" s="19" t="n">
        <v>3</v>
      </c>
      <c r="K26" s="19" t="n">
        <v>63</v>
      </c>
      <c r="L26" s="19" t="n">
        <v>69</v>
      </c>
      <c r="M26" s="19" t="n">
        <v>9</v>
      </c>
      <c r="N26" s="19" t="n">
        <v>25</v>
      </c>
      <c r="O26" s="19" t="n">
        <v>1917</v>
      </c>
      <c r="P26" s="19" t="n">
        <v>219</v>
      </c>
      <c r="Q26" s="20" t="n">
        <v>14</v>
      </c>
      <c r="R26" s="20" t="n">
        <v>15</v>
      </c>
      <c r="S26" s="20" t="n">
        <v>0.47</v>
      </c>
      <c r="T26" s="20" t="n">
        <v>4</v>
      </c>
      <c r="U26" s="20" t="n">
        <v>0.42</v>
      </c>
      <c r="V26" s="20" t="s">
        <v>35</v>
      </c>
      <c r="W26" s="14" t="n">
        <v>80033</v>
      </c>
      <c r="X26" s="15" t="s">
        <v>32</v>
      </c>
      <c r="Y26" s="0" t="s">
        <v>33</v>
      </c>
      <c r="Z26" s="16" t="n">
        <v>44792</v>
      </c>
      <c r="AA26" s="6" t="n">
        <v>7.7</v>
      </c>
      <c r="AB26" s="0" t="s">
        <v>34</v>
      </c>
      <c r="AC26" s="0" t="n">
        <v>3.86</v>
      </c>
      <c r="AD26" s="0" t="n">
        <v>316</v>
      </c>
      <c r="AE26" s="21"/>
      <c r="AF26" s="21"/>
      <c r="AG26" s="21"/>
      <c r="AH26" s="21"/>
      <c r="AL26" s="7"/>
      <c r="AM26" s="24"/>
      <c r="AO26" s="0"/>
    </row>
    <row r="27" customFormat="false" ht="15.75" hidden="false" customHeight="false" outlineLevel="0" collapsed="false">
      <c r="A27" s="11" t="s">
        <v>30</v>
      </c>
      <c r="B27" s="11" t="s">
        <v>31</v>
      </c>
      <c r="C27" s="11" t="s">
        <v>30</v>
      </c>
      <c r="D27" s="0" t="n">
        <v>26</v>
      </c>
      <c r="E27" s="18" t="n">
        <v>23.5</v>
      </c>
      <c r="F27" s="19" t="n">
        <v>214.5</v>
      </c>
      <c r="G27" s="19" t="n">
        <v>25.2</v>
      </c>
      <c r="H27" s="19" t="n">
        <v>15</v>
      </c>
      <c r="I27" s="19" t="n">
        <v>7.3</v>
      </c>
      <c r="J27" s="19" t="n">
        <v>3.3</v>
      </c>
      <c r="K27" s="19" t="n">
        <v>65</v>
      </c>
      <c r="L27" s="19" t="n">
        <v>67</v>
      </c>
      <c r="M27" s="19" t="n">
        <v>9</v>
      </c>
      <c r="N27" s="19" t="n">
        <v>28</v>
      </c>
      <c r="O27" s="19" t="n">
        <v>1974</v>
      </c>
      <c r="P27" s="19" t="n">
        <v>221</v>
      </c>
      <c r="Q27" s="20" t="n">
        <v>14</v>
      </c>
      <c r="R27" s="20" t="n">
        <v>17</v>
      </c>
      <c r="S27" s="20" t="n">
        <v>0.46</v>
      </c>
      <c r="T27" s="20" t="n">
        <v>4</v>
      </c>
      <c r="U27" s="20" t="n">
        <v>0.38</v>
      </c>
      <c r="V27" s="20" t="s">
        <v>35</v>
      </c>
      <c r="W27" s="14" t="n">
        <v>80033</v>
      </c>
      <c r="X27" s="15" t="s">
        <v>32</v>
      </c>
      <c r="Y27" s="0" t="s">
        <v>33</v>
      </c>
      <c r="Z27" s="16" t="n">
        <v>44792</v>
      </c>
      <c r="AA27" s="6" t="n">
        <v>7.8</v>
      </c>
      <c r="AB27" s="0" t="s">
        <v>34</v>
      </c>
      <c r="AC27" s="0" t="n">
        <v>3.84</v>
      </c>
      <c r="AD27" s="0" t="n">
        <v>300</v>
      </c>
      <c r="AE27" s="21"/>
      <c r="AF27" s="21"/>
      <c r="AG27" s="21"/>
      <c r="AH27" s="21"/>
      <c r="AL27" s="7"/>
      <c r="AM27" s="24"/>
      <c r="AO27" s="0"/>
    </row>
    <row r="28" customFormat="false" ht="15.75" hidden="false" customHeight="false" outlineLevel="0" collapsed="false">
      <c r="A28" s="11" t="s">
        <v>30</v>
      </c>
      <c r="B28" s="11" t="s">
        <v>31</v>
      </c>
      <c r="C28" s="11" t="s">
        <v>30</v>
      </c>
      <c r="D28" s="0" t="n">
        <v>27</v>
      </c>
      <c r="E28" s="18" t="n">
        <v>28.2</v>
      </c>
      <c r="F28" s="19" t="n">
        <v>180.8</v>
      </c>
      <c r="G28" s="19" t="n">
        <v>33.2</v>
      </c>
      <c r="H28" s="19" t="n">
        <v>16.2</v>
      </c>
      <c r="I28" s="19" t="n">
        <v>7.8</v>
      </c>
      <c r="J28" s="19" t="n">
        <v>3.4</v>
      </c>
      <c r="K28" s="19" t="n">
        <v>63</v>
      </c>
      <c r="L28" s="19" t="n">
        <v>67</v>
      </c>
      <c r="M28" s="19" t="n">
        <v>8</v>
      </c>
      <c r="N28" s="19" t="n">
        <v>25</v>
      </c>
      <c r="O28" s="19" t="n">
        <v>2035</v>
      </c>
      <c r="P28" s="19" t="n">
        <v>234</v>
      </c>
      <c r="Q28" s="20" t="n">
        <v>15</v>
      </c>
      <c r="R28" s="20" t="n">
        <v>17</v>
      </c>
      <c r="S28" s="20" t="n">
        <v>0.46</v>
      </c>
      <c r="T28" s="20" t="n">
        <v>4</v>
      </c>
      <c r="U28" s="20" t="n">
        <v>0.45</v>
      </c>
      <c r="V28" s="20" t="s">
        <v>35</v>
      </c>
      <c r="W28" s="14" t="n">
        <v>80033</v>
      </c>
      <c r="X28" s="15" t="s">
        <v>32</v>
      </c>
      <c r="Y28" s="0" t="s">
        <v>33</v>
      </c>
      <c r="Z28" s="16" t="n">
        <v>44792</v>
      </c>
      <c r="AA28" s="6" t="n">
        <v>7.8</v>
      </c>
      <c r="AB28" s="0" t="s">
        <v>34</v>
      </c>
      <c r="AC28" s="0" t="n">
        <v>3.89</v>
      </c>
      <c r="AD28" s="0" t="n">
        <v>312</v>
      </c>
      <c r="AE28" s="21"/>
      <c r="AF28" s="21"/>
      <c r="AG28" s="21"/>
      <c r="AH28" s="21"/>
      <c r="AL28" s="7"/>
      <c r="AM28" s="24"/>
      <c r="AO28" s="0"/>
    </row>
    <row r="29" customFormat="false" ht="15.75" hidden="false" customHeight="false" outlineLevel="0" collapsed="false">
      <c r="A29" s="11" t="s">
        <v>30</v>
      </c>
      <c r="B29" s="11" t="s">
        <v>31</v>
      </c>
      <c r="C29" s="11" t="s">
        <v>30</v>
      </c>
      <c r="D29" s="0" t="n">
        <v>28</v>
      </c>
      <c r="E29" s="18" t="n">
        <v>26.2</v>
      </c>
      <c r="F29" s="19" t="n">
        <v>149</v>
      </c>
      <c r="G29" s="19" t="n">
        <v>30.9</v>
      </c>
      <c r="H29" s="19" t="n">
        <v>11.1</v>
      </c>
      <c r="I29" s="19" t="n">
        <v>8.5</v>
      </c>
      <c r="J29" s="19" t="n">
        <v>8.5</v>
      </c>
      <c r="K29" s="19" t="n">
        <v>54</v>
      </c>
      <c r="L29" s="19" t="n">
        <v>62</v>
      </c>
      <c r="M29" s="19" t="n">
        <v>11</v>
      </c>
      <c r="N29" s="19" t="n">
        <v>25</v>
      </c>
      <c r="O29" s="19" t="n">
        <v>1401</v>
      </c>
      <c r="P29" s="19" t="n">
        <v>159</v>
      </c>
      <c r="Q29" s="20" t="n">
        <v>11</v>
      </c>
      <c r="R29" s="20" t="n">
        <v>11</v>
      </c>
      <c r="S29" s="20" t="n">
        <v>0.43</v>
      </c>
      <c r="T29" s="20" t="n">
        <v>4</v>
      </c>
      <c r="U29" s="20" t="n">
        <v>0.29</v>
      </c>
      <c r="V29" s="20" t="n">
        <v>0.52</v>
      </c>
      <c r="W29" s="14" t="n">
        <v>80033</v>
      </c>
      <c r="X29" s="15" t="s">
        <v>32</v>
      </c>
      <c r="Y29" s="0" t="s">
        <v>33</v>
      </c>
      <c r="Z29" s="16" t="n">
        <v>44792</v>
      </c>
      <c r="AA29" s="6" t="n">
        <v>7.8</v>
      </c>
      <c r="AB29" s="0" t="s">
        <v>34</v>
      </c>
      <c r="AC29" s="0" t="n">
        <v>3.07</v>
      </c>
      <c r="AD29" s="0" t="n">
        <v>294</v>
      </c>
      <c r="AE29" s="21"/>
      <c r="AF29" s="21"/>
      <c r="AG29" s="21"/>
      <c r="AH29" s="21"/>
      <c r="AL29" s="7"/>
      <c r="AM29" s="24"/>
      <c r="AO29" s="0"/>
    </row>
    <row r="30" customFormat="false" ht="15.75" hidden="false" customHeight="false" outlineLevel="0" collapsed="false">
      <c r="A30" s="11" t="s">
        <v>30</v>
      </c>
      <c r="B30" s="11" t="s">
        <v>31</v>
      </c>
      <c r="C30" s="11" t="s">
        <v>30</v>
      </c>
      <c r="D30" s="0" t="n">
        <v>29</v>
      </c>
      <c r="E30" s="18" t="n">
        <v>25.8</v>
      </c>
      <c r="F30" s="19" t="n">
        <v>126</v>
      </c>
      <c r="G30" s="19" t="n">
        <v>27.7</v>
      </c>
      <c r="H30" s="19" t="n">
        <v>8.3</v>
      </c>
      <c r="I30" s="19" t="n">
        <v>7.1</v>
      </c>
      <c r="J30" s="19" t="n">
        <v>3.2</v>
      </c>
      <c r="K30" s="19" t="n">
        <v>99</v>
      </c>
      <c r="L30" s="19" t="n">
        <v>97</v>
      </c>
      <c r="M30" s="19" t="n">
        <v>13</v>
      </c>
      <c r="N30" s="19" t="n">
        <v>42</v>
      </c>
      <c r="O30" s="19" t="n">
        <v>1739</v>
      </c>
      <c r="P30" s="19" t="n">
        <v>192</v>
      </c>
      <c r="Q30" s="20" t="n">
        <v>14</v>
      </c>
      <c r="R30" s="20" t="n">
        <v>12</v>
      </c>
      <c r="S30" s="20" t="n">
        <v>0.53</v>
      </c>
      <c r="T30" s="20" t="n">
        <v>5</v>
      </c>
      <c r="U30" s="20" t="n">
        <v>0.35</v>
      </c>
      <c r="V30" s="20" t="n">
        <v>0.82</v>
      </c>
      <c r="W30" s="14" t="n">
        <v>80033</v>
      </c>
      <c r="X30" s="15" t="s">
        <v>32</v>
      </c>
      <c r="Y30" s="0" t="s">
        <v>33</v>
      </c>
      <c r="Z30" s="16" t="n">
        <v>44792</v>
      </c>
      <c r="AB30" s="0"/>
      <c r="AC30" s="0"/>
      <c r="AE30" s="21"/>
      <c r="AF30" s="21"/>
      <c r="AG30" s="21"/>
      <c r="AH30" s="21"/>
      <c r="AL30" s="7"/>
      <c r="AM30" s="24"/>
      <c r="AO30" s="0"/>
    </row>
    <row r="31" customFormat="false" ht="15.75" hidden="false" customHeight="false" outlineLevel="0" collapsed="false">
      <c r="A31" s="11" t="s">
        <v>30</v>
      </c>
      <c r="B31" s="11" t="s">
        <v>31</v>
      </c>
      <c r="C31" s="11" t="s">
        <v>30</v>
      </c>
      <c r="D31" s="0" t="n">
        <v>30</v>
      </c>
      <c r="E31" s="18" t="n">
        <v>31.9</v>
      </c>
      <c r="F31" s="19" t="n">
        <v>131</v>
      </c>
      <c r="G31" s="19" t="n">
        <v>18.8</v>
      </c>
      <c r="H31" s="19" t="n">
        <v>9.9</v>
      </c>
      <c r="I31" s="19" t="n">
        <v>8.8</v>
      </c>
      <c r="J31" s="19" t="n">
        <v>1.4</v>
      </c>
      <c r="K31" s="19" t="n">
        <v>68</v>
      </c>
      <c r="L31" s="19" t="n">
        <v>87</v>
      </c>
      <c r="M31" s="19" t="n">
        <v>11</v>
      </c>
      <c r="N31" s="19" t="n">
        <v>21</v>
      </c>
      <c r="O31" s="19" t="n">
        <v>1883</v>
      </c>
      <c r="P31" s="19" t="n">
        <v>208</v>
      </c>
      <c r="Q31" s="20" t="n">
        <v>15</v>
      </c>
      <c r="R31" s="20" t="n">
        <v>11</v>
      </c>
      <c r="S31" s="20" t="n">
        <v>0.6</v>
      </c>
      <c r="T31" s="20" t="n">
        <v>5</v>
      </c>
      <c r="U31" s="20" t="n">
        <v>0.42</v>
      </c>
      <c r="V31" s="20" t="n">
        <v>0.65</v>
      </c>
      <c r="W31" s="14" t="n">
        <v>80033</v>
      </c>
      <c r="X31" s="15" t="s">
        <v>32</v>
      </c>
      <c r="Y31" s="0" t="s">
        <v>33</v>
      </c>
      <c r="Z31" s="16" t="n">
        <v>44792</v>
      </c>
      <c r="AB31" s="0"/>
      <c r="AC31" s="0"/>
      <c r="AE31" s="21"/>
      <c r="AF31" s="21"/>
      <c r="AG31" s="21"/>
      <c r="AH31" s="21"/>
      <c r="AL31" s="7"/>
      <c r="AM31" s="24"/>
      <c r="AO31" s="0"/>
    </row>
    <row r="32" customFormat="false" ht="15.75" hidden="false" customHeight="false" outlineLevel="0" collapsed="false">
      <c r="A32" s="11"/>
      <c r="B32" s="11" t="s">
        <v>31</v>
      </c>
      <c r="C32" s="11" t="s">
        <v>30</v>
      </c>
      <c r="D32" s="0" t="n">
        <v>31</v>
      </c>
      <c r="E32" s="18" t="n">
        <v>29.9</v>
      </c>
      <c r="F32" s="19" t="n">
        <v>143.4</v>
      </c>
      <c r="G32" s="19" t="n">
        <v>18.6</v>
      </c>
      <c r="H32" s="19" t="n">
        <v>10.6</v>
      </c>
      <c r="I32" s="19" t="n">
        <v>8.7</v>
      </c>
      <c r="J32" s="19" t="n">
        <v>1.4</v>
      </c>
      <c r="K32" s="19" t="n">
        <v>67</v>
      </c>
      <c r="L32" s="19" t="n">
        <v>83</v>
      </c>
      <c r="M32" s="19" t="n">
        <v>9</v>
      </c>
      <c r="N32" s="19" t="n">
        <v>23</v>
      </c>
      <c r="O32" s="19" t="n">
        <v>1953</v>
      </c>
      <c r="P32" s="19" t="n">
        <v>218</v>
      </c>
      <c r="Q32" s="20" t="n">
        <v>16</v>
      </c>
      <c r="R32" s="20" t="n">
        <v>12</v>
      </c>
      <c r="S32" s="20" t="n">
        <v>0.58</v>
      </c>
      <c r="T32" s="20" t="n">
        <v>5</v>
      </c>
      <c r="U32" s="20" t="n">
        <v>0.6</v>
      </c>
      <c r="V32" s="20" t="n">
        <v>0.6</v>
      </c>
      <c r="W32" s="14" t="n">
        <v>80033</v>
      </c>
      <c r="X32" s="15" t="s">
        <v>32</v>
      </c>
      <c r="Y32" s="0" t="s">
        <v>33</v>
      </c>
      <c r="Z32" s="16" t="n">
        <v>44792</v>
      </c>
      <c r="AA32" s="26"/>
      <c r="AB32" s="26"/>
      <c r="AC32" s="26"/>
      <c r="AD32" s="26"/>
      <c r="AL32" s="7"/>
      <c r="AM32" s="24"/>
      <c r="AO32" s="0"/>
    </row>
    <row r="33" customFormat="false" ht="15.75" hidden="false" customHeight="false" outlineLevel="0" collapsed="false">
      <c r="A33" s="11"/>
      <c r="B33" s="11" t="s">
        <v>31</v>
      </c>
      <c r="C33" s="11" t="s">
        <v>30</v>
      </c>
      <c r="D33" s="0" t="n">
        <v>32</v>
      </c>
      <c r="E33" s="18" t="n">
        <v>29.1</v>
      </c>
      <c r="F33" s="19" t="n">
        <v>119.5</v>
      </c>
      <c r="G33" s="19" t="n">
        <v>20.3</v>
      </c>
      <c r="H33" s="19" t="n">
        <v>9.8</v>
      </c>
      <c r="I33" s="19" t="n">
        <v>9</v>
      </c>
      <c r="J33" s="19" t="n">
        <v>2.2</v>
      </c>
      <c r="K33" s="19" t="n">
        <v>71</v>
      </c>
      <c r="L33" s="19" t="n">
        <v>88</v>
      </c>
      <c r="M33" s="19" t="n">
        <v>11</v>
      </c>
      <c r="N33" s="19" t="n">
        <v>25</v>
      </c>
      <c r="O33" s="19" t="n">
        <v>2044</v>
      </c>
      <c r="P33" s="19" t="n">
        <v>228</v>
      </c>
      <c r="Q33" s="20" t="n">
        <v>16</v>
      </c>
      <c r="R33" s="20" t="n">
        <v>13</v>
      </c>
      <c r="S33" s="20" t="n">
        <v>0.63</v>
      </c>
      <c r="T33" s="20" t="n">
        <v>5</v>
      </c>
      <c r="U33" s="20" t="n">
        <v>0.49</v>
      </c>
      <c r="V33" s="20" t="n">
        <v>0.62</v>
      </c>
      <c r="W33" s="14" t="n">
        <v>80033</v>
      </c>
      <c r="X33" s="15" t="s">
        <v>32</v>
      </c>
      <c r="Y33" s="0" t="s">
        <v>33</v>
      </c>
      <c r="Z33" s="16" t="n">
        <v>44792</v>
      </c>
      <c r="AA33" s="26"/>
      <c r="AB33" s="26"/>
      <c r="AC33" s="26"/>
      <c r="AD33" s="26"/>
      <c r="AL33" s="7"/>
      <c r="AM33" s="24"/>
      <c r="AO33" s="0"/>
    </row>
    <row r="34" customFormat="false" ht="15.75" hidden="false" customHeight="false" outlineLevel="0" collapsed="false">
      <c r="A34" s="11"/>
      <c r="B34" s="11" t="s">
        <v>31</v>
      </c>
      <c r="C34" s="11" t="s">
        <v>30</v>
      </c>
      <c r="D34" s="0" t="n">
        <v>33</v>
      </c>
      <c r="E34" s="18" t="n">
        <v>28.1</v>
      </c>
      <c r="F34" s="19" t="n">
        <v>132.8</v>
      </c>
      <c r="G34" s="19" t="n">
        <v>20.2</v>
      </c>
      <c r="H34" s="19" t="n">
        <v>9.2</v>
      </c>
      <c r="I34" s="19" t="n">
        <v>8.7</v>
      </c>
      <c r="J34" s="19" t="n">
        <v>1.3</v>
      </c>
      <c r="K34" s="19" t="n">
        <v>70</v>
      </c>
      <c r="L34" s="19" t="n">
        <v>85</v>
      </c>
      <c r="M34" s="19" t="n">
        <v>9</v>
      </c>
      <c r="N34" s="19" t="n">
        <v>25</v>
      </c>
      <c r="O34" s="19" t="n">
        <v>1954</v>
      </c>
      <c r="P34" s="19" t="n">
        <v>215</v>
      </c>
      <c r="Q34" s="20" t="n">
        <v>14</v>
      </c>
      <c r="R34" s="20" t="n">
        <v>12</v>
      </c>
      <c r="S34" s="20" t="n">
        <v>0.62</v>
      </c>
      <c r="T34" s="20" t="n">
        <v>5</v>
      </c>
      <c r="U34" s="20" t="n">
        <v>0.39</v>
      </c>
      <c r="V34" s="20" t="n">
        <v>0.61</v>
      </c>
      <c r="W34" s="14" t="n">
        <v>80033</v>
      </c>
      <c r="X34" s="15" t="s">
        <v>32</v>
      </c>
      <c r="Y34" s="0" t="s">
        <v>33</v>
      </c>
      <c r="Z34" s="16" t="n">
        <v>44792</v>
      </c>
      <c r="AA34" s="26"/>
      <c r="AB34" s="26"/>
      <c r="AC34" s="26"/>
      <c r="AD34" s="26"/>
      <c r="AL34" s="7"/>
      <c r="AM34" s="24"/>
      <c r="AO34" s="0"/>
    </row>
    <row r="35" customFormat="false" ht="15.75" hidden="false" customHeight="false" outlineLevel="0" collapsed="false">
      <c r="A35" s="11"/>
      <c r="B35" s="11" t="s">
        <v>31</v>
      </c>
      <c r="C35" s="27"/>
      <c r="D35" s="0" t="n">
        <v>34</v>
      </c>
      <c r="E35" s="18" t="n">
        <v>29.8</v>
      </c>
      <c r="F35" s="19" t="n">
        <v>134.4</v>
      </c>
      <c r="G35" s="19" t="n">
        <v>16.7</v>
      </c>
      <c r="H35" s="19" t="n">
        <v>13.6</v>
      </c>
      <c r="I35" s="19" t="n">
        <v>6.9</v>
      </c>
      <c r="J35" s="19" t="n">
        <v>2.8</v>
      </c>
      <c r="K35" s="19" t="n">
        <v>74</v>
      </c>
      <c r="L35" s="19" t="n">
        <v>80</v>
      </c>
      <c r="M35" s="19" t="n">
        <v>7</v>
      </c>
      <c r="N35" s="19" t="n">
        <v>35</v>
      </c>
      <c r="O35" s="19" t="n">
        <v>2299</v>
      </c>
      <c r="P35" s="19" t="n">
        <v>261</v>
      </c>
      <c r="Q35" s="20" t="n">
        <v>17</v>
      </c>
      <c r="R35" s="20" t="n">
        <v>18</v>
      </c>
      <c r="S35" s="20" t="n">
        <v>0.68</v>
      </c>
      <c r="T35" s="20" t="n">
        <v>4</v>
      </c>
      <c r="U35" s="20" t="n">
        <v>0.44</v>
      </c>
      <c r="V35" s="20" t="n">
        <v>0.47</v>
      </c>
      <c r="W35" s="14" t="n">
        <v>80033</v>
      </c>
      <c r="X35" s="15" t="s">
        <v>32</v>
      </c>
      <c r="Y35" s="0" t="s">
        <v>33</v>
      </c>
      <c r="Z35" s="16" t="n">
        <v>44792</v>
      </c>
      <c r="AA35" s="26" t="n">
        <v>7.8</v>
      </c>
      <c r="AB35" s="26" t="s">
        <v>34</v>
      </c>
      <c r="AC35" s="26" t="n">
        <v>4.03</v>
      </c>
      <c r="AD35" s="26" t="n">
        <v>319</v>
      </c>
      <c r="AL35" s="7"/>
      <c r="AM35" s="24"/>
      <c r="AO35" s="0"/>
    </row>
    <row r="36" customFormat="false" ht="15.75" hidden="false" customHeight="false" outlineLevel="0" collapsed="false">
      <c r="A36" s="11"/>
      <c r="B36" s="11" t="s">
        <v>31</v>
      </c>
      <c r="C36" s="27"/>
      <c r="D36" s="0" t="n">
        <v>35</v>
      </c>
      <c r="E36" s="18" t="n">
        <v>29.4</v>
      </c>
      <c r="F36" s="19" t="n">
        <v>123.2</v>
      </c>
      <c r="G36" s="19" t="n">
        <v>17.7</v>
      </c>
      <c r="H36" s="19" t="n">
        <v>14.2</v>
      </c>
      <c r="I36" s="19" t="n">
        <v>5.8</v>
      </c>
      <c r="J36" s="19" t="n">
        <v>3.3</v>
      </c>
      <c r="K36" s="19" t="n">
        <v>72</v>
      </c>
      <c r="L36" s="19" t="n">
        <v>80</v>
      </c>
      <c r="M36" s="19" t="n">
        <v>6</v>
      </c>
      <c r="N36" s="19" t="n">
        <v>36</v>
      </c>
      <c r="O36" s="19" t="n">
        <v>2210</v>
      </c>
      <c r="P36" s="19" t="n">
        <v>245</v>
      </c>
      <c r="Q36" s="20" t="n">
        <v>20</v>
      </c>
      <c r="R36" s="20" t="n">
        <v>16</v>
      </c>
      <c r="S36" s="20" t="n">
        <v>0.67</v>
      </c>
      <c r="T36" s="20" t="n">
        <v>4</v>
      </c>
      <c r="U36" s="20" t="n">
        <v>0.46</v>
      </c>
      <c r="V36" s="20" t="n">
        <v>0.55</v>
      </c>
      <c r="W36" s="14" t="n">
        <v>80033</v>
      </c>
      <c r="X36" s="15" t="s">
        <v>32</v>
      </c>
      <c r="Y36" s="0" t="s">
        <v>33</v>
      </c>
      <c r="Z36" s="16" t="n">
        <v>44792</v>
      </c>
      <c r="AA36" s="26" t="n">
        <v>7.7</v>
      </c>
      <c r="AB36" s="26" t="s">
        <v>34</v>
      </c>
      <c r="AC36" s="26" t="n">
        <v>3.92</v>
      </c>
      <c r="AD36" s="26" t="n">
        <v>319</v>
      </c>
      <c r="AL36" s="7"/>
      <c r="AM36" s="24"/>
      <c r="AO36" s="0"/>
    </row>
    <row r="37" customFormat="false" ht="15.75" hidden="false" customHeight="false" outlineLevel="0" collapsed="false">
      <c r="A37" s="11"/>
      <c r="B37" s="11" t="s">
        <v>31</v>
      </c>
      <c r="C37" s="27"/>
      <c r="D37" s="0" t="n">
        <v>36</v>
      </c>
      <c r="E37" s="18" t="n">
        <v>28.3</v>
      </c>
      <c r="F37" s="19" t="n">
        <v>128.1</v>
      </c>
      <c r="G37" s="19" t="n">
        <v>17.7</v>
      </c>
      <c r="H37" s="19" t="n">
        <v>9.6</v>
      </c>
      <c r="I37" s="19" t="n">
        <v>9.9</v>
      </c>
      <c r="J37" s="19" t="n">
        <v>1.2</v>
      </c>
      <c r="K37" s="19" t="n">
        <v>70</v>
      </c>
      <c r="L37" s="19" t="n">
        <v>88</v>
      </c>
      <c r="M37" s="19" t="n">
        <v>10</v>
      </c>
      <c r="N37" s="19" t="n">
        <v>24</v>
      </c>
      <c r="O37" s="19" t="n">
        <v>1983</v>
      </c>
      <c r="P37" s="19" t="n">
        <v>224</v>
      </c>
      <c r="Q37" s="20" t="n">
        <v>16</v>
      </c>
      <c r="R37" s="20" t="n">
        <v>11</v>
      </c>
      <c r="S37" s="20" t="n">
        <v>0.59</v>
      </c>
      <c r="T37" s="20" t="n">
        <v>5</v>
      </c>
      <c r="U37" s="20" t="n">
        <v>0.4</v>
      </c>
      <c r="V37" s="20" t="n">
        <v>0.57</v>
      </c>
      <c r="W37" s="14" t="n">
        <v>80033</v>
      </c>
      <c r="X37" s="15" t="s">
        <v>32</v>
      </c>
      <c r="Y37" s="0" t="s">
        <v>33</v>
      </c>
      <c r="Z37" s="16" t="n">
        <v>44792</v>
      </c>
      <c r="AA37" s="26" t="n">
        <v>7.6</v>
      </c>
      <c r="AB37" s="26" t="s">
        <v>34</v>
      </c>
      <c r="AC37" s="26" t="n">
        <v>3.79</v>
      </c>
      <c r="AD37" s="26" t="n">
        <v>316</v>
      </c>
      <c r="AL37" s="7"/>
      <c r="AM37" s="24"/>
      <c r="AO37" s="0"/>
    </row>
    <row r="38" customFormat="false" ht="15.75" hidden="false" customHeight="false" outlineLevel="0" collapsed="false">
      <c r="A38" s="11"/>
      <c r="B38" s="11" t="s">
        <v>31</v>
      </c>
      <c r="C38" s="27"/>
      <c r="D38" s="0" t="n">
        <v>37</v>
      </c>
      <c r="E38" s="18" t="n">
        <v>31.2</v>
      </c>
      <c r="F38" s="19" t="n">
        <v>126.6</v>
      </c>
      <c r="G38" s="19" t="n">
        <v>15.7</v>
      </c>
      <c r="H38" s="19" t="n">
        <v>11.9</v>
      </c>
      <c r="I38" s="19" t="n">
        <v>7.9</v>
      </c>
      <c r="J38" s="19" t="n">
        <v>3.5</v>
      </c>
      <c r="K38" s="19" t="n">
        <v>78</v>
      </c>
      <c r="L38" s="19" t="n">
        <v>85</v>
      </c>
      <c r="M38" s="19" t="n">
        <v>8</v>
      </c>
      <c r="N38" s="19" t="n">
        <v>30</v>
      </c>
      <c r="O38" s="19" t="n">
        <v>2347</v>
      </c>
      <c r="P38" s="19" t="n">
        <v>259</v>
      </c>
      <c r="Q38" s="20" t="n">
        <v>19</v>
      </c>
      <c r="R38" s="20" t="n">
        <v>18</v>
      </c>
      <c r="S38" s="20" t="n">
        <v>0.7</v>
      </c>
      <c r="T38" s="20" t="n">
        <v>5</v>
      </c>
      <c r="U38" s="20" t="n">
        <v>0.58</v>
      </c>
      <c r="V38" s="20" t="n">
        <v>0.6</v>
      </c>
      <c r="W38" s="14" t="n">
        <v>80033</v>
      </c>
      <c r="X38" s="15" t="s">
        <v>32</v>
      </c>
      <c r="Y38" s="0" t="s">
        <v>33</v>
      </c>
      <c r="Z38" s="16" t="n">
        <v>44792</v>
      </c>
      <c r="AA38" s="26" t="n">
        <v>7.7</v>
      </c>
      <c r="AB38" s="26" t="s">
        <v>34</v>
      </c>
      <c r="AC38" s="26" t="n">
        <v>4.02</v>
      </c>
      <c r="AD38" s="26" t="n">
        <v>300</v>
      </c>
      <c r="AL38" s="7"/>
      <c r="AM38" s="24"/>
      <c r="AO38" s="0"/>
    </row>
    <row r="39" customFormat="false" ht="15.75" hidden="false" customHeight="false" outlineLevel="0" collapsed="false">
      <c r="A39" s="11"/>
      <c r="B39" s="11" t="s">
        <v>31</v>
      </c>
      <c r="C39" s="27"/>
      <c r="D39" s="0" t="n">
        <v>38</v>
      </c>
      <c r="E39" s="18" t="n">
        <v>28.7</v>
      </c>
      <c r="F39" s="19" t="n">
        <v>129.5</v>
      </c>
      <c r="G39" s="19" t="n">
        <v>16.3</v>
      </c>
      <c r="H39" s="19" t="n">
        <v>13.4</v>
      </c>
      <c r="I39" s="19" t="n">
        <v>7.9</v>
      </c>
      <c r="J39" s="19" t="n">
        <v>2.6</v>
      </c>
      <c r="K39" s="19" t="n">
        <v>73</v>
      </c>
      <c r="L39" s="19" t="n">
        <v>84</v>
      </c>
      <c r="M39" s="19" t="n">
        <v>8</v>
      </c>
      <c r="N39" s="19" t="n">
        <v>36</v>
      </c>
      <c r="O39" s="19" t="n">
        <v>2273</v>
      </c>
      <c r="P39" s="19" t="n">
        <v>247</v>
      </c>
      <c r="Q39" s="20" t="n">
        <v>20</v>
      </c>
      <c r="R39" s="20" t="n">
        <v>17</v>
      </c>
      <c r="S39" s="20" t="n">
        <v>0.57</v>
      </c>
      <c r="T39" s="20" t="n">
        <v>5</v>
      </c>
      <c r="U39" s="20" t="n">
        <v>0.54</v>
      </c>
      <c r="V39" s="20" t="n">
        <v>0.61</v>
      </c>
      <c r="W39" s="14" t="n">
        <v>80033</v>
      </c>
      <c r="X39" s="15" t="s">
        <v>32</v>
      </c>
      <c r="Y39" s="0" t="s">
        <v>33</v>
      </c>
      <c r="Z39" s="16" t="n">
        <v>44792</v>
      </c>
      <c r="AA39" s="26" t="n">
        <v>7.7</v>
      </c>
      <c r="AB39" s="26" t="s">
        <v>34</v>
      </c>
      <c r="AC39" s="26" t="n">
        <v>4</v>
      </c>
      <c r="AD39" s="26" t="n">
        <v>314</v>
      </c>
      <c r="AL39" s="7"/>
      <c r="AM39" s="24"/>
      <c r="AO39" s="0"/>
    </row>
    <row r="40" customFormat="false" ht="15.75" hidden="false" customHeight="false" outlineLevel="0" collapsed="false">
      <c r="A40" s="11"/>
      <c r="B40" s="11" t="s">
        <v>31</v>
      </c>
      <c r="C40" s="27"/>
      <c r="D40" s="0" t="n">
        <v>39</v>
      </c>
      <c r="E40" s="18" t="n">
        <v>30.8</v>
      </c>
      <c r="F40" s="19" t="n">
        <v>136.4</v>
      </c>
      <c r="G40" s="19" t="n">
        <v>16.2</v>
      </c>
      <c r="H40" s="19" t="n">
        <v>14.4</v>
      </c>
      <c r="I40" s="19" t="n">
        <v>7.6</v>
      </c>
      <c r="J40" s="19" t="n">
        <v>1.7</v>
      </c>
      <c r="K40" s="19" t="n">
        <v>71</v>
      </c>
      <c r="L40" s="19" t="n">
        <v>83</v>
      </c>
      <c r="M40" s="19" t="n">
        <v>10</v>
      </c>
      <c r="N40" s="19" t="n">
        <v>34</v>
      </c>
      <c r="O40" s="19" t="n">
        <v>2223</v>
      </c>
      <c r="P40" s="19" t="n">
        <v>245</v>
      </c>
      <c r="Q40" s="20" t="n">
        <v>17</v>
      </c>
      <c r="R40" s="20" t="n">
        <v>17</v>
      </c>
      <c r="S40" s="20" t="n">
        <v>0.6</v>
      </c>
      <c r="T40" s="20" t="n">
        <v>5</v>
      </c>
      <c r="U40" s="20" t="n">
        <v>0.49</v>
      </c>
      <c r="V40" s="20" t="n">
        <v>0.58</v>
      </c>
      <c r="W40" s="14" t="n">
        <v>80033</v>
      </c>
      <c r="X40" s="15" t="s">
        <v>32</v>
      </c>
      <c r="Y40" s="0" t="s">
        <v>33</v>
      </c>
      <c r="Z40" s="16" t="n">
        <v>44792</v>
      </c>
      <c r="AA40" s="26"/>
      <c r="AB40" s="26"/>
      <c r="AC40" s="26"/>
      <c r="AD40" s="26"/>
      <c r="AL40" s="7"/>
      <c r="AM40" s="24"/>
      <c r="AO40" s="0"/>
    </row>
    <row r="41" customFormat="false" ht="15.75" hidden="false" customHeight="false" outlineLevel="0" collapsed="false">
      <c r="A41" s="11"/>
      <c r="B41" s="11" t="s">
        <v>31</v>
      </c>
      <c r="C41" s="27"/>
      <c r="D41" s="0" t="n">
        <v>40</v>
      </c>
      <c r="E41" s="18" t="n">
        <v>27.8</v>
      </c>
      <c r="F41" s="19" t="n">
        <v>121.2</v>
      </c>
      <c r="G41" s="19" t="n">
        <v>16</v>
      </c>
      <c r="H41" s="19" t="n">
        <v>12.4</v>
      </c>
      <c r="I41" s="19" t="n">
        <v>8.5</v>
      </c>
      <c r="J41" s="19" t="n">
        <v>3.3</v>
      </c>
      <c r="K41" s="19" t="n">
        <v>81</v>
      </c>
      <c r="L41" s="19" t="n">
        <v>89</v>
      </c>
      <c r="M41" s="19" t="n">
        <v>10</v>
      </c>
      <c r="N41" s="19" t="n">
        <v>31</v>
      </c>
      <c r="O41" s="19" t="n">
        <v>2265</v>
      </c>
      <c r="P41" s="19" t="n">
        <v>252</v>
      </c>
      <c r="Q41" s="20" t="n">
        <v>18</v>
      </c>
      <c r="R41" s="20" t="n">
        <v>17</v>
      </c>
      <c r="S41" s="20" t="n">
        <v>0.64</v>
      </c>
      <c r="T41" s="20" t="n">
        <v>6</v>
      </c>
      <c r="U41" s="20" t="n">
        <v>0.47</v>
      </c>
      <c r="V41" s="20" t="n">
        <v>0.59</v>
      </c>
      <c r="W41" s="14" t="n">
        <v>80033</v>
      </c>
      <c r="X41" s="15" t="s">
        <v>32</v>
      </c>
      <c r="Y41" s="0" t="s">
        <v>33</v>
      </c>
      <c r="Z41" s="16" t="n">
        <v>44792</v>
      </c>
      <c r="AA41" s="26"/>
      <c r="AB41" s="26"/>
      <c r="AC41" s="26"/>
      <c r="AD41" s="26"/>
      <c r="AL41" s="7"/>
      <c r="AM41" s="24"/>
      <c r="AO41" s="0"/>
    </row>
    <row r="42" customFormat="false" ht="15.75" hidden="false" customHeight="false" outlineLevel="0" collapsed="false">
      <c r="A42" s="11"/>
      <c r="B42" s="11" t="s">
        <v>31</v>
      </c>
      <c r="C42" s="27"/>
      <c r="D42" s="0" t="n">
        <v>41</v>
      </c>
      <c r="E42" s="18" t="n">
        <v>28.8</v>
      </c>
      <c r="F42" s="19" t="n">
        <v>134.1</v>
      </c>
      <c r="G42" s="19" t="n">
        <v>17.9</v>
      </c>
      <c r="H42" s="19" t="n">
        <v>15.6</v>
      </c>
      <c r="I42" s="19" t="n">
        <v>6.8</v>
      </c>
      <c r="J42" s="19" t="n">
        <v>2.1</v>
      </c>
      <c r="K42" s="19" t="n">
        <v>78</v>
      </c>
      <c r="L42" s="19" t="n">
        <v>85</v>
      </c>
      <c r="M42" s="19" t="n">
        <v>7</v>
      </c>
      <c r="N42" s="19" t="n">
        <v>27</v>
      </c>
      <c r="O42" s="19" t="n">
        <v>2421</v>
      </c>
      <c r="P42" s="19" t="n">
        <v>274</v>
      </c>
      <c r="Q42" s="20" t="n">
        <v>19</v>
      </c>
      <c r="R42" s="20" t="n">
        <v>18</v>
      </c>
      <c r="S42" s="20" t="n">
        <v>0.79</v>
      </c>
      <c r="T42" s="20" t="n">
        <v>5</v>
      </c>
      <c r="U42" s="20" t="n">
        <v>0.48</v>
      </c>
      <c r="V42" s="20" t="n">
        <v>0.49</v>
      </c>
      <c r="W42" s="14" t="n">
        <v>80033</v>
      </c>
      <c r="X42" s="15" t="s">
        <v>32</v>
      </c>
      <c r="Y42" s="0" t="s">
        <v>33</v>
      </c>
      <c r="Z42" s="16" t="n">
        <v>44792</v>
      </c>
      <c r="AA42" s="26"/>
      <c r="AB42" s="26"/>
      <c r="AC42" s="26"/>
      <c r="AD42" s="26"/>
      <c r="AL42" s="7"/>
      <c r="AM42" s="24"/>
      <c r="AO42" s="0"/>
    </row>
    <row r="43" customFormat="false" ht="15.75" hidden="false" customHeight="false" outlineLevel="0" collapsed="false">
      <c r="A43" s="11"/>
      <c r="B43" s="11" t="s">
        <v>31</v>
      </c>
      <c r="C43" s="27"/>
      <c r="D43" s="0" t="n">
        <v>42</v>
      </c>
      <c r="E43" s="18" t="n">
        <v>25.2</v>
      </c>
      <c r="F43" s="19" t="n">
        <v>128.2</v>
      </c>
      <c r="G43" s="19" t="n">
        <v>17.8</v>
      </c>
      <c r="H43" s="19" t="n">
        <v>15.4</v>
      </c>
      <c r="I43" s="19" t="n">
        <v>4.1</v>
      </c>
      <c r="J43" s="19" t="n">
        <v>2.2</v>
      </c>
      <c r="K43" s="19" t="n">
        <v>78</v>
      </c>
      <c r="L43" s="19" t="n">
        <v>89</v>
      </c>
      <c r="M43" s="19" t="n">
        <v>7</v>
      </c>
      <c r="N43" s="19" t="n">
        <v>35</v>
      </c>
      <c r="O43" s="19" t="n">
        <v>2326</v>
      </c>
      <c r="P43" s="19" t="n">
        <v>266</v>
      </c>
      <c r="Q43" s="20" t="n">
        <v>19</v>
      </c>
      <c r="R43" s="20" t="n">
        <v>17</v>
      </c>
      <c r="S43" s="20" t="n">
        <v>0.68</v>
      </c>
      <c r="T43" s="20" t="n">
        <v>7</v>
      </c>
      <c r="U43" s="20" t="n">
        <v>0.57</v>
      </c>
      <c r="V43" s="20" t="n">
        <v>0.49</v>
      </c>
      <c r="W43" s="14" t="n">
        <v>80033</v>
      </c>
      <c r="X43" s="15" t="s">
        <v>32</v>
      </c>
      <c r="Y43" s="0" t="s">
        <v>33</v>
      </c>
      <c r="Z43" s="16" t="n">
        <v>44792</v>
      </c>
      <c r="AA43" s="26" t="n">
        <v>7.8</v>
      </c>
      <c r="AB43" s="26" t="s">
        <v>34</v>
      </c>
      <c r="AC43" s="26" t="n">
        <v>3.97</v>
      </c>
      <c r="AD43" s="26" t="n">
        <v>311</v>
      </c>
      <c r="AL43" s="7"/>
      <c r="AM43" s="24"/>
      <c r="AO43" s="0"/>
    </row>
    <row r="44" customFormat="false" ht="15.75" hidden="false" customHeight="false" outlineLevel="0" collapsed="false">
      <c r="A44" s="11"/>
      <c r="B44" s="11" t="s">
        <v>31</v>
      </c>
      <c r="C44" s="27"/>
      <c r="D44" s="0" t="n">
        <v>43</v>
      </c>
      <c r="E44" s="18" t="n">
        <v>43.5</v>
      </c>
      <c r="F44" s="19"/>
      <c r="G44" s="19"/>
      <c r="H44" s="19" t="n">
        <v>9.5</v>
      </c>
      <c r="I44" s="19" t="n">
        <v>9</v>
      </c>
      <c r="J44" s="19" t="n">
        <v>1.4</v>
      </c>
      <c r="K44" s="19" t="n">
        <v>55</v>
      </c>
      <c r="L44" s="19" t="n">
        <v>69</v>
      </c>
      <c r="M44" s="19" t="n">
        <v>12</v>
      </c>
      <c r="N44" s="19" t="n">
        <v>29</v>
      </c>
      <c r="O44" s="19" t="n">
        <v>1663</v>
      </c>
      <c r="P44" s="19" t="n">
        <v>193</v>
      </c>
      <c r="Q44" s="20" t="n">
        <v>13</v>
      </c>
      <c r="R44" s="20" t="n">
        <v>13</v>
      </c>
      <c r="S44" s="20" t="n">
        <v>0.5</v>
      </c>
      <c r="T44" s="20" t="n">
        <v>5</v>
      </c>
      <c r="U44" s="20" t="n">
        <v>0.36</v>
      </c>
      <c r="V44" s="20" t="n">
        <v>0.52</v>
      </c>
      <c r="W44" s="14" t="n">
        <v>80033</v>
      </c>
      <c r="X44" s="15" t="s">
        <v>32</v>
      </c>
      <c r="Y44" s="0" t="s">
        <v>33</v>
      </c>
      <c r="Z44" s="16" t="n">
        <v>44792</v>
      </c>
      <c r="AA44" s="26"/>
      <c r="AB44" s="26"/>
      <c r="AC44" s="26"/>
      <c r="AD44" s="26"/>
      <c r="AL44" s="7"/>
      <c r="AM44" s="24"/>
      <c r="AO44" s="0"/>
    </row>
    <row r="45" customFormat="false" ht="15.75" hidden="false" customHeight="false" outlineLevel="0" collapsed="false">
      <c r="A45" s="11"/>
      <c r="B45" s="11" t="s">
        <v>31</v>
      </c>
      <c r="C45" s="27"/>
      <c r="D45" s="0" t="n">
        <v>44</v>
      </c>
      <c r="E45" s="18" t="n">
        <v>23.9</v>
      </c>
      <c r="F45" s="19"/>
      <c r="G45" s="19"/>
      <c r="H45" s="19" t="n">
        <v>8.5</v>
      </c>
      <c r="I45" s="19" t="n">
        <v>8.2</v>
      </c>
      <c r="J45" s="19" t="n">
        <v>3.9</v>
      </c>
      <c r="K45" s="19" t="n">
        <v>50</v>
      </c>
      <c r="L45" s="19" t="n">
        <v>58</v>
      </c>
      <c r="M45" s="19" t="n">
        <v>11</v>
      </c>
      <c r="N45" s="19" t="n">
        <v>26</v>
      </c>
      <c r="O45" s="19" t="n">
        <v>1388</v>
      </c>
      <c r="P45" s="19" t="n">
        <v>161</v>
      </c>
      <c r="Q45" s="20" t="n">
        <v>11</v>
      </c>
      <c r="R45" s="20" t="n">
        <v>11</v>
      </c>
      <c r="S45" s="20" t="n">
        <v>0.36</v>
      </c>
      <c r="T45" s="20" t="n">
        <v>4</v>
      </c>
      <c r="U45" s="20" t="s">
        <v>36</v>
      </c>
      <c r="V45" s="20" t="n">
        <v>0.57</v>
      </c>
      <c r="W45" s="14" t="n">
        <v>80033</v>
      </c>
      <c r="X45" s="15" t="s">
        <v>32</v>
      </c>
      <c r="Y45" s="0" t="s">
        <v>33</v>
      </c>
      <c r="Z45" s="16" t="n">
        <v>44792</v>
      </c>
      <c r="AA45" s="26"/>
      <c r="AB45" s="26"/>
      <c r="AC45" s="26"/>
      <c r="AD45" s="26"/>
      <c r="AL45" s="7"/>
      <c r="AM45" s="24"/>
      <c r="AO45" s="0"/>
    </row>
    <row r="46" customFormat="false" ht="15.75" hidden="false" customHeight="false" outlineLevel="0" collapsed="false">
      <c r="A46" s="11"/>
      <c r="B46" s="11" t="s">
        <v>31</v>
      </c>
      <c r="C46" s="27"/>
      <c r="D46" s="0" t="n">
        <v>45</v>
      </c>
      <c r="E46" s="18" t="n">
        <v>36.2</v>
      </c>
      <c r="F46" s="19"/>
      <c r="G46" s="19"/>
      <c r="H46" s="19" t="n">
        <v>10.6</v>
      </c>
      <c r="I46" s="19" t="n">
        <v>7.2</v>
      </c>
      <c r="J46" s="19" t="n">
        <v>2.5</v>
      </c>
      <c r="K46" s="19" t="n">
        <v>107</v>
      </c>
      <c r="L46" s="19" t="n">
        <v>100</v>
      </c>
      <c r="M46" s="19" t="n">
        <v>14</v>
      </c>
      <c r="N46" s="19" t="n">
        <v>50</v>
      </c>
      <c r="O46" s="19" t="n">
        <v>1511</v>
      </c>
      <c r="P46" s="19" t="n">
        <v>178</v>
      </c>
      <c r="Q46" s="20" t="n">
        <v>14</v>
      </c>
      <c r="R46" s="20" t="n">
        <v>12</v>
      </c>
      <c r="S46" s="20" t="n">
        <v>0.48</v>
      </c>
      <c r="T46" s="20" t="n">
        <v>5</v>
      </c>
      <c r="U46" s="20" t="n">
        <v>0.27</v>
      </c>
      <c r="V46" s="20" t="n">
        <v>0.68</v>
      </c>
      <c r="W46" s="14" t="n">
        <v>80033</v>
      </c>
      <c r="X46" s="15" t="s">
        <v>32</v>
      </c>
      <c r="Y46" s="0" t="s">
        <v>33</v>
      </c>
      <c r="Z46" s="16" t="n">
        <v>44792</v>
      </c>
      <c r="AA46" s="26"/>
      <c r="AB46" s="26"/>
      <c r="AC46" s="26"/>
      <c r="AD46" s="26"/>
      <c r="AL46" s="7"/>
      <c r="AM46" s="24"/>
      <c r="AO46" s="0"/>
    </row>
    <row r="47" customFormat="false" ht="15.75" hidden="false" customHeight="false" outlineLevel="0" collapsed="false">
      <c r="A47" s="11"/>
      <c r="B47" s="11" t="s">
        <v>31</v>
      </c>
      <c r="C47" s="27"/>
      <c r="D47" s="0" t="n">
        <v>46</v>
      </c>
      <c r="E47" s="18" t="n">
        <v>42.1</v>
      </c>
      <c r="F47" s="19"/>
      <c r="G47" s="19"/>
      <c r="H47" s="19" t="n">
        <v>5.1</v>
      </c>
      <c r="I47" s="19" t="n">
        <v>8.3</v>
      </c>
      <c r="J47" s="19" t="n">
        <v>4.1</v>
      </c>
      <c r="K47" s="19" t="n">
        <v>50</v>
      </c>
      <c r="L47" s="19" t="n">
        <v>65</v>
      </c>
      <c r="M47" s="19" t="n">
        <v>14</v>
      </c>
      <c r="N47" s="19" t="n">
        <v>30</v>
      </c>
      <c r="O47" s="19" t="n">
        <v>1370</v>
      </c>
      <c r="P47" s="19" t="n">
        <v>163</v>
      </c>
      <c r="Q47" s="20" t="n">
        <v>12</v>
      </c>
      <c r="R47" s="20" t="n">
        <v>12</v>
      </c>
      <c r="S47" s="20" t="n">
        <v>0.41</v>
      </c>
      <c r="T47" s="20" t="n">
        <v>4</v>
      </c>
      <c r="U47" s="20" t="n">
        <v>0.21</v>
      </c>
      <c r="V47" s="20" t="n">
        <v>0.55</v>
      </c>
      <c r="W47" s="14" t="n">
        <v>80033</v>
      </c>
      <c r="X47" s="15" t="s">
        <v>32</v>
      </c>
      <c r="Y47" s="0" t="s">
        <v>33</v>
      </c>
      <c r="Z47" s="16" t="n">
        <v>44792</v>
      </c>
      <c r="AA47" s="26" t="n">
        <v>7.8</v>
      </c>
      <c r="AB47" s="26" t="s">
        <v>34</v>
      </c>
      <c r="AC47" s="26" t="n">
        <v>3.27</v>
      </c>
      <c r="AD47" s="26" t="n">
        <v>314</v>
      </c>
      <c r="AL47" s="7"/>
      <c r="AM47" s="24"/>
      <c r="AO47" s="0"/>
    </row>
    <row r="48" customFormat="false" ht="15.75" hidden="false" customHeight="false" outlineLevel="0" collapsed="false">
      <c r="A48" s="11"/>
      <c r="B48" s="11" t="s">
        <v>31</v>
      </c>
      <c r="C48" s="27"/>
      <c r="D48" s="0" t="n">
        <v>47</v>
      </c>
      <c r="E48" s="18" t="n">
        <v>32</v>
      </c>
      <c r="F48" s="19"/>
      <c r="G48" s="19"/>
      <c r="H48" s="19" t="n">
        <v>11</v>
      </c>
      <c r="I48" s="19" t="n">
        <v>8.4</v>
      </c>
      <c r="J48" s="19" t="n">
        <v>2.1</v>
      </c>
      <c r="K48" s="19" t="n">
        <v>54</v>
      </c>
      <c r="L48" s="19" t="n">
        <v>69</v>
      </c>
      <c r="M48" s="19" t="n">
        <v>12</v>
      </c>
      <c r="N48" s="19" t="n">
        <v>29</v>
      </c>
      <c r="O48" s="19" t="n">
        <v>1656</v>
      </c>
      <c r="P48" s="19" t="n">
        <v>185</v>
      </c>
      <c r="Q48" s="20" t="n">
        <v>12</v>
      </c>
      <c r="R48" s="20" t="n">
        <v>13</v>
      </c>
      <c r="S48" s="20" t="n">
        <v>0.46</v>
      </c>
      <c r="T48" s="20" t="n">
        <v>5</v>
      </c>
      <c r="U48" s="20" t="n">
        <v>0.26</v>
      </c>
      <c r="V48" s="20" t="n">
        <v>0.56</v>
      </c>
      <c r="W48" s="14" t="n">
        <v>80033</v>
      </c>
      <c r="X48" s="15" t="s">
        <v>32</v>
      </c>
      <c r="Y48" s="0" t="s">
        <v>33</v>
      </c>
      <c r="Z48" s="16" t="n">
        <v>44792</v>
      </c>
      <c r="AA48" s="26" t="n">
        <v>7.8</v>
      </c>
      <c r="AB48" s="26" t="s">
        <v>34</v>
      </c>
      <c r="AC48" s="26" t="n">
        <v>3.3</v>
      </c>
      <c r="AD48" s="26" t="n">
        <v>308</v>
      </c>
      <c r="AL48" s="7"/>
      <c r="AM48" s="24"/>
      <c r="AO48" s="0"/>
    </row>
    <row r="49" customFormat="false" ht="15.75" hidden="false" customHeight="false" outlineLevel="0" collapsed="false">
      <c r="A49" s="11"/>
      <c r="B49" s="11" t="s">
        <v>31</v>
      </c>
      <c r="C49" s="27"/>
      <c r="D49" s="0" t="n">
        <v>48</v>
      </c>
      <c r="E49" s="18" t="n">
        <v>41.1</v>
      </c>
      <c r="F49" s="19"/>
      <c r="G49" s="19"/>
      <c r="H49" s="19" t="n">
        <v>8.1</v>
      </c>
      <c r="I49" s="19" t="n">
        <v>7.9</v>
      </c>
      <c r="J49" s="19" t="n">
        <v>2</v>
      </c>
      <c r="K49" s="19" t="n">
        <v>50</v>
      </c>
      <c r="L49" s="19" t="n">
        <v>60</v>
      </c>
      <c r="M49" s="19" t="n">
        <v>11</v>
      </c>
      <c r="N49" s="19" t="n">
        <v>26</v>
      </c>
      <c r="O49" s="19" t="n">
        <v>1458</v>
      </c>
      <c r="P49" s="19" t="n">
        <v>167</v>
      </c>
      <c r="Q49" s="20" t="n">
        <v>11</v>
      </c>
      <c r="R49" s="20" t="n">
        <v>11</v>
      </c>
      <c r="S49" s="20" t="n">
        <v>0.35</v>
      </c>
      <c r="T49" s="20" t="n">
        <v>4</v>
      </c>
      <c r="U49" s="20" t="n">
        <v>0.23</v>
      </c>
      <c r="V49" s="20" t="n">
        <v>0.44</v>
      </c>
      <c r="W49" s="14" t="n">
        <v>80033</v>
      </c>
      <c r="X49" s="15" t="s">
        <v>32</v>
      </c>
      <c r="Y49" s="0" t="s">
        <v>33</v>
      </c>
      <c r="Z49" s="16" t="n">
        <v>44792</v>
      </c>
      <c r="AA49" s="26" t="n">
        <v>7.8</v>
      </c>
      <c r="AB49" s="26" t="s">
        <v>34</v>
      </c>
      <c r="AC49" s="26" t="n">
        <v>3.52</v>
      </c>
      <c r="AD49" s="26" t="n">
        <v>322</v>
      </c>
      <c r="AL49" s="7"/>
      <c r="AM49" s="24"/>
      <c r="AO49" s="0"/>
    </row>
    <row r="50" customFormat="false" ht="15.75" hidden="false" customHeight="false" outlineLevel="0" collapsed="false">
      <c r="A50" s="11"/>
      <c r="B50" s="11" t="s">
        <v>31</v>
      </c>
      <c r="C50" s="27"/>
      <c r="D50" s="0" t="n">
        <v>49</v>
      </c>
      <c r="E50" s="18" t="n">
        <v>43</v>
      </c>
      <c r="F50" s="19"/>
      <c r="G50" s="19"/>
      <c r="H50" s="19" t="n">
        <v>8.3</v>
      </c>
      <c r="I50" s="19" t="n">
        <v>8.9</v>
      </c>
      <c r="J50" s="19" t="n">
        <v>2.9</v>
      </c>
      <c r="K50" s="19" t="n">
        <v>54</v>
      </c>
      <c r="L50" s="19" t="n">
        <v>63</v>
      </c>
      <c r="M50" s="19" t="n">
        <v>12</v>
      </c>
      <c r="N50" s="19" t="n">
        <v>29</v>
      </c>
      <c r="O50" s="19" t="n">
        <v>1532</v>
      </c>
      <c r="P50" s="19" t="n">
        <v>176</v>
      </c>
      <c r="Q50" s="20" t="n">
        <v>13</v>
      </c>
      <c r="R50" s="20" t="n">
        <v>11</v>
      </c>
      <c r="S50" s="20" t="n">
        <v>0.47</v>
      </c>
      <c r="T50" s="20" t="n">
        <v>4</v>
      </c>
      <c r="U50" s="20" t="n">
        <v>0.31</v>
      </c>
      <c r="V50" s="20" t="n">
        <v>0.57</v>
      </c>
      <c r="W50" s="14" t="n">
        <v>80033</v>
      </c>
      <c r="X50" s="15" t="s">
        <v>32</v>
      </c>
      <c r="Y50" s="0" t="s">
        <v>33</v>
      </c>
      <c r="Z50" s="16" t="n">
        <v>44792</v>
      </c>
      <c r="AA50" s="26" t="n">
        <v>7.9</v>
      </c>
      <c r="AB50" s="26" t="s">
        <v>34</v>
      </c>
      <c r="AC50" s="26" t="n">
        <v>3.05</v>
      </c>
      <c r="AD50" s="26" t="n">
        <v>315</v>
      </c>
      <c r="AL50" s="7"/>
      <c r="AM50" s="24"/>
      <c r="AO50" s="0"/>
    </row>
    <row r="51" customFormat="false" ht="15.75" hidden="false" customHeight="false" outlineLevel="0" collapsed="false">
      <c r="A51" s="11"/>
      <c r="B51" s="11" t="s">
        <v>31</v>
      </c>
      <c r="C51" s="27"/>
      <c r="D51" s="0" t="n">
        <v>50</v>
      </c>
      <c r="E51" s="18" t="n">
        <v>38.4</v>
      </c>
      <c r="F51" s="19"/>
      <c r="G51" s="19"/>
      <c r="H51" s="19" t="n">
        <v>10.3</v>
      </c>
      <c r="I51" s="19" t="n">
        <v>7.9</v>
      </c>
      <c r="J51" s="19" t="n">
        <v>2.4</v>
      </c>
      <c r="K51" s="19" t="n">
        <v>52</v>
      </c>
      <c r="L51" s="19" t="n">
        <v>65</v>
      </c>
      <c r="M51" s="19" t="n">
        <v>11</v>
      </c>
      <c r="N51" s="19" t="n">
        <v>27</v>
      </c>
      <c r="O51" s="19" t="n">
        <v>1629</v>
      </c>
      <c r="P51" s="19" t="n">
        <v>184</v>
      </c>
      <c r="Q51" s="20" t="n">
        <v>12</v>
      </c>
      <c r="R51" s="20" t="n">
        <v>13</v>
      </c>
      <c r="S51" s="20" t="n">
        <v>0.43</v>
      </c>
      <c r="T51" s="20" t="n">
        <v>5</v>
      </c>
      <c r="U51" s="20" t="n">
        <v>0.22</v>
      </c>
      <c r="V51" s="20" t="n">
        <v>0.44</v>
      </c>
      <c r="W51" s="14" t="n">
        <v>80033</v>
      </c>
      <c r="X51" s="15" t="s">
        <v>32</v>
      </c>
      <c r="Y51" s="0" t="s">
        <v>33</v>
      </c>
      <c r="Z51" s="16" t="n">
        <v>44792</v>
      </c>
      <c r="AA51" s="26"/>
      <c r="AB51" s="26"/>
      <c r="AC51" s="26"/>
      <c r="AD51" s="26"/>
      <c r="AL51" s="7"/>
      <c r="AM51" s="24"/>
      <c r="AO51" s="0"/>
    </row>
    <row r="52" customFormat="false" ht="15.75" hidden="false" customHeight="false" outlineLevel="0" collapsed="false">
      <c r="A52" s="11"/>
      <c r="B52" s="11" t="s">
        <v>31</v>
      </c>
      <c r="C52" s="27"/>
      <c r="D52" s="0" t="n">
        <v>51</v>
      </c>
      <c r="E52" s="18" t="n">
        <v>38.4</v>
      </c>
      <c r="F52" s="19"/>
      <c r="G52" s="19"/>
      <c r="H52" s="19" t="n">
        <v>5.8</v>
      </c>
      <c r="I52" s="19" t="n">
        <v>8.6</v>
      </c>
      <c r="J52" s="19" t="n">
        <v>2.6</v>
      </c>
      <c r="K52" s="19" t="n">
        <v>53</v>
      </c>
      <c r="L52" s="19" t="n">
        <v>62</v>
      </c>
      <c r="M52" s="19" t="n">
        <v>10</v>
      </c>
      <c r="N52" s="19" t="n">
        <v>29</v>
      </c>
      <c r="O52" s="19" t="n">
        <v>1636</v>
      </c>
      <c r="P52" s="19" t="n">
        <v>189</v>
      </c>
      <c r="Q52" s="20" t="n">
        <v>14</v>
      </c>
      <c r="R52" s="20" t="n">
        <v>13</v>
      </c>
      <c r="S52" s="20" t="n">
        <v>0.46</v>
      </c>
      <c r="T52" s="20" t="n">
        <v>4</v>
      </c>
      <c r="U52" s="20" t="n">
        <v>0.35</v>
      </c>
      <c r="V52" s="20" t="n">
        <v>0.46</v>
      </c>
      <c r="W52" s="14" t="n">
        <v>80033</v>
      </c>
      <c r="X52" s="15" t="s">
        <v>32</v>
      </c>
      <c r="Y52" s="0" t="s">
        <v>33</v>
      </c>
      <c r="Z52" s="16" t="n">
        <v>44792</v>
      </c>
      <c r="AA52" s="26" t="n">
        <v>7.8</v>
      </c>
      <c r="AB52" s="26" t="s">
        <v>34</v>
      </c>
      <c r="AC52" s="26" t="n">
        <v>3.3</v>
      </c>
      <c r="AD52" s="26" t="n">
        <v>325</v>
      </c>
      <c r="AL52" s="7"/>
      <c r="AM52" s="24"/>
      <c r="AO52" s="0"/>
    </row>
    <row r="53" customFormat="false" ht="15.75" hidden="false" customHeight="false" outlineLevel="0" collapsed="false">
      <c r="A53" s="11"/>
      <c r="B53" s="11" t="s">
        <v>31</v>
      </c>
      <c r="C53" s="27"/>
      <c r="D53" s="0" t="n">
        <v>52</v>
      </c>
      <c r="E53" s="18" t="n">
        <v>37.7</v>
      </c>
      <c r="F53" s="19"/>
      <c r="G53" s="19"/>
      <c r="H53" s="19" t="n">
        <v>9.3</v>
      </c>
      <c r="I53" s="19" t="n">
        <v>7.9</v>
      </c>
      <c r="J53" s="19" t="n">
        <v>2.4</v>
      </c>
      <c r="K53" s="19" t="n">
        <v>53</v>
      </c>
      <c r="L53" s="19" t="n">
        <v>63</v>
      </c>
      <c r="M53" s="19" t="n">
        <v>10</v>
      </c>
      <c r="N53" s="19" t="n">
        <v>26</v>
      </c>
      <c r="O53" s="19" t="n">
        <v>1488</v>
      </c>
      <c r="P53" s="19" t="n">
        <v>174</v>
      </c>
      <c r="Q53" s="20" t="n">
        <v>12</v>
      </c>
      <c r="R53" s="20" t="n">
        <v>11</v>
      </c>
      <c r="S53" s="20" t="n">
        <v>0.43</v>
      </c>
      <c r="T53" s="20" t="n">
        <v>4</v>
      </c>
      <c r="U53" s="20" t="n">
        <v>0.28</v>
      </c>
      <c r="V53" s="20" t="n">
        <v>0.45</v>
      </c>
      <c r="W53" s="14" t="n">
        <v>80033</v>
      </c>
      <c r="X53" s="15" t="s">
        <v>32</v>
      </c>
      <c r="Y53" s="0" t="s">
        <v>33</v>
      </c>
      <c r="Z53" s="16" t="n">
        <v>44792</v>
      </c>
      <c r="AA53" s="26"/>
      <c r="AB53" s="26"/>
      <c r="AC53" s="26"/>
      <c r="AD53" s="26"/>
      <c r="AL53" s="7"/>
      <c r="AM53" s="24"/>
      <c r="AO53" s="0"/>
    </row>
    <row r="54" customFormat="false" ht="15.75" hidden="false" customHeight="false" outlineLevel="0" collapsed="false">
      <c r="A54" s="11"/>
      <c r="B54" s="11" t="s">
        <v>31</v>
      </c>
      <c r="C54" s="27"/>
      <c r="D54" s="0" t="n">
        <v>53</v>
      </c>
      <c r="E54" s="18" t="n">
        <v>40.4</v>
      </c>
      <c r="F54" s="19"/>
      <c r="G54" s="19"/>
      <c r="H54" s="19" t="n">
        <v>9.6</v>
      </c>
      <c r="I54" s="19" t="n">
        <v>7.4</v>
      </c>
      <c r="J54" s="19" t="n">
        <v>3.1</v>
      </c>
      <c r="K54" s="19" t="n">
        <v>93</v>
      </c>
      <c r="L54" s="19" t="n">
        <v>90</v>
      </c>
      <c r="M54" s="19" t="n">
        <v>13</v>
      </c>
      <c r="N54" s="19" t="n">
        <v>46</v>
      </c>
      <c r="O54" s="19" t="n">
        <v>1552</v>
      </c>
      <c r="P54" s="19" t="n">
        <v>185</v>
      </c>
      <c r="Q54" s="20" t="n">
        <v>13</v>
      </c>
      <c r="R54" s="20" t="n">
        <v>13</v>
      </c>
      <c r="S54" s="20" t="n">
        <v>0.46</v>
      </c>
      <c r="T54" s="20" t="n">
        <v>5</v>
      </c>
      <c r="U54" s="20" t="n">
        <v>0.32</v>
      </c>
      <c r="V54" s="20" t="n">
        <v>0.61</v>
      </c>
      <c r="W54" s="14" t="n">
        <v>80033</v>
      </c>
      <c r="X54" s="15" t="s">
        <v>32</v>
      </c>
      <c r="Y54" s="0" t="s">
        <v>33</v>
      </c>
      <c r="Z54" s="16" t="n">
        <v>44792</v>
      </c>
      <c r="AA54" s="26"/>
      <c r="AB54" s="26"/>
      <c r="AC54" s="26"/>
      <c r="AD54" s="26"/>
      <c r="AL54" s="7"/>
      <c r="AM54" s="24"/>
      <c r="AO54" s="0"/>
    </row>
    <row r="55" customFormat="false" ht="15.75" hidden="false" customHeight="false" outlineLevel="0" collapsed="false">
      <c r="A55" s="11"/>
      <c r="B55" s="11" t="s">
        <v>31</v>
      </c>
      <c r="C55" s="27"/>
      <c r="D55" s="0" t="n">
        <v>54</v>
      </c>
      <c r="E55" s="18" t="n">
        <v>37</v>
      </c>
      <c r="F55" s="19"/>
      <c r="G55" s="19"/>
      <c r="H55" s="19" t="n">
        <v>8.7</v>
      </c>
      <c r="I55" s="19" t="n">
        <v>8.9</v>
      </c>
      <c r="J55" s="19" t="n">
        <v>2.9</v>
      </c>
      <c r="K55" s="19" t="n">
        <v>52</v>
      </c>
      <c r="L55" s="19" t="n">
        <v>62</v>
      </c>
      <c r="M55" s="19" t="n">
        <v>11</v>
      </c>
      <c r="N55" s="19" t="n">
        <v>27</v>
      </c>
      <c r="O55" s="19" t="n">
        <v>1481</v>
      </c>
      <c r="P55" s="19" t="n">
        <v>180</v>
      </c>
      <c r="Q55" s="20" t="n">
        <v>15</v>
      </c>
      <c r="R55" s="20" t="n">
        <v>11</v>
      </c>
      <c r="S55" s="20" t="n">
        <v>0.42</v>
      </c>
      <c r="T55" s="20" t="n">
        <v>4</v>
      </c>
      <c r="U55" s="20" t="n">
        <v>0.29</v>
      </c>
      <c r="V55" s="20" t="n">
        <v>0.5</v>
      </c>
      <c r="W55" s="14" t="n">
        <v>80033</v>
      </c>
      <c r="X55" s="15" t="s">
        <v>32</v>
      </c>
      <c r="Y55" s="0" t="s">
        <v>33</v>
      </c>
      <c r="Z55" s="16" t="n">
        <v>44792</v>
      </c>
      <c r="AA55" s="26"/>
      <c r="AB55" s="26"/>
      <c r="AC55" s="26"/>
      <c r="AD55" s="26"/>
      <c r="AL55" s="7"/>
      <c r="AM55" s="24"/>
      <c r="AO55" s="0"/>
    </row>
    <row r="56" customFormat="false" ht="15.75" hidden="false" customHeight="false" outlineLevel="0" collapsed="false">
      <c r="A56" s="11"/>
      <c r="B56" s="11" t="s">
        <v>31</v>
      </c>
      <c r="C56" s="27"/>
      <c r="D56" s="0" t="n">
        <v>55</v>
      </c>
      <c r="E56" s="18" t="n">
        <v>40.6</v>
      </c>
      <c r="F56" s="19"/>
      <c r="G56" s="19"/>
      <c r="H56" s="19" t="n">
        <v>9.2</v>
      </c>
      <c r="I56" s="19" t="n">
        <v>9</v>
      </c>
      <c r="J56" s="19" t="n">
        <v>2.9</v>
      </c>
      <c r="K56" s="19" t="n">
        <v>52</v>
      </c>
      <c r="L56" s="19" t="n">
        <v>64</v>
      </c>
      <c r="M56" s="19" t="n">
        <v>11</v>
      </c>
      <c r="N56" s="19" t="n">
        <v>26</v>
      </c>
      <c r="O56" s="19" t="n">
        <v>1529</v>
      </c>
      <c r="P56" s="19" t="n">
        <v>174</v>
      </c>
      <c r="Q56" s="20" t="n">
        <v>12</v>
      </c>
      <c r="R56" s="20" t="n">
        <v>11</v>
      </c>
      <c r="S56" s="20" t="n">
        <v>0.39</v>
      </c>
      <c r="T56" s="20" t="n">
        <v>5</v>
      </c>
      <c r="U56" s="20" t="n">
        <v>0.33</v>
      </c>
      <c r="V56" s="20" t="n">
        <v>0.55</v>
      </c>
      <c r="W56" s="14" t="n">
        <v>80033</v>
      </c>
      <c r="X56" s="15" t="s">
        <v>32</v>
      </c>
      <c r="Y56" s="0" t="s">
        <v>33</v>
      </c>
      <c r="Z56" s="16" t="n">
        <v>44792</v>
      </c>
      <c r="AA56" s="26"/>
      <c r="AB56" s="26"/>
      <c r="AC56" s="26"/>
      <c r="AD56" s="26"/>
      <c r="AL56" s="7"/>
      <c r="AM56" s="24"/>
      <c r="AO56" s="0"/>
    </row>
    <row r="57" customFormat="false" ht="15.75" hidden="false" customHeight="false" outlineLevel="0" collapsed="false">
      <c r="A57" s="11"/>
      <c r="B57" s="11" t="s">
        <v>31</v>
      </c>
      <c r="C57" s="27"/>
      <c r="D57" s="0" t="n">
        <v>56</v>
      </c>
      <c r="E57" s="18" t="n">
        <v>36.6</v>
      </c>
      <c r="F57" s="19"/>
      <c r="G57" s="19"/>
      <c r="H57" s="19" t="n">
        <v>10.2</v>
      </c>
      <c r="I57" s="19" t="n">
        <v>7.2</v>
      </c>
      <c r="J57" s="19" t="n">
        <v>2.3</v>
      </c>
      <c r="K57" s="19" t="n">
        <v>107</v>
      </c>
      <c r="L57" s="19" t="n">
        <v>100</v>
      </c>
      <c r="M57" s="19" t="n">
        <v>12</v>
      </c>
      <c r="N57" s="19" t="n">
        <v>40</v>
      </c>
      <c r="O57" s="19" t="n">
        <v>1561</v>
      </c>
      <c r="P57" s="19" t="n">
        <v>190</v>
      </c>
      <c r="Q57" s="20" t="n">
        <v>13</v>
      </c>
      <c r="R57" s="20" t="n">
        <v>13</v>
      </c>
      <c r="S57" s="20" t="n">
        <v>0.52</v>
      </c>
      <c r="T57" s="20" t="n">
        <v>5</v>
      </c>
      <c r="U57" s="20" t="n">
        <v>0.31</v>
      </c>
      <c r="V57" s="20" t="n">
        <v>0.58</v>
      </c>
      <c r="W57" s="14" t="n">
        <v>80033</v>
      </c>
      <c r="X57" s="15" t="s">
        <v>32</v>
      </c>
      <c r="Y57" s="0" t="s">
        <v>33</v>
      </c>
      <c r="Z57" s="16" t="n">
        <v>44792</v>
      </c>
      <c r="AA57" s="26" t="n">
        <v>7.9</v>
      </c>
      <c r="AB57" s="26" t="s">
        <v>34</v>
      </c>
      <c r="AC57" s="26" t="n">
        <v>3.53</v>
      </c>
      <c r="AD57" s="26" t="n">
        <v>324</v>
      </c>
      <c r="AL57" s="7"/>
      <c r="AM57" s="24"/>
      <c r="AO57" s="0"/>
    </row>
    <row r="58" customFormat="false" ht="15.75" hidden="false" customHeight="false" outlineLevel="0" collapsed="false">
      <c r="A58" s="11"/>
      <c r="B58" s="11" t="s">
        <v>31</v>
      </c>
      <c r="C58" s="27"/>
      <c r="D58" s="0" t="n">
        <v>57</v>
      </c>
      <c r="E58" s="18" t="n">
        <v>23.3</v>
      </c>
      <c r="F58" s="19" t="n">
        <v>191.8</v>
      </c>
      <c r="G58" s="19" t="n">
        <v>31.8</v>
      </c>
      <c r="H58" s="19" t="n">
        <v>9.5</v>
      </c>
      <c r="I58" s="19" t="n">
        <v>7</v>
      </c>
      <c r="J58" s="19" t="n">
        <v>5.3</v>
      </c>
      <c r="K58" s="19" t="n">
        <v>70</v>
      </c>
      <c r="L58" s="19" t="n">
        <v>73</v>
      </c>
      <c r="M58" s="19" t="n">
        <v>10</v>
      </c>
      <c r="N58" s="19" t="n">
        <v>36</v>
      </c>
      <c r="O58" s="19" t="n">
        <v>1478</v>
      </c>
      <c r="P58" s="19" t="n">
        <v>177</v>
      </c>
      <c r="Q58" s="20" t="n">
        <v>14</v>
      </c>
      <c r="R58" s="20" t="n">
        <v>12</v>
      </c>
      <c r="S58" s="20" t="n">
        <v>0.55</v>
      </c>
      <c r="T58" s="20" t="n">
        <v>5</v>
      </c>
      <c r="U58" s="20" t="n">
        <v>0.32</v>
      </c>
      <c r="V58" s="20" t="n">
        <v>0.65</v>
      </c>
      <c r="W58" s="14" t="n">
        <v>80033</v>
      </c>
      <c r="X58" s="15" t="s">
        <v>32</v>
      </c>
      <c r="Y58" s="0" t="s">
        <v>33</v>
      </c>
      <c r="Z58" s="16" t="n">
        <v>44792</v>
      </c>
      <c r="AA58" s="26"/>
      <c r="AB58" s="26"/>
      <c r="AC58" s="26"/>
      <c r="AD58" s="26"/>
      <c r="AL58" s="7"/>
      <c r="AM58" s="24"/>
      <c r="AO58" s="0"/>
    </row>
    <row r="59" customFormat="false" ht="15.75" hidden="false" customHeight="false" outlineLevel="0" collapsed="false">
      <c r="A59" s="11"/>
      <c r="B59" s="11" t="s">
        <v>31</v>
      </c>
      <c r="C59" s="27"/>
      <c r="D59" s="0" t="n">
        <v>58</v>
      </c>
      <c r="E59" s="18" t="n">
        <v>25</v>
      </c>
      <c r="F59" s="19" t="n">
        <v>130.5</v>
      </c>
      <c r="G59" s="19" t="n">
        <v>20.4</v>
      </c>
      <c r="H59" s="19" t="n">
        <v>7.8</v>
      </c>
      <c r="I59" s="19" t="n">
        <v>6.6</v>
      </c>
      <c r="J59" s="19" t="s">
        <v>37</v>
      </c>
      <c r="K59" s="19" t="n">
        <v>87</v>
      </c>
      <c r="L59" s="19" t="n">
        <v>90</v>
      </c>
      <c r="M59" s="19" t="n">
        <v>13</v>
      </c>
      <c r="N59" s="19" t="n">
        <v>37</v>
      </c>
      <c r="O59" s="19" t="n">
        <v>1539</v>
      </c>
      <c r="P59" s="19" t="n">
        <v>172</v>
      </c>
      <c r="Q59" s="20" t="n">
        <v>12</v>
      </c>
      <c r="R59" s="20" t="n">
        <v>11</v>
      </c>
      <c r="S59" s="20" t="n">
        <v>0.47</v>
      </c>
      <c r="T59" s="20" t="n">
        <v>5</v>
      </c>
      <c r="U59" s="20" t="n">
        <v>0.2</v>
      </c>
      <c r="V59" s="20" t="n">
        <v>0.71</v>
      </c>
      <c r="W59" s="14" t="n">
        <v>80033</v>
      </c>
      <c r="X59" s="15" t="s">
        <v>32</v>
      </c>
      <c r="Y59" s="0" t="s">
        <v>33</v>
      </c>
      <c r="Z59" s="16" t="n">
        <v>44792</v>
      </c>
      <c r="AA59" s="26" t="n">
        <v>7.7</v>
      </c>
      <c r="AB59" s="26" t="s">
        <v>34</v>
      </c>
      <c r="AC59" s="26" t="n">
        <v>3.52</v>
      </c>
      <c r="AD59" s="26" t="n">
        <v>292</v>
      </c>
      <c r="AL59" s="7"/>
      <c r="AM59" s="24"/>
      <c r="AO59" s="0"/>
    </row>
    <row r="60" customFormat="false" ht="15.75" hidden="false" customHeight="false" outlineLevel="0" collapsed="false">
      <c r="A60" s="11"/>
      <c r="B60" s="11" t="s">
        <v>31</v>
      </c>
      <c r="C60" s="27"/>
      <c r="D60" s="0" t="n">
        <v>59</v>
      </c>
      <c r="E60" s="18" t="n">
        <v>34</v>
      </c>
      <c r="F60" s="19" t="n">
        <v>178.6</v>
      </c>
      <c r="G60" s="19" t="n">
        <v>28.9</v>
      </c>
      <c r="H60" s="19" t="n">
        <v>12.8</v>
      </c>
      <c r="I60" s="19" t="n">
        <v>7.3</v>
      </c>
      <c r="J60" s="19" t="n">
        <v>3.5</v>
      </c>
      <c r="K60" s="19" t="n">
        <v>58</v>
      </c>
      <c r="L60" s="19" t="n">
        <v>77</v>
      </c>
      <c r="M60" s="19" t="n">
        <v>7</v>
      </c>
      <c r="N60" s="19" t="n">
        <v>25</v>
      </c>
      <c r="O60" s="19" t="n">
        <v>1844</v>
      </c>
      <c r="P60" s="19" t="n">
        <v>207</v>
      </c>
      <c r="Q60" s="20" t="n">
        <v>14</v>
      </c>
      <c r="R60" s="20" t="n">
        <v>14</v>
      </c>
      <c r="S60" s="20" t="n">
        <v>0.54</v>
      </c>
      <c r="T60" s="20" t="n">
        <v>6</v>
      </c>
      <c r="U60" s="20" t="n">
        <v>0.33</v>
      </c>
      <c r="V60" s="20" t="n">
        <v>0.92</v>
      </c>
      <c r="W60" s="14" t="n">
        <v>80033</v>
      </c>
      <c r="X60" s="15" t="s">
        <v>32</v>
      </c>
      <c r="Y60" s="0" t="s">
        <v>33</v>
      </c>
      <c r="Z60" s="16" t="n">
        <v>44792</v>
      </c>
      <c r="AA60" s="26" t="n">
        <v>7.8</v>
      </c>
      <c r="AB60" s="26" t="s">
        <v>34</v>
      </c>
      <c r="AC60" s="26" t="n">
        <v>4.11</v>
      </c>
      <c r="AD60" s="26" t="n">
        <v>153</v>
      </c>
      <c r="AL60" s="7"/>
      <c r="AM60" s="24"/>
      <c r="AO60" s="0"/>
    </row>
    <row r="61" customFormat="false" ht="15.75" hidden="false" customHeight="false" outlineLevel="0" collapsed="false">
      <c r="A61" s="11"/>
      <c r="B61" s="11" t="s">
        <v>31</v>
      </c>
      <c r="C61" s="27"/>
      <c r="D61" s="0" t="n">
        <v>60</v>
      </c>
      <c r="E61" s="18" t="n">
        <v>27.9</v>
      </c>
      <c r="F61" s="19" t="n">
        <v>180.4</v>
      </c>
      <c r="G61" s="19" t="n">
        <v>30.1</v>
      </c>
      <c r="H61" s="19" t="n">
        <v>11.5</v>
      </c>
      <c r="I61" s="19" t="n">
        <v>6.3</v>
      </c>
      <c r="J61" s="19" t="n">
        <v>3.1</v>
      </c>
      <c r="K61" s="19" t="n">
        <v>50</v>
      </c>
      <c r="L61" s="19" t="n">
        <v>63</v>
      </c>
      <c r="M61" s="19" t="n">
        <v>9</v>
      </c>
      <c r="N61" s="19" t="n">
        <v>25</v>
      </c>
      <c r="O61" s="19" t="n">
        <v>1603</v>
      </c>
      <c r="P61" s="19" t="n">
        <v>177</v>
      </c>
      <c r="Q61" s="20" t="n">
        <v>12</v>
      </c>
      <c r="R61" s="20" t="n">
        <v>12</v>
      </c>
      <c r="S61" s="20" t="n">
        <v>0.4</v>
      </c>
      <c r="T61" s="20" t="n">
        <v>4</v>
      </c>
      <c r="U61" s="20" t="n">
        <v>0.31</v>
      </c>
      <c r="V61" s="20" t="s">
        <v>35</v>
      </c>
      <c r="W61" s="14" t="n">
        <v>80033</v>
      </c>
      <c r="X61" s="15" t="s">
        <v>32</v>
      </c>
      <c r="Y61" s="0" t="s">
        <v>33</v>
      </c>
      <c r="Z61" s="16" t="n">
        <v>44792</v>
      </c>
      <c r="AA61" s="26"/>
      <c r="AB61" s="26"/>
      <c r="AC61" s="26"/>
      <c r="AD61" s="26"/>
      <c r="AL61" s="7"/>
      <c r="AM61" s="24"/>
      <c r="AO61" s="0"/>
    </row>
    <row r="62" customFormat="false" ht="15.75" hidden="false" customHeight="false" outlineLevel="0" collapsed="false">
      <c r="A62" s="11"/>
      <c r="B62" s="11" t="s">
        <v>31</v>
      </c>
      <c r="C62" s="27"/>
      <c r="D62" s="0" t="n">
        <v>61</v>
      </c>
      <c r="E62" s="18" t="n">
        <v>30.8</v>
      </c>
      <c r="F62" s="19" t="n">
        <v>155.6</v>
      </c>
      <c r="G62" s="19" t="n">
        <v>28.8</v>
      </c>
      <c r="H62" s="19" t="n">
        <v>13.4</v>
      </c>
      <c r="I62" s="19" t="n">
        <v>5.1</v>
      </c>
      <c r="J62" s="19" t="n">
        <v>0.7</v>
      </c>
      <c r="K62" s="19" t="n">
        <v>51</v>
      </c>
      <c r="L62" s="19" t="n">
        <v>57</v>
      </c>
      <c r="M62" s="19" t="n">
        <v>7</v>
      </c>
      <c r="N62" s="19" t="n">
        <v>23</v>
      </c>
      <c r="O62" s="19" t="n">
        <v>1770</v>
      </c>
      <c r="P62" s="19" t="n">
        <v>201</v>
      </c>
      <c r="Q62" s="20" t="n">
        <v>13</v>
      </c>
      <c r="R62" s="20" t="n">
        <v>19</v>
      </c>
      <c r="S62" s="20" t="n">
        <v>0.45</v>
      </c>
      <c r="T62" s="20" t="n">
        <v>4</v>
      </c>
      <c r="U62" s="20" t="n">
        <v>0.42</v>
      </c>
      <c r="V62" s="20" t="n">
        <v>0.43</v>
      </c>
      <c r="W62" s="14" t="n">
        <v>80033</v>
      </c>
      <c r="X62" s="15" t="s">
        <v>32</v>
      </c>
      <c r="Y62" s="0" t="s">
        <v>33</v>
      </c>
      <c r="Z62" s="16" t="n">
        <v>44792</v>
      </c>
      <c r="AA62" s="26" t="n">
        <v>7.8</v>
      </c>
      <c r="AB62" s="26" t="s">
        <v>34</v>
      </c>
      <c r="AC62" s="26" t="n">
        <v>4.28</v>
      </c>
      <c r="AD62" s="26" t="n">
        <v>132</v>
      </c>
      <c r="AL62" s="7"/>
      <c r="AM62" s="24"/>
      <c r="AO62" s="0"/>
    </row>
    <row r="63" customFormat="false" ht="15.75" hidden="false" customHeight="false" outlineLevel="0" collapsed="false">
      <c r="A63" s="11"/>
      <c r="B63" s="11" t="s">
        <v>31</v>
      </c>
      <c r="C63" s="27"/>
      <c r="D63" s="0" t="n">
        <v>62</v>
      </c>
      <c r="E63" s="18" t="n">
        <v>21.4</v>
      </c>
      <c r="F63" s="19" t="n">
        <v>193.9</v>
      </c>
      <c r="G63" s="19" t="n">
        <v>24.9</v>
      </c>
      <c r="H63" s="19" t="n">
        <v>13.4</v>
      </c>
      <c r="I63" s="19" t="n">
        <v>5.8</v>
      </c>
      <c r="J63" s="19" t="n">
        <v>2.7</v>
      </c>
      <c r="K63" s="19" t="n">
        <v>52</v>
      </c>
      <c r="L63" s="19" t="n">
        <v>57</v>
      </c>
      <c r="M63" s="19" t="n">
        <v>11</v>
      </c>
      <c r="N63" s="19" t="n">
        <v>27</v>
      </c>
      <c r="O63" s="19" t="n">
        <v>1700</v>
      </c>
      <c r="P63" s="19" t="n">
        <v>204</v>
      </c>
      <c r="Q63" s="20" t="n">
        <v>13</v>
      </c>
      <c r="R63" s="20" t="n">
        <v>15</v>
      </c>
      <c r="S63" s="20" t="n">
        <v>0.41</v>
      </c>
      <c r="T63" s="20" t="n">
        <v>4</v>
      </c>
      <c r="U63" s="20" t="n">
        <v>0.28</v>
      </c>
      <c r="V63" s="20" t="n">
        <v>0.43</v>
      </c>
      <c r="W63" s="14" t="n">
        <v>80033</v>
      </c>
      <c r="X63" s="15" t="s">
        <v>32</v>
      </c>
      <c r="Y63" s="0" t="s">
        <v>33</v>
      </c>
      <c r="Z63" s="16" t="n">
        <v>44792</v>
      </c>
      <c r="AA63" s="26" t="n">
        <v>7.8</v>
      </c>
      <c r="AB63" s="26" t="s">
        <v>34</v>
      </c>
      <c r="AC63" s="26" t="n">
        <v>5.52</v>
      </c>
      <c r="AD63" s="26" t="n">
        <v>256</v>
      </c>
      <c r="AL63" s="7"/>
      <c r="AM63" s="24"/>
      <c r="AO63" s="0"/>
    </row>
    <row r="64" customFormat="false" ht="15.75" hidden="false" customHeight="false" outlineLevel="0" collapsed="false">
      <c r="A64" s="11"/>
      <c r="B64" s="11" t="s">
        <v>31</v>
      </c>
      <c r="C64" s="27"/>
      <c r="D64" s="0" t="n">
        <v>63</v>
      </c>
      <c r="E64" s="18" t="n">
        <v>26.9</v>
      </c>
      <c r="F64" s="19" t="n">
        <v>195.4</v>
      </c>
      <c r="G64" s="19" t="n">
        <v>25.8</v>
      </c>
      <c r="H64" s="19" t="n">
        <v>17</v>
      </c>
      <c r="I64" s="19" t="n">
        <v>3</v>
      </c>
      <c r="J64" s="19" t="n">
        <v>1.7</v>
      </c>
      <c r="K64" s="19" t="n">
        <v>62</v>
      </c>
      <c r="L64" s="19" t="n">
        <v>66</v>
      </c>
      <c r="M64" s="19" t="n">
        <v>8</v>
      </c>
      <c r="N64" s="19" t="n">
        <v>13</v>
      </c>
      <c r="O64" s="19" t="n">
        <v>1819</v>
      </c>
      <c r="P64" s="19" t="n">
        <v>206</v>
      </c>
      <c r="Q64" s="20" t="n">
        <v>14</v>
      </c>
      <c r="R64" s="20" t="n">
        <v>19</v>
      </c>
      <c r="S64" s="20" t="n">
        <v>0.55</v>
      </c>
      <c r="T64" s="20" t="n">
        <v>5</v>
      </c>
      <c r="U64" s="20" t="n">
        <v>0.28</v>
      </c>
      <c r="V64" s="20" t="n">
        <v>0.52</v>
      </c>
      <c r="W64" s="14" t="n">
        <v>80033</v>
      </c>
      <c r="X64" s="15" t="s">
        <v>32</v>
      </c>
      <c r="Y64" s="0" t="s">
        <v>33</v>
      </c>
      <c r="Z64" s="16" t="n">
        <v>44792</v>
      </c>
      <c r="AA64" s="26"/>
      <c r="AB64" s="26"/>
      <c r="AC64" s="26"/>
      <c r="AD64" s="26"/>
      <c r="AL64" s="7"/>
      <c r="AM64" s="24"/>
      <c r="AO64" s="0"/>
    </row>
    <row r="65" customFormat="false" ht="15.75" hidden="false" customHeight="false" outlineLevel="0" collapsed="false">
      <c r="A65" s="11"/>
      <c r="B65" s="11" t="s">
        <v>31</v>
      </c>
      <c r="C65" s="27"/>
      <c r="D65" s="0" t="n">
        <v>64</v>
      </c>
      <c r="E65" s="18" t="n">
        <v>26.4</v>
      </c>
      <c r="F65" s="19" t="n">
        <v>171.1</v>
      </c>
      <c r="G65" s="19" t="n">
        <v>24.1</v>
      </c>
      <c r="H65" s="19" t="n">
        <v>9.4</v>
      </c>
      <c r="I65" s="19" t="n">
        <v>7.8</v>
      </c>
      <c r="J65" s="19" t="n">
        <v>1.8</v>
      </c>
      <c r="K65" s="19" t="n">
        <v>68</v>
      </c>
      <c r="L65" s="19" t="n">
        <v>78</v>
      </c>
      <c r="M65" s="19" t="n">
        <v>8</v>
      </c>
      <c r="N65" s="19" t="n">
        <v>23</v>
      </c>
      <c r="O65" s="19" t="n">
        <v>1588</v>
      </c>
      <c r="P65" s="19" t="n">
        <v>175</v>
      </c>
      <c r="Q65" s="20" t="n">
        <v>11</v>
      </c>
      <c r="R65" s="20" t="n">
        <v>11</v>
      </c>
      <c r="S65" s="20" t="n">
        <v>0.45</v>
      </c>
      <c r="T65" s="20" t="n">
        <v>5</v>
      </c>
      <c r="U65" s="20" t="n">
        <v>0.44</v>
      </c>
      <c r="V65" s="20" t="n">
        <v>0.48</v>
      </c>
      <c r="W65" s="14" t="n">
        <v>80033</v>
      </c>
      <c r="X65" s="15" t="s">
        <v>32</v>
      </c>
      <c r="Y65" s="0" t="s">
        <v>33</v>
      </c>
      <c r="Z65" s="16" t="n">
        <v>44792</v>
      </c>
      <c r="AA65" s="26" t="n">
        <v>7.9</v>
      </c>
      <c r="AB65" s="26" t="s">
        <v>34</v>
      </c>
      <c r="AC65" s="26" t="n">
        <v>3.75</v>
      </c>
      <c r="AD65" s="26" t="n">
        <v>194</v>
      </c>
      <c r="AL65" s="7"/>
      <c r="AM65" s="24"/>
      <c r="AO65" s="0"/>
    </row>
    <row r="66" customFormat="false" ht="15.75" hidden="false" customHeight="false" outlineLevel="0" collapsed="false">
      <c r="A66" s="11"/>
      <c r="B66" s="11" t="s">
        <v>31</v>
      </c>
      <c r="C66" s="27"/>
      <c r="D66" s="0" t="n">
        <v>65</v>
      </c>
      <c r="E66" s="18" t="n">
        <v>27</v>
      </c>
      <c r="F66" s="19" t="n">
        <v>163.7</v>
      </c>
      <c r="G66" s="19" t="n">
        <v>24.3</v>
      </c>
      <c r="H66" s="19" t="n">
        <v>7.8</v>
      </c>
      <c r="I66" s="19" t="n">
        <v>6.4</v>
      </c>
      <c r="J66" s="19" t="n">
        <v>3</v>
      </c>
      <c r="K66" s="19" t="n">
        <v>55</v>
      </c>
      <c r="L66" s="19" t="n">
        <v>74</v>
      </c>
      <c r="M66" s="19" t="n">
        <v>9</v>
      </c>
      <c r="N66" s="19" t="n">
        <v>25</v>
      </c>
      <c r="O66" s="19" t="n">
        <v>1488</v>
      </c>
      <c r="P66" s="19" t="n">
        <v>164</v>
      </c>
      <c r="Q66" s="20" t="n">
        <v>11</v>
      </c>
      <c r="R66" s="20" t="n">
        <v>11</v>
      </c>
      <c r="S66" s="20" t="n">
        <v>0.5</v>
      </c>
      <c r="T66" s="20" t="n">
        <v>5</v>
      </c>
      <c r="U66" s="20" t="n">
        <v>0.4</v>
      </c>
      <c r="V66" s="20" t="n">
        <v>0.52</v>
      </c>
      <c r="W66" s="14" t="n">
        <v>80033</v>
      </c>
      <c r="X66" s="15" t="s">
        <v>32</v>
      </c>
      <c r="Y66" s="0" t="s">
        <v>33</v>
      </c>
      <c r="Z66" s="16" t="n">
        <v>44792</v>
      </c>
      <c r="AA66" s="26"/>
      <c r="AB66" s="26"/>
      <c r="AC66" s="26"/>
      <c r="AD66" s="26"/>
      <c r="AL66" s="7"/>
      <c r="AM66" s="24"/>
      <c r="AO66" s="0"/>
    </row>
    <row r="67" customFormat="false" ht="15.75" hidden="false" customHeight="false" outlineLevel="0" collapsed="false">
      <c r="D67" s="5"/>
      <c r="E67" s="5"/>
      <c r="G67" s="9"/>
      <c r="H67" s="9"/>
      <c r="I67" s="9"/>
      <c r="J67" s="2"/>
      <c r="K67" s="2"/>
      <c r="L67" s="2"/>
      <c r="V67" s="9"/>
      <c r="AA67" s="26"/>
      <c r="AB67" s="26"/>
      <c r="AC67" s="26"/>
      <c r="AD67" s="26"/>
      <c r="AL67" s="7"/>
      <c r="AM67" s="24"/>
      <c r="AO67" s="0"/>
    </row>
    <row r="68" customFormat="false" ht="15.75" hidden="false" customHeight="false" outlineLevel="0" collapsed="false">
      <c r="D68" s="5"/>
      <c r="E68" s="5"/>
      <c r="G68" s="9"/>
      <c r="H68" s="9"/>
      <c r="I68" s="9"/>
      <c r="J68" s="2"/>
      <c r="K68" s="2"/>
      <c r="L68" s="2"/>
      <c r="V68" s="9"/>
      <c r="AA68" s="26"/>
      <c r="AB68" s="26"/>
      <c r="AC68" s="26"/>
      <c r="AD68" s="26"/>
      <c r="AL68" s="7"/>
      <c r="AM68" s="24"/>
      <c r="AO68" s="0"/>
    </row>
    <row r="69" customFormat="false" ht="15.75" hidden="false" customHeight="false" outlineLevel="0" collapsed="false">
      <c r="D69" s="5"/>
      <c r="E69" s="5"/>
      <c r="G69" s="9"/>
      <c r="H69" s="9"/>
      <c r="I69" s="9"/>
      <c r="J69" s="2"/>
      <c r="K69" s="2"/>
      <c r="L69" s="2"/>
      <c r="V69" s="9"/>
      <c r="AA69" s="26"/>
      <c r="AB69" s="26"/>
      <c r="AC69" s="26"/>
      <c r="AD69" s="26"/>
      <c r="AL69" s="7"/>
      <c r="AM69" s="24"/>
      <c r="AO69" s="0"/>
    </row>
    <row r="70" customFormat="false" ht="15.75" hidden="false" customHeight="false" outlineLevel="0" collapsed="false">
      <c r="D70" s="5"/>
      <c r="E70" s="5"/>
      <c r="G70" s="9"/>
      <c r="H70" s="9"/>
      <c r="I70" s="9"/>
      <c r="J70" s="2"/>
      <c r="K70" s="2"/>
      <c r="L70" s="2"/>
      <c r="V70" s="9"/>
      <c r="AA70" s="26"/>
      <c r="AB70" s="26"/>
      <c r="AC70" s="26"/>
      <c r="AD70" s="26"/>
      <c r="AL70" s="7"/>
      <c r="AM70" s="24"/>
      <c r="AO70" s="0"/>
    </row>
    <row r="71" customFormat="false" ht="15.75" hidden="false" customHeight="false" outlineLevel="0" collapsed="false">
      <c r="D71" s="5"/>
      <c r="E71" s="5"/>
      <c r="G71" s="9"/>
      <c r="H71" s="9"/>
      <c r="I71" s="9"/>
      <c r="J71" s="2"/>
      <c r="K71" s="2"/>
      <c r="L71" s="2"/>
      <c r="V71" s="9"/>
      <c r="AA71" s="26"/>
      <c r="AB71" s="26"/>
      <c r="AC71" s="26"/>
      <c r="AD71" s="26"/>
      <c r="AL71" s="7"/>
      <c r="AM71" s="24"/>
      <c r="AO71" s="0"/>
    </row>
    <row r="72" customFormat="false" ht="15.75" hidden="false" customHeight="false" outlineLevel="0" collapsed="false">
      <c r="D72" s="5"/>
      <c r="E72" s="5"/>
      <c r="G72" s="9"/>
      <c r="H72" s="9"/>
      <c r="I72" s="9"/>
      <c r="J72" s="2"/>
      <c r="K72" s="2"/>
      <c r="L72" s="2"/>
      <c r="V72" s="9"/>
      <c r="AA72" s="26"/>
      <c r="AB72" s="26"/>
      <c r="AC72" s="26"/>
      <c r="AD72" s="26"/>
      <c r="AL72" s="7"/>
      <c r="AM72" s="24"/>
      <c r="AO72" s="0"/>
    </row>
    <row r="73" customFormat="false" ht="15.75" hidden="false" customHeight="false" outlineLevel="0" collapsed="false">
      <c r="D73" s="5"/>
      <c r="E73" s="5"/>
      <c r="G73" s="9"/>
      <c r="H73" s="9"/>
      <c r="I73" s="9"/>
      <c r="J73" s="2"/>
      <c r="K73" s="2"/>
      <c r="L73" s="2"/>
      <c r="V73" s="9"/>
      <c r="AA73" s="26"/>
      <c r="AB73" s="26"/>
      <c r="AC73" s="26"/>
      <c r="AD73" s="26"/>
      <c r="AL73" s="7"/>
      <c r="AM73" s="24"/>
      <c r="AO73" s="0"/>
    </row>
    <row r="74" customFormat="false" ht="15.75" hidden="false" customHeight="false" outlineLevel="0" collapsed="false">
      <c r="D74" s="5"/>
      <c r="E74" s="5"/>
      <c r="G74" s="9"/>
      <c r="H74" s="9"/>
      <c r="I74" s="9"/>
      <c r="J74" s="2"/>
      <c r="K74" s="2"/>
      <c r="L74" s="2"/>
      <c r="V74" s="9"/>
      <c r="AA74" s="26"/>
      <c r="AB74" s="26"/>
      <c r="AC74" s="26"/>
      <c r="AD74" s="26"/>
      <c r="AL74" s="7"/>
      <c r="AM74" s="24"/>
      <c r="AO74" s="0"/>
    </row>
    <row r="75" customFormat="false" ht="15.75" hidden="false" customHeight="false" outlineLevel="0" collapsed="false">
      <c r="D75" s="5"/>
      <c r="E75" s="5"/>
      <c r="G75" s="9"/>
      <c r="H75" s="9"/>
      <c r="I75" s="9"/>
      <c r="J75" s="2"/>
      <c r="K75" s="2"/>
      <c r="L75" s="2"/>
      <c r="V75" s="9"/>
      <c r="AA75" s="26"/>
      <c r="AB75" s="26"/>
      <c r="AC75" s="26"/>
      <c r="AD75" s="26"/>
      <c r="AL75" s="7"/>
      <c r="AM75" s="24"/>
      <c r="AO75" s="0"/>
    </row>
    <row r="76" customFormat="false" ht="15.75" hidden="false" customHeight="false" outlineLevel="0" collapsed="false">
      <c r="D76" s="5"/>
      <c r="E76" s="5"/>
      <c r="G76" s="9"/>
      <c r="H76" s="9"/>
      <c r="I76" s="9"/>
      <c r="J76" s="2"/>
      <c r="K76" s="2"/>
      <c r="L76" s="2"/>
      <c r="V76" s="9"/>
      <c r="AA76" s="26"/>
      <c r="AB76" s="26"/>
      <c r="AC76" s="26"/>
      <c r="AD76" s="26"/>
      <c r="AL76" s="7"/>
      <c r="AM76" s="24"/>
      <c r="AO76" s="0"/>
    </row>
    <row r="77" customFormat="false" ht="15.75" hidden="false" customHeight="false" outlineLevel="0" collapsed="false">
      <c r="D77" s="5"/>
      <c r="E77" s="5"/>
      <c r="G77" s="9"/>
      <c r="H77" s="9"/>
      <c r="I77" s="9"/>
      <c r="J77" s="2"/>
      <c r="K77" s="2"/>
      <c r="L77" s="2"/>
      <c r="V77" s="9"/>
      <c r="AA77" s="26"/>
      <c r="AB77" s="26"/>
      <c r="AC77" s="26"/>
      <c r="AD77" s="26"/>
      <c r="AL77" s="7"/>
      <c r="AM77" s="24"/>
      <c r="AO77" s="0"/>
    </row>
    <row r="78" customFormat="false" ht="15.75" hidden="false" customHeight="false" outlineLevel="0" collapsed="false">
      <c r="D78" s="5"/>
      <c r="E78" s="5"/>
      <c r="G78" s="9"/>
      <c r="H78" s="9"/>
      <c r="I78" s="9"/>
      <c r="J78" s="2"/>
      <c r="K78" s="2"/>
      <c r="L78" s="2"/>
      <c r="V78" s="9"/>
      <c r="AA78" s="26"/>
      <c r="AB78" s="26"/>
      <c r="AC78" s="26"/>
      <c r="AD78" s="26"/>
      <c r="AL78" s="7"/>
      <c r="AM78" s="24"/>
      <c r="AO78" s="0"/>
    </row>
    <row r="79" customFormat="false" ht="15.75" hidden="false" customHeight="false" outlineLevel="0" collapsed="false">
      <c r="D79" s="5"/>
      <c r="E79" s="5"/>
      <c r="G79" s="9"/>
      <c r="H79" s="9"/>
      <c r="I79" s="9"/>
      <c r="J79" s="2"/>
      <c r="K79" s="2"/>
      <c r="L79" s="2"/>
      <c r="V79" s="9"/>
      <c r="AA79" s="26"/>
      <c r="AB79" s="26"/>
      <c r="AC79" s="26"/>
      <c r="AD79" s="26"/>
      <c r="AL79" s="7"/>
      <c r="AM79" s="24"/>
      <c r="AO79" s="0"/>
    </row>
    <row r="80" customFormat="false" ht="15.75" hidden="false" customHeight="false" outlineLevel="0" collapsed="false">
      <c r="D80" s="5"/>
      <c r="E80" s="5"/>
      <c r="G80" s="9"/>
      <c r="H80" s="9"/>
      <c r="I80" s="9"/>
      <c r="J80" s="2"/>
      <c r="K80" s="2"/>
      <c r="L80" s="2"/>
      <c r="V80" s="9"/>
      <c r="AA80" s="26"/>
      <c r="AB80" s="26"/>
      <c r="AC80" s="26"/>
      <c r="AD80" s="26"/>
      <c r="AL80" s="7"/>
      <c r="AM80" s="24"/>
      <c r="AO80" s="0"/>
    </row>
    <row r="81" customFormat="false" ht="15.75" hidden="false" customHeight="false" outlineLevel="0" collapsed="false">
      <c r="D81" s="5"/>
      <c r="E81" s="5"/>
      <c r="G81" s="9"/>
      <c r="H81" s="9"/>
      <c r="I81" s="9"/>
      <c r="J81" s="2"/>
      <c r="K81" s="2"/>
      <c r="L81" s="2"/>
      <c r="V81" s="9"/>
      <c r="AA81" s="26"/>
      <c r="AB81" s="26"/>
      <c r="AC81" s="26"/>
      <c r="AD81" s="26"/>
      <c r="AL81" s="7"/>
      <c r="AM81" s="24"/>
      <c r="AO81" s="0"/>
    </row>
    <row r="82" customFormat="false" ht="15.75" hidden="false" customHeight="false" outlineLevel="0" collapsed="false">
      <c r="D82" s="5"/>
      <c r="E82" s="5"/>
      <c r="G82" s="9"/>
      <c r="H82" s="9"/>
      <c r="I82" s="9"/>
      <c r="J82" s="2"/>
      <c r="K82" s="2"/>
      <c r="L82" s="2"/>
      <c r="V82" s="9"/>
      <c r="AA82" s="26"/>
      <c r="AB82" s="26"/>
      <c r="AC82" s="26"/>
      <c r="AD82" s="26"/>
      <c r="AL82" s="7"/>
      <c r="AM82" s="24"/>
      <c r="AO82" s="0"/>
    </row>
    <row r="83" customFormat="false" ht="15.75" hidden="false" customHeight="false" outlineLevel="0" collapsed="false">
      <c r="D83" s="5"/>
      <c r="E83" s="5"/>
      <c r="G83" s="9"/>
      <c r="H83" s="9"/>
      <c r="I83" s="9"/>
      <c r="J83" s="2"/>
      <c r="K83" s="2"/>
      <c r="L83" s="2"/>
      <c r="V83" s="9"/>
      <c r="AA83" s="26"/>
      <c r="AB83" s="26"/>
      <c r="AC83" s="26"/>
      <c r="AD83" s="26"/>
      <c r="AL83" s="7"/>
      <c r="AM83" s="24"/>
      <c r="AO83" s="0"/>
    </row>
    <row r="84" customFormat="false" ht="15.75" hidden="false" customHeight="false" outlineLevel="0" collapsed="false">
      <c r="D84" s="5"/>
      <c r="E84" s="5"/>
      <c r="G84" s="9"/>
      <c r="H84" s="9"/>
      <c r="I84" s="9"/>
      <c r="J84" s="2"/>
      <c r="K84" s="2"/>
      <c r="L84" s="2"/>
      <c r="V84" s="9"/>
      <c r="AA84" s="26"/>
      <c r="AB84" s="26"/>
      <c r="AC84" s="26"/>
      <c r="AD84" s="26"/>
      <c r="AL84" s="7"/>
      <c r="AM84" s="24"/>
      <c r="AO84" s="0"/>
    </row>
    <row r="85" customFormat="false" ht="15.75" hidden="false" customHeight="false" outlineLevel="0" collapsed="false">
      <c r="D85" s="5"/>
      <c r="E85" s="5"/>
      <c r="G85" s="9"/>
      <c r="H85" s="9"/>
      <c r="I85" s="9"/>
      <c r="J85" s="2"/>
      <c r="K85" s="2"/>
      <c r="L85" s="2"/>
      <c r="V85" s="9"/>
      <c r="AA85" s="26"/>
      <c r="AB85" s="26"/>
      <c r="AC85" s="26"/>
      <c r="AD85" s="26"/>
      <c r="AL85" s="7"/>
      <c r="AM85" s="24"/>
      <c r="AO85" s="0"/>
    </row>
    <row r="86" customFormat="false" ht="15.75" hidden="false" customHeight="false" outlineLevel="0" collapsed="false">
      <c r="D86" s="5"/>
      <c r="E86" s="5"/>
      <c r="G86" s="9"/>
      <c r="H86" s="9"/>
      <c r="I86" s="9"/>
      <c r="J86" s="2"/>
      <c r="K86" s="2"/>
      <c r="L86" s="2"/>
      <c r="V86" s="9"/>
      <c r="AA86" s="26"/>
      <c r="AB86" s="26"/>
      <c r="AC86" s="26"/>
      <c r="AD86" s="26"/>
      <c r="AL86" s="7"/>
      <c r="AM86" s="24"/>
      <c r="AO86" s="0"/>
    </row>
    <row r="87" customFormat="false" ht="15.75" hidden="false" customHeight="false" outlineLevel="0" collapsed="false">
      <c r="D87" s="5"/>
      <c r="E87" s="5"/>
      <c r="G87" s="9"/>
      <c r="H87" s="9"/>
      <c r="I87" s="9"/>
      <c r="J87" s="2"/>
      <c r="K87" s="2"/>
      <c r="L87" s="2"/>
      <c r="V87" s="9"/>
      <c r="AA87" s="26"/>
      <c r="AB87" s="26"/>
      <c r="AC87" s="26"/>
      <c r="AD87" s="26"/>
      <c r="AL87" s="7"/>
      <c r="AM87" s="24"/>
      <c r="AO87" s="0"/>
    </row>
    <row r="88" customFormat="false" ht="15.75" hidden="false" customHeight="false" outlineLevel="0" collapsed="false">
      <c r="D88" s="5"/>
      <c r="E88" s="5"/>
      <c r="G88" s="9"/>
      <c r="H88" s="9"/>
      <c r="I88" s="9"/>
      <c r="J88" s="2"/>
      <c r="K88" s="2"/>
      <c r="L88" s="2"/>
      <c r="V88" s="9"/>
      <c r="AA88" s="26"/>
      <c r="AB88" s="26"/>
      <c r="AC88" s="26"/>
      <c r="AD88" s="26"/>
      <c r="AL88" s="7"/>
      <c r="AM88" s="24"/>
      <c r="AO88" s="0"/>
    </row>
    <row r="89" customFormat="false" ht="15.75" hidden="false" customHeight="false" outlineLevel="0" collapsed="false">
      <c r="D89" s="5"/>
      <c r="E89" s="5"/>
      <c r="G89" s="9"/>
      <c r="H89" s="9"/>
      <c r="I89" s="9"/>
      <c r="J89" s="2"/>
      <c r="K89" s="2"/>
      <c r="L89" s="2"/>
      <c r="V89" s="9"/>
      <c r="AA89" s="26"/>
      <c r="AB89" s="26"/>
      <c r="AC89" s="26"/>
      <c r="AD89" s="26"/>
      <c r="AL89" s="7"/>
      <c r="AM89" s="24"/>
      <c r="AO89" s="0"/>
    </row>
    <row r="90" customFormat="false" ht="15.75" hidden="false" customHeight="false" outlineLevel="0" collapsed="false">
      <c r="D90" s="5"/>
      <c r="E90" s="5"/>
      <c r="G90" s="9"/>
      <c r="H90" s="9"/>
      <c r="I90" s="9"/>
      <c r="J90" s="2"/>
      <c r="K90" s="2"/>
      <c r="L90" s="2"/>
      <c r="V90" s="9"/>
      <c r="AA90" s="26"/>
      <c r="AB90" s="26"/>
      <c r="AC90" s="26"/>
      <c r="AD90" s="26"/>
      <c r="AL90" s="7"/>
      <c r="AM90" s="24"/>
      <c r="AO90" s="0"/>
    </row>
    <row r="91" customFormat="false" ht="15.75" hidden="false" customHeight="false" outlineLevel="0" collapsed="false">
      <c r="D91" s="5"/>
      <c r="E91" s="5"/>
      <c r="G91" s="9"/>
      <c r="H91" s="9"/>
      <c r="I91" s="9"/>
      <c r="J91" s="2"/>
      <c r="K91" s="2"/>
      <c r="L91" s="2"/>
      <c r="V91" s="9"/>
      <c r="AA91" s="26"/>
      <c r="AB91" s="26"/>
      <c r="AC91" s="26"/>
      <c r="AD91" s="26"/>
      <c r="AL91" s="7"/>
      <c r="AM91" s="24"/>
      <c r="AO91" s="0"/>
    </row>
    <row r="92" customFormat="false" ht="15.75" hidden="false" customHeight="false" outlineLevel="0" collapsed="false">
      <c r="D92" s="5"/>
      <c r="E92" s="5"/>
      <c r="G92" s="9"/>
      <c r="H92" s="9"/>
      <c r="I92" s="9"/>
      <c r="J92" s="2"/>
      <c r="K92" s="2"/>
      <c r="L92" s="2"/>
      <c r="V92" s="9"/>
      <c r="AA92" s="26"/>
      <c r="AB92" s="26"/>
      <c r="AC92" s="26"/>
      <c r="AD92" s="26"/>
      <c r="AL92" s="7"/>
      <c r="AM92" s="24"/>
      <c r="AO92" s="0"/>
    </row>
    <row r="93" customFormat="false" ht="15.75" hidden="false" customHeight="false" outlineLevel="0" collapsed="false">
      <c r="D93" s="5"/>
      <c r="E93" s="5"/>
      <c r="G93" s="9"/>
      <c r="H93" s="9"/>
      <c r="I93" s="9"/>
      <c r="J93" s="2"/>
      <c r="K93" s="2"/>
      <c r="L93" s="2"/>
      <c r="V93" s="9"/>
      <c r="AA93" s="26"/>
      <c r="AB93" s="26"/>
      <c r="AC93" s="26"/>
      <c r="AD93" s="26"/>
      <c r="AL93" s="7"/>
      <c r="AM93" s="24"/>
      <c r="AO93" s="0"/>
    </row>
    <row r="94" customFormat="false" ht="15.75" hidden="false" customHeight="false" outlineLevel="0" collapsed="false">
      <c r="D94" s="5"/>
      <c r="E94" s="5"/>
      <c r="G94" s="9"/>
      <c r="H94" s="9"/>
      <c r="I94" s="9"/>
      <c r="J94" s="2"/>
      <c r="K94" s="2"/>
      <c r="L94" s="2"/>
      <c r="V94" s="9"/>
      <c r="AA94" s="26"/>
      <c r="AB94" s="26"/>
      <c r="AC94" s="26"/>
      <c r="AD94" s="26"/>
      <c r="AL94" s="7"/>
      <c r="AM94" s="24"/>
      <c r="AO94" s="0"/>
    </row>
    <row r="95" customFormat="false" ht="15.75" hidden="false" customHeight="false" outlineLevel="0" collapsed="false">
      <c r="D95" s="5"/>
      <c r="E95" s="5"/>
      <c r="G95" s="9"/>
      <c r="H95" s="9"/>
      <c r="I95" s="9"/>
      <c r="J95" s="2"/>
      <c r="K95" s="2"/>
      <c r="L95" s="2"/>
      <c r="V95" s="9"/>
      <c r="AA95" s="26"/>
      <c r="AB95" s="26"/>
      <c r="AC95" s="26"/>
      <c r="AD95" s="26"/>
      <c r="AL95" s="7"/>
      <c r="AM95" s="24"/>
      <c r="AO95" s="0"/>
    </row>
    <row r="96" customFormat="false" ht="15.75" hidden="false" customHeight="false" outlineLevel="0" collapsed="false">
      <c r="D96" s="5"/>
      <c r="E96" s="5"/>
      <c r="G96" s="9"/>
      <c r="H96" s="9"/>
      <c r="I96" s="9"/>
      <c r="J96" s="2"/>
      <c r="K96" s="2"/>
      <c r="L96" s="2"/>
      <c r="V96" s="9"/>
      <c r="AA96" s="26"/>
      <c r="AB96" s="26"/>
      <c r="AC96" s="26"/>
      <c r="AD96" s="26"/>
      <c r="AL96" s="7"/>
      <c r="AM96" s="24"/>
      <c r="AO96" s="0"/>
    </row>
    <row r="97" customFormat="false" ht="15.75" hidden="false" customHeight="false" outlineLevel="0" collapsed="false">
      <c r="D97" s="5"/>
      <c r="E97" s="5"/>
      <c r="G97" s="9"/>
      <c r="H97" s="9"/>
      <c r="I97" s="9"/>
      <c r="J97" s="2"/>
      <c r="K97" s="2"/>
      <c r="L97" s="2"/>
      <c r="V97" s="9"/>
      <c r="AA97" s="26"/>
      <c r="AB97" s="26"/>
      <c r="AC97" s="26"/>
      <c r="AD97" s="26"/>
      <c r="AL97" s="7"/>
      <c r="AM97" s="24"/>
      <c r="AO97" s="0"/>
    </row>
    <row r="98" customFormat="false" ht="15.75" hidden="false" customHeight="false" outlineLevel="0" collapsed="false">
      <c r="D98" s="5"/>
      <c r="E98" s="5"/>
      <c r="G98" s="9"/>
      <c r="H98" s="9"/>
      <c r="I98" s="9"/>
      <c r="J98" s="2"/>
      <c r="K98" s="2"/>
      <c r="L98" s="2"/>
      <c r="V98" s="9"/>
      <c r="AA98" s="26"/>
      <c r="AB98" s="26"/>
      <c r="AC98" s="26"/>
      <c r="AD98" s="26"/>
      <c r="AL98" s="7"/>
      <c r="AM98" s="24"/>
      <c r="AO98" s="0"/>
    </row>
    <row r="99" customFormat="false" ht="15.75" hidden="false" customHeight="false" outlineLevel="0" collapsed="false">
      <c r="D99" s="5"/>
      <c r="E99" s="5"/>
      <c r="G99" s="9"/>
      <c r="H99" s="9"/>
      <c r="I99" s="9"/>
      <c r="J99" s="2"/>
      <c r="K99" s="2"/>
      <c r="L99" s="2"/>
      <c r="V99" s="9"/>
      <c r="AA99" s="26"/>
      <c r="AB99" s="26"/>
      <c r="AC99" s="26"/>
      <c r="AD99" s="26"/>
      <c r="AL99" s="7"/>
      <c r="AM99" s="24"/>
      <c r="AO99" s="0"/>
    </row>
    <row r="100" customFormat="false" ht="15.75" hidden="false" customHeight="false" outlineLevel="0" collapsed="false">
      <c r="D100" s="5"/>
      <c r="E100" s="5"/>
      <c r="G100" s="9"/>
      <c r="H100" s="9"/>
      <c r="I100" s="9"/>
      <c r="J100" s="2"/>
      <c r="K100" s="2"/>
      <c r="L100" s="2"/>
      <c r="V100" s="9"/>
      <c r="AA100" s="7"/>
      <c r="AB100" s="7"/>
      <c r="AC100" s="7"/>
      <c r="AL100" s="7"/>
      <c r="AM100" s="24"/>
      <c r="AO100" s="0"/>
    </row>
    <row r="101" customFormat="false" ht="15.75" hidden="false" customHeight="false" outlineLevel="0" collapsed="false">
      <c r="D101" s="5"/>
      <c r="E101" s="5"/>
      <c r="G101" s="9"/>
      <c r="H101" s="9"/>
      <c r="I101" s="9"/>
      <c r="J101" s="2"/>
      <c r="K101" s="2"/>
      <c r="L101" s="2"/>
      <c r="V101" s="9"/>
      <c r="AA101" s="7"/>
      <c r="AB101" s="7"/>
      <c r="AC101" s="7"/>
      <c r="AL101" s="7"/>
      <c r="AM101" s="24"/>
      <c r="AO101" s="0"/>
    </row>
    <row r="102" customFormat="false" ht="15.75" hidden="false" customHeight="false" outlineLevel="0" collapsed="false">
      <c r="D102" s="5"/>
      <c r="E102" s="5"/>
      <c r="G102" s="9"/>
      <c r="H102" s="9"/>
      <c r="I102" s="9"/>
      <c r="J102" s="2"/>
      <c r="K102" s="2"/>
      <c r="L102" s="2"/>
      <c r="V102" s="9"/>
      <c r="AA102" s="7"/>
      <c r="AB102" s="7"/>
      <c r="AC102" s="7"/>
      <c r="AL102" s="7"/>
      <c r="AM102" s="24"/>
      <c r="AO102" s="0"/>
    </row>
    <row r="103" customFormat="false" ht="15.75" hidden="false" customHeight="false" outlineLevel="0" collapsed="false">
      <c r="D103" s="5"/>
      <c r="E103" s="5"/>
      <c r="G103" s="9"/>
      <c r="H103" s="9"/>
      <c r="I103" s="9"/>
      <c r="J103" s="2"/>
      <c r="K103" s="2"/>
      <c r="L103" s="2"/>
      <c r="V103" s="9"/>
      <c r="AA103" s="7"/>
      <c r="AB103" s="7"/>
      <c r="AC103" s="7"/>
      <c r="AL103" s="7"/>
      <c r="AM103" s="24"/>
      <c r="AO103" s="0"/>
    </row>
    <row r="104" customFormat="false" ht="15.75" hidden="false" customHeight="false" outlineLevel="0" collapsed="false">
      <c r="D104" s="5"/>
      <c r="E104" s="5"/>
      <c r="G104" s="9"/>
      <c r="H104" s="9"/>
      <c r="I104" s="9"/>
      <c r="J104" s="2"/>
      <c r="K104" s="2"/>
      <c r="L104" s="2"/>
      <c r="V104" s="9"/>
      <c r="AA104" s="7"/>
      <c r="AB104" s="7"/>
      <c r="AC104" s="7"/>
      <c r="AL104" s="7"/>
      <c r="AM104" s="24"/>
      <c r="AO104" s="0"/>
    </row>
    <row r="105" customFormat="false" ht="15.75" hidden="false" customHeight="false" outlineLevel="0" collapsed="false">
      <c r="D105" s="5"/>
      <c r="E105" s="5"/>
      <c r="G105" s="9"/>
      <c r="H105" s="9"/>
      <c r="I105" s="9"/>
      <c r="J105" s="2"/>
      <c r="K105" s="2"/>
      <c r="L105" s="2"/>
      <c r="V105" s="9"/>
      <c r="AA105" s="7"/>
      <c r="AB105" s="7"/>
      <c r="AC105" s="7"/>
      <c r="AL105" s="7"/>
      <c r="AM105" s="24"/>
      <c r="AO105" s="0"/>
    </row>
    <row r="106" customFormat="false" ht="15.75" hidden="false" customHeight="false" outlineLevel="0" collapsed="false">
      <c r="D106" s="5"/>
      <c r="E106" s="5"/>
      <c r="G106" s="9"/>
      <c r="H106" s="9"/>
      <c r="I106" s="9"/>
      <c r="J106" s="2"/>
      <c r="K106" s="2"/>
      <c r="L106" s="2"/>
      <c r="V106" s="9"/>
      <c r="AA106" s="7"/>
      <c r="AB106" s="7"/>
      <c r="AC106" s="7"/>
      <c r="AL106" s="7"/>
      <c r="AM106" s="24"/>
      <c r="AO106" s="0"/>
    </row>
    <row r="107" customFormat="false" ht="15.75" hidden="false" customHeight="false" outlineLevel="0" collapsed="false">
      <c r="D107" s="5"/>
      <c r="E107" s="5"/>
      <c r="G107" s="9"/>
      <c r="H107" s="9"/>
      <c r="I107" s="9"/>
      <c r="J107" s="2"/>
      <c r="K107" s="2"/>
      <c r="L107" s="2"/>
      <c r="V107" s="9"/>
      <c r="AA107" s="7"/>
      <c r="AB107" s="7"/>
      <c r="AC107" s="7"/>
      <c r="AL107" s="7"/>
      <c r="AM107" s="24"/>
      <c r="AO107" s="0"/>
    </row>
    <row r="108" customFormat="false" ht="15.75" hidden="false" customHeight="false" outlineLevel="0" collapsed="false">
      <c r="D108" s="5"/>
      <c r="E108" s="5"/>
      <c r="G108" s="9"/>
      <c r="H108" s="9"/>
      <c r="I108" s="9"/>
      <c r="J108" s="2"/>
      <c r="K108" s="2"/>
      <c r="L108" s="2"/>
      <c r="V108" s="9"/>
      <c r="AA108" s="7"/>
      <c r="AB108" s="7"/>
      <c r="AC108" s="7"/>
      <c r="AL108" s="7"/>
      <c r="AM108" s="24"/>
      <c r="AO108" s="0"/>
    </row>
    <row r="109" customFormat="false" ht="15.75" hidden="false" customHeight="false" outlineLevel="0" collapsed="false">
      <c r="D109" s="5"/>
      <c r="E109" s="5"/>
      <c r="G109" s="9"/>
      <c r="H109" s="9"/>
      <c r="I109" s="9"/>
      <c r="J109" s="2"/>
      <c r="K109" s="2"/>
      <c r="L109" s="2"/>
      <c r="V109" s="9"/>
      <c r="AA109" s="7"/>
      <c r="AB109" s="7"/>
      <c r="AC109" s="7"/>
      <c r="AL109" s="7"/>
      <c r="AM109" s="24"/>
      <c r="AO109" s="0"/>
    </row>
    <row r="110" customFormat="false" ht="15.75" hidden="false" customHeight="false" outlineLevel="0" collapsed="false">
      <c r="D110" s="5"/>
      <c r="E110" s="5"/>
      <c r="G110" s="9"/>
      <c r="H110" s="9"/>
      <c r="I110" s="9"/>
      <c r="J110" s="2"/>
      <c r="K110" s="2"/>
      <c r="L110" s="2"/>
      <c r="V110" s="9"/>
      <c r="AA110" s="7"/>
      <c r="AB110" s="7"/>
      <c r="AC110" s="7"/>
      <c r="AL110" s="7"/>
      <c r="AM110" s="24"/>
      <c r="AO110" s="0"/>
    </row>
    <row r="111" customFormat="false" ht="15.75" hidden="false" customHeight="false" outlineLevel="0" collapsed="false">
      <c r="D111" s="5"/>
      <c r="E111" s="5"/>
      <c r="G111" s="9"/>
      <c r="H111" s="9"/>
      <c r="I111" s="9"/>
      <c r="J111" s="2"/>
      <c r="K111" s="2"/>
      <c r="L111" s="2"/>
      <c r="V111" s="9"/>
      <c r="AA111" s="7"/>
      <c r="AB111" s="7"/>
      <c r="AC111" s="7"/>
      <c r="AL111" s="7"/>
      <c r="AM111" s="24"/>
      <c r="AO111" s="0"/>
    </row>
    <row r="112" customFormat="false" ht="15.75" hidden="false" customHeight="false" outlineLevel="0" collapsed="false">
      <c r="D112" s="5"/>
      <c r="E112" s="5"/>
      <c r="G112" s="9"/>
      <c r="H112" s="9"/>
      <c r="I112" s="9"/>
      <c r="J112" s="2"/>
      <c r="K112" s="2"/>
      <c r="L112" s="2"/>
      <c r="V112" s="9"/>
      <c r="AA112" s="7"/>
      <c r="AB112" s="7"/>
      <c r="AC112" s="7"/>
      <c r="AL112" s="7"/>
      <c r="AM112" s="24"/>
      <c r="AO112" s="0"/>
    </row>
    <row r="113" customFormat="false" ht="15.75" hidden="false" customHeight="false" outlineLevel="0" collapsed="false">
      <c r="D113" s="5"/>
      <c r="E113" s="5"/>
      <c r="G113" s="9"/>
      <c r="H113" s="9"/>
      <c r="I113" s="9"/>
      <c r="J113" s="2"/>
      <c r="K113" s="2"/>
      <c r="L113" s="2"/>
      <c r="V113" s="9"/>
      <c r="AA113" s="7"/>
      <c r="AB113" s="7"/>
      <c r="AC113" s="7"/>
      <c r="AL113" s="7"/>
      <c r="AM113" s="24"/>
      <c r="AO113" s="0"/>
    </row>
    <row r="114" customFormat="false" ht="15.75" hidden="false" customHeight="false" outlineLevel="0" collapsed="false">
      <c r="D114" s="5"/>
      <c r="E114" s="5"/>
      <c r="G114" s="9"/>
      <c r="H114" s="9"/>
      <c r="I114" s="9"/>
      <c r="J114" s="2"/>
      <c r="K114" s="2"/>
      <c r="L114" s="2"/>
      <c r="V114" s="9"/>
      <c r="AA114" s="7"/>
      <c r="AB114" s="7"/>
      <c r="AC114" s="7"/>
      <c r="AL114" s="7"/>
      <c r="AM114" s="24"/>
      <c r="AO114" s="0"/>
    </row>
    <row r="115" customFormat="false" ht="15.75" hidden="false" customHeight="false" outlineLevel="0" collapsed="false">
      <c r="D115" s="5"/>
      <c r="E115" s="5"/>
      <c r="G115" s="9"/>
      <c r="H115" s="9"/>
      <c r="I115" s="9"/>
      <c r="J115" s="2"/>
      <c r="K115" s="2"/>
      <c r="L115" s="2"/>
      <c r="V115" s="9"/>
      <c r="AA115" s="7"/>
      <c r="AB115" s="7"/>
      <c r="AC115" s="7"/>
      <c r="AL115" s="7"/>
      <c r="AM115" s="24"/>
      <c r="AO115" s="0"/>
    </row>
    <row r="116" customFormat="false" ht="15.75" hidden="false" customHeight="false" outlineLevel="0" collapsed="false">
      <c r="D116" s="5"/>
      <c r="E116" s="5"/>
      <c r="G116" s="9"/>
      <c r="H116" s="9"/>
      <c r="I116" s="9"/>
      <c r="J116" s="2"/>
      <c r="K116" s="2"/>
      <c r="L116" s="2"/>
      <c r="V116" s="9"/>
      <c r="AA116" s="7"/>
      <c r="AB116" s="7"/>
      <c r="AC116" s="7"/>
      <c r="AL116" s="7"/>
      <c r="AM116" s="24"/>
      <c r="AO116" s="0"/>
    </row>
    <row r="117" customFormat="false" ht="15.75" hidden="false" customHeight="false" outlineLevel="0" collapsed="false">
      <c r="D117" s="5"/>
      <c r="E117" s="5"/>
      <c r="G117" s="9"/>
      <c r="H117" s="9"/>
      <c r="I117" s="9"/>
      <c r="J117" s="2"/>
      <c r="K117" s="2"/>
      <c r="L117" s="2"/>
      <c r="V117" s="9"/>
      <c r="AA117" s="7"/>
      <c r="AB117" s="7"/>
      <c r="AC117" s="7"/>
      <c r="AL117" s="7"/>
      <c r="AM117" s="24"/>
      <c r="AO117" s="0"/>
    </row>
    <row r="118" customFormat="false" ht="15.75" hidden="false" customHeight="false" outlineLevel="0" collapsed="false">
      <c r="D118" s="5"/>
      <c r="E118" s="5"/>
      <c r="G118" s="9"/>
      <c r="H118" s="9"/>
      <c r="I118" s="9"/>
      <c r="J118" s="2"/>
      <c r="K118" s="2"/>
      <c r="L118" s="2"/>
      <c r="V118" s="9"/>
      <c r="AA118" s="7"/>
      <c r="AB118" s="7"/>
      <c r="AC118" s="7"/>
      <c r="AL118" s="7"/>
      <c r="AM118" s="24"/>
      <c r="AO118" s="0"/>
    </row>
    <row r="119" customFormat="false" ht="15.75" hidden="false" customHeight="false" outlineLevel="0" collapsed="false">
      <c r="D119" s="5"/>
      <c r="E119" s="5"/>
      <c r="G119" s="9"/>
      <c r="H119" s="9"/>
      <c r="I119" s="9"/>
      <c r="J119" s="2"/>
      <c r="K119" s="2"/>
      <c r="L119" s="2"/>
      <c r="V119" s="9"/>
      <c r="AA119" s="7"/>
      <c r="AB119" s="7"/>
      <c r="AC119" s="7"/>
      <c r="AL119" s="7"/>
      <c r="AM119" s="24"/>
      <c r="AO119" s="0"/>
    </row>
    <row r="120" customFormat="false" ht="15.75" hidden="false" customHeight="false" outlineLevel="0" collapsed="false">
      <c r="D120" s="5"/>
      <c r="E120" s="5"/>
      <c r="G120" s="9"/>
      <c r="H120" s="9"/>
      <c r="I120" s="9"/>
      <c r="J120" s="2"/>
      <c r="K120" s="2"/>
      <c r="L120" s="2"/>
      <c r="V120" s="9"/>
      <c r="AA120" s="7"/>
      <c r="AB120" s="7"/>
      <c r="AC120" s="7"/>
      <c r="AL120" s="7"/>
      <c r="AM120" s="24"/>
      <c r="AO120" s="0"/>
    </row>
    <row r="121" customFormat="false" ht="15.75" hidden="false" customHeight="false" outlineLevel="0" collapsed="false">
      <c r="D121" s="5"/>
      <c r="E121" s="5"/>
      <c r="G121" s="9"/>
      <c r="H121" s="9"/>
      <c r="I121" s="9"/>
      <c r="J121" s="2"/>
      <c r="K121" s="2"/>
      <c r="L121" s="2"/>
      <c r="V121" s="9"/>
      <c r="AA121" s="7"/>
      <c r="AB121" s="7"/>
      <c r="AC121" s="7"/>
      <c r="AL121" s="7"/>
      <c r="AM121" s="24"/>
      <c r="AO121" s="0"/>
    </row>
    <row r="122" customFormat="false" ht="15.75" hidden="false" customHeight="false" outlineLevel="0" collapsed="false">
      <c r="D122" s="5"/>
      <c r="E122" s="5"/>
      <c r="G122" s="9"/>
      <c r="H122" s="9"/>
      <c r="I122" s="9"/>
      <c r="J122" s="2"/>
      <c r="K122" s="2"/>
      <c r="L122" s="2"/>
      <c r="V122" s="9"/>
      <c r="AA122" s="7"/>
      <c r="AB122" s="7"/>
      <c r="AC122" s="7"/>
      <c r="AL122" s="7"/>
      <c r="AM122" s="24"/>
      <c r="AO122" s="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96484375" defaultRowHeight="15.75" zeroHeight="false" outlineLevelRow="0" outlineLevelCol="0"/>
  <cols>
    <col collapsed="false" customWidth="true" hidden="false" outlineLevel="0" max="15" min="14" style="0" width="11.09"/>
  </cols>
  <sheetData>
    <row r="1" customFormat="false" ht="37.5" hidden="false" customHeight="true" outlineLevel="0" collapsed="false">
      <c r="A1" s="28" t="s">
        <v>0</v>
      </c>
      <c r="B1" s="28" t="s">
        <v>1</v>
      </c>
      <c r="C1" s="28" t="s">
        <v>2</v>
      </c>
      <c r="D1" s="28" t="s">
        <v>3</v>
      </c>
      <c r="E1" s="9" t="s">
        <v>38</v>
      </c>
      <c r="F1" s="9" t="s">
        <v>39</v>
      </c>
      <c r="G1" s="9" t="s">
        <v>40</v>
      </c>
      <c r="H1" s="9" t="s">
        <v>41</v>
      </c>
      <c r="I1" s="9" t="s">
        <v>42</v>
      </c>
      <c r="J1" s="9" t="s">
        <v>43</v>
      </c>
      <c r="K1" s="9" t="s">
        <v>44</v>
      </c>
      <c r="L1" s="9" t="s">
        <v>45</v>
      </c>
      <c r="M1" s="4" t="s">
        <v>46</v>
      </c>
      <c r="N1" s="9" t="s">
        <v>47</v>
      </c>
      <c r="O1" s="9" t="s">
        <v>48</v>
      </c>
      <c r="P1" s="9" t="s">
        <v>49</v>
      </c>
      <c r="Q1" s="9" t="s">
        <v>50</v>
      </c>
      <c r="R1" s="9" t="s">
        <v>51</v>
      </c>
      <c r="S1" s="9" t="s">
        <v>52</v>
      </c>
      <c r="T1" s="9" t="s">
        <v>53</v>
      </c>
    </row>
    <row r="2" customFormat="false" ht="15.75" hidden="false" customHeight="false" outlineLevel="0" collapsed="false">
      <c r="A2" s="29"/>
      <c r="B2" s="4"/>
      <c r="C2" s="4"/>
      <c r="D2" s="2"/>
      <c r="E2" s="9"/>
      <c r="F2" s="9"/>
      <c r="G2" s="9"/>
      <c r="H2" s="9"/>
      <c r="I2" s="9"/>
      <c r="J2" s="9"/>
      <c r="K2" s="4"/>
      <c r="L2" s="9"/>
      <c r="M2" s="9"/>
      <c r="N2" s="9"/>
      <c r="O2" s="9"/>
      <c r="P2" s="9"/>
      <c r="Q2" s="9"/>
      <c r="R2" s="9"/>
      <c r="S2" s="4"/>
      <c r="T2" s="4"/>
    </row>
    <row r="3" customFormat="false" ht="15.75" hidden="false" customHeight="false" outlineLevel="0" collapsed="false">
      <c r="A3" s="4"/>
      <c r="B3" s="4"/>
      <c r="C3" s="4"/>
      <c r="D3" s="2"/>
      <c r="E3" s="9"/>
      <c r="F3" s="9"/>
      <c r="G3" s="9"/>
      <c r="H3" s="9"/>
      <c r="I3" s="9"/>
      <c r="J3" s="9"/>
      <c r="K3" s="4"/>
      <c r="L3" s="9"/>
      <c r="M3" s="9"/>
      <c r="N3" s="9"/>
      <c r="O3" s="9"/>
      <c r="P3" s="9"/>
      <c r="Q3" s="9"/>
      <c r="R3" s="9"/>
      <c r="S3" s="4"/>
      <c r="T3" s="4"/>
    </row>
    <row r="4" customFormat="false" ht="15.75" hidden="false" customHeight="false" outlineLevel="0" collapsed="false">
      <c r="A4" s="4"/>
      <c r="B4" s="4"/>
      <c r="C4" s="4"/>
      <c r="D4" s="2"/>
      <c r="E4" s="9"/>
      <c r="F4" s="9"/>
      <c r="G4" s="9"/>
      <c r="H4" s="9"/>
      <c r="I4" s="9"/>
      <c r="J4" s="9"/>
      <c r="K4" s="4"/>
      <c r="L4" s="9"/>
      <c r="M4" s="9"/>
      <c r="N4" s="9"/>
      <c r="O4" s="9"/>
      <c r="P4" s="9"/>
      <c r="Q4" s="9"/>
      <c r="R4" s="9"/>
      <c r="S4" s="4"/>
      <c r="T4" s="2"/>
    </row>
    <row r="5" customFormat="false" ht="15.75" hidden="false" customHeight="false" outlineLevel="0" collapsed="false">
      <c r="A5" s="4"/>
      <c r="B5" s="4"/>
      <c r="C5" s="4"/>
      <c r="D5" s="2"/>
      <c r="E5" s="9"/>
      <c r="F5" s="9"/>
      <c r="G5" s="9"/>
      <c r="H5" s="9"/>
      <c r="I5" s="9"/>
      <c r="J5" s="9"/>
      <c r="K5" s="4"/>
      <c r="L5" s="9"/>
      <c r="M5" s="9"/>
      <c r="N5" s="9"/>
      <c r="O5" s="9"/>
      <c r="P5" s="9"/>
      <c r="Q5" s="9"/>
      <c r="R5" s="9"/>
      <c r="S5" s="4"/>
      <c r="T5" s="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69696"/>
    <pageSetUpPr fitToPage="false"/>
  </sheetPr>
  <dimension ref="A1:I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8.96484375" defaultRowHeight="15.75" zeroHeight="false" outlineLevelRow="0" outlineLevelCol="0"/>
  <cols>
    <col collapsed="false" customWidth="true" hidden="false" outlineLevel="0" max="1" min="1" style="30" width="11.21"/>
    <col collapsed="false" customWidth="true" hidden="false" outlineLevel="0" max="3" min="2" style="30" width="8.87"/>
    <col collapsed="false" customWidth="true" hidden="false" outlineLevel="0" max="4" min="4" style="6" width="8.87"/>
    <col collapsed="false" customWidth="true" hidden="false" outlineLevel="0" max="5" min="5" style="0" width="3.43"/>
    <col collapsed="false" customWidth="true" hidden="false" outlineLevel="0" max="6" min="6" style="0" width="14.98"/>
  </cols>
  <sheetData>
    <row r="1" customFormat="false" ht="33.75" hidden="false" customHeight="false" outlineLevel="0" collapsed="false">
      <c r="A1" s="31" t="s">
        <v>0</v>
      </c>
      <c r="B1" s="31" t="s">
        <v>1</v>
      </c>
      <c r="C1" s="31" t="s">
        <v>2</v>
      </c>
      <c r="D1" s="32" t="s">
        <v>3</v>
      </c>
      <c r="F1" s="33"/>
      <c r="G1" s="34" t="s">
        <v>54</v>
      </c>
      <c r="H1" s="34" t="s">
        <v>55</v>
      </c>
      <c r="I1" s="34" t="s">
        <v>56</v>
      </c>
    </row>
    <row r="2" customFormat="false" ht="15.75" hidden="false" customHeight="false" outlineLevel="0" collapsed="false">
      <c r="A2" s="35" t="str">
        <f aca="false">'Raw Data'!A2</f>
        <v> </v>
      </c>
      <c r="B2" s="35" t="str">
        <f aca="false">'Raw Data'!B2</f>
        <v>QC</v>
      </c>
      <c r="C2" s="35" t="n">
        <f aca="false">'Raw Data'!C2</f>
        <v>0</v>
      </c>
      <c r="D2" s="36" t="n">
        <f aca="false">'Raw Data'!D2</f>
        <v>1</v>
      </c>
      <c r="F2" s="37" t="s">
        <v>57</v>
      </c>
      <c r="G2" s="38" t="n">
        <v>0.54</v>
      </c>
      <c r="H2" s="38" t="n">
        <v>0.64</v>
      </c>
      <c r="I2" s="38" t="n">
        <v>0.52</v>
      </c>
    </row>
    <row r="3" customFormat="false" ht="15.75" hidden="false" customHeight="true" outlineLevel="0" collapsed="false">
      <c r="A3" s="35" t="str">
        <f aca="false">'Raw Data'!A3</f>
        <v> </v>
      </c>
      <c r="B3" s="35" t="str">
        <f aca="false">'Raw Data'!B3</f>
        <v>QC</v>
      </c>
      <c r="C3" s="35" t="str">
        <f aca="false">'Raw Data'!C3</f>
        <v> </v>
      </c>
      <c r="D3" s="36" t="n">
        <f aca="false">'Raw Data'!D3</f>
        <v>2</v>
      </c>
      <c r="F3" s="39"/>
      <c r="G3" s="40"/>
      <c r="H3" s="40"/>
      <c r="I3" s="40"/>
    </row>
    <row r="4" customFormat="false" ht="15.75" hidden="false" customHeight="false" outlineLevel="0" collapsed="false">
      <c r="A4" s="35" t="str">
        <f aca="false">'Raw Data'!A4</f>
        <v> </v>
      </c>
      <c r="B4" s="35" t="str">
        <f aca="false">'Raw Data'!B4</f>
        <v>QC</v>
      </c>
      <c r="C4" s="35" t="str">
        <f aca="false">'Raw Data'!C4</f>
        <v> </v>
      </c>
      <c r="D4" s="36" t="n">
        <f aca="false">'Raw Data'!D4</f>
        <v>3</v>
      </c>
      <c r="F4" s="41" t="s">
        <v>58</v>
      </c>
      <c r="G4" s="41"/>
      <c r="H4" s="41"/>
      <c r="I4" s="41"/>
    </row>
    <row r="5" customFormat="false" ht="15.75" hidden="false" customHeight="false" outlineLevel="0" collapsed="false">
      <c r="A5" s="35" t="str">
        <f aca="false">'Raw Data'!A5</f>
        <v> </v>
      </c>
      <c r="B5" s="35" t="str">
        <f aca="false">'Raw Data'!B5</f>
        <v>QC</v>
      </c>
      <c r="C5" s="35" t="str">
        <f aca="false">'Raw Data'!C5</f>
        <v> </v>
      </c>
      <c r="D5" s="36" t="n">
        <f aca="false">'Raw Data'!D5</f>
        <v>4</v>
      </c>
      <c r="F5" s="37" t="s">
        <v>59</v>
      </c>
      <c r="G5" s="42" t="n">
        <v>1</v>
      </c>
      <c r="H5" s="42" t="n">
        <v>0.5</v>
      </c>
      <c r="I5" s="42" t="n">
        <v>0.4</v>
      </c>
    </row>
    <row r="6" customFormat="false" ht="15.75" hidden="false" customHeight="false" outlineLevel="0" collapsed="false">
      <c r="A6" s="35" t="str">
        <f aca="false">'Raw Data'!A6</f>
        <v> </v>
      </c>
      <c r="B6" s="35" t="str">
        <f aca="false">'Raw Data'!B6</f>
        <v>QC</v>
      </c>
      <c r="C6" s="35" t="str">
        <f aca="false">'Raw Data'!C6</f>
        <v> </v>
      </c>
      <c r="D6" s="36" t="n">
        <f aca="false">'Raw Data'!D6</f>
        <v>5</v>
      </c>
      <c r="F6" s="37" t="s">
        <v>60</v>
      </c>
      <c r="G6" s="42" t="n">
        <v>0</v>
      </c>
      <c r="H6" s="42" t="n">
        <v>0.9</v>
      </c>
      <c r="I6" s="42" t="n">
        <v>1.4</v>
      </c>
    </row>
    <row r="7" customFormat="false" ht="15.75" hidden="false" customHeight="false" outlineLevel="0" collapsed="false">
      <c r="A7" s="35" t="str">
        <f aca="false">'Raw Data'!A7</f>
        <v> </v>
      </c>
      <c r="B7" s="35" t="str">
        <f aca="false">'Raw Data'!B7</f>
        <v>QC</v>
      </c>
      <c r="C7" s="35" t="str">
        <f aca="false">'Raw Data'!C7</f>
        <v> </v>
      </c>
      <c r="D7" s="36" t="n">
        <f aca="false">'Raw Data'!D7</f>
        <v>6</v>
      </c>
      <c r="F7" s="37" t="s">
        <v>61</v>
      </c>
      <c r="G7" s="42" t="n">
        <v>1.5</v>
      </c>
      <c r="H7" s="42" t="n">
        <v>0.5</v>
      </c>
      <c r="I7" s="42" t="n">
        <v>0.4</v>
      </c>
    </row>
    <row r="8" customFormat="false" ht="15.75" hidden="false" customHeight="false" outlineLevel="0" collapsed="false">
      <c r="A8" s="35" t="str">
        <f aca="false">'Raw Data'!A8</f>
        <v> </v>
      </c>
      <c r="B8" s="35" t="str">
        <f aca="false">'Raw Data'!B8</f>
        <v>QC</v>
      </c>
      <c r="C8" s="35" t="str">
        <f aca="false">'Raw Data'!C8</f>
        <v> </v>
      </c>
      <c r="D8" s="36" t="n">
        <f aca="false">'Raw Data'!D8</f>
        <v>7</v>
      </c>
      <c r="F8" s="37" t="s">
        <v>62</v>
      </c>
      <c r="G8" s="42" t="n">
        <v>0</v>
      </c>
      <c r="H8" s="42" t="n">
        <v>0</v>
      </c>
      <c r="I8" s="42" t="n">
        <v>0</v>
      </c>
    </row>
    <row r="9" customFormat="false" ht="15.75" hidden="false" customHeight="false" outlineLevel="0" collapsed="false">
      <c r="A9" s="35" t="str">
        <f aca="false">'Raw Data'!A9</f>
        <v> </v>
      </c>
      <c r="B9" s="35" t="str">
        <f aca="false">'Raw Data'!B9</f>
        <v>QC</v>
      </c>
      <c r="C9" s="35" t="str">
        <f aca="false">'Raw Data'!C9</f>
        <v> </v>
      </c>
      <c r="D9" s="36" t="n">
        <f aca="false">'Raw Data'!D9</f>
        <v>8</v>
      </c>
      <c r="F9" s="37" t="s">
        <v>63</v>
      </c>
      <c r="G9" s="42" t="n">
        <v>0</v>
      </c>
      <c r="H9" s="42" t="n">
        <v>0</v>
      </c>
      <c r="I9" s="42" t="n">
        <v>0</v>
      </c>
    </row>
    <row r="10" customFormat="false" ht="15.75" hidden="false" customHeight="false" outlineLevel="0" collapsed="false">
      <c r="A10" s="35" t="str">
        <f aca="false">'Raw Data'!A10</f>
        <v> </v>
      </c>
      <c r="B10" s="35" t="str">
        <f aca="false">'Raw Data'!B10</f>
        <v>QC</v>
      </c>
      <c r="C10" s="35" t="str">
        <f aca="false">'Raw Data'!C10</f>
        <v> </v>
      </c>
      <c r="D10" s="36" t="n">
        <f aca="false">'Raw Data'!D10</f>
        <v>9</v>
      </c>
      <c r="F10" s="37" t="s">
        <v>64</v>
      </c>
      <c r="G10" s="42" t="n">
        <v>0</v>
      </c>
      <c r="H10" s="42" t="n">
        <v>0</v>
      </c>
      <c r="I10" s="42" t="n">
        <v>0</v>
      </c>
    </row>
    <row r="11" customFormat="false" ht="15.75" hidden="false" customHeight="false" outlineLevel="0" collapsed="false">
      <c r="A11" s="35" t="str">
        <f aca="false">'Raw Data'!A11</f>
        <v> </v>
      </c>
      <c r="B11" s="35" t="str">
        <f aca="false">'Raw Data'!B11</f>
        <v>QC</v>
      </c>
      <c r="C11" s="35" t="str">
        <f aca="false">'Raw Data'!C11</f>
        <v> </v>
      </c>
      <c r="D11" s="36" t="n">
        <f aca="false">'Raw Data'!D11</f>
        <v>10</v>
      </c>
      <c r="F11" s="37" t="s">
        <v>65</v>
      </c>
      <c r="G11" s="42" t="n">
        <v>0</v>
      </c>
      <c r="H11" s="42" t="n">
        <v>0</v>
      </c>
      <c r="I11" s="42" t="n">
        <v>0</v>
      </c>
    </row>
    <row r="12" customFormat="false" ht="15.75" hidden="false" customHeight="false" outlineLevel="0" collapsed="false">
      <c r="A12" s="35" t="str">
        <f aca="false">'Raw Data'!A12</f>
        <v> </v>
      </c>
      <c r="B12" s="35" t="str">
        <f aca="false">'Raw Data'!B12</f>
        <v>QC</v>
      </c>
      <c r="C12" s="35" t="str">
        <f aca="false">'Raw Data'!C12</f>
        <v> </v>
      </c>
      <c r="D12" s="36" t="n">
        <f aca="false">'Raw Data'!D12</f>
        <v>11</v>
      </c>
    </row>
    <row r="13" customFormat="false" ht="15.75" hidden="false" customHeight="false" outlineLevel="0" collapsed="false">
      <c r="A13" s="35" t="str">
        <f aca="false">'Raw Data'!A13</f>
        <v> </v>
      </c>
      <c r="B13" s="35" t="str">
        <f aca="false">'Raw Data'!B13</f>
        <v>QC</v>
      </c>
      <c r="C13" s="35" t="str">
        <f aca="false">'Raw Data'!C13</f>
        <v> </v>
      </c>
      <c r="D13" s="36" t="n">
        <f aca="false">'Raw Data'!D13</f>
        <v>12</v>
      </c>
    </row>
    <row r="14" customFormat="false" ht="15.75" hidden="false" customHeight="false" outlineLevel="0" collapsed="false">
      <c r="A14" s="35" t="str">
        <f aca="false">'Raw Data'!A14</f>
        <v> </v>
      </c>
      <c r="B14" s="35" t="str">
        <f aca="false">'Raw Data'!B14</f>
        <v>QC</v>
      </c>
      <c r="C14" s="35" t="str">
        <f aca="false">'Raw Data'!C14</f>
        <v> </v>
      </c>
      <c r="D14" s="36" t="n">
        <f aca="false">'Raw Data'!D14</f>
        <v>13</v>
      </c>
    </row>
    <row r="15" customFormat="false" ht="15.75" hidden="false" customHeight="false" outlineLevel="0" collapsed="false">
      <c r="A15" s="35" t="str">
        <f aca="false">'Raw Data'!A15</f>
        <v> </v>
      </c>
      <c r="B15" s="35" t="str">
        <f aca="false">'Raw Data'!B15</f>
        <v>QC</v>
      </c>
      <c r="C15" s="35" t="str">
        <f aca="false">'Raw Data'!C15</f>
        <v> </v>
      </c>
      <c r="D15" s="36" t="n">
        <f aca="false">'Raw Data'!D15</f>
        <v>14</v>
      </c>
    </row>
    <row r="16" customFormat="false" ht="15.75" hidden="false" customHeight="false" outlineLevel="0" collapsed="false">
      <c r="A16" s="35" t="str">
        <f aca="false">'Raw Data'!A16</f>
        <v> </v>
      </c>
      <c r="B16" s="35" t="str">
        <f aca="false">'Raw Data'!B16</f>
        <v>QC</v>
      </c>
      <c r="C16" s="35" t="str">
        <f aca="false">'Raw Data'!C16</f>
        <v> </v>
      </c>
      <c r="D16" s="36" t="n">
        <f aca="false">'Raw Data'!D16</f>
        <v>15</v>
      </c>
      <c r="F16" s="43"/>
    </row>
    <row r="17" customFormat="false" ht="15.75" hidden="false" customHeight="false" outlineLevel="0" collapsed="false">
      <c r="A17" s="35" t="str">
        <f aca="false">'Raw Data'!A17</f>
        <v> </v>
      </c>
      <c r="B17" s="35" t="str">
        <f aca="false">'Raw Data'!B17</f>
        <v>QC</v>
      </c>
      <c r="C17" s="35" t="str">
        <f aca="false">'Raw Data'!C17</f>
        <v> </v>
      </c>
      <c r="D17" s="36" t="n">
        <f aca="false">'Raw Data'!D17</f>
        <v>16</v>
      </c>
    </row>
    <row r="18" customFormat="false" ht="15.75" hidden="false" customHeight="false" outlineLevel="0" collapsed="false">
      <c r="A18" s="35" t="str">
        <f aca="false">'Raw Data'!A18</f>
        <v> </v>
      </c>
      <c r="B18" s="35" t="str">
        <f aca="false">'Raw Data'!B18</f>
        <v>QC</v>
      </c>
      <c r="C18" s="35" t="str">
        <f aca="false">'Raw Data'!C18</f>
        <v> </v>
      </c>
      <c r="D18" s="36" t="n">
        <f aca="false">'Raw Data'!D18</f>
        <v>17</v>
      </c>
    </row>
    <row r="19" customFormat="false" ht="15.75" hidden="false" customHeight="false" outlineLevel="0" collapsed="false">
      <c r="A19" s="35" t="str">
        <f aca="false">'Raw Data'!A19</f>
        <v> </v>
      </c>
      <c r="B19" s="35" t="str">
        <f aca="false">'Raw Data'!B19</f>
        <v>QC</v>
      </c>
      <c r="C19" s="35" t="str">
        <f aca="false">'Raw Data'!C19</f>
        <v> </v>
      </c>
      <c r="D19" s="36" t="n">
        <f aca="false">'Raw Data'!D19</f>
        <v>18</v>
      </c>
      <c r="G19" s="44" t="s">
        <v>66</v>
      </c>
    </row>
    <row r="20" customFormat="false" ht="15.75" hidden="false" customHeight="false" outlineLevel="0" collapsed="false">
      <c r="A20" s="35" t="str">
        <f aca="false">'Raw Data'!A20</f>
        <v> </v>
      </c>
      <c r="B20" s="35" t="str">
        <f aca="false">'Raw Data'!B20</f>
        <v>QC</v>
      </c>
      <c r="C20" s="35" t="str">
        <f aca="false">'Raw Data'!C20</f>
        <v> </v>
      </c>
      <c r="D20" s="36" t="n">
        <f aca="false">'Raw Data'!D20</f>
        <v>19</v>
      </c>
      <c r="G20" s="44" t="s">
        <v>67</v>
      </c>
    </row>
    <row r="21" customFormat="false" ht="15.75" hidden="false" customHeight="false" outlineLevel="0" collapsed="false">
      <c r="A21" s="35" t="str">
        <f aca="false">'Raw Data'!A21</f>
        <v> </v>
      </c>
      <c r="B21" s="35" t="str">
        <f aca="false">'Raw Data'!B21</f>
        <v>QC</v>
      </c>
      <c r="C21" s="35" t="str">
        <f aca="false">'Raw Data'!C21</f>
        <v> </v>
      </c>
      <c r="D21" s="36" t="n">
        <f aca="false">'Raw Data'!D21</f>
        <v>20</v>
      </c>
      <c r="G21" s="44" t="s">
        <v>68</v>
      </c>
    </row>
    <row r="22" customFormat="false" ht="15.75" hidden="false" customHeight="false" outlineLevel="0" collapsed="false">
      <c r="A22" s="35" t="str">
        <f aca="false">'Raw Data'!A22</f>
        <v> </v>
      </c>
      <c r="B22" s="35" t="str">
        <f aca="false">'Raw Data'!B22</f>
        <v>QC</v>
      </c>
      <c r="C22" s="35" t="str">
        <f aca="false">'Raw Data'!C22</f>
        <v> </v>
      </c>
      <c r="D22" s="36" t="n">
        <f aca="false">'Raw Data'!D22</f>
        <v>21</v>
      </c>
    </row>
    <row r="23" customFormat="false" ht="15.75" hidden="false" customHeight="false" outlineLevel="0" collapsed="false">
      <c r="A23" s="35" t="str">
        <f aca="false">'Raw Data'!A23</f>
        <v> </v>
      </c>
      <c r="B23" s="35" t="str">
        <f aca="false">'Raw Data'!B23</f>
        <v>QC</v>
      </c>
      <c r="C23" s="35" t="str">
        <f aca="false">'Raw Data'!C23</f>
        <v> </v>
      </c>
      <c r="D23" s="36" t="n">
        <f aca="false">'Raw Data'!D23</f>
        <v>22</v>
      </c>
    </row>
    <row r="24" customFormat="false" ht="15.75" hidden="false" customHeight="false" outlineLevel="0" collapsed="false">
      <c r="A24" s="35" t="str">
        <f aca="false">'Raw Data'!A24</f>
        <v> </v>
      </c>
      <c r="B24" s="35" t="str">
        <f aca="false">'Raw Data'!B24</f>
        <v>QC</v>
      </c>
      <c r="C24" s="35" t="str">
        <f aca="false">'Raw Data'!C24</f>
        <v> </v>
      </c>
      <c r="D24" s="36" t="n">
        <f aca="false">'Raw Data'!D24</f>
        <v>23</v>
      </c>
    </row>
    <row r="25" customFormat="false" ht="15.75" hidden="false" customHeight="false" outlineLevel="0" collapsed="false">
      <c r="A25" s="35" t="str">
        <f aca="false">'Raw Data'!A25</f>
        <v> </v>
      </c>
      <c r="B25" s="35" t="str">
        <f aca="false">'Raw Data'!B25</f>
        <v>QC</v>
      </c>
      <c r="C25" s="35" t="str">
        <f aca="false">'Raw Data'!C25</f>
        <v> </v>
      </c>
      <c r="D25" s="36" t="n">
        <f aca="false">'Raw Data'!D25</f>
        <v>24</v>
      </c>
    </row>
    <row r="26" customFormat="false" ht="15.75" hidden="false" customHeight="false" outlineLevel="0" collapsed="false">
      <c r="A26" s="35" t="str">
        <f aca="false">'Raw Data'!A26</f>
        <v> </v>
      </c>
      <c r="B26" s="35" t="str">
        <f aca="false">'Raw Data'!B26</f>
        <v>QC</v>
      </c>
      <c r="C26" s="35" t="str">
        <f aca="false">'Raw Data'!C26</f>
        <v> </v>
      </c>
      <c r="D26" s="36" t="n">
        <f aca="false">'Raw Data'!D26</f>
        <v>25</v>
      </c>
    </row>
    <row r="27" customFormat="false" ht="15.75" hidden="false" customHeight="false" outlineLevel="0" collapsed="false">
      <c r="A27" s="35" t="str">
        <f aca="false">'Raw Data'!A27</f>
        <v> </v>
      </c>
      <c r="B27" s="35" t="str">
        <f aca="false">'Raw Data'!B27</f>
        <v>QC</v>
      </c>
      <c r="C27" s="35" t="str">
        <f aca="false">'Raw Data'!C27</f>
        <v> </v>
      </c>
      <c r="D27" s="36" t="n">
        <f aca="false">'Raw Data'!D27</f>
        <v>26</v>
      </c>
    </row>
    <row r="28" customFormat="false" ht="15.75" hidden="false" customHeight="false" outlineLevel="0" collapsed="false">
      <c r="A28" s="35" t="str">
        <f aca="false">'Raw Data'!A28</f>
        <v> </v>
      </c>
      <c r="B28" s="35" t="str">
        <f aca="false">'Raw Data'!B28</f>
        <v>QC</v>
      </c>
      <c r="C28" s="35" t="str">
        <f aca="false">'Raw Data'!C28</f>
        <v> </v>
      </c>
      <c r="D28" s="36" t="n">
        <f aca="false">'Raw Data'!D28</f>
        <v>27</v>
      </c>
    </row>
    <row r="29" customFormat="false" ht="15.75" hidden="false" customHeight="false" outlineLevel="0" collapsed="false">
      <c r="A29" s="35" t="str">
        <f aca="false">'Raw Data'!A29</f>
        <v> </v>
      </c>
      <c r="B29" s="35" t="str">
        <f aca="false">'Raw Data'!B29</f>
        <v>QC</v>
      </c>
      <c r="C29" s="35" t="str">
        <f aca="false">'Raw Data'!C29</f>
        <v> </v>
      </c>
      <c r="D29" s="36" t="n">
        <f aca="false">'Raw Data'!D29</f>
        <v>28</v>
      </c>
    </row>
    <row r="30" customFormat="false" ht="15.75" hidden="false" customHeight="false" outlineLevel="0" collapsed="false">
      <c r="A30" s="35" t="str">
        <f aca="false">'Raw Data'!A30</f>
        <v> </v>
      </c>
      <c r="B30" s="35" t="str">
        <f aca="false">'Raw Data'!B30</f>
        <v>QC</v>
      </c>
      <c r="C30" s="35" t="str">
        <f aca="false">'Raw Data'!C30</f>
        <v> </v>
      </c>
      <c r="D30" s="36" t="n">
        <f aca="false">'Raw Data'!D30</f>
        <v>29</v>
      </c>
    </row>
    <row r="31" customFormat="false" ht="15.75" hidden="false" customHeight="false" outlineLevel="0" collapsed="false">
      <c r="A31" s="35" t="str">
        <f aca="false">'Raw Data'!A31</f>
        <v> </v>
      </c>
      <c r="B31" s="35" t="str">
        <f aca="false">'Raw Data'!B31</f>
        <v>QC</v>
      </c>
      <c r="C31" s="35" t="str">
        <f aca="false">'Raw Data'!C31</f>
        <v> </v>
      </c>
      <c r="D31" s="36" t="n">
        <f aca="false">'Raw Data'!D31</f>
        <v>30</v>
      </c>
    </row>
  </sheetData>
  <mergeCells count="1">
    <mergeCell ref="F4:I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7">
              <controlPr defaultSize="0" print="false" autoFill="0" autoPict="0" macro="Module1.Calculate">
                <anchor moveWithCells="true" sizeWithCells="false">
                  <from>
                    <xdr:col>5</xdr:col>
                    <xdr:colOff>1293480</xdr:colOff>
                    <xdr:row>15</xdr:row>
                    <xdr:rowOff>18720</xdr:rowOff>
                  </from>
                  <to>
                    <xdr:col>7</xdr:col>
                    <xdr:colOff>190440</xdr:colOff>
                    <xdr:row>17</xdr:row>
                    <xdr:rowOff>38160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8000"/>
    <pageSetUpPr fitToPage="false"/>
  </sheetPr>
  <dimension ref="A1:AG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96484375" defaultRowHeight="15.75" zeroHeight="false" outlineLevelRow="0" outlineLevelCol="0"/>
  <cols>
    <col collapsed="false" customWidth="true" hidden="false" outlineLevel="0" max="6" min="6" style="0" width="10.76"/>
    <col collapsed="false" customWidth="true" hidden="false" outlineLevel="0" max="10" min="10" style="0" width="10.87"/>
    <col collapsed="false" customWidth="true" hidden="false" outlineLevel="0" max="11" min="11" style="0" width="11.21"/>
    <col collapsed="false" customWidth="true" hidden="false" outlineLevel="0" max="29" min="29" style="0" width="10.87"/>
  </cols>
  <sheetData>
    <row r="1" customFormat="false" ht="78.75" hidden="false" customHeight="false" outlineLevel="0" collapsed="false">
      <c r="A1" s="28" t="s">
        <v>0</v>
      </c>
      <c r="B1" s="28" t="s">
        <v>1</v>
      </c>
      <c r="C1" s="28" t="s">
        <v>2</v>
      </c>
      <c r="D1" s="45" t="s">
        <v>69</v>
      </c>
      <c r="E1" s="45" t="s">
        <v>70</v>
      </c>
      <c r="F1" s="28" t="s">
        <v>71</v>
      </c>
      <c r="G1" s="46" t="s">
        <v>72</v>
      </c>
      <c r="H1" s="28" t="s">
        <v>73</v>
      </c>
      <c r="I1" s="28" t="s">
        <v>74</v>
      </c>
      <c r="J1" s="28" t="s">
        <v>75</v>
      </c>
      <c r="K1" s="28" t="s">
        <v>76</v>
      </c>
      <c r="L1" s="46" t="s">
        <v>77</v>
      </c>
      <c r="AA1" s="45" t="s">
        <v>69</v>
      </c>
      <c r="AB1" s="28" t="s">
        <v>73</v>
      </c>
      <c r="AC1" s="28" t="s">
        <v>76</v>
      </c>
      <c r="AD1" s="28" t="s">
        <v>78</v>
      </c>
      <c r="AE1" s="28" t="s">
        <v>79</v>
      </c>
      <c r="AF1" s="28" t="s">
        <v>80</v>
      </c>
      <c r="AG1" s="28" t="s">
        <v>81</v>
      </c>
    </row>
    <row r="2" customFormat="false" ht="15.75" hidden="false" customHeight="false" outlineLevel="0" collapsed="false">
      <c r="A2" s="16"/>
      <c r="D2" s="6"/>
      <c r="E2" s="6"/>
      <c r="F2" s="6"/>
      <c r="G2" s="47"/>
      <c r="H2" s="6"/>
      <c r="I2" s="6"/>
      <c r="J2" s="6"/>
      <c r="K2" s="6"/>
      <c r="L2" s="47"/>
      <c r="AA2" s="6"/>
      <c r="AB2" s="6"/>
      <c r="AC2" s="6"/>
      <c r="AD2" s="6"/>
      <c r="AE2" s="7"/>
      <c r="AF2" s="6"/>
      <c r="AG2" s="6"/>
    </row>
    <row r="3" customFormat="false" ht="15.75" hidden="false" customHeight="false" outlineLevel="0" collapsed="false">
      <c r="D3" s="6"/>
      <c r="E3" s="6"/>
      <c r="F3" s="6"/>
      <c r="G3" s="47"/>
      <c r="H3" s="6"/>
      <c r="I3" s="6"/>
      <c r="J3" s="6"/>
      <c r="K3" s="6"/>
      <c r="L3" s="47"/>
      <c r="AA3" s="6"/>
      <c r="AB3" s="6"/>
      <c r="AC3" s="6"/>
      <c r="AD3" s="6"/>
      <c r="AE3" s="7"/>
      <c r="AF3" s="6"/>
      <c r="AG3" s="6"/>
    </row>
    <row r="4" customFormat="false" ht="15.75" hidden="false" customHeight="false" outlineLevel="0" collapsed="false">
      <c r="D4" s="6"/>
      <c r="E4" s="6"/>
      <c r="F4" s="6"/>
      <c r="G4" s="47"/>
      <c r="H4" s="6"/>
      <c r="I4" s="6"/>
      <c r="J4" s="6"/>
      <c r="K4" s="6"/>
      <c r="L4" s="47"/>
      <c r="AA4" s="6"/>
      <c r="AB4" s="6"/>
      <c r="AC4" s="6"/>
      <c r="AD4" s="6"/>
      <c r="AE4" s="7"/>
      <c r="AF4" s="6"/>
      <c r="AG4" s="6"/>
    </row>
    <row r="5" customFormat="false" ht="15.75" hidden="false" customHeight="false" outlineLevel="0" collapsed="false">
      <c r="D5" s="6"/>
      <c r="E5" s="6"/>
      <c r="F5" s="6"/>
      <c r="G5" s="47"/>
      <c r="H5" s="6"/>
      <c r="I5" s="6"/>
      <c r="J5" s="6"/>
      <c r="K5" s="6"/>
      <c r="L5" s="47"/>
      <c r="AA5" s="6"/>
      <c r="AB5" s="6"/>
      <c r="AC5" s="6"/>
      <c r="AD5" s="6"/>
      <c r="AE5" s="7"/>
      <c r="AF5" s="6"/>
      <c r="AG5" s="6"/>
    </row>
    <row r="6" customFormat="false" ht="15.75" hidden="false" customHeight="false" outlineLevel="0" collapsed="false">
      <c r="AA6" s="6"/>
      <c r="AB6" s="6"/>
      <c r="AC6" s="6"/>
      <c r="AD6" s="6"/>
      <c r="AE6" s="7"/>
      <c r="AF6" s="6"/>
      <c r="AG6" s="6"/>
    </row>
    <row r="7" customFormat="false" ht="15.75" hidden="false" customHeight="false" outlineLevel="0" collapsed="false">
      <c r="AA7" s="6"/>
      <c r="AB7" s="6"/>
      <c r="AC7" s="6"/>
      <c r="AD7" s="6"/>
      <c r="AE7" s="7"/>
      <c r="AF7" s="6"/>
      <c r="AG7" s="6"/>
    </row>
    <row r="8" customFormat="false" ht="15.75" hidden="false" customHeight="false" outlineLevel="0" collapsed="false">
      <c r="AA8" s="6"/>
      <c r="AB8" s="6"/>
      <c r="AC8" s="6"/>
      <c r="AD8" s="6"/>
      <c r="AE8" s="7"/>
      <c r="AF8" s="6"/>
      <c r="AG8" s="6"/>
    </row>
    <row r="9" customFormat="false" ht="15.75" hidden="false" customHeight="false" outlineLevel="0" collapsed="false">
      <c r="AA9" s="6"/>
      <c r="AB9" s="6"/>
      <c r="AC9" s="6"/>
      <c r="AD9" s="6"/>
      <c r="AE9" s="7"/>
      <c r="AF9" s="6"/>
      <c r="AG9" s="6"/>
    </row>
    <row r="10" customFormat="false" ht="15.75" hidden="false" customHeight="false" outlineLevel="0" collapsed="false">
      <c r="AA10" s="6"/>
      <c r="AB10" s="6"/>
      <c r="AC10" s="6"/>
      <c r="AD10" s="6"/>
      <c r="AE10" s="7"/>
      <c r="AF10" s="6"/>
      <c r="AG10" s="6"/>
    </row>
    <row r="11" customFormat="false" ht="15.75" hidden="false" customHeight="false" outlineLevel="0" collapsed="false">
      <c r="AA11" s="6"/>
      <c r="AB11" s="6"/>
      <c r="AC11" s="6"/>
      <c r="AD11" s="6"/>
      <c r="AE11" s="7"/>
      <c r="AF11" s="6"/>
      <c r="AG11" s="6"/>
    </row>
    <row r="12" customFormat="false" ht="15.75" hidden="false" customHeight="false" outlineLevel="0" collapsed="false">
      <c r="AA12" s="6" t="n">
        <f aca="false">D12</f>
        <v>0</v>
      </c>
      <c r="AB12" s="6" t="n">
        <f aca="false">H12</f>
        <v>0</v>
      </c>
      <c r="AC12" s="6" t="n">
        <f aca="false">K12</f>
        <v>0</v>
      </c>
      <c r="AD12" s="6" t="n">
        <f aca="false">J12</f>
        <v>0</v>
      </c>
      <c r="AE12" s="7" t="n">
        <f aca="false">('Calc Data'!O12*2*2.29)-NPK!AD12</f>
        <v>0</v>
      </c>
      <c r="AF12" s="6" t="n">
        <f aca="false">F12</f>
        <v>0</v>
      </c>
      <c r="AG12" s="6" t="n">
        <f aca="false">('Calc Data'!G12*4)-NPK!AF12</f>
        <v>0</v>
      </c>
    </row>
    <row r="13" customFormat="false" ht="15.75" hidden="false" customHeight="false" outlineLevel="0" collapsed="false">
      <c r="AA13" s="6" t="n">
        <f aca="false">D13</f>
        <v>0</v>
      </c>
      <c r="AB13" s="6" t="n">
        <f aca="false">H13</f>
        <v>0</v>
      </c>
      <c r="AC13" s="6" t="n">
        <f aca="false">K13</f>
        <v>0</v>
      </c>
      <c r="AD13" s="6" t="n">
        <f aca="false">J13</f>
        <v>0</v>
      </c>
      <c r="AE13" s="7" t="n">
        <f aca="false">('Calc Data'!O13*2*2.29)-NPK!AD13</f>
        <v>0</v>
      </c>
      <c r="AF13" s="6" t="n">
        <f aca="false">F13</f>
        <v>0</v>
      </c>
      <c r="AG13" s="6" t="n">
        <f aca="false">('Calc Data'!G13*4)-NPK!AF13</f>
        <v>0</v>
      </c>
    </row>
    <row r="14" customFormat="false" ht="15.75" hidden="false" customHeight="false" outlineLevel="0" collapsed="false">
      <c r="AA14" s="6" t="n">
        <f aca="false">D14</f>
        <v>0</v>
      </c>
      <c r="AB14" s="6" t="n">
        <f aca="false">H14</f>
        <v>0</v>
      </c>
      <c r="AC14" s="6" t="n">
        <f aca="false">K14</f>
        <v>0</v>
      </c>
      <c r="AD14" s="6" t="n">
        <f aca="false">J14</f>
        <v>0</v>
      </c>
      <c r="AE14" s="7" t="n">
        <f aca="false">('Calc Data'!O14*2*2.29)-NPK!AD14</f>
        <v>0</v>
      </c>
      <c r="AF14" s="6" t="n">
        <f aca="false">F14</f>
        <v>0</v>
      </c>
      <c r="AG14" s="6" t="n">
        <f aca="false">('Calc Data'!G14*4)-NPK!AF14</f>
        <v>0</v>
      </c>
    </row>
    <row r="15" customFormat="false" ht="15.75" hidden="false" customHeight="false" outlineLevel="0" collapsed="false">
      <c r="AA15" s="6" t="n">
        <f aca="false">D15</f>
        <v>0</v>
      </c>
      <c r="AB15" s="6" t="n">
        <f aca="false">H15</f>
        <v>0</v>
      </c>
      <c r="AC15" s="6" t="n">
        <f aca="false">K15</f>
        <v>0</v>
      </c>
      <c r="AD15" s="6" t="n">
        <f aca="false">J15</f>
        <v>0</v>
      </c>
      <c r="AE15" s="7" t="n">
        <f aca="false">('Calc Data'!O15*2*2.29)-NPK!AD15</f>
        <v>0</v>
      </c>
      <c r="AF15" s="6" t="n">
        <f aca="false">F15</f>
        <v>0</v>
      </c>
      <c r="AG15" s="6" t="n">
        <f aca="false">('Calc Data'!G15*4)-NPK!AF15</f>
        <v>0</v>
      </c>
    </row>
    <row r="16" customFormat="false" ht="15.75" hidden="false" customHeight="false" outlineLevel="0" collapsed="false">
      <c r="AA16" s="6" t="n">
        <f aca="false">D16</f>
        <v>0</v>
      </c>
      <c r="AB16" s="6" t="n">
        <f aca="false">H16</f>
        <v>0</v>
      </c>
      <c r="AC16" s="6" t="n">
        <f aca="false">K16</f>
        <v>0</v>
      </c>
      <c r="AD16" s="6" t="n">
        <f aca="false">J16</f>
        <v>0</v>
      </c>
      <c r="AE16" s="7" t="n">
        <f aca="false">('Calc Data'!O16*2*2.29)-NPK!AD16</f>
        <v>0</v>
      </c>
      <c r="AF16" s="6" t="n">
        <f aca="false">F16</f>
        <v>0</v>
      </c>
      <c r="AG16" s="6" t="n">
        <f aca="false">('Calc Data'!G16*4)-NPK!AF16</f>
        <v>0</v>
      </c>
    </row>
    <row r="17" customFormat="false" ht="15.75" hidden="false" customHeight="false" outlineLevel="0" collapsed="false">
      <c r="AA17" s="6" t="n">
        <f aca="false">D17</f>
        <v>0</v>
      </c>
      <c r="AB17" s="6" t="n">
        <f aca="false">H17</f>
        <v>0</v>
      </c>
      <c r="AC17" s="6" t="n">
        <f aca="false">K17</f>
        <v>0</v>
      </c>
      <c r="AD17" s="6" t="n">
        <f aca="false">J17</f>
        <v>0</v>
      </c>
      <c r="AE17" s="7" t="n">
        <f aca="false">('Calc Data'!O17*2*2.29)-NPK!AD17</f>
        <v>0</v>
      </c>
      <c r="AF17" s="6" t="n">
        <f aca="false">F17</f>
        <v>0</v>
      </c>
      <c r="AG17" s="6" t="n">
        <f aca="false">('Calc Data'!G17*4)-NPK!AF17</f>
        <v>0</v>
      </c>
    </row>
    <row r="18" customFormat="false" ht="15.75" hidden="false" customHeight="false" outlineLevel="0" collapsed="false">
      <c r="AA18" s="6" t="n">
        <f aca="false">D18</f>
        <v>0</v>
      </c>
      <c r="AB18" s="6" t="n">
        <f aca="false">H18</f>
        <v>0</v>
      </c>
      <c r="AC18" s="6" t="n">
        <f aca="false">K18</f>
        <v>0</v>
      </c>
      <c r="AD18" s="6" t="n">
        <f aca="false">J18</f>
        <v>0</v>
      </c>
      <c r="AE18" s="7" t="n">
        <f aca="false">('Calc Data'!O18*2*2.29)-NPK!AD18</f>
        <v>0</v>
      </c>
      <c r="AF18" s="6" t="n">
        <f aca="false">F18</f>
        <v>0</v>
      </c>
      <c r="AG18" s="6" t="n">
        <f aca="false">('Calc Data'!G18*4)-NPK!AF18</f>
        <v>0</v>
      </c>
    </row>
    <row r="19" customFormat="false" ht="15.75" hidden="false" customHeight="false" outlineLevel="0" collapsed="false">
      <c r="AA19" s="6" t="n">
        <f aca="false">D19</f>
        <v>0</v>
      </c>
      <c r="AB19" s="6" t="n">
        <f aca="false">H19</f>
        <v>0</v>
      </c>
      <c r="AC19" s="6" t="n">
        <f aca="false">K19</f>
        <v>0</v>
      </c>
      <c r="AD19" s="6" t="n">
        <f aca="false">J19</f>
        <v>0</v>
      </c>
      <c r="AE19" s="7" t="n">
        <f aca="false">('Calc Data'!O19*2*2.29)-NPK!AD19</f>
        <v>0</v>
      </c>
      <c r="AF19" s="6" t="n">
        <f aca="false">F19</f>
        <v>0</v>
      </c>
      <c r="AG19" s="6" t="n">
        <f aca="false">('Calc Data'!G19*4)-NPK!AF19</f>
        <v>0</v>
      </c>
    </row>
    <row r="20" customFormat="false" ht="15.75" hidden="false" customHeight="false" outlineLevel="0" collapsed="false">
      <c r="AA20" s="6" t="n">
        <f aca="false">D20</f>
        <v>0</v>
      </c>
      <c r="AB20" s="6" t="n">
        <f aca="false">H20</f>
        <v>0</v>
      </c>
      <c r="AC20" s="6" t="n">
        <f aca="false">K20</f>
        <v>0</v>
      </c>
      <c r="AD20" s="6" t="n">
        <f aca="false">J20</f>
        <v>0</v>
      </c>
      <c r="AE20" s="7" t="n">
        <f aca="false">('Calc Data'!O20*2*2.29)-NPK!AD20</f>
        <v>0</v>
      </c>
      <c r="AF20" s="6" t="n">
        <f aca="false">F20</f>
        <v>0</v>
      </c>
      <c r="AG20" s="6" t="n">
        <f aca="false">('Calc Data'!G20*4)-NPK!AF20</f>
        <v>0</v>
      </c>
    </row>
    <row r="21" customFormat="false" ht="15.75" hidden="false" customHeight="false" outlineLevel="0" collapsed="false">
      <c r="AA21" s="6" t="n">
        <f aca="false">D21</f>
        <v>0</v>
      </c>
      <c r="AB21" s="6" t="n">
        <f aca="false">H21</f>
        <v>0</v>
      </c>
      <c r="AC21" s="6" t="n">
        <f aca="false">K21</f>
        <v>0</v>
      </c>
      <c r="AD21" s="6" t="n">
        <f aca="false">J21</f>
        <v>0</v>
      </c>
      <c r="AE21" s="7" t="n">
        <f aca="false">('Calc Data'!O21*2*2.29)-NPK!AD21</f>
        <v>0</v>
      </c>
      <c r="AF21" s="6" t="n">
        <f aca="false">F21</f>
        <v>0</v>
      </c>
      <c r="AG21" s="6" t="n">
        <f aca="false">('Calc Data'!G21*4)-NPK!AF21</f>
        <v>0</v>
      </c>
    </row>
    <row r="22" customFormat="false" ht="15.75" hidden="false" customHeight="false" outlineLevel="0" collapsed="false">
      <c r="AA22" s="6" t="n">
        <f aca="false">D22</f>
        <v>0</v>
      </c>
      <c r="AB22" s="6" t="n">
        <f aca="false">H22</f>
        <v>0</v>
      </c>
      <c r="AC22" s="6" t="n">
        <f aca="false">K22</f>
        <v>0</v>
      </c>
      <c r="AD22" s="6" t="n">
        <f aca="false">J22</f>
        <v>0</v>
      </c>
      <c r="AE22" s="7" t="n">
        <f aca="false">('Calc Data'!O22*2*2.29)-NPK!AD22</f>
        <v>0</v>
      </c>
      <c r="AF22" s="6" t="n">
        <f aca="false">F22</f>
        <v>0</v>
      </c>
      <c r="AG22" s="6" t="n">
        <f aca="false">('Calc Data'!G22*4)-NPK!AF22</f>
        <v>0</v>
      </c>
    </row>
    <row r="23" customFormat="false" ht="15.75" hidden="false" customHeight="false" outlineLevel="0" collapsed="false">
      <c r="AA23" s="6" t="n">
        <f aca="false">D23</f>
        <v>0</v>
      </c>
      <c r="AB23" s="6" t="n">
        <f aca="false">H23</f>
        <v>0</v>
      </c>
      <c r="AC23" s="6" t="n">
        <f aca="false">K23</f>
        <v>0</v>
      </c>
      <c r="AD23" s="6" t="n">
        <f aca="false">J23</f>
        <v>0</v>
      </c>
      <c r="AE23" s="7" t="n">
        <f aca="false">('Calc Data'!O23*2*2.29)-NPK!AD23</f>
        <v>0</v>
      </c>
      <c r="AF23" s="6" t="n">
        <f aca="false">F23</f>
        <v>0</v>
      </c>
      <c r="AG23" s="6" t="n">
        <f aca="false">('Calc Data'!G23*4)-NPK!AF23</f>
        <v>0</v>
      </c>
    </row>
    <row r="24" customFormat="false" ht="15.75" hidden="false" customHeight="false" outlineLevel="0" collapsed="false">
      <c r="AA24" s="6" t="n">
        <f aca="false">D24</f>
        <v>0</v>
      </c>
      <c r="AB24" s="6" t="n">
        <f aca="false">H24</f>
        <v>0</v>
      </c>
      <c r="AC24" s="6" t="n">
        <f aca="false">K24</f>
        <v>0</v>
      </c>
      <c r="AD24" s="6" t="n">
        <f aca="false">J24</f>
        <v>0</v>
      </c>
      <c r="AE24" s="7" t="n">
        <f aca="false">('Calc Data'!O24*2*2.29)-NPK!AD24</f>
        <v>0</v>
      </c>
      <c r="AF24" s="6" t="n">
        <f aca="false">F24</f>
        <v>0</v>
      </c>
      <c r="AG24" s="6" t="n">
        <f aca="false">('Calc Data'!G24*4)-NPK!AF24</f>
        <v>0</v>
      </c>
    </row>
    <row r="25" customFormat="false" ht="15.75" hidden="false" customHeight="false" outlineLevel="0" collapsed="false">
      <c r="AA25" s="6" t="n">
        <f aca="false">D25</f>
        <v>0</v>
      </c>
      <c r="AB25" s="6" t="n">
        <f aca="false">H25</f>
        <v>0</v>
      </c>
      <c r="AC25" s="6" t="n">
        <f aca="false">K25</f>
        <v>0</v>
      </c>
      <c r="AD25" s="6" t="n">
        <f aca="false">J25</f>
        <v>0</v>
      </c>
      <c r="AE25" s="7" t="n">
        <f aca="false">('Calc Data'!O25*2*2.29)-NPK!AD25</f>
        <v>0</v>
      </c>
      <c r="AF25" s="6" t="n">
        <f aca="false">F25</f>
        <v>0</v>
      </c>
      <c r="AG25" s="6" t="n">
        <f aca="false">('Calc Data'!G25*4)-NPK!AF25</f>
        <v>0</v>
      </c>
    </row>
    <row r="26" customFormat="false" ht="15.75" hidden="false" customHeight="false" outlineLevel="0" collapsed="false">
      <c r="AA26" s="6" t="e">
        <f aca="false">#REF!</f>
        <v>#REF!</v>
      </c>
      <c r="AB26" s="6" t="n">
        <f aca="false">H26</f>
        <v>0</v>
      </c>
      <c r="AC26" s="6" t="n">
        <f aca="false">K26</f>
        <v>0</v>
      </c>
      <c r="AD26" s="6" t="n">
        <f aca="false">J26</f>
        <v>0</v>
      </c>
      <c r="AE26" s="7" t="n">
        <f aca="false">('Calc Data'!O26*2*2.29)-NPK!AD26</f>
        <v>0</v>
      </c>
      <c r="AF26" s="6" t="n">
        <f aca="false">F26</f>
        <v>0</v>
      </c>
      <c r="AG26" s="6" t="n">
        <f aca="false">('Calc Data'!G26*4)-NPK!AF26</f>
        <v>0</v>
      </c>
    </row>
    <row r="27" customFormat="false" ht="15.75" hidden="false" customHeight="false" outlineLevel="0" collapsed="false">
      <c r="AA27" s="6" t="e">
        <f aca="false">#REF!</f>
        <v>#REF!</v>
      </c>
      <c r="AB27" s="6" t="n">
        <f aca="false">H27</f>
        <v>0</v>
      </c>
      <c r="AC27" s="6" t="n">
        <f aca="false">K27</f>
        <v>0</v>
      </c>
      <c r="AD27" s="6" t="n">
        <f aca="false">J27</f>
        <v>0</v>
      </c>
      <c r="AE27" s="7" t="n">
        <f aca="false">('Calc Data'!O27*2*2.29)-NPK!AD27</f>
        <v>0</v>
      </c>
      <c r="AF27" s="6" t="n">
        <f aca="false">F27</f>
        <v>0</v>
      </c>
      <c r="AG27" s="6" t="n">
        <f aca="false">('Calc Data'!G27*4)-NPK!AF27</f>
        <v>0</v>
      </c>
    </row>
    <row r="28" customFormat="false" ht="15.75" hidden="false" customHeight="false" outlineLevel="0" collapsed="false">
      <c r="AA28" s="6" t="e">
        <f aca="false">#REF!</f>
        <v>#REF!</v>
      </c>
      <c r="AB28" s="6" t="n">
        <f aca="false">H28</f>
        <v>0</v>
      </c>
      <c r="AC28" s="6" t="n">
        <f aca="false">K28</f>
        <v>0</v>
      </c>
      <c r="AD28" s="6" t="n">
        <f aca="false">J28</f>
        <v>0</v>
      </c>
      <c r="AE28" s="7" t="n">
        <f aca="false">('Calc Data'!O28*2*2.29)-NPK!AD28</f>
        <v>0</v>
      </c>
      <c r="AF28" s="6" t="n">
        <f aca="false">F28</f>
        <v>0</v>
      </c>
      <c r="AG28" s="6" t="n">
        <f aca="false">('Calc Data'!G28*4)-NPK!AF28</f>
        <v>0</v>
      </c>
    </row>
    <row r="29" customFormat="false" ht="15.75" hidden="false" customHeight="false" outlineLevel="0" collapsed="false">
      <c r="AA29" s="6" t="e">
        <f aca="false">#REF!</f>
        <v>#REF!</v>
      </c>
      <c r="AB29" s="6" t="n">
        <f aca="false">H29</f>
        <v>0</v>
      </c>
      <c r="AC29" s="6" t="n">
        <f aca="false">K29</f>
        <v>0</v>
      </c>
      <c r="AD29" s="6" t="n">
        <f aca="false">J29</f>
        <v>0</v>
      </c>
      <c r="AE29" s="7" t="n">
        <f aca="false">('Calc Data'!O29*2*2.29)-NPK!AD29</f>
        <v>0</v>
      </c>
      <c r="AF29" s="6" t="n">
        <f aca="false">F29</f>
        <v>0</v>
      </c>
      <c r="AG29" s="6" t="n">
        <f aca="false">('Calc Data'!G29*4)-NPK!AF29</f>
        <v>0</v>
      </c>
    </row>
    <row r="30" customFormat="false" ht="15.75" hidden="false" customHeight="false" outlineLevel="0" collapsed="false">
      <c r="AA30" s="6" t="n">
        <f aca="false">D30</f>
        <v>0</v>
      </c>
      <c r="AB30" s="6" t="n">
        <f aca="false">H30</f>
        <v>0</v>
      </c>
      <c r="AC30" s="6" t="n">
        <f aca="false">K30</f>
        <v>0</v>
      </c>
      <c r="AD30" s="6" t="n">
        <f aca="false">J30</f>
        <v>0</v>
      </c>
      <c r="AE30" s="7" t="n">
        <f aca="false">('Calc Data'!O30*2*2.29)-NPK!AD30</f>
        <v>0</v>
      </c>
      <c r="AF30" s="6" t="n">
        <f aca="false">F30</f>
        <v>0</v>
      </c>
      <c r="AG30" s="6" t="n">
        <f aca="false">('Calc Data'!G30*4)-NPK!AF30</f>
        <v>0</v>
      </c>
    </row>
    <row r="31" customFormat="false" ht="15.75" hidden="false" customHeight="false" outlineLevel="0" collapsed="false">
      <c r="AA31" s="6" t="n">
        <f aca="false">D31</f>
        <v>0</v>
      </c>
      <c r="AB31" s="6" t="n">
        <f aca="false">H31</f>
        <v>0</v>
      </c>
      <c r="AC31" s="6" t="n">
        <f aca="false">K31</f>
        <v>0</v>
      </c>
      <c r="AD31" s="6" t="n">
        <f aca="false">J31</f>
        <v>0</v>
      </c>
      <c r="AE31" s="7" t="n">
        <f aca="false">('Calc Data'!O31*2*2.29)-NPK!AD31</f>
        <v>0</v>
      </c>
      <c r="AF31" s="6" t="n">
        <f aca="false">F31</f>
        <v>0</v>
      </c>
      <c r="AG31" s="6" t="n">
        <f aca="false">('Calc Data'!G31*4)-NPK!AF31</f>
        <v>0</v>
      </c>
    </row>
    <row r="32" customFormat="false" ht="15.75" hidden="false" customHeight="false" outlineLevel="0" collapsed="false">
      <c r="AA32" s="6" t="n">
        <f aca="false">D32</f>
        <v>0</v>
      </c>
      <c r="AB32" s="6" t="n">
        <f aca="false">H32</f>
        <v>0</v>
      </c>
      <c r="AC32" s="6" t="n">
        <f aca="false">K32</f>
        <v>0</v>
      </c>
      <c r="AD32" s="6" t="n">
        <f aca="false">J32</f>
        <v>0</v>
      </c>
      <c r="AE32" s="7" t="n">
        <f aca="false">('Calc Data'!O32*2*2.29)-NPK!AD32</f>
        <v>0</v>
      </c>
      <c r="AF32" s="6" t="n">
        <f aca="false">F32</f>
        <v>0</v>
      </c>
      <c r="AG32" s="6" t="n">
        <f aca="false">('Calc Data'!G32*4)-NPK!AF32</f>
        <v>0</v>
      </c>
    </row>
    <row r="33" customFormat="false" ht="15.75" hidden="false" customHeight="false" outlineLevel="0" collapsed="false">
      <c r="AA33" s="6" t="n">
        <f aca="false">D33</f>
        <v>0</v>
      </c>
      <c r="AB33" s="6" t="n">
        <f aca="false">H33</f>
        <v>0</v>
      </c>
      <c r="AC33" s="6" t="n">
        <f aca="false">K33</f>
        <v>0</v>
      </c>
      <c r="AD33" s="6" t="n">
        <f aca="false">J33</f>
        <v>0</v>
      </c>
      <c r="AE33" s="7" t="n">
        <f aca="false">('Calc Data'!O33*2*2.29)-NPK!AD33</f>
        <v>0</v>
      </c>
      <c r="AF33" s="6" t="n">
        <f aca="false">F33</f>
        <v>0</v>
      </c>
      <c r="AG33" s="6" t="n">
        <f aca="false">('Calc Data'!G33*4)-NPK!AF33</f>
        <v>0</v>
      </c>
    </row>
    <row r="34" customFormat="false" ht="15.75" hidden="false" customHeight="false" outlineLevel="0" collapsed="false">
      <c r="AA34" s="6" t="n">
        <f aca="false">D34</f>
        <v>0</v>
      </c>
      <c r="AB34" s="6" t="n">
        <f aca="false">H34</f>
        <v>0</v>
      </c>
      <c r="AC34" s="6" t="n">
        <f aca="false">K34</f>
        <v>0</v>
      </c>
      <c r="AD34" s="6" t="n">
        <f aca="false">J34</f>
        <v>0</v>
      </c>
      <c r="AE34" s="7" t="n">
        <f aca="false">('Calc Data'!O34*2*2.29)-NPK!AD34</f>
        <v>0</v>
      </c>
      <c r="AF34" s="6" t="n">
        <f aca="false">F34</f>
        <v>0</v>
      </c>
      <c r="AG34" s="6" t="n">
        <f aca="false">('Calc Data'!G34*4)-NPK!AF34</f>
        <v>0</v>
      </c>
    </row>
    <row r="35" customFormat="false" ht="15.75" hidden="false" customHeight="false" outlineLevel="0" collapsed="false">
      <c r="AA35" s="6" t="n">
        <f aca="false">D35</f>
        <v>0</v>
      </c>
      <c r="AB35" s="6" t="n">
        <f aca="false">H35</f>
        <v>0</v>
      </c>
      <c r="AC35" s="6" t="n">
        <f aca="false">K35</f>
        <v>0</v>
      </c>
      <c r="AD35" s="6" t="n">
        <f aca="false">J35</f>
        <v>0</v>
      </c>
      <c r="AE35" s="7" t="n">
        <f aca="false">('Calc Data'!O35*2*2.29)-NPK!AD35</f>
        <v>0</v>
      </c>
      <c r="AF35" s="6" t="n">
        <f aca="false">F35</f>
        <v>0</v>
      </c>
      <c r="AG35" s="6" t="n">
        <f aca="false">('Calc Data'!G35*4)-NPK!AF35</f>
        <v>0</v>
      </c>
    </row>
    <row r="36" customFormat="false" ht="15.75" hidden="false" customHeight="false" outlineLevel="0" collapsed="false">
      <c r="AA36" s="6" t="n">
        <f aca="false">D36</f>
        <v>0</v>
      </c>
      <c r="AB36" s="6" t="n">
        <f aca="false">H36</f>
        <v>0</v>
      </c>
      <c r="AC36" s="6" t="n">
        <f aca="false">K36</f>
        <v>0</v>
      </c>
      <c r="AD36" s="6" t="n">
        <f aca="false">J36</f>
        <v>0</v>
      </c>
      <c r="AE36" s="7" t="n">
        <f aca="false">('Calc Data'!O36*2*2.29)-NPK!AD36</f>
        <v>0</v>
      </c>
      <c r="AF36" s="6" t="n">
        <f aca="false">F36</f>
        <v>0</v>
      </c>
      <c r="AG36" s="6" t="n">
        <f aca="false">('Calc Data'!G36*4)-NPK!AF36</f>
        <v>0</v>
      </c>
    </row>
    <row r="37" customFormat="false" ht="15.75" hidden="false" customHeight="false" outlineLevel="0" collapsed="false">
      <c r="AA37" s="6" t="n">
        <f aca="false">D37</f>
        <v>0</v>
      </c>
      <c r="AB37" s="6" t="n">
        <f aca="false">H37</f>
        <v>0</v>
      </c>
      <c r="AC37" s="6" t="n">
        <f aca="false">K37</f>
        <v>0</v>
      </c>
      <c r="AD37" s="6" t="n">
        <f aca="false">J37</f>
        <v>0</v>
      </c>
      <c r="AE37" s="7" t="n">
        <f aca="false">('Calc Data'!O37*2*2.29)-NPK!AD37</f>
        <v>0</v>
      </c>
      <c r="AF37" s="6" t="n">
        <f aca="false">F37</f>
        <v>0</v>
      </c>
      <c r="AG37" s="6" t="n">
        <f aca="false">('Calc Data'!G37*4)-NPK!AF37</f>
        <v>0</v>
      </c>
    </row>
    <row r="38" customFormat="false" ht="15.75" hidden="false" customHeight="false" outlineLevel="0" collapsed="false">
      <c r="AA38" s="6" t="n">
        <f aca="false">D38</f>
        <v>0</v>
      </c>
      <c r="AB38" s="6" t="n">
        <f aca="false">H38</f>
        <v>0</v>
      </c>
      <c r="AC38" s="6" t="n">
        <f aca="false">K38</f>
        <v>0</v>
      </c>
      <c r="AD38" s="6" t="n">
        <f aca="false">J38</f>
        <v>0</v>
      </c>
      <c r="AE38" s="7" t="n">
        <f aca="false">('Calc Data'!O38*2*2.29)-NPK!AD38</f>
        <v>0</v>
      </c>
      <c r="AF38" s="6" t="n">
        <f aca="false">F38</f>
        <v>0</v>
      </c>
      <c r="AG38" s="6" t="n">
        <f aca="false">('Calc Data'!G38*4)-NPK!AF38</f>
        <v>0</v>
      </c>
    </row>
    <row r="39" customFormat="false" ht="15.75" hidden="false" customHeight="false" outlineLevel="0" collapsed="false">
      <c r="AA39" s="6" t="n">
        <f aca="false">D39</f>
        <v>0</v>
      </c>
      <c r="AB39" s="6" t="n">
        <f aca="false">H39</f>
        <v>0</v>
      </c>
      <c r="AC39" s="6" t="n">
        <f aca="false">K39</f>
        <v>0</v>
      </c>
      <c r="AD39" s="6" t="n">
        <f aca="false">J39</f>
        <v>0</v>
      </c>
      <c r="AE39" s="7" t="n">
        <f aca="false">('Calc Data'!O39*2*2.29)-NPK!AD39</f>
        <v>0</v>
      </c>
      <c r="AF39" s="6" t="n">
        <f aca="false">F39</f>
        <v>0</v>
      </c>
      <c r="AG39" s="6" t="n">
        <f aca="false">('Calc Data'!G39*4)-NPK!AF39</f>
        <v>0</v>
      </c>
    </row>
    <row r="40" customFormat="false" ht="15.75" hidden="false" customHeight="false" outlineLevel="0" collapsed="false">
      <c r="AA40" s="6" t="n">
        <f aca="false">D40</f>
        <v>0</v>
      </c>
      <c r="AB40" s="6" t="n">
        <f aca="false">H40</f>
        <v>0</v>
      </c>
      <c r="AC40" s="6" t="n">
        <f aca="false">K40</f>
        <v>0</v>
      </c>
      <c r="AD40" s="6" t="n">
        <f aca="false">J40</f>
        <v>0</v>
      </c>
      <c r="AE40" s="7" t="n">
        <f aca="false">('Calc Data'!O40*2*2.29)-NPK!AD40</f>
        <v>0</v>
      </c>
      <c r="AF40" s="6" t="n">
        <f aca="false">F40</f>
        <v>0</v>
      </c>
      <c r="AG40" s="6" t="n">
        <f aca="false">('Calc Data'!G40*4)-NPK!AF40</f>
        <v>0</v>
      </c>
    </row>
    <row r="41" customFormat="false" ht="15.75" hidden="false" customHeight="false" outlineLevel="0" collapsed="false">
      <c r="AA41" s="6" t="n">
        <f aca="false">D41</f>
        <v>0</v>
      </c>
      <c r="AB41" s="6" t="n">
        <f aca="false">H41</f>
        <v>0</v>
      </c>
      <c r="AC41" s="6" t="n">
        <f aca="false">K41</f>
        <v>0</v>
      </c>
      <c r="AD41" s="6" t="n">
        <f aca="false">J41</f>
        <v>0</v>
      </c>
      <c r="AE41" s="7" t="n">
        <f aca="false">('Calc Data'!O41*2*2.29)-NPK!AD41</f>
        <v>0</v>
      </c>
      <c r="AF41" s="6" t="n">
        <f aca="false">F41</f>
        <v>0</v>
      </c>
      <c r="AG41" s="6" t="n">
        <f aca="false">('Calc Data'!G41*4)-NPK!AF41</f>
        <v>0</v>
      </c>
    </row>
    <row r="42" customFormat="false" ht="15.75" hidden="false" customHeight="false" outlineLevel="0" collapsed="false">
      <c r="AA42" s="6" t="n">
        <f aca="false">D42</f>
        <v>0</v>
      </c>
      <c r="AB42" s="6" t="n">
        <f aca="false">H42</f>
        <v>0</v>
      </c>
      <c r="AC42" s="6" t="n">
        <f aca="false">K42</f>
        <v>0</v>
      </c>
      <c r="AD42" s="6" t="n">
        <f aca="false">J42</f>
        <v>0</v>
      </c>
      <c r="AE42" s="7" t="n">
        <f aca="false">('Calc Data'!O42*2*2.29)-NPK!AD42</f>
        <v>0</v>
      </c>
      <c r="AF42" s="6" t="n">
        <f aca="false">F42</f>
        <v>0</v>
      </c>
      <c r="AG42" s="6" t="n">
        <f aca="false">('Calc Data'!G42*4)-NPK!AF42</f>
        <v>0</v>
      </c>
    </row>
    <row r="43" customFormat="false" ht="15.75" hidden="false" customHeight="false" outlineLevel="0" collapsed="false">
      <c r="AA43" s="6" t="n">
        <f aca="false">D43</f>
        <v>0</v>
      </c>
      <c r="AB43" s="6" t="n">
        <f aca="false">H43</f>
        <v>0</v>
      </c>
      <c r="AC43" s="6" t="n">
        <f aca="false">K43</f>
        <v>0</v>
      </c>
      <c r="AD43" s="6" t="n">
        <f aca="false">J43</f>
        <v>0</v>
      </c>
      <c r="AE43" s="7" t="n">
        <f aca="false">('Calc Data'!O43*2*2.29)-NPK!AD43</f>
        <v>0</v>
      </c>
      <c r="AF43" s="6" t="n">
        <f aca="false">F43</f>
        <v>0</v>
      </c>
      <c r="AG43" s="6" t="n">
        <f aca="false">('Calc Data'!G43*4)-NPK!AF43</f>
        <v>0</v>
      </c>
    </row>
    <row r="44" customFormat="false" ht="15.75" hidden="false" customHeight="false" outlineLevel="0" collapsed="false">
      <c r="AA44" s="6" t="n">
        <f aca="false">D44</f>
        <v>0</v>
      </c>
      <c r="AB44" s="6" t="n">
        <f aca="false">H44</f>
        <v>0</v>
      </c>
      <c r="AC44" s="6" t="n">
        <f aca="false">K44</f>
        <v>0</v>
      </c>
      <c r="AD44" s="6" t="n">
        <f aca="false">J44</f>
        <v>0</v>
      </c>
      <c r="AE44" s="7" t="n">
        <f aca="false">('Calc Data'!O44*2*2.29)-NPK!AD44</f>
        <v>0</v>
      </c>
      <c r="AF44" s="6" t="n">
        <f aca="false">F44</f>
        <v>0</v>
      </c>
      <c r="AG44" s="6" t="n">
        <f aca="false">('Calc Data'!G44*4)-NPK!AF44</f>
        <v>0</v>
      </c>
    </row>
    <row r="45" customFormat="false" ht="15.75" hidden="false" customHeight="false" outlineLevel="0" collapsed="false">
      <c r="AA45" s="6" t="n">
        <f aca="false">D45</f>
        <v>0</v>
      </c>
      <c r="AB45" s="6" t="n">
        <f aca="false">H45</f>
        <v>0</v>
      </c>
      <c r="AC45" s="6" t="n">
        <f aca="false">K45</f>
        <v>0</v>
      </c>
      <c r="AD45" s="6" t="n">
        <f aca="false">J45</f>
        <v>0</v>
      </c>
      <c r="AE45" s="7" t="n">
        <f aca="false">('Calc Data'!O45*2*2.29)-NPK!AD45</f>
        <v>0</v>
      </c>
      <c r="AF45" s="6" t="n">
        <f aca="false">F45</f>
        <v>0</v>
      </c>
      <c r="AG45" s="6" t="n">
        <f aca="false">('Calc Data'!G45*4)-NPK!AF45</f>
        <v>0</v>
      </c>
    </row>
    <row r="46" customFormat="false" ht="15.75" hidden="false" customHeight="false" outlineLevel="0" collapsed="false">
      <c r="AA46" s="6" t="n">
        <f aca="false">D46</f>
        <v>0</v>
      </c>
      <c r="AB46" s="6" t="n">
        <f aca="false">H46</f>
        <v>0</v>
      </c>
      <c r="AC46" s="6" t="n">
        <f aca="false">K46</f>
        <v>0</v>
      </c>
      <c r="AD46" s="6" t="n">
        <f aca="false">J46</f>
        <v>0</v>
      </c>
      <c r="AE46" s="7" t="n">
        <f aca="false">('Calc Data'!O46*2*2.29)-NPK!AD46</f>
        <v>0</v>
      </c>
      <c r="AF46" s="6" t="n">
        <f aca="false">F46</f>
        <v>0</v>
      </c>
      <c r="AG46" s="6" t="n">
        <f aca="false">('Calc Data'!G46*4)-NPK!AF46</f>
        <v>0</v>
      </c>
    </row>
    <row r="47" customFormat="false" ht="15.75" hidden="false" customHeight="false" outlineLevel="0" collapsed="false">
      <c r="AA47" s="6" t="n">
        <f aca="false">D47</f>
        <v>0</v>
      </c>
      <c r="AB47" s="6" t="n">
        <f aca="false">H47</f>
        <v>0</v>
      </c>
      <c r="AC47" s="6" t="n">
        <f aca="false">K47</f>
        <v>0</v>
      </c>
      <c r="AD47" s="6" t="n">
        <f aca="false">J47</f>
        <v>0</v>
      </c>
      <c r="AE47" s="7" t="n">
        <f aca="false">('Calc Data'!O47*2*2.29)-NPK!AD47</f>
        <v>0</v>
      </c>
      <c r="AF47" s="6" t="n">
        <f aca="false">F47</f>
        <v>0</v>
      </c>
      <c r="AG47" s="6" t="n">
        <f aca="false">('Calc Data'!G47*4)-NPK!AF47</f>
        <v>0</v>
      </c>
    </row>
    <row r="48" customFormat="false" ht="15.75" hidden="false" customHeight="false" outlineLevel="0" collapsed="false">
      <c r="AA48" s="6" t="n">
        <f aca="false">D48</f>
        <v>0</v>
      </c>
      <c r="AB48" s="6" t="n">
        <f aca="false">H48</f>
        <v>0</v>
      </c>
      <c r="AC48" s="6" t="n">
        <f aca="false">K48</f>
        <v>0</v>
      </c>
      <c r="AD48" s="6" t="n">
        <f aca="false">J48</f>
        <v>0</v>
      </c>
      <c r="AE48" s="7" t="n">
        <f aca="false">('Calc Data'!O48*2*2.29)-NPK!AD48</f>
        <v>0</v>
      </c>
      <c r="AF48" s="6" t="n">
        <f aca="false">F48</f>
        <v>0</v>
      </c>
      <c r="AG48" s="6" t="n">
        <f aca="false">('Calc Data'!G48*4)-NPK!AF48</f>
        <v>0</v>
      </c>
    </row>
    <row r="49" customFormat="false" ht="15.75" hidden="false" customHeight="false" outlineLevel="0" collapsed="false">
      <c r="AA49" s="6" t="n">
        <f aca="false">D49</f>
        <v>0</v>
      </c>
      <c r="AB49" s="6" t="n">
        <f aca="false">H49</f>
        <v>0</v>
      </c>
      <c r="AC49" s="6" t="n">
        <f aca="false">K49</f>
        <v>0</v>
      </c>
      <c r="AD49" s="6" t="n">
        <f aca="false">J49</f>
        <v>0</v>
      </c>
      <c r="AE49" s="7" t="n">
        <f aca="false">('Calc Data'!O49*2*2.29)-NPK!AD49</f>
        <v>0</v>
      </c>
      <c r="AF49" s="6" t="n">
        <f aca="false">F49</f>
        <v>0</v>
      </c>
      <c r="AG49" s="6" t="n">
        <f aca="false">('Calc Data'!G49*4)-NPK!AF49</f>
        <v>0</v>
      </c>
    </row>
    <row r="50" customFormat="false" ht="15.75" hidden="false" customHeight="false" outlineLevel="0" collapsed="false">
      <c r="AA50" s="6" t="n">
        <f aca="false">D50</f>
        <v>0</v>
      </c>
      <c r="AB50" s="6" t="n">
        <f aca="false">H50</f>
        <v>0</v>
      </c>
      <c r="AC50" s="6" t="n">
        <f aca="false">K50</f>
        <v>0</v>
      </c>
      <c r="AD50" s="6" t="n">
        <f aca="false">J50</f>
        <v>0</v>
      </c>
      <c r="AE50" s="7" t="n">
        <f aca="false">('Calc Data'!O50*2*2.29)-NPK!AD50</f>
        <v>0</v>
      </c>
      <c r="AF50" s="6" t="n">
        <f aca="false">F50</f>
        <v>0</v>
      </c>
      <c r="AG50" s="6" t="n">
        <f aca="false">('Calc Data'!G50*4)-NPK!AF50</f>
        <v>0</v>
      </c>
    </row>
    <row r="51" customFormat="false" ht="15.75" hidden="false" customHeight="false" outlineLevel="0" collapsed="false">
      <c r="AA51" s="6" t="n">
        <f aca="false">D51</f>
        <v>0</v>
      </c>
      <c r="AB51" s="6" t="n">
        <f aca="false">H51</f>
        <v>0</v>
      </c>
      <c r="AC51" s="6" t="n">
        <f aca="false">K51</f>
        <v>0</v>
      </c>
      <c r="AD51" s="6" t="n">
        <f aca="false">J51</f>
        <v>0</v>
      </c>
      <c r="AE51" s="7" t="n">
        <f aca="false">('Calc Data'!O51*2*2.29)-NPK!AD51</f>
        <v>0</v>
      </c>
      <c r="AF51" s="6" t="n">
        <f aca="false">F51</f>
        <v>0</v>
      </c>
      <c r="AG51" s="6" t="n">
        <f aca="false">('Calc Data'!G51*4)-NPK!AF51</f>
        <v>0</v>
      </c>
    </row>
    <row r="52" customFormat="false" ht="15.75" hidden="false" customHeight="false" outlineLevel="0" collapsed="false">
      <c r="AA52" s="6" t="n">
        <f aca="false">D52</f>
        <v>0</v>
      </c>
      <c r="AB52" s="6" t="n">
        <f aca="false">H52</f>
        <v>0</v>
      </c>
      <c r="AC52" s="6" t="n">
        <f aca="false">K52</f>
        <v>0</v>
      </c>
      <c r="AD52" s="6" t="n">
        <f aca="false">J52</f>
        <v>0</v>
      </c>
      <c r="AE52" s="7" t="n">
        <f aca="false">('Calc Data'!O52*2*2.29)-NPK!AD52</f>
        <v>0</v>
      </c>
      <c r="AF52" s="6" t="n">
        <f aca="false">F52</f>
        <v>0</v>
      </c>
      <c r="AG52" s="6" t="n">
        <f aca="false">('Calc Data'!G52*4)-NPK!AF52</f>
        <v>0</v>
      </c>
    </row>
    <row r="53" customFormat="false" ht="15.75" hidden="false" customHeight="false" outlineLevel="0" collapsed="false">
      <c r="AA53" s="6" t="n">
        <f aca="false">D53</f>
        <v>0</v>
      </c>
      <c r="AB53" s="6" t="n">
        <f aca="false">H53</f>
        <v>0</v>
      </c>
      <c r="AC53" s="6" t="n">
        <f aca="false">K53</f>
        <v>0</v>
      </c>
      <c r="AD53" s="6" t="n">
        <f aca="false">J53</f>
        <v>0</v>
      </c>
      <c r="AE53" s="7" t="n">
        <f aca="false">('Calc Data'!O53*2*2.29)-NPK!AD53</f>
        <v>0</v>
      </c>
      <c r="AF53" s="6" t="n">
        <f aca="false">F53</f>
        <v>0</v>
      </c>
      <c r="AG53" s="6" t="n">
        <f aca="false">('Calc Data'!G53*4)-NPK!AF53</f>
        <v>0</v>
      </c>
    </row>
    <row r="54" customFormat="false" ht="15.75" hidden="false" customHeight="false" outlineLevel="0" collapsed="false">
      <c r="AA54" s="6" t="n">
        <f aca="false">D54</f>
        <v>0</v>
      </c>
      <c r="AB54" s="6" t="n">
        <f aca="false">H54</f>
        <v>0</v>
      </c>
      <c r="AC54" s="6" t="n">
        <f aca="false">K54</f>
        <v>0</v>
      </c>
      <c r="AD54" s="6" t="n">
        <f aca="false">J54</f>
        <v>0</v>
      </c>
      <c r="AE54" s="7" t="n">
        <f aca="false">('Calc Data'!O54*2*2.29)-NPK!AD54</f>
        <v>0</v>
      </c>
      <c r="AF54" s="6" t="n">
        <f aca="false">F54</f>
        <v>0</v>
      </c>
      <c r="AG54" s="6" t="n">
        <f aca="false">('Calc Data'!G54*4)-NPK!AF54</f>
        <v>0</v>
      </c>
    </row>
    <row r="55" customFormat="false" ht="15.75" hidden="false" customHeight="false" outlineLevel="0" collapsed="false">
      <c r="AA55" s="6" t="n">
        <f aca="false">D55</f>
        <v>0</v>
      </c>
      <c r="AB55" s="6" t="n">
        <f aca="false">H55</f>
        <v>0</v>
      </c>
      <c r="AC55" s="6" t="n">
        <f aca="false">K55</f>
        <v>0</v>
      </c>
      <c r="AD55" s="6" t="n">
        <f aca="false">J55</f>
        <v>0</v>
      </c>
      <c r="AE55" s="7" t="n">
        <f aca="false">('Calc Data'!O55*2*2.29)-NPK!AD55</f>
        <v>0</v>
      </c>
      <c r="AF55" s="6" t="n">
        <f aca="false">F55</f>
        <v>0</v>
      </c>
      <c r="AG55" s="6" t="n">
        <f aca="false">('Calc Data'!G55*4)-NPK!AF55</f>
        <v>0</v>
      </c>
    </row>
    <row r="56" customFormat="false" ht="15.75" hidden="false" customHeight="false" outlineLevel="0" collapsed="false">
      <c r="AA56" s="6" t="n">
        <f aca="false">D56</f>
        <v>0</v>
      </c>
      <c r="AB56" s="6" t="n">
        <f aca="false">H56</f>
        <v>0</v>
      </c>
      <c r="AC56" s="6" t="n">
        <f aca="false">K56</f>
        <v>0</v>
      </c>
      <c r="AD56" s="6" t="n">
        <f aca="false">J56</f>
        <v>0</v>
      </c>
      <c r="AE56" s="7" t="n">
        <f aca="false">('Calc Data'!O56*2*2.29)-NPK!AD56</f>
        <v>0</v>
      </c>
      <c r="AF56" s="6" t="n">
        <f aca="false">F56</f>
        <v>0</v>
      </c>
      <c r="AG56" s="6" t="n">
        <f aca="false">('Calc Data'!G56*4)-NPK!AF56</f>
        <v>0</v>
      </c>
    </row>
    <row r="57" customFormat="false" ht="15.75" hidden="false" customHeight="false" outlineLevel="0" collapsed="false">
      <c r="AA57" s="6" t="n">
        <f aca="false">D57</f>
        <v>0</v>
      </c>
      <c r="AB57" s="6" t="n">
        <f aca="false">H57</f>
        <v>0</v>
      </c>
      <c r="AC57" s="6" t="n">
        <f aca="false">K57</f>
        <v>0</v>
      </c>
      <c r="AD57" s="6" t="n">
        <f aca="false">J57</f>
        <v>0</v>
      </c>
      <c r="AE57" s="7" t="n">
        <f aca="false">('Calc Data'!O57*2*2.29)-NPK!AD57</f>
        <v>0</v>
      </c>
      <c r="AF57" s="6" t="n">
        <f aca="false">F57</f>
        <v>0</v>
      </c>
      <c r="AG57" s="6" t="n">
        <f aca="false">('Calc Data'!G57*4)-NPK!AF57</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8000"/>
    <pageSetUpPr fitToPage="false"/>
  </sheetPr>
  <dimension ref="A1:A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96484375" defaultRowHeight="15.75" zeroHeight="false" outlineLevelRow="0" outlineLevelCol="0"/>
  <cols>
    <col collapsed="false" customWidth="true" hidden="false" outlineLevel="0" max="4" min="4" style="0" width="12.09"/>
    <col collapsed="false" customWidth="true" hidden="false" outlineLevel="0" max="5" min="5" style="0" width="13.65"/>
    <col collapsed="false" customWidth="true" hidden="false" outlineLevel="0" max="6" min="6" style="0" width="12.43"/>
    <col collapsed="false" customWidth="true" hidden="false" outlineLevel="0" max="9" min="9" style="0" width="12.65"/>
    <col collapsed="false" customWidth="true" hidden="false" outlineLevel="0" max="10" min="10" style="0" width="11.43"/>
    <col collapsed="false" customWidth="true" hidden="false" outlineLevel="0" max="11" min="11" style="0" width="19.09"/>
    <col collapsed="false" customWidth="true" hidden="false" outlineLevel="0" max="12" min="12" style="0" width="12.76"/>
    <col collapsed="false" customWidth="true" hidden="false" outlineLevel="0" max="27" min="27" style="0" width="10.09"/>
  </cols>
  <sheetData>
    <row r="1" customFormat="false" ht="78.75" hidden="false" customHeight="false" outlineLevel="0" collapsed="false">
      <c r="A1" s="28" t="s">
        <v>0</v>
      </c>
      <c r="B1" s="28" t="s">
        <v>1</v>
      </c>
      <c r="C1" s="28" t="s">
        <v>2</v>
      </c>
      <c r="D1" s="48" t="s">
        <v>82</v>
      </c>
      <c r="E1" s="45" t="s">
        <v>83</v>
      </c>
      <c r="F1" s="48" t="s">
        <v>84</v>
      </c>
      <c r="G1" s="48" t="s">
        <v>85</v>
      </c>
      <c r="H1" s="48" t="s">
        <v>86</v>
      </c>
      <c r="I1" s="48" t="s">
        <v>87</v>
      </c>
      <c r="J1" s="48" t="s">
        <v>88</v>
      </c>
      <c r="K1" s="48" t="s">
        <v>89</v>
      </c>
      <c r="L1" s="48" t="s">
        <v>90</v>
      </c>
      <c r="AA1" s="48" t="s">
        <v>88</v>
      </c>
      <c r="AB1" s="46" t="s">
        <v>72</v>
      </c>
    </row>
    <row r="2" customFormat="false" ht="15.75" hidden="false" customHeight="false" outlineLevel="0" collapsed="false">
      <c r="A2" s="16"/>
      <c r="D2" s="7"/>
      <c r="E2" s="7"/>
      <c r="F2" s="7"/>
      <c r="G2" s="7"/>
      <c r="H2" s="7"/>
      <c r="I2" s="7"/>
      <c r="J2" s="7"/>
      <c r="AA2" s="7"/>
      <c r="AB2" s="47"/>
    </row>
    <row r="3" customFormat="false" ht="15.75" hidden="false" customHeight="false" outlineLevel="0" collapsed="false">
      <c r="D3" s="7"/>
      <c r="E3" s="7"/>
      <c r="F3" s="7"/>
      <c r="G3" s="7"/>
      <c r="H3" s="7"/>
      <c r="I3" s="7"/>
      <c r="J3" s="7"/>
      <c r="AA3" s="7"/>
      <c r="AB3" s="47"/>
    </row>
    <row r="4" customFormat="false" ht="15.75" hidden="false" customHeight="false" outlineLevel="0" collapsed="false">
      <c r="D4" s="7"/>
      <c r="E4" s="7"/>
      <c r="F4" s="7"/>
      <c r="G4" s="7"/>
      <c r="H4" s="7"/>
      <c r="I4" s="7"/>
      <c r="J4" s="7"/>
      <c r="AA4" s="7"/>
      <c r="AB4" s="47"/>
    </row>
    <row r="5" customFormat="false" ht="15.75" hidden="false" customHeight="false" outlineLevel="0" collapsed="false">
      <c r="D5" s="7"/>
      <c r="E5" s="7"/>
      <c r="F5" s="7"/>
      <c r="G5" s="7"/>
      <c r="H5" s="7"/>
      <c r="I5" s="7"/>
      <c r="J5" s="7"/>
      <c r="AA5" s="7"/>
      <c r="AB5" s="47"/>
    </row>
    <row r="6" customFormat="false" ht="15.75" hidden="false" customHeight="false" outlineLevel="0" collapsed="false">
      <c r="D6" s="7"/>
      <c r="E6" s="7"/>
      <c r="F6" s="7"/>
      <c r="J6" s="7"/>
      <c r="AA6" s="7"/>
      <c r="AB6" s="47"/>
    </row>
    <row r="7" customFormat="false" ht="15.75" hidden="false" customHeight="false" outlineLevel="0" collapsed="false">
      <c r="J7" s="7"/>
      <c r="AA7" s="7"/>
      <c r="AB7" s="47"/>
    </row>
    <row r="8" customFormat="false" ht="15.75" hidden="false" customHeight="false" outlineLevel="0" collapsed="false">
      <c r="J8" s="7"/>
      <c r="AA8" s="7"/>
      <c r="AB8" s="47"/>
    </row>
    <row r="9" customFormat="false" ht="15.75" hidden="false" customHeight="false" outlineLevel="0" collapsed="false">
      <c r="J9" s="7"/>
      <c r="AA9" s="7"/>
      <c r="AB9" s="47"/>
    </row>
    <row r="10" customFormat="false" ht="15.75" hidden="false" customHeight="false" outlineLevel="0" collapsed="false">
      <c r="J10" s="7"/>
      <c r="AA10" s="7"/>
      <c r="AB10" s="47"/>
    </row>
    <row r="11" customFormat="false" ht="15.75" hidden="false" customHeight="false" outlineLevel="0" collapsed="false">
      <c r="J11" s="7"/>
      <c r="AA11" s="7"/>
      <c r="AB11" s="47"/>
    </row>
    <row r="12" customFormat="false" ht="15.75" hidden="false" customHeight="false" outlineLevel="0" collapsed="false">
      <c r="J12" s="7"/>
      <c r="AA12" s="7" t="n">
        <f aca="false">J12</f>
        <v>0</v>
      </c>
      <c r="AB12" s="47" t="n">
        <f aca="false">NPK!G12</f>
        <v>0</v>
      </c>
    </row>
    <row r="13" customFormat="false" ht="15.75" hidden="false" customHeight="false" outlineLevel="0" collapsed="false">
      <c r="J13" s="7"/>
      <c r="AA13" s="7" t="n">
        <f aca="false">J13</f>
        <v>0</v>
      </c>
      <c r="AB13" s="47" t="n">
        <f aca="false">NPK!G13</f>
        <v>0</v>
      </c>
    </row>
    <row r="14" customFormat="false" ht="15.75" hidden="false" customHeight="false" outlineLevel="0" collapsed="false">
      <c r="J14" s="7"/>
      <c r="AA14" s="7" t="n">
        <f aca="false">J14</f>
        <v>0</v>
      </c>
      <c r="AB14" s="47" t="n">
        <f aca="false">NPK!G14</f>
        <v>0</v>
      </c>
    </row>
    <row r="15" customFormat="false" ht="15.75" hidden="false" customHeight="false" outlineLevel="0" collapsed="false">
      <c r="J15" s="7"/>
      <c r="AA15" s="7" t="n">
        <f aca="false">J15</f>
        <v>0</v>
      </c>
      <c r="AB15" s="47" t="n">
        <f aca="false">NPK!G15</f>
        <v>0</v>
      </c>
    </row>
    <row r="16" customFormat="false" ht="15.75" hidden="false" customHeight="false" outlineLevel="0" collapsed="false">
      <c r="J16" s="7"/>
      <c r="AA16" s="7" t="n">
        <f aca="false">J16</f>
        <v>0</v>
      </c>
      <c r="AB16" s="47" t="n">
        <f aca="false">NPK!G16</f>
        <v>0</v>
      </c>
    </row>
    <row r="17" customFormat="false" ht="15.75" hidden="false" customHeight="false" outlineLevel="0" collapsed="false">
      <c r="J17" s="7"/>
      <c r="AA17" s="7" t="n">
        <f aca="false">J17</f>
        <v>0</v>
      </c>
      <c r="AB17" s="47" t="n">
        <f aca="false">NPK!G17</f>
        <v>0</v>
      </c>
    </row>
    <row r="18" customFormat="false" ht="15.75" hidden="false" customHeight="false" outlineLevel="0" collapsed="false">
      <c r="J18" s="7"/>
      <c r="AA18" s="7" t="n">
        <f aca="false">J18</f>
        <v>0</v>
      </c>
      <c r="AB18" s="47" t="n">
        <f aca="false">NPK!G18</f>
        <v>0</v>
      </c>
    </row>
    <row r="19" customFormat="false" ht="15.75" hidden="false" customHeight="false" outlineLevel="0" collapsed="false">
      <c r="J19" s="7"/>
      <c r="AA19" s="7" t="n">
        <f aca="false">J19</f>
        <v>0</v>
      </c>
      <c r="AB19" s="47" t="n">
        <f aca="false">NPK!G19</f>
        <v>0</v>
      </c>
    </row>
    <row r="20" customFormat="false" ht="15.75" hidden="false" customHeight="false" outlineLevel="0" collapsed="false">
      <c r="J20" s="7"/>
      <c r="AA20" s="7" t="n">
        <f aca="false">J20</f>
        <v>0</v>
      </c>
      <c r="AB20" s="47" t="n">
        <f aca="false">NPK!G20</f>
        <v>0</v>
      </c>
    </row>
    <row r="21" customFormat="false" ht="15.75" hidden="false" customHeight="false" outlineLevel="0" collapsed="false">
      <c r="J21" s="7"/>
      <c r="AA21" s="7" t="n">
        <f aca="false">J21</f>
        <v>0</v>
      </c>
      <c r="AB21" s="47" t="n">
        <f aca="false">NPK!G21</f>
        <v>0</v>
      </c>
    </row>
    <row r="22" customFormat="false" ht="15.75" hidden="false" customHeight="false" outlineLevel="0" collapsed="false">
      <c r="J22" s="7"/>
      <c r="AA22" s="7" t="n">
        <f aca="false">J22</f>
        <v>0</v>
      </c>
      <c r="AB22" s="47" t="n">
        <f aca="false">NPK!G22</f>
        <v>0</v>
      </c>
    </row>
    <row r="23" customFormat="false" ht="15.75" hidden="false" customHeight="false" outlineLevel="0" collapsed="false">
      <c r="J23" s="7"/>
      <c r="AA23" s="7" t="n">
        <f aca="false">J23</f>
        <v>0</v>
      </c>
      <c r="AB23" s="47" t="n">
        <f aca="false">NPK!G23</f>
        <v>0</v>
      </c>
    </row>
    <row r="24" customFormat="false" ht="15.75" hidden="false" customHeight="false" outlineLevel="0" collapsed="false">
      <c r="J24" s="7"/>
      <c r="AA24" s="7" t="n">
        <f aca="false">J24</f>
        <v>0</v>
      </c>
      <c r="AB24" s="47" t="n">
        <f aca="false">NPK!G24</f>
        <v>0</v>
      </c>
    </row>
    <row r="25" customFormat="false" ht="15.75" hidden="false" customHeight="false" outlineLevel="0" collapsed="false">
      <c r="J25" s="7"/>
      <c r="AA25" s="7" t="n">
        <f aca="false">J25</f>
        <v>0</v>
      </c>
      <c r="AB25" s="47" t="n">
        <f aca="false">NPK!G25</f>
        <v>0</v>
      </c>
    </row>
    <row r="26" customFormat="false" ht="15.75" hidden="false" customHeight="false" outlineLevel="0" collapsed="false">
      <c r="J26" s="7"/>
      <c r="AA26" s="7" t="n">
        <f aca="false">J26</f>
        <v>0</v>
      </c>
      <c r="AB26" s="47" t="n">
        <f aca="false">NPK!G26</f>
        <v>0</v>
      </c>
    </row>
    <row r="27" customFormat="false" ht="15.75" hidden="false" customHeight="false" outlineLevel="0" collapsed="false">
      <c r="J27" s="7"/>
      <c r="AA27" s="7" t="n">
        <f aca="false">J27</f>
        <v>0</v>
      </c>
      <c r="AB27" s="47" t="n">
        <f aca="false">NPK!G27</f>
        <v>0</v>
      </c>
    </row>
    <row r="28" customFormat="false" ht="15.75" hidden="false" customHeight="false" outlineLevel="0" collapsed="false">
      <c r="J28" s="7"/>
      <c r="AA28" s="7" t="n">
        <f aca="false">J28</f>
        <v>0</v>
      </c>
      <c r="AB28" s="47" t="n">
        <f aca="false">NPK!G28</f>
        <v>0</v>
      </c>
    </row>
    <row r="29" customFormat="false" ht="15.75" hidden="false" customHeight="false" outlineLevel="0" collapsed="false">
      <c r="J29" s="7"/>
      <c r="AA29" s="7" t="n">
        <f aca="false">J29</f>
        <v>0</v>
      </c>
      <c r="AB29" s="47" t="n">
        <f aca="false">NPK!G29</f>
        <v>0</v>
      </c>
    </row>
    <row r="30" customFormat="false" ht="15.75" hidden="false" customHeight="false" outlineLevel="0" collapsed="false">
      <c r="J30" s="7"/>
      <c r="AA30" s="7" t="n">
        <f aca="false">J30</f>
        <v>0</v>
      </c>
      <c r="AB30" s="47" t="n">
        <f aca="false">NPK!G30</f>
        <v>0</v>
      </c>
    </row>
    <row r="31" customFormat="false" ht="15.75" hidden="false" customHeight="false" outlineLevel="0" collapsed="false">
      <c r="J31" s="7"/>
      <c r="AA31" s="7" t="n">
        <f aca="false">J31</f>
        <v>0</v>
      </c>
      <c r="AB31" s="47" t="n">
        <f aca="false">NPK!G31</f>
        <v>0</v>
      </c>
    </row>
    <row r="32" customFormat="false" ht="15.75" hidden="false" customHeight="false" outlineLevel="0" collapsed="false">
      <c r="J32" s="7"/>
      <c r="AA32" s="7" t="n">
        <f aca="false">J32</f>
        <v>0</v>
      </c>
      <c r="AB32" s="47" t="n">
        <f aca="false">NPK!G32</f>
        <v>0</v>
      </c>
    </row>
    <row r="33" customFormat="false" ht="15.75" hidden="false" customHeight="false" outlineLevel="0" collapsed="false">
      <c r="J33" s="7"/>
      <c r="AA33" s="7" t="n">
        <f aca="false">J33</f>
        <v>0</v>
      </c>
      <c r="AB33" s="47" t="n">
        <f aca="false">NPK!G33</f>
        <v>0</v>
      </c>
    </row>
    <row r="34" customFormat="false" ht="15.75" hidden="false" customHeight="false" outlineLevel="0" collapsed="false">
      <c r="J34" s="7"/>
      <c r="AA34" s="7" t="n">
        <f aca="false">J34</f>
        <v>0</v>
      </c>
      <c r="AB34" s="47" t="n">
        <f aca="false">NPK!G34</f>
        <v>0</v>
      </c>
    </row>
    <row r="35" customFormat="false" ht="15.75" hidden="false" customHeight="false" outlineLevel="0" collapsed="false">
      <c r="J35" s="7"/>
      <c r="AA35" s="7" t="n">
        <f aca="false">J35</f>
        <v>0</v>
      </c>
      <c r="AB35" s="47" t="n">
        <f aca="false">NPK!G35</f>
        <v>0</v>
      </c>
    </row>
    <row r="36" customFormat="false" ht="15.75" hidden="false" customHeight="false" outlineLevel="0" collapsed="false">
      <c r="J36" s="7"/>
      <c r="AA36" s="7" t="n">
        <f aca="false">J36</f>
        <v>0</v>
      </c>
      <c r="AB36" s="47" t="n">
        <f aca="false">NPK!G36</f>
        <v>0</v>
      </c>
    </row>
    <row r="37" customFormat="false" ht="15.75" hidden="false" customHeight="false" outlineLevel="0" collapsed="false">
      <c r="J37" s="7"/>
      <c r="AA37" s="7" t="n">
        <f aca="false">J37</f>
        <v>0</v>
      </c>
      <c r="AB37" s="47" t="n">
        <f aca="false">NPK!G37</f>
        <v>0</v>
      </c>
    </row>
    <row r="38" customFormat="false" ht="15.75" hidden="false" customHeight="false" outlineLevel="0" collapsed="false">
      <c r="J38" s="7"/>
      <c r="AA38" s="7" t="n">
        <f aca="false">J38</f>
        <v>0</v>
      </c>
      <c r="AB38" s="47" t="n">
        <f aca="false">NPK!G38</f>
        <v>0</v>
      </c>
    </row>
    <row r="39" customFormat="false" ht="15.75" hidden="false" customHeight="false" outlineLevel="0" collapsed="false">
      <c r="J39" s="7"/>
      <c r="AA39" s="7" t="n">
        <f aca="false">J39</f>
        <v>0</v>
      </c>
      <c r="AB39" s="47" t="n">
        <f aca="false">NPK!G39</f>
        <v>0</v>
      </c>
    </row>
    <row r="40" customFormat="false" ht="15.75" hidden="false" customHeight="false" outlineLevel="0" collapsed="false">
      <c r="J40" s="7"/>
      <c r="AA40" s="7" t="n">
        <f aca="false">J40</f>
        <v>0</v>
      </c>
      <c r="AB40" s="47" t="n">
        <f aca="false">NPK!G40</f>
        <v>0</v>
      </c>
    </row>
    <row r="41" customFormat="false" ht="15.75" hidden="false" customHeight="false" outlineLevel="0" collapsed="false">
      <c r="J41" s="7"/>
      <c r="AA41" s="7" t="n">
        <f aca="false">J41</f>
        <v>0</v>
      </c>
      <c r="AB41" s="47" t="n">
        <f aca="false">NPK!G41</f>
        <v>0</v>
      </c>
    </row>
    <row r="42" customFormat="false" ht="15.75" hidden="false" customHeight="false" outlineLevel="0" collapsed="false">
      <c r="J42" s="7"/>
      <c r="AA42" s="7" t="n">
        <f aca="false">J42</f>
        <v>0</v>
      </c>
      <c r="AB42" s="47" t="n">
        <f aca="false">NPK!G42</f>
        <v>0</v>
      </c>
    </row>
    <row r="43" customFormat="false" ht="15.75" hidden="false" customHeight="false" outlineLevel="0" collapsed="false">
      <c r="J43" s="7"/>
      <c r="AA43" s="7" t="n">
        <f aca="false">J43</f>
        <v>0</v>
      </c>
      <c r="AB43" s="47" t="n">
        <f aca="false">NPK!G43</f>
        <v>0</v>
      </c>
    </row>
    <row r="44" customFormat="false" ht="15.75" hidden="false" customHeight="false" outlineLevel="0" collapsed="false">
      <c r="J44" s="7"/>
      <c r="AA44" s="7" t="n">
        <f aca="false">J44</f>
        <v>0</v>
      </c>
      <c r="AB44" s="47" t="n">
        <f aca="false">NPK!G44</f>
        <v>0</v>
      </c>
    </row>
    <row r="45" customFormat="false" ht="15.75" hidden="false" customHeight="false" outlineLevel="0" collapsed="false">
      <c r="J45" s="7"/>
      <c r="AA45" s="7" t="n">
        <f aca="false">J45</f>
        <v>0</v>
      </c>
      <c r="AB45" s="47" t="n">
        <f aca="false">NPK!G45</f>
        <v>0</v>
      </c>
    </row>
    <row r="46" customFormat="false" ht="15.75" hidden="false" customHeight="false" outlineLevel="0" collapsed="false">
      <c r="J46" s="7"/>
      <c r="AA46" s="7" t="n">
        <f aca="false">J46</f>
        <v>0</v>
      </c>
      <c r="AB46" s="47" t="n">
        <f aca="false">NPK!G46</f>
        <v>0</v>
      </c>
    </row>
    <row r="47" customFormat="false" ht="15.75" hidden="false" customHeight="false" outlineLevel="0" collapsed="false">
      <c r="J47" s="7"/>
      <c r="AA47" s="7" t="n">
        <f aca="false">J47</f>
        <v>0</v>
      </c>
      <c r="AB47" s="47" t="n">
        <f aca="false">NPK!G47</f>
        <v>0</v>
      </c>
    </row>
    <row r="48" customFormat="false" ht="15.75" hidden="false" customHeight="false" outlineLevel="0" collapsed="false">
      <c r="J48" s="7"/>
      <c r="AA48" s="7" t="n">
        <f aca="false">J48</f>
        <v>0</v>
      </c>
      <c r="AB48" s="47" t="n">
        <f aca="false">NPK!G48</f>
        <v>0</v>
      </c>
    </row>
    <row r="49" customFormat="false" ht="15.75" hidden="false" customHeight="false" outlineLevel="0" collapsed="false">
      <c r="J49" s="7"/>
      <c r="AA49" s="7" t="n">
        <f aca="false">J49</f>
        <v>0</v>
      </c>
      <c r="AB49" s="47" t="n">
        <f aca="false">NPK!G49</f>
        <v>0</v>
      </c>
    </row>
    <row r="50" customFormat="false" ht="15.75" hidden="false" customHeight="false" outlineLevel="0" collapsed="false">
      <c r="J50" s="7"/>
      <c r="AA50" s="7" t="n">
        <f aca="false">J50</f>
        <v>0</v>
      </c>
      <c r="AB50" s="47" t="n">
        <f aca="false">NPK!G50</f>
        <v>0</v>
      </c>
    </row>
    <row r="51" customFormat="false" ht="15.75" hidden="false" customHeight="false" outlineLevel="0" collapsed="false">
      <c r="J51" s="7"/>
      <c r="AA51" s="7" t="n">
        <f aca="false">J51</f>
        <v>0</v>
      </c>
      <c r="AB51" s="47" t="n">
        <f aca="false">NPK!G51</f>
        <v>0</v>
      </c>
    </row>
    <row r="52" customFormat="false" ht="15.75" hidden="false" customHeight="false" outlineLevel="0" collapsed="false">
      <c r="J52" s="7"/>
      <c r="AA52" s="7" t="n">
        <f aca="false">J52</f>
        <v>0</v>
      </c>
      <c r="AB52" s="47" t="n">
        <f aca="false">NPK!G52</f>
        <v>0</v>
      </c>
    </row>
    <row r="53" customFormat="false" ht="15.75" hidden="false" customHeight="false" outlineLevel="0" collapsed="false">
      <c r="J53" s="7"/>
      <c r="AA53" s="7" t="n">
        <f aca="false">J53</f>
        <v>0</v>
      </c>
      <c r="AB53" s="47" t="n">
        <f aca="false">NPK!G53</f>
        <v>0</v>
      </c>
    </row>
    <row r="54" customFormat="false" ht="15.75" hidden="false" customHeight="false" outlineLevel="0" collapsed="false">
      <c r="J54" s="7"/>
      <c r="AA54" s="7" t="n">
        <f aca="false">J54</f>
        <v>0</v>
      </c>
      <c r="AB54" s="47" t="n">
        <f aca="false">NPK!G54</f>
        <v>0</v>
      </c>
    </row>
    <row r="55" customFormat="false" ht="15.75" hidden="false" customHeight="false" outlineLevel="0" collapsed="false">
      <c r="AA55" s="7" t="n">
        <f aca="false">J55</f>
        <v>0</v>
      </c>
      <c r="AB55" s="47" t="n">
        <f aca="false">NPK!G55</f>
        <v>0</v>
      </c>
    </row>
    <row r="56" customFormat="false" ht="15.75" hidden="false" customHeight="false" outlineLevel="0" collapsed="false">
      <c r="AA56" s="7" t="n">
        <f aca="false">J56</f>
        <v>0</v>
      </c>
      <c r="AB56" s="47" t="n">
        <f aca="false">NPK!G56</f>
        <v>0</v>
      </c>
    </row>
    <row r="57" customFormat="false" ht="15.75" hidden="false" customHeight="false" outlineLevel="0" collapsed="false">
      <c r="AA57" s="7" t="n">
        <f aca="false">J57</f>
        <v>0</v>
      </c>
      <c r="AB57" s="47" t="n">
        <f aca="false">NPK!G57</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8000"/>
    <pageSetUpPr fitToPage="false"/>
  </sheetPr>
  <dimension ref="A1:BC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96484375" defaultRowHeight="15.75" zeroHeight="false" outlineLevelRow="0" outlineLevelCol="0"/>
  <cols>
    <col collapsed="false" customWidth="true" hidden="false" outlineLevel="0" max="11" min="11" style="0" width="12.43"/>
    <col collapsed="false" customWidth="true" hidden="false" outlineLevel="0" max="14" min="14" style="0" width="11.54"/>
    <col collapsed="false" customWidth="true" hidden="false" outlineLevel="0" max="15" min="15" style="0" width="11.43"/>
    <col collapsed="false" customWidth="true" hidden="false" outlineLevel="0" max="16" min="16" style="0" width="11.65"/>
    <col collapsed="false" customWidth="true" hidden="false" outlineLevel="0" max="18" min="18" style="0" width="12.09"/>
    <col collapsed="false" customWidth="true" hidden="false" outlineLevel="0" max="55" min="55" style="0" width="11.21"/>
  </cols>
  <sheetData>
    <row r="1" customFormat="false" ht="63" hidden="false" customHeight="false" outlineLevel="0" collapsed="false">
      <c r="A1" s="28" t="s">
        <v>0</v>
      </c>
      <c r="B1" s="28" t="s">
        <v>1</v>
      </c>
      <c r="C1" s="28" t="s">
        <v>2</v>
      </c>
      <c r="D1" s="45" t="s">
        <v>91</v>
      </c>
      <c r="E1" s="45" t="s">
        <v>92</v>
      </c>
      <c r="F1" s="45" t="s">
        <v>93</v>
      </c>
      <c r="G1" s="45" t="s">
        <v>94</v>
      </c>
      <c r="H1" s="49" t="s">
        <v>95</v>
      </c>
      <c r="I1" s="45" t="s">
        <v>96</v>
      </c>
      <c r="J1" s="48" t="s">
        <v>97</v>
      </c>
      <c r="K1" s="45" t="s">
        <v>98</v>
      </c>
      <c r="L1" s="49" t="s">
        <v>99</v>
      </c>
      <c r="M1" s="48" t="s">
        <v>100</v>
      </c>
      <c r="N1" s="48" t="s">
        <v>101</v>
      </c>
      <c r="O1" s="48" t="s">
        <v>102</v>
      </c>
      <c r="P1" s="28" t="s">
        <v>103</v>
      </c>
      <c r="Q1" s="28" t="s">
        <v>104</v>
      </c>
      <c r="R1" s="48" t="s">
        <v>105</v>
      </c>
      <c r="S1" s="48" t="s">
        <v>106</v>
      </c>
      <c r="T1" s="48" t="s">
        <v>107</v>
      </c>
      <c r="U1" s="48" t="s">
        <v>108</v>
      </c>
      <c r="BA1" s="45" t="s">
        <v>91</v>
      </c>
      <c r="BB1" s="45" t="s">
        <v>96</v>
      </c>
      <c r="BC1" s="45" t="s">
        <v>98</v>
      </c>
    </row>
    <row r="2" customFormat="false" ht="15.75" hidden="false" customHeight="false" outlineLevel="0" collapsed="false">
      <c r="A2" s="16"/>
      <c r="N2" s="7"/>
      <c r="O2" s="7"/>
      <c r="P2" s="7"/>
      <c r="Q2" s="7"/>
      <c r="R2" s="7"/>
      <c r="S2" s="50"/>
      <c r="T2" s="7"/>
      <c r="U2" s="7"/>
    </row>
    <row r="3" customFormat="false" ht="15.75" hidden="false" customHeight="false" outlineLevel="0" collapsed="false">
      <c r="N3" s="7"/>
      <c r="O3" s="7"/>
      <c r="P3" s="7"/>
      <c r="Q3" s="7"/>
    </row>
    <row r="4" customFormat="false" ht="15.75" hidden="false" customHeight="false" outlineLevel="0" collapsed="false">
      <c r="N4" s="7"/>
      <c r="O4" s="7"/>
      <c r="P4" s="7"/>
      <c r="Q4" s="7"/>
    </row>
    <row r="5" customFormat="false" ht="15.75" hidden="false" customHeight="false" outlineLevel="0" collapsed="false">
      <c r="N5" s="7"/>
      <c r="O5" s="7"/>
      <c r="P5" s="7"/>
      <c r="Q5" s="7"/>
    </row>
    <row r="12" customFormat="false" ht="15.75" hidden="false" customHeight="false" outlineLevel="0" collapsed="false">
      <c r="BA12" s="0" t="n">
        <f aca="false">D12</f>
        <v>0</v>
      </c>
      <c r="BB12" s="0" t="n">
        <f aca="false">I12</f>
        <v>0</v>
      </c>
      <c r="BC12" s="0" t="n">
        <f aca="false">K12</f>
        <v>0</v>
      </c>
    </row>
    <row r="13" customFormat="false" ht="15.75" hidden="false" customHeight="false" outlineLevel="0" collapsed="false">
      <c r="BA13" s="0" t="n">
        <f aca="false">D13</f>
        <v>0</v>
      </c>
      <c r="BB13" s="0" t="n">
        <f aca="false">I13</f>
        <v>0</v>
      </c>
      <c r="BC13" s="0" t="n">
        <f aca="false">K13</f>
        <v>0</v>
      </c>
    </row>
    <row r="14" customFormat="false" ht="15.75" hidden="false" customHeight="false" outlineLevel="0" collapsed="false">
      <c r="BA14" s="0" t="n">
        <f aca="false">D14</f>
        <v>0</v>
      </c>
      <c r="BB14" s="0" t="n">
        <f aca="false">I14</f>
        <v>0</v>
      </c>
      <c r="BC14" s="0" t="n">
        <f aca="false">K14</f>
        <v>0</v>
      </c>
    </row>
    <row r="15" customFormat="false" ht="15.75" hidden="false" customHeight="false" outlineLevel="0" collapsed="false">
      <c r="BA15" s="0" t="n">
        <f aca="false">D15</f>
        <v>0</v>
      </c>
      <c r="BB15" s="0" t="n">
        <f aca="false">I15</f>
        <v>0</v>
      </c>
      <c r="BC15" s="0" t="n">
        <f aca="false">K15</f>
        <v>0</v>
      </c>
    </row>
    <row r="16" customFormat="false" ht="15.75" hidden="false" customHeight="false" outlineLevel="0" collapsed="false">
      <c r="BA16" s="0" t="n">
        <f aca="false">D16</f>
        <v>0</v>
      </c>
      <c r="BB16" s="0" t="n">
        <f aca="false">I16</f>
        <v>0</v>
      </c>
      <c r="BC16" s="0" t="n">
        <f aca="false">K16</f>
        <v>0</v>
      </c>
    </row>
    <row r="17" customFormat="false" ht="15.75" hidden="false" customHeight="false" outlineLevel="0" collapsed="false">
      <c r="BA17" s="0" t="n">
        <f aca="false">D17</f>
        <v>0</v>
      </c>
      <c r="BB17" s="0" t="n">
        <f aca="false">I17</f>
        <v>0</v>
      </c>
      <c r="BC17" s="0" t="n">
        <f aca="false">K17</f>
        <v>0</v>
      </c>
    </row>
    <row r="18" customFormat="false" ht="15.75" hidden="false" customHeight="false" outlineLevel="0" collapsed="false">
      <c r="BA18" s="0" t="n">
        <f aca="false">D18</f>
        <v>0</v>
      </c>
      <c r="BB18" s="0" t="n">
        <f aca="false">I18</f>
        <v>0</v>
      </c>
      <c r="BC18" s="0" t="n">
        <f aca="false">K18</f>
        <v>0</v>
      </c>
    </row>
    <row r="19" customFormat="false" ht="15.75" hidden="false" customHeight="false" outlineLevel="0" collapsed="false">
      <c r="BA19" s="0" t="n">
        <f aca="false">D19</f>
        <v>0</v>
      </c>
      <c r="BB19" s="0" t="n">
        <f aca="false">I19</f>
        <v>0</v>
      </c>
      <c r="BC19" s="0" t="n">
        <f aca="false">K19</f>
        <v>0</v>
      </c>
    </row>
    <row r="20" customFormat="false" ht="15.75" hidden="false" customHeight="false" outlineLevel="0" collapsed="false">
      <c r="BA20" s="0" t="n">
        <f aca="false">D20</f>
        <v>0</v>
      </c>
      <c r="BB20" s="0" t="n">
        <f aca="false">I20</f>
        <v>0</v>
      </c>
      <c r="BC20" s="0" t="n">
        <f aca="false">K20</f>
        <v>0</v>
      </c>
    </row>
    <row r="21" customFormat="false" ht="15.75" hidden="false" customHeight="false" outlineLevel="0" collapsed="false">
      <c r="BA21" s="0" t="n">
        <f aca="false">D21</f>
        <v>0</v>
      </c>
      <c r="BB21" s="0" t="n">
        <f aca="false">I21</f>
        <v>0</v>
      </c>
      <c r="BC21" s="0" t="n">
        <f aca="false">K21</f>
        <v>0</v>
      </c>
    </row>
    <row r="22" customFormat="false" ht="15.75" hidden="false" customHeight="false" outlineLevel="0" collapsed="false">
      <c r="BA22" s="0" t="n">
        <f aca="false">D22</f>
        <v>0</v>
      </c>
      <c r="BB22" s="0" t="n">
        <f aca="false">I22</f>
        <v>0</v>
      </c>
      <c r="BC22" s="0" t="n">
        <f aca="false">K22</f>
        <v>0</v>
      </c>
    </row>
    <row r="23" customFormat="false" ht="15.75" hidden="false" customHeight="false" outlineLevel="0" collapsed="false">
      <c r="BA23" s="0" t="n">
        <f aca="false">D23</f>
        <v>0</v>
      </c>
      <c r="BB23" s="0" t="n">
        <f aca="false">I23</f>
        <v>0</v>
      </c>
      <c r="BC23" s="0" t="n">
        <f aca="false">K23</f>
        <v>0</v>
      </c>
    </row>
    <row r="24" customFormat="false" ht="15.75" hidden="false" customHeight="false" outlineLevel="0" collapsed="false">
      <c r="BA24" s="0" t="n">
        <f aca="false">D24</f>
        <v>0</v>
      </c>
      <c r="BB24" s="0" t="n">
        <f aca="false">I24</f>
        <v>0</v>
      </c>
      <c r="BC24" s="0" t="n">
        <f aca="false">K24</f>
        <v>0</v>
      </c>
    </row>
    <row r="25" customFormat="false" ht="15.75" hidden="false" customHeight="false" outlineLevel="0" collapsed="false">
      <c r="BA25" s="0" t="n">
        <f aca="false">D25</f>
        <v>0</v>
      </c>
      <c r="BB25" s="0" t="n">
        <f aca="false">I25</f>
        <v>0</v>
      </c>
      <c r="BC25" s="0" t="n">
        <f aca="false">K25</f>
        <v>0</v>
      </c>
    </row>
    <row r="26" customFormat="false" ht="15.75" hidden="false" customHeight="false" outlineLevel="0" collapsed="false">
      <c r="BA26" s="0" t="n">
        <f aca="false">D26</f>
        <v>0</v>
      </c>
      <c r="BB26" s="0" t="n">
        <f aca="false">I26</f>
        <v>0</v>
      </c>
      <c r="BC26" s="0" t="n">
        <f aca="false">K26</f>
        <v>0</v>
      </c>
    </row>
    <row r="27" customFormat="false" ht="15.75" hidden="false" customHeight="false" outlineLevel="0" collapsed="false">
      <c r="BA27" s="0" t="n">
        <f aca="false">D27</f>
        <v>0</v>
      </c>
      <c r="BB27" s="0" t="n">
        <f aca="false">I27</f>
        <v>0</v>
      </c>
      <c r="BC27" s="0" t="n">
        <f aca="false">K27</f>
        <v>0</v>
      </c>
    </row>
    <row r="28" customFormat="false" ht="15.75" hidden="false" customHeight="false" outlineLevel="0" collapsed="false">
      <c r="BA28" s="0" t="n">
        <f aca="false">D28</f>
        <v>0</v>
      </c>
      <c r="BB28" s="0" t="n">
        <f aca="false">I28</f>
        <v>0</v>
      </c>
      <c r="BC28" s="0" t="n">
        <f aca="false">K28</f>
        <v>0</v>
      </c>
    </row>
    <row r="29" customFormat="false" ht="15.75" hidden="false" customHeight="false" outlineLevel="0" collapsed="false">
      <c r="BA29" s="0" t="n">
        <f aca="false">D29</f>
        <v>0</v>
      </c>
      <c r="BB29" s="0" t="n">
        <f aca="false">I29</f>
        <v>0</v>
      </c>
      <c r="BC29" s="0" t="n">
        <f aca="false">K29</f>
        <v>0</v>
      </c>
    </row>
    <row r="30" customFormat="false" ht="15.75" hidden="false" customHeight="false" outlineLevel="0" collapsed="false">
      <c r="BA30" s="0" t="n">
        <f aca="false">D30</f>
        <v>0</v>
      </c>
      <c r="BB30" s="0" t="n">
        <f aca="false">I30</f>
        <v>0</v>
      </c>
      <c r="BC30" s="0" t="n">
        <f aca="false">K30</f>
        <v>0</v>
      </c>
    </row>
    <row r="31" customFormat="false" ht="15.75" hidden="false" customHeight="false" outlineLevel="0" collapsed="false">
      <c r="BA31" s="0" t="n">
        <f aca="false">D31</f>
        <v>0</v>
      </c>
      <c r="BB31" s="0" t="n">
        <f aca="false">I31</f>
        <v>0</v>
      </c>
      <c r="BC31" s="0" t="n">
        <f aca="false">K31</f>
        <v>0</v>
      </c>
    </row>
    <row r="32" customFormat="false" ht="15.75" hidden="false" customHeight="false" outlineLevel="0" collapsed="false">
      <c r="BA32" s="0" t="n">
        <f aca="false">D32</f>
        <v>0</v>
      </c>
      <c r="BB32" s="0" t="n">
        <f aca="false">I32</f>
        <v>0</v>
      </c>
      <c r="BC32" s="0" t="n">
        <f aca="false">K32</f>
        <v>0</v>
      </c>
    </row>
    <row r="33" customFormat="false" ht="15.75" hidden="false" customHeight="false" outlineLevel="0" collapsed="false">
      <c r="BA33" s="0" t="n">
        <f aca="false">D33</f>
        <v>0</v>
      </c>
      <c r="BB33" s="0" t="n">
        <f aca="false">I33</f>
        <v>0</v>
      </c>
      <c r="BC33" s="0" t="n">
        <f aca="false">K33</f>
        <v>0</v>
      </c>
    </row>
    <row r="34" customFormat="false" ht="15.75" hidden="false" customHeight="false" outlineLevel="0" collapsed="false">
      <c r="BA34" s="0" t="n">
        <f aca="false">D34</f>
        <v>0</v>
      </c>
      <c r="BB34" s="0" t="n">
        <f aca="false">I34</f>
        <v>0</v>
      </c>
      <c r="BC34" s="0" t="n">
        <f aca="false">K34</f>
        <v>0</v>
      </c>
    </row>
    <row r="35" customFormat="false" ht="15.75" hidden="false" customHeight="false" outlineLevel="0" collapsed="false">
      <c r="BA35" s="0" t="n">
        <f aca="false">D35</f>
        <v>0</v>
      </c>
      <c r="BB35" s="0" t="n">
        <f aca="false">I35</f>
        <v>0</v>
      </c>
      <c r="BC35" s="0" t="n">
        <f aca="false">K35</f>
        <v>0</v>
      </c>
    </row>
    <row r="36" customFormat="false" ht="15.75" hidden="false" customHeight="false" outlineLevel="0" collapsed="false">
      <c r="BA36" s="0" t="n">
        <f aca="false">D36</f>
        <v>0</v>
      </c>
      <c r="BB36" s="0" t="n">
        <f aca="false">I36</f>
        <v>0</v>
      </c>
      <c r="BC36" s="0" t="n">
        <f aca="false">K36</f>
        <v>0</v>
      </c>
    </row>
    <row r="37" customFormat="false" ht="15.75" hidden="false" customHeight="false" outlineLevel="0" collapsed="false">
      <c r="BA37" s="0" t="n">
        <f aca="false">D37</f>
        <v>0</v>
      </c>
      <c r="BB37" s="0" t="n">
        <f aca="false">I37</f>
        <v>0</v>
      </c>
      <c r="BC37" s="0" t="n">
        <f aca="false">K37</f>
        <v>0</v>
      </c>
    </row>
    <row r="38" customFormat="false" ht="15.75" hidden="false" customHeight="false" outlineLevel="0" collapsed="false">
      <c r="BA38" s="0" t="n">
        <f aca="false">D38</f>
        <v>0</v>
      </c>
      <c r="BB38" s="0" t="n">
        <f aca="false">I38</f>
        <v>0</v>
      </c>
      <c r="BC38" s="0" t="n">
        <f aca="false">K38</f>
        <v>0</v>
      </c>
    </row>
    <row r="39" customFormat="false" ht="15.75" hidden="false" customHeight="false" outlineLevel="0" collapsed="false">
      <c r="BA39" s="0" t="n">
        <f aca="false">D39</f>
        <v>0</v>
      </c>
      <c r="BB39" s="0" t="n">
        <f aca="false">I39</f>
        <v>0</v>
      </c>
      <c r="BC39" s="0" t="n">
        <f aca="false">K39</f>
        <v>0</v>
      </c>
    </row>
    <row r="40" customFormat="false" ht="15.75" hidden="false" customHeight="false" outlineLevel="0" collapsed="false">
      <c r="BA40" s="0" t="n">
        <f aca="false">D40</f>
        <v>0</v>
      </c>
      <c r="BB40" s="0" t="n">
        <f aca="false">I40</f>
        <v>0</v>
      </c>
      <c r="BC40" s="0" t="n">
        <f aca="false">K40</f>
        <v>0</v>
      </c>
    </row>
    <row r="41" customFormat="false" ht="15.75" hidden="false" customHeight="false" outlineLevel="0" collapsed="false">
      <c r="BA41" s="0" t="n">
        <f aca="false">D41</f>
        <v>0</v>
      </c>
      <c r="BB41" s="0" t="n">
        <f aca="false">I41</f>
        <v>0</v>
      </c>
      <c r="BC41" s="0" t="n">
        <f aca="false">K41</f>
        <v>0</v>
      </c>
    </row>
    <row r="42" customFormat="false" ht="15.75" hidden="false" customHeight="false" outlineLevel="0" collapsed="false">
      <c r="BA42" s="0" t="n">
        <f aca="false">D42</f>
        <v>0</v>
      </c>
      <c r="BB42" s="0" t="n">
        <f aca="false">I42</f>
        <v>0</v>
      </c>
      <c r="BC42" s="0" t="n">
        <f aca="false">K42</f>
        <v>0</v>
      </c>
    </row>
    <row r="43" customFormat="false" ht="15.75" hidden="false" customHeight="false" outlineLevel="0" collapsed="false">
      <c r="BA43" s="0" t="n">
        <f aca="false">D43</f>
        <v>0</v>
      </c>
      <c r="BB43" s="0" t="n">
        <f aca="false">I43</f>
        <v>0</v>
      </c>
      <c r="BC43" s="0" t="n">
        <f aca="false">K43</f>
        <v>0</v>
      </c>
    </row>
    <row r="44" customFormat="false" ht="15.75" hidden="false" customHeight="false" outlineLevel="0" collapsed="false">
      <c r="BA44" s="0" t="n">
        <f aca="false">D44</f>
        <v>0</v>
      </c>
      <c r="BB44" s="0" t="n">
        <f aca="false">I44</f>
        <v>0</v>
      </c>
      <c r="BC44" s="0" t="n">
        <f aca="false">K44</f>
        <v>0</v>
      </c>
    </row>
    <row r="45" customFormat="false" ht="15.75" hidden="false" customHeight="false" outlineLevel="0" collapsed="false">
      <c r="BA45" s="0" t="n">
        <f aca="false">D45</f>
        <v>0</v>
      </c>
      <c r="BB45" s="0" t="n">
        <f aca="false">I45</f>
        <v>0</v>
      </c>
      <c r="BC45" s="0" t="n">
        <f aca="false">K45</f>
        <v>0</v>
      </c>
    </row>
    <row r="46" customFormat="false" ht="15.75" hidden="false" customHeight="false" outlineLevel="0" collapsed="false">
      <c r="BA46" s="0" t="n">
        <f aca="false">D46</f>
        <v>0</v>
      </c>
      <c r="BB46" s="0" t="n">
        <f aca="false">I46</f>
        <v>0</v>
      </c>
      <c r="BC46" s="0" t="n">
        <f aca="false">K46</f>
        <v>0</v>
      </c>
    </row>
    <row r="47" customFormat="false" ht="15.75" hidden="false" customHeight="false" outlineLevel="0" collapsed="false">
      <c r="BA47" s="0" t="n">
        <f aca="false">D47</f>
        <v>0</v>
      </c>
      <c r="BB47" s="0" t="n">
        <f aca="false">I47</f>
        <v>0</v>
      </c>
      <c r="BC47" s="0" t="n">
        <f aca="false">K47</f>
        <v>0</v>
      </c>
    </row>
    <row r="48" customFormat="false" ht="15.75" hidden="false" customHeight="false" outlineLevel="0" collapsed="false">
      <c r="BA48" s="0" t="n">
        <f aca="false">D48</f>
        <v>0</v>
      </c>
      <c r="BB48" s="0" t="n">
        <f aca="false">I48</f>
        <v>0</v>
      </c>
      <c r="BC48" s="0" t="n">
        <f aca="false">K48</f>
        <v>0</v>
      </c>
    </row>
    <row r="49" customFormat="false" ht="15.75" hidden="false" customHeight="false" outlineLevel="0" collapsed="false">
      <c r="BA49" s="0" t="n">
        <f aca="false">D49</f>
        <v>0</v>
      </c>
      <c r="BB49" s="0" t="n">
        <f aca="false">I49</f>
        <v>0</v>
      </c>
      <c r="BC49" s="0" t="n">
        <f aca="false">K49</f>
        <v>0</v>
      </c>
    </row>
    <row r="50" customFormat="false" ht="15.75" hidden="false" customHeight="false" outlineLevel="0" collapsed="false">
      <c r="BA50" s="0" t="n">
        <f aca="false">D50</f>
        <v>0</v>
      </c>
      <c r="BB50" s="0" t="n">
        <f aca="false">I50</f>
        <v>0</v>
      </c>
      <c r="BC50" s="0" t="n">
        <f aca="false">K50</f>
        <v>0</v>
      </c>
    </row>
    <row r="51" customFormat="false" ht="15.75" hidden="false" customHeight="false" outlineLevel="0" collapsed="false">
      <c r="BA51" s="0" t="n">
        <f aca="false">D51</f>
        <v>0</v>
      </c>
      <c r="BB51" s="0" t="n">
        <f aca="false">I51</f>
        <v>0</v>
      </c>
      <c r="BC51" s="0" t="n">
        <f aca="false">K51</f>
        <v>0</v>
      </c>
    </row>
    <row r="52" customFormat="false" ht="15.75" hidden="false" customHeight="false" outlineLevel="0" collapsed="false">
      <c r="BA52" s="0" t="n">
        <f aca="false">D52</f>
        <v>0</v>
      </c>
      <c r="BB52" s="0" t="n">
        <f aca="false">I52</f>
        <v>0</v>
      </c>
      <c r="BC52" s="0" t="n">
        <f aca="false">K52</f>
        <v>0</v>
      </c>
    </row>
    <row r="53" customFormat="false" ht="15.75" hidden="false" customHeight="false" outlineLevel="0" collapsed="false">
      <c r="BA53" s="0" t="n">
        <f aca="false">D53</f>
        <v>0</v>
      </c>
      <c r="BB53" s="0" t="n">
        <f aca="false">I53</f>
        <v>0</v>
      </c>
      <c r="BC53" s="0" t="n">
        <f aca="false">K53</f>
        <v>0</v>
      </c>
    </row>
    <row r="54" customFormat="false" ht="15.75" hidden="false" customHeight="false" outlineLevel="0" collapsed="false">
      <c r="BA54" s="0" t="n">
        <f aca="false">D54</f>
        <v>0</v>
      </c>
      <c r="BB54" s="0" t="n">
        <f aca="false">I54</f>
        <v>0</v>
      </c>
      <c r="BC54" s="0" t="n">
        <f aca="false">K54</f>
        <v>0</v>
      </c>
    </row>
    <row r="55" customFormat="false" ht="15.75" hidden="false" customHeight="false" outlineLevel="0" collapsed="false">
      <c r="BA55" s="0" t="n">
        <f aca="false">D55</f>
        <v>0</v>
      </c>
      <c r="BB55" s="0" t="n">
        <f aca="false">I55</f>
        <v>0</v>
      </c>
      <c r="BC55" s="0" t="n">
        <f aca="false">K55</f>
        <v>0</v>
      </c>
    </row>
    <row r="56" customFormat="false" ht="15.75" hidden="false" customHeight="false" outlineLevel="0" collapsed="false">
      <c r="BA56" s="0" t="n">
        <f aca="false">D56</f>
        <v>0</v>
      </c>
      <c r="BB56" s="0" t="n">
        <f aca="false">I56</f>
        <v>0</v>
      </c>
      <c r="BC56" s="0" t="n">
        <f aca="false">K56</f>
        <v>0</v>
      </c>
    </row>
    <row r="57" customFormat="false" ht="15.75" hidden="false" customHeight="false" outlineLevel="0" collapsed="false">
      <c r="BA57" s="0" t="n">
        <f aca="false">D57</f>
        <v>0</v>
      </c>
      <c r="BB57" s="0" t="n">
        <f aca="false">I57</f>
        <v>0</v>
      </c>
      <c r="BC57" s="0" t="n">
        <f aca="false">K57</f>
        <v>0</v>
      </c>
    </row>
    <row r="58" customFormat="false" ht="15.75" hidden="false" customHeight="false" outlineLevel="0" collapsed="false">
      <c r="BA58" s="0" t="n">
        <f aca="false">D58</f>
        <v>0</v>
      </c>
      <c r="BB58" s="0" t="n">
        <f aca="false">I58</f>
        <v>0</v>
      </c>
      <c r="BC58" s="0" t="n">
        <f aca="false">K58</f>
        <v>0</v>
      </c>
    </row>
    <row r="59" customFormat="false" ht="15.75" hidden="false" customHeight="false" outlineLevel="0" collapsed="false">
      <c r="BA59" s="0" t="n">
        <f aca="false">D59</f>
        <v>0</v>
      </c>
      <c r="BB59" s="0" t="n">
        <f aca="false">I59</f>
        <v>0</v>
      </c>
      <c r="BC59" s="0" t="n">
        <f aca="false">K59</f>
        <v>0</v>
      </c>
    </row>
    <row r="60" customFormat="false" ht="15.75" hidden="false" customHeight="false" outlineLevel="0" collapsed="false">
      <c r="BA60" s="0" t="n">
        <f aca="false">D60</f>
        <v>0</v>
      </c>
      <c r="BB60" s="0" t="n">
        <f aca="false">I60</f>
        <v>0</v>
      </c>
      <c r="BC60" s="0" t="n">
        <f aca="false">K60</f>
        <v>0</v>
      </c>
    </row>
    <row r="61" customFormat="false" ht="15.75" hidden="false" customHeight="false" outlineLevel="0" collapsed="false">
      <c r="BA61" s="0" t="n">
        <f aca="false">D61</f>
        <v>0</v>
      </c>
      <c r="BB61" s="0" t="n">
        <f aca="false">I61</f>
        <v>0</v>
      </c>
      <c r="BC61" s="0" t="n">
        <f aca="false">K61</f>
        <v>0</v>
      </c>
    </row>
    <row r="62" customFormat="false" ht="15.75" hidden="false" customHeight="false" outlineLevel="0" collapsed="false">
      <c r="BA62" s="0" t="n">
        <f aca="false">D62</f>
        <v>0</v>
      </c>
      <c r="BB62" s="0" t="n">
        <f aca="false">I62</f>
        <v>0</v>
      </c>
      <c r="BC62" s="0" t="n">
        <f aca="false">K62</f>
        <v>0</v>
      </c>
    </row>
    <row r="63" customFormat="false" ht="15.75" hidden="false" customHeight="false" outlineLevel="0" collapsed="false">
      <c r="BA63" s="0" t="n">
        <f aca="false">D63</f>
        <v>0</v>
      </c>
      <c r="BB63" s="0" t="n">
        <f aca="false">I63</f>
        <v>0</v>
      </c>
      <c r="BC63" s="0" t="n">
        <f aca="false">K63</f>
        <v>0</v>
      </c>
    </row>
    <row r="64" customFormat="false" ht="15.75" hidden="false" customHeight="false" outlineLevel="0" collapsed="false">
      <c r="BA64" s="0" t="n">
        <f aca="false">D64</f>
        <v>0</v>
      </c>
      <c r="BB64" s="0" t="n">
        <f aca="false">I64</f>
        <v>0</v>
      </c>
      <c r="BC64" s="0" t="n">
        <f aca="false">K64</f>
        <v>0</v>
      </c>
    </row>
    <row r="65" customFormat="false" ht="15.75" hidden="false" customHeight="false" outlineLevel="0" collapsed="false">
      <c r="BA65" s="0" t="n">
        <f aca="false">D65</f>
        <v>0</v>
      </c>
      <c r="BB65" s="0" t="n">
        <f aca="false">I65</f>
        <v>0</v>
      </c>
      <c r="BC65" s="0" t="n">
        <f aca="false">K65</f>
        <v>0</v>
      </c>
    </row>
    <row r="66" customFormat="false" ht="15.75" hidden="false" customHeight="false" outlineLevel="0" collapsed="false">
      <c r="BA66" s="0" t="n">
        <f aca="false">D66</f>
        <v>0</v>
      </c>
      <c r="BB66" s="0" t="n">
        <f aca="false">I66</f>
        <v>0</v>
      </c>
      <c r="BC66" s="0" t="n">
        <f aca="false">K66</f>
        <v>0</v>
      </c>
    </row>
    <row r="67" customFormat="false" ht="15.75" hidden="false" customHeight="false" outlineLevel="0" collapsed="false">
      <c r="BA67" s="0" t="n">
        <f aca="false">D67</f>
        <v>0</v>
      </c>
      <c r="BB67" s="0" t="n">
        <f aca="false">I67</f>
        <v>0</v>
      </c>
      <c r="BC67" s="0" t="n">
        <f aca="false">K67</f>
        <v>0</v>
      </c>
    </row>
    <row r="68" customFormat="false" ht="15.75" hidden="false" customHeight="false" outlineLevel="0" collapsed="false">
      <c r="BA68" s="0" t="n">
        <f aca="false">D68</f>
        <v>0</v>
      </c>
      <c r="BB68" s="0" t="n">
        <f aca="false">I68</f>
        <v>0</v>
      </c>
      <c r="BC68" s="0" t="n">
        <f aca="false">K68</f>
        <v>0</v>
      </c>
    </row>
    <row r="69" customFormat="false" ht="15.75" hidden="false" customHeight="false" outlineLevel="0" collapsed="false">
      <c r="BA69" s="0" t="n">
        <f aca="false">D69</f>
        <v>0</v>
      </c>
      <c r="BB69" s="0" t="n">
        <f aca="false">I69</f>
        <v>0</v>
      </c>
      <c r="BC69" s="0" t="n">
        <f aca="false">K69</f>
        <v>0</v>
      </c>
    </row>
    <row r="70" customFormat="false" ht="15.75" hidden="false" customHeight="false" outlineLevel="0" collapsed="false">
      <c r="BA70" s="0" t="n">
        <f aca="false">D70</f>
        <v>0</v>
      </c>
      <c r="BB70" s="0" t="n">
        <f aca="false">I70</f>
        <v>0</v>
      </c>
      <c r="BC70" s="0" t="n">
        <f aca="false">K70</f>
        <v>0</v>
      </c>
    </row>
    <row r="71" customFormat="false" ht="15.75" hidden="false" customHeight="false" outlineLevel="0" collapsed="false">
      <c r="BA71" s="0" t="n">
        <f aca="false">D71</f>
        <v>0</v>
      </c>
      <c r="BB71" s="0" t="n">
        <f aca="false">I71</f>
        <v>0</v>
      </c>
      <c r="BC71" s="0" t="n">
        <f aca="false">K71</f>
        <v>0</v>
      </c>
    </row>
    <row r="72" customFormat="false" ht="15.75" hidden="false" customHeight="false" outlineLevel="0" collapsed="false">
      <c r="BA72" s="0" t="n">
        <f aca="false">D72</f>
        <v>0</v>
      </c>
      <c r="BB72" s="0" t="n">
        <f aca="false">I72</f>
        <v>0</v>
      </c>
      <c r="BC72" s="0" t="n">
        <f aca="false">K72</f>
        <v>0</v>
      </c>
    </row>
    <row r="73" customFormat="false" ht="15.75" hidden="false" customHeight="false" outlineLevel="0" collapsed="false">
      <c r="BA73" s="0" t="n">
        <f aca="false">D73</f>
        <v>0</v>
      </c>
      <c r="BB73" s="0" t="n">
        <f aca="false">I73</f>
        <v>0</v>
      </c>
      <c r="BC73" s="0" t="n">
        <f aca="false">K73</f>
        <v>0</v>
      </c>
    </row>
    <row r="74" customFormat="false" ht="15.75" hidden="false" customHeight="false" outlineLevel="0" collapsed="false">
      <c r="BA74" s="0" t="n">
        <f aca="false">D74</f>
        <v>0</v>
      </c>
      <c r="BB74" s="0" t="n">
        <f aca="false">I74</f>
        <v>0</v>
      </c>
      <c r="BC74" s="0" t="n">
        <f aca="false">K74</f>
        <v>0</v>
      </c>
    </row>
    <row r="75" customFormat="false" ht="15.75" hidden="false" customHeight="false" outlineLevel="0" collapsed="false">
      <c r="BA75" s="0" t="n">
        <f aca="false">D75</f>
        <v>0</v>
      </c>
      <c r="BB75" s="0" t="n">
        <f aca="false">I75</f>
        <v>0</v>
      </c>
      <c r="BC75" s="0" t="n">
        <f aca="false">K75</f>
        <v>0</v>
      </c>
    </row>
    <row r="76" customFormat="false" ht="15.75" hidden="false" customHeight="false" outlineLevel="0" collapsed="false">
      <c r="BA76" s="0" t="n">
        <f aca="false">D76</f>
        <v>0</v>
      </c>
      <c r="BB76" s="0" t="n">
        <f aca="false">I76</f>
        <v>0</v>
      </c>
      <c r="BC76" s="0" t="n">
        <f aca="false">K76</f>
        <v>0</v>
      </c>
    </row>
    <row r="77" customFormat="false" ht="15.75" hidden="false" customHeight="false" outlineLevel="0" collapsed="false">
      <c r="BA77" s="0" t="n">
        <f aca="false">D77</f>
        <v>0</v>
      </c>
      <c r="BB77" s="0" t="n">
        <f aca="false">I77</f>
        <v>0</v>
      </c>
      <c r="BC77" s="0" t="n">
        <f aca="false">K77</f>
        <v>0</v>
      </c>
    </row>
    <row r="78" customFormat="false" ht="15.75" hidden="false" customHeight="false" outlineLevel="0" collapsed="false">
      <c r="BA78" s="0" t="n">
        <f aca="false">D78</f>
        <v>0</v>
      </c>
      <c r="BB78" s="0" t="n">
        <f aca="false">I78</f>
        <v>0</v>
      </c>
      <c r="BC78" s="0" t="n">
        <f aca="false">K78</f>
        <v>0</v>
      </c>
    </row>
    <row r="79" customFormat="false" ht="15.75" hidden="false" customHeight="false" outlineLevel="0" collapsed="false">
      <c r="BA79" s="0" t="n">
        <f aca="false">D79</f>
        <v>0</v>
      </c>
      <c r="BB79" s="0" t="n">
        <f aca="false">I79</f>
        <v>0</v>
      </c>
      <c r="BC79" s="0" t="n">
        <f aca="false">K79</f>
        <v>0</v>
      </c>
    </row>
    <row r="80" customFormat="false" ht="15.75" hidden="false" customHeight="false" outlineLevel="0" collapsed="false">
      <c r="BA80" s="0" t="n">
        <f aca="false">D80</f>
        <v>0</v>
      </c>
      <c r="BB80" s="0" t="n">
        <f aca="false">I80</f>
        <v>0</v>
      </c>
      <c r="BC80" s="0" t="n">
        <f aca="false">K80</f>
        <v>0</v>
      </c>
    </row>
    <row r="81" customFormat="false" ht="15.75" hidden="false" customHeight="false" outlineLevel="0" collapsed="false">
      <c r="BA81" s="0" t="n">
        <f aca="false">D81</f>
        <v>0</v>
      </c>
      <c r="BB81" s="0" t="n">
        <f aca="false">I81</f>
        <v>0</v>
      </c>
      <c r="BC81" s="0" t="n">
        <f aca="false">K81</f>
        <v>0</v>
      </c>
    </row>
    <row r="82" customFormat="false" ht="15.75" hidden="false" customHeight="false" outlineLevel="0" collapsed="false">
      <c r="BA82" s="0" t="n">
        <f aca="false">D82</f>
        <v>0</v>
      </c>
      <c r="BB82" s="0" t="n">
        <f aca="false">I82</f>
        <v>0</v>
      </c>
      <c r="BC82" s="0" t="n">
        <f aca="false">K82</f>
        <v>0</v>
      </c>
    </row>
    <row r="83" customFormat="false" ht="15.75" hidden="false" customHeight="false" outlineLevel="0" collapsed="false">
      <c r="BA83" s="0" t="n">
        <f aca="false">D83</f>
        <v>0</v>
      </c>
      <c r="BB83" s="0" t="n">
        <f aca="false">I83</f>
        <v>0</v>
      </c>
      <c r="BC83" s="0" t="n">
        <f aca="false">K83</f>
        <v>0</v>
      </c>
    </row>
    <row r="84" customFormat="false" ht="15.75" hidden="false" customHeight="false" outlineLevel="0" collapsed="false">
      <c r="BA84" s="0" t="n">
        <f aca="false">D84</f>
        <v>0</v>
      </c>
      <c r="BB84" s="0" t="n">
        <f aca="false">I84</f>
        <v>0</v>
      </c>
      <c r="BC84" s="0" t="n">
        <f aca="false">K84</f>
        <v>0</v>
      </c>
    </row>
    <row r="85" customFormat="false" ht="15.75" hidden="false" customHeight="false" outlineLevel="0" collapsed="false">
      <c r="BA85" s="0" t="n">
        <f aca="false">D85</f>
        <v>0</v>
      </c>
      <c r="BB85" s="0" t="n">
        <f aca="false">I85</f>
        <v>0</v>
      </c>
      <c r="BC85" s="0" t="n">
        <f aca="false">K85</f>
        <v>0</v>
      </c>
    </row>
    <row r="86" customFormat="false" ht="15.75" hidden="false" customHeight="false" outlineLevel="0" collapsed="false">
      <c r="BA86" s="0" t="n">
        <f aca="false">D86</f>
        <v>0</v>
      </c>
      <c r="BB86" s="0" t="n">
        <f aca="false">I86</f>
        <v>0</v>
      </c>
      <c r="BC86" s="0" t="n">
        <f aca="false">K86</f>
        <v>0</v>
      </c>
    </row>
    <row r="87" customFormat="false" ht="15.75" hidden="false" customHeight="false" outlineLevel="0" collapsed="false">
      <c r="BA87" s="0" t="n">
        <f aca="false">D87</f>
        <v>0</v>
      </c>
      <c r="BB87" s="0" t="n">
        <f aca="false">I87</f>
        <v>0</v>
      </c>
      <c r="BC87" s="0" t="n">
        <f aca="false">K87</f>
        <v>0</v>
      </c>
    </row>
    <row r="88" customFormat="false" ht="15.75" hidden="false" customHeight="false" outlineLevel="0" collapsed="false">
      <c r="BA88" s="0" t="n">
        <f aca="false">D88</f>
        <v>0</v>
      </c>
      <c r="BB88" s="0" t="n">
        <f aca="false">I88</f>
        <v>0</v>
      </c>
      <c r="BC88" s="0" t="n">
        <f aca="false">K88</f>
        <v>0</v>
      </c>
    </row>
    <row r="89" customFormat="false" ht="15.75" hidden="false" customHeight="false" outlineLevel="0" collapsed="false">
      <c r="BA89" s="0" t="n">
        <f aca="false">D89</f>
        <v>0</v>
      </c>
      <c r="BB89" s="0" t="n">
        <f aca="false">I89</f>
        <v>0</v>
      </c>
      <c r="BC89" s="0" t="n">
        <f aca="false">K89</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CCCC"/>
    <pageSetUpPr fitToPage="false"/>
  </sheetPr>
  <dimension ref="A1:AG4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6" activeCellId="0" sqref="A26"/>
    </sheetView>
  </sheetViews>
  <sheetFormatPr defaultColWidth="8.96484375" defaultRowHeight="15.75" zeroHeight="false" outlineLevelRow="0" outlineLevelCol="0"/>
  <cols>
    <col collapsed="false" customWidth="true" hidden="false" outlineLevel="0" max="1" min="1" style="0" width="12.43"/>
  </cols>
  <sheetData>
    <row r="1" customFormat="false" ht="19.7" hidden="false" customHeight="true" outlineLevel="0" collapsed="false">
      <c r="A1" s="0" t="s">
        <v>109</v>
      </c>
    </row>
    <row r="2" customFormat="false" ht="22.5" hidden="false" customHeight="true" outlineLevel="0" collapsed="false">
      <c r="A2" s="0" t="str">
        <f aca="false">'Raw Data'!A2</f>
        <v> </v>
      </c>
      <c r="G2" s="51"/>
      <c r="U2" s="52"/>
      <c r="AF2" s="53"/>
    </row>
    <row r="3" customFormat="false" ht="16.7" hidden="false" customHeight="true" outlineLevel="0" collapsed="false">
      <c r="A3" s="0" t="str">
        <f aca="false">'Raw Data'!A3</f>
        <v> </v>
      </c>
      <c r="AG3" s="54"/>
    </row>
    <row r="4" customFormat="false" ht="15.75" hidden="false" customHeight="false" outlineLevel="0" collapsed="false">
      <c r="A4" s="0" t="str">
        <f aca="false">'Raw Data'!A4</f>
        <v> </v>
      </c>
    </row>
    <row r="5" customFormat="false" ht="15.75" hidden="false" customHeight="false" outlineLevel="0" collapsed="false">
      <c r="A5" s="0" t="str">
        <f aca="false">'Raw Data'!A5</f>
        <v> </v>
      </c>
    </row>
    <row r="6" customFormat="false" ht="15.75" hidden="false" customHeight="false" outlineLevel="0" collapsed="false">
      <c r="A6" s="0" t="str">
        <f aca="false">'Raw Data'!A6</f>
        <v> </v>
      </c>
    </row>
    <row r="7" customFormat="false" ht="15.75" hidden="false" customHeight="false" outlineLevel="0" collapsed="false">
      <c r="A7" s="0" t="str">
        <f aca="false">'Raw Data'!A7</f>
        <v> </v>
      </c>
    </row>
    <row r="8" customFormat="false" ht="15.75" hidden="false" customHeight="false" outlineLevel="0" collapsed="false">
      <c r="A8" s="0" t="str">
        <f aca="false">'Raw Data'!A8</f>
        <v> </v>
      </c>
    </row>
    <row r="9" customFormat="false" ht="15.75" hidden="false" customHeight="false" outlineLevel="0" collapsed="false">
      <c r="A9" s="0" t="str">
        <f aca="false">'Raw Data'!A9</f>
        <v> </v>
      </c>
    </row>
    <row r="10" customFormat="false" ht="15.75" hidden="false" customHeight="false" outlineLevel="0" collapsed="false">
      <c r="A10" s="0" t="str">
        <f aca="false">'Raw Data'!A10</f>
        <v> </v>
      </c>
    </row>
    <row r="11" customFormat="false" ht="15.75" hidden="false" customHeight="false" outlineLevel="0" collapsed="false">
      <c r="A11" s="0" t="str">
        <f aca="false">'Raw Data'!A11</f>
        <v> </v>
      </c>
    </row>
    <row r="12" customFormat="false" ht="15.75" hidden="false" customHeight="false" outlineLevel="0" collapsed="false">
      <c r="A12" s="0" t="str">
        <f aca="false">'Raw Data'!A12</f>
        <v> </v>
      </c>
    </row>
    <row r="13" customFormat="false" ht="15.75" hidden="false" customHeight="false" outlineLevel="0" collapsed="false">
      <c r="A13" s="0" t="str">
        <f aca="false">'Raw Data'!A13</f>
        <v> </v>
      </c>
    </row>
    <row r="14" customFormat="false" ht="15.75" hidden="false" customHeight="false" outlineLevel="0" collapsed="false">
      <c r="A14" s="0" t="str">
        <f aca="false">'Raw Data'!A14</f>
        <v> </v>
      </c>
    </row>
    <row r="15" customFormat="false" ht="15.75" hidden="false" customHeight="false" outlineLevel="0" collapsed="false">
      <c r="A15" s="0" t="str">
        <f aca="false">'Raw Data'!A15</f>
        <v> </v>
      </c>
    </row>
    <row r="16" customFormat="false" ht="15.75" hidden="false" customHeight="false" outlineLevel="0" collapsed="false">
      <c r="A16" s="0" t="str">
        <f aca="false">'Raw Data'!A16</f>
        <v> </v>
      </c>
    </row>
    <row r="17" customFormat="false" ht="15.75" hidden="false" customHeight="false" outlineLevel="0" collapsed="false">
      <c r="A17" s="0" t="str">
        <f aca="false">'Raw Data'!A17</f>
        <v> </v>
      </c>
    </row>
    <row r="18" customFormat="false" ht="15.75" hidden="false" customHeight="false" outlineLevel="0" collapsed="false">
      <c r="A18" s="0" t="str">
        <f aca="false">'Raw Data'!A18</f>
        <v> </v>
      </c>
    </row>
    <row r="19" customFormat="false" ht="15.75" hidden="false" customHeight="false" outlineLevel="0" collapsed="false">
      <c r="A19" s="0" t="str">
        <f aca="false">'Raw Data'!A19</f>
        <v> </v>
      </c>
    </row>
    <row r="20" customFormat="false" ht="15.75" hidden="false" customHeight="false" outlineLevel="0" collapsed="false">
      <c r="A20" s="0" t="str">
        <f aca="false">'Raw Data'!A20</f>
        <v> </v>
      </c>
    </row>
    <row r="21" customFormat="false" ht="15.75" hidden="false" customHeight="false" outlineLevel="0" collapsed="false">
      <c r="A21" s="0" t="str">
        <f aca="false">'Raw Data'!A21</f>
        <v> </v>
      </c>
    </row>
    <row r="22" customFormat="false" ht="15.75" hidden="false" customHeight="false" outlineLevel="0" collapsed="false">
      <c r="A22" s="0" t="str">
        <f aca="false">'Raw Data'!A22</f>
        <v> </v>
      </c>
    </row>
    <row r="23" customFormat="false" ht="15.75" hidden="false" customHeight="false" outlineLevel="0" collapsed="false">
      <c r="A23" s="0" t="str">
        <f aca="false">'Raw Data'!A23</f>
        <v> </v>
      </c>
    </row>
    <row r="24" customFormat="false" ht="15.75" hidden="false" customHeight="false" outlineLevel="0" collapsed="false">
      <c r="A24" s="0" t="str">
        <f aca="false">'Raw Data'!A24</f>
        <v> </v>
      </c>
    </row>
    <row r="25" customFormat="false" ht="15.75" hidden="false" customHeight="false" outlineLevel="0" collapsed="false">
      <c r="A25" s="0" t="str">
        <f aca="false">'Raw Data'!A25</f>
        <v> </v>
      </c>
    </row>
    <row r="32" customFormat="false" ht="15.75" hidden="false" customHeight="false" outlineLevel="0" collapsed="false">
      <c r="A32" s="0" t="str">
        <f aca="false">'Raw Data'!A25</f>
        <v> </v>
      </c>
    </row>
    <row r="33" customFormat="false" ht="15.75" hidden="false" customHeight="false" outlineLevel="0" collapsed="false">
      <c r="A33" s="0" t="str">
        <f aca="false">'Raw Data'!A26</f>
        <v> </v>
      </c>
    </row>
    <row r="34" customFormat="false" ht="15.75" hidden="false" customHeight="false" outlineLevel="0" collapsed="false">
      <c r="A34" s="0" t="str">
        <f aca="false">'Raw Data'!A27</f>
        <v> </v>
      </c>
    </row>
    <row r="35" customFormat="false" ht="15.75" hidden="false" customHeight="false" outlineLevel="0" collapsed="false">
      <c r="A35" s="0" t="str">
        <f aca="false">'Raw Data'!A28</f>
        <v> </v>
      </c>
    </row>
    <row r="36" customFormat="false" ht="15.75" hidden="false" customHeight="false" outlineLevel="0" collapsed="false">
      <c r="A36" s="0" t="str">
        <f aca="false">'Raw Data'!A29</f>
        <v> </v>
      </c>
    </row>
    <row r="37" customFormat="false" ht="15.75" hidden="false" customHeight="false" outlineLevel="0" collapsed="false">
      <c r="A37" s="0" t="str">
        <f aca="false">'Raw Data'!A30</f>
        <v> </v>
      </c>
    </row>
    <row r="38" customFormat="false" ht="15.75" hidden="false" customHeight="false" outlineLevel="0" collapsed="false">
      <c r="A38" s="0" t="str">
        <f aca="false">'Raw Data'!A31</f>
        <v> </v>
      </c>
    </row>
    <row r="39" customFormat="false" ht="15.75" hidden="false" customHeight="false" outlineLevel="0" collapsed="false">
      <c r="A39" s="0" t="n">
        <f aca="false">'Raw Data'!A32</f>
        <v>0</v>
      </c>
    </row>
    <row r="40" customFormat="false" ht="15.75" hidden="false" customHeight="false" outlineLevel="0" collapsed="false">
      <c r="A40" s="0" t="n">
        <f aca="false">'Raw Data'!A33</f>
        <v>0</v>
      </c>
    </row>
    <row r="41" customFormat="false" ht="15.75" hidden="false" customHeight="false" outlineLevel="0" collapsed="false">
      <c r="A41" s="0" t="n">
        <f aca="false">'Raw Data'!A34</f>
        <v>0</v>
      </c>
    </row>
    <row r="42" customFormat="false" ht="15.75" hidden="false" customHeight="false" outlineLevel="0" collapsed="false">
      <c r="A42" s="0" t="n">
        <f aca="false">'Raw Data'!A35</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1">
              <controlPr defaultSize="0" print="false" autoFill="0" autoPict="0" macro="Module2.GraphIt">
                <anchor moveWithCells="true" sizeWithCells="false">
                  <from>
                    <xdr:col>2</xdr:col>
                    <xdr:colOff>10080</xdr:colOff>
                    <xdr:row>1</xdr:row>
                    <xdr:rowOff>0</xdr:rowOff>
                  </from>
                  <to>
                    <xdr:col>3</xdr:col>
                    <xdr:colOff>1440</xdr:colOff>
                    <xdr:row>4</xdr:row>
                    <xdr:rowOff>19080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6600"/>
    <pageSetUpPr fitToPage="false"/>
  </sheetPr>
  <dimension ref="A1:S31"/>
  <sheetViews>
    <sheetView showFormulas="false" showGridLines="true" showRowColHeaders="true" showZeros="true" rightToLeft="false" tabSelected="false" showOutlineSymbols="true" defaultGridColor="true" view="normal" topLeftCell="C1" colorId="64" zoomScale="98" zoomScaleNormal="98" zoomScalePageLayoutView="100" workbookViewId="0">
      <selection pane="topLeft" activeCell="P19" activeCellId="0" sqref="P19"/>
    </sheetView>
  </sheetViews>
  <sheetFormatPr defaultColWidth="8.96484375" defaultRowHeight="15.75" zeroHeight="false" outlineLevelRow="0" outlineLevelCol="0"/>
  <cols>
    <col collapsed="false" customWidth="true" hidden="false" outlineLevel="0" max="6" min="1" style="0" width="9.54"/>
    <col collapsed="false" customWidth="true" hidden="false" outlineLevel="0" max="12" min="7" style="0" width="13.31"/>
    <col collapsed="false" customWidth="true" hidden="false" outlineLevel="0" max="15" min="13" style="0" width="9.76"/>
    <col collapsed="false" customWidth="true" hidden="false" outlineLevel="0" max="21" min="21" style="0" width="11.65"/>
    <col collapsed="false" customWidth="true" hidden="false" outlineLevel="0" max="22" min="22" style="0" width="14.76"/>
  </cols>
  <sheetData>
    <row r="1" customFormat="false" ht="47.25" hidden="false" customHeight="false" outlineLevel="0" collapsed="false">
      <c r="A1" s="55" t="s">
        <v>104</v>
      </c>
      <c r="B1" s="55" t="s">
        <v>110</v>
      </c>
      <c r="C1" s="55" t="s">
        <v>111</v>
      </c>
      <c r="D1" s="55" t="s">
        <v>112</v>
      </c>
      <c r="E1" s="55" t="s">
        <v>113</v>
      </c>
      <c r="F1" s="55" t="s">
        <v>114</v>
      </c>
      <c r="G1" s="56" t="s">
        <v>115</v>
      </c>
      <c r="H1" s="56" t="s">
        <v>116</v>
      </c>
      <c r="I1" s="56" t="s">
        <v>117</v>
      </c>
      <c r="J1" s="56" t="s">
        <v>118</v>
      </c>
      <c r="K1" s="56" t="s">
        <v>119</v>
      </c>
      <c r="L1" s="56" t="s">
        <v>120</v>
      </c>
      <c r="M1" s="56" t="s">
        <v>121</v>
      </c>
      <c r="N1" s="56" t="s">
        <v>122</v>
      </c>
      <c r="O1" s="56" t="s">
        <v>123</v>
      </c>
      <c r="P1" s="0" t="s">
        <v>124</v>
      </c>
      <c r="R1" s="0" t="s">
        <v>125</v>
      </c>
    </row>
    <row r="2" customFormat="false" ht="15.75" hidden="false" customHeight="false" outlineLevel="0" collapsed="false">
      <c r="A2" s="47" t="e">
        <f aca="false">SecondaryMinorNutrients!T2/SecondaryMinorNutrients!U2</f>
        <v>#DIV/0!</v>
      </c>
      <c r="B2" s="47" t="e">
        <f aca="false">(SecondaryMinorNutrients!E2/2)/((NPK!K2/1.2)/2)</f>
        <v>#DIV/0!</v>
      </c>
      <c r="C2" s="47" t="e">
        <f aca="false">(NPK!I2/4.58)/SecondaryMinorNutrients!G2</f>
        <v>#DIV/0!</v>
      </c>
      <c r="D2" s="47" t="e">
        <f aca="false">(NPK!I2/4.58)/SecondaryMinorNutrients!M2</f>
        <v>#DIV/0!</v>
      </c>
      <c r="E2" s="47" t="e">
        <f aca="false">(('Raw Data'!N2*2)/(7.8*SecondaryMinorNutrients!R2))/(('Raw Data'!Q2*2)/(4.6*SecondaryMinorNutrients!R2))</f>
        <v>#DIV/0!</v>
      </c>
      <c r="F2" s="47" t="e">
        <f aca="false">SecondaryMinorNutrients!I2/SecondaryMinorNutrients!J2</f>
        <v>#DIV/0!</v>
      </c>
      <c r="G2" s="0" t="e">
        <f aca="false">IF(((A2-$Q$3)/(($P$3-$Q$3)/3))+1&lt;0,0.5,((A2-$Q$3)/(($P$3-$Q$3)/3)))</f>
        <v>#DIV/0!</v>
      </c>
      <c r="H2" s="0" t="e">
        <f aca="false">IF(((B2-$Q$4)/(($P$4-$Q$4)/3))+1&lt;0,0.5,((B2-$Q$4)/(($P$4-$Q$4)/3)))</f>
        <v>#DIV/0!</v>
      </c>
      <c r="I2" s="0" t="e">
        <f aca="false">IF(((C2-$Q$5)/(($P$5-$Q$5)/3))+1&lt;0,0.5,((C2-$Q$5)/(($P$5-$Q$5)/3)))</f>
        <v>#DIV/0!</v>
      </c>
      <c r="J2" s="0" t="e">
        <f aca="false">IF(((D2-$Q$6)/(($P$6-$Q$6)/3))+1&lt;0,0.5,((D2-$Q$6)/(($P$6-$Q$6)/3)))</f>
        <v>#DIV/0!</v>
      </c>
      <c r="K2" s="0" t="e">
        <f aca="false">IF(((E2-$Q$7)/(($P$7-$Q$7)/3))+1&lt;0,0.5,((E2-$Q$7)/(($P$7-$Q$7)/3)))</f>
        <v>#DIV/0!</v>
      </c>
      <c r="L2" s="0" t="e">
        <f aca="false">IF(((F2-$Q$8)/(($P$8-$Q$8)/3))+1&lt;0,0.5,((F2-$Q$8)/(($P$8-$Q$8)/3)))</f>
        <v>#DIV/0!</v>
      </c>
      <c r="M2" s="15" t="n">
        <f aca="false">SoilHealth!J2</f>
        <v>0</v>
      </c>
      <c r="N2" s="0" t="n">
        <v>1</v>
      </c>
      <c r="O2" s="0" t="n">
        <v>90</v>
      </c>
      <c r="P2" s="0" t="s">
        <v>126</v>
      </c>
      <c r="Q2" s="0" t="s">
        <v>127</v>
      </c>
      <c r="R2" s="0" t="s">
        <v>128</v>
      </c>
    </row>
    <row r="3" customFormat="false" ht="15.75" hidden="false" customHeight="false" outlineLevel="0" collapsed="false">
      <c r="A3" s="47" t="e">
        <f aca="false">SecondaryMinorNutrients!T3/SecondaryMinorNutrients!U3</f>
        <v>#DIV/0!</v>
      </c>
      <c r="B3" s="47" t="e">
        <f aca="false">(SecondaryMinorNutrients!E3/2)/((NPK!K3/1.2)/2)</f>
        <v>#DIV/0!</v>
      </c>
      <c r="C3" s="47" t="e">
        <f aca="false">(NPK!I3/4.58)/SecondaryMinorNutrients!G3</f>
        <v>#DIV/0!</v>
      </c>
      <c r="D3" s="47" t="e">
        <f aca="false">(NPK!I3/4.58)/SecondaryMinorNutrients!M3</f>
        <v>#DIV/0!</v>
      </c>
      <c r="E3" s="47" t="e">
        <f aca="false">(('Raw Data'!N3*2)/(7.8*SecondaryMinorNutrients!R3))/(('Raw Data'!Q3*2)/(4.6*SecondaryMinorNutrients!R3))</f>
        <v>#DIV/0!</v>
      </c>
      <c r="F3" s="47" t="e">
        <f aca="false">SecondaryMinorNutrients!I3/SecondaryMinorNutrients!J3</f>
        <v>#DIV/0!</v>
      </c>
      <c r="G3" s="0" t="e">
        <f aca="false">IF(((A3-$Q$3)/(($P$3-$Q$3)/3))+1&lt;0,0.5,((A3-$Q$3)/(($P$3-$Q$3)/3)))</f>
        <v>#DIV/0!</v>
      </c>
      <c r="H3" s="0" t="e">
        <f aca="false">IF(((B3-$Q$4)/(($P$4-$Q$4)/3))+1&lt;0,0.5,((B3-$Q$4)/(($P$4-$Q$4)/3)))</f>
        <v>#DIV/0!</v>
      </c>
      <c r="I3" s="0" t="e">
        <f aca="false">IF(((C3-$Q$5)/(($P$5-$Q$5)/3))+1&lt;0,0.5,((C3-$Q$5)/(($P$5-$Q$5)/3)))</f>
        <v>#DIV/0!</v>
      </c>
      <c r="J3" s="0" t="e">
        <f aca="false">IF(((D3-$Q$6)/(($P$6-$Q$6)/3))+1&lt;0,0.5,((D3-$Q$6)/(($P$6-$Q$6)/3)))</f>
        <v>#DIV/0!</v>
      </c>
      <c r="K3" s="0" t="e">
        <f aca="false">IF(((E3-$Q$7)/(($P$7-$Q$7)/3))+1&lt;0,0.5,((E3-$Q$7)/(($P$7-$Q$7)/3)))</f>
        <v>#DIV/0!</v>
      </c>
      <c r="L3" s="0" t="e">
        <f aca="false">IF(((F3-$Q$8)/(($P$8-$Q$8)/3))+1&lt;0,0.5,((F3-$Q$8)/(($P$8-$Q$8)/3)))</f>
        <v>#DIV/0!</v>
      </c>
      <c r="M3" s="15" t="n">
        <f aca="false">SoilHealth!J3</f>
        <v>0</v>
      </c>
      <c r="N3" s="0" t="n">
        <v>1</v>
      </c>
      <c r="O3" s="0" t="n">
        <v>90</v>
      </c>
      <c r="P3" s="0" t="n">
        <v>7</v>
      </c>
      <c r="Q3" s="0" t="n">
        <v>1</v>
      </c>
      <c r="R3" s="15" t="s">
        <v>129</v>
      </c>
      <c r="S3" s="15" t="n">
        <v>0</v>
      </c>
    </row>
    <row r="4" customFormat="false" ht="15.75" hidden="false" customHeight="false" outlineLevel="0" collapsed="false">
      <c r="A4" s="47" t="e">
        <f aca="false">SecondaryMinorNutrients!T4/SecondaryMinorNutrients!U4</f>
        <v>#DIV/0!</v>
      </c>
      <c r="B4" s="47" t="e">
        <f aca="false">(SecondaryMinorNutrients!E4/2)/((NPK!K4/1.2)/2)</f>
        <v>#DIV/0!</v>
      </c>
      <c r="C4" s="47" t="e">
        <f aca="false">(NPK!I4/4.58)/SecondaryMinorNutrients!G4</f>
        <v>#DIV/0!</v>
      </c>
      <c r="D4" s="47" t="e">
        <f aca="false">(NPK!I4/4.58)/SecondaryMinorNutrients!M4</f>
        <v>#DIV/0!</v>
      </c>
      <c r="E4" s="47" t="e">
        <f aca="false">(('Raw Data'!N4*2)/(7.8*SecondaryMinorNutrients!R4))/(('Raw Data'!Q4*2)/(4.6*SecondaryMinorNutrients!R4))</f>
        <v>#DIV/0!</v>
      </c>
      <c r="F4" s="47" t="e">
        <f aca="false">SecondaryMinorNutrients!I4/SecondaryMinorNutrients!J4</f>
        <v>#DIV/0!</v>
      </c>
      <c r="G4" s="0" t="e">
        <f aca="false">IF(((A4-$Q$3)/(($P$3-$Q$3)/3))+1&lt;0,0.5,((A4-$Q$3)/(($P$3-$Q$3)/3)))</f>
        <v>#DIV/0!</v>
      </c>
      <c r="H4" s="0" t="e">
        <f aca="false">IF(((B4-$Q$4)/(($P$4-$Q$4)/3))+1&lt;0,0.5,((B4-$Q$4)/(($P$4-$Q$4)/3)))</f>
        <v>#DIV/0!</v>
      </c>
      <c r="I4" s="0" t="e">
        <f aca="false">IF(((C4-$Q$5)/(($P$5-$Q$5)/3))+1&lt;0,0.5,((C4-$Q$5)/(($P$5-$Q$5)/3)))</f>
        <v>#DIV/0!</v>
      </c>
      <c r="J4" s="0" t="e">
        <f aca="false">IF(((D4-$Q$6)/(($P$6-$Q$6)/3))+1&lt;0,0.5,((D4-$Q$6)/(($P$6-$Q$6)/3)))</f>
        <v>#DIV/0!</v>
      </c>
      <c r="K4" s="0" t="e">
        <f aca="false">IF(((E4-$Q$7)/(($P$7-$Q$7)/3))+1&lt;0,0.5,((E4-$Q$7)/(($P$7-$Q$7)/3)))</f>
        <v>#DIV/0!</v>
      </c>
      <c r="L4" s="0" t="e">
        <f aca="false">IF(((F4-$Q$8)/(($P$8-$Q$8)/3))+1&lt;0,0.5,((F4-$Q$8)/(($P$8-$Q$8)/3)))</f>
        <v>#DIV/0!</v>
      </c>
      <c r="M4" s="15" t="n">
        <f aca="false">SoilHealth!J4</f>
        <v>0</v>
      </c>
      <c r="N4" s="0" t="n">
        <v>1</v>
      </c>
      <c r="O4" s="0" t="n">
        <v>90</v>
      </c>
      <c r="P4" s="0" t="n">
        <v>1</v>
      </c>
      <c r="Q4" s="0" t="n">
        <v>0.5</v>
      </c>
      <c r="R4" s="57" t="s">
        <v>130</v>
      </c>
      <c r="S4" s="57" t="n">
        <v>2</v>
      </c>
    </row>
    <row r="5" customFormat="false" ht="15.75" hidden="false" customHeight="false" outlineLevel="0" collapsed="false">
      <c r="A5" s="47" t="e">
        <f aca="false">SecondaryMinorNutrients!T5/SecondaryMinorNutrients!U5</f>
        <v>#DIV/0!</v>
      </c>
      <c r="B5" s="47" t="e">
        <f aca="false">(SecondaryMinorNutrients!E5/2)/((NPK!K5/1.2)/2)</f>
        <v>#DIV/0!</v>
      </c>
      <c r="C5" s="47" t="e">
        <f aca="false">(NPK!I5/4.58)/SecondaryMinorNutrients!G5</f>
        <v>#DIV/0!</v>
      </c>
      <c r="D5" s="47" t="e">
        <f aca="false">(NPK!I5/4.58)/SecondaryMinorNutrients!M5</f>
        <v>#DIV/0!</v>
      </c>
      <c r="E5" s="47" t="e">
        <f aca="false">(('Raw Data'!N5*2)/(7.8*SecondaryMinorNutrients!R5))/(('Raw Data'!Q5*2)/(4.6*SecondaryMinorNutrients!R5))</f>
        <v>#DIV/0!</v>
      </c>
      <c r="F5" s="47" t="e">
        <f aca="false">SecondaryMinorNutrients!I5/SecondaryMinorNutrients!J5</f>
        <v>#DIV/0!</v>
      </c>
      <c r="G5" s="0" t="e">
        <f aca="false">IF(((A5-$Q$3)/(($P$3-$Q$3)/3))+1&lt;0,0.5,((A5-$Q$3)/(($P$3-$Q$3)/3)))</f>
        <v>#DIV/0!</v>
      </c>
      <c r="H5" s="0" t="e">
        <f aca="false">IF(((B5-$Q$4)/(($P$4-$Q$4)/3))+1&lt;0,0.5,((B5-$Q$4)/(($P$4-$Q$4)/3)))</f>
        <v>#DIV/0!</v>
      </c>
      <c r="I5" s="0" t="e">
        <f aca="false">IF(((C5-$Q$5)/(($P$5-$Q$5)/3))+1&lt;0,0.5,((C5-$Q$5)/(($P$5-$Q$5)/3)))</f>
        <v>#DIV/0!</v>
      </c>
      <c r="J5" s="0" t="e">
        <f aca="false">IF(((D5-$Q$6)/(($P$6-$Q$6)/3))+1&lt;0,0.5,((D5-$Q$6)/(($P$6-$Q$6)/3)))</f>
        <v>#DIV/0!</v>
      </c>
      <c r="K5" s="0" t="e">
        <f aca="false">IF(((E5-$Q$7)/(($P$7-$Q$7)/3))+1&lt;0,0.5,((E5-$Q$7)/(($P$7-$Q$7)/3)))</f>
        <v>#DIV/0!</v>
      </c>
      <c r="L5" s="0" t="e">
        <f aca="false">IF(((F5-$Q$8)/(($P$8-$Q$8)/3))+1&lt;0,0.5,((F5-$Q$8)/(($P$8-$Q$8)/3)))</f>
        <v>#DIV/0!</v>
      </c>
      <c r="M5" s="15" t="n">
        <f aca="false">SoilHealth!J5</f>
        <v>0</v>
      </c>
      <c r="N5" s="0" t="n">
        <v>1</v>
      </c>
      <c r="O5" s="0" t="n">
        <v>90</v>
      </c>
      <c r="P5" s="0" t="n">
        <v>1</v>
      </c>
      <c r="Q5" s="0" t="n">
        <v>0.5</v>
      </c>
      <c r="R5" s="57" t="s">
        <v>131</v>
      </c>
      <c r="S5" s="57" t="n">
        <v>8</v>
      </c>
    </row>
    <row r="6" customFormat="false" ht="15.75" hidden="false" customHeight="false" outlineLevel="0" collapsed="false">
      <c r="A6" s="47" t="e">
        <f aca="false">SecondaryMinorNutrients!T6/SecondaryMinorNutrients!U6</f>
        <v>#DIV/0!</v>
      </c>
      <c r="B6" s="47" t="e">
        <f aca="false">(SecondaryMinorNutrients!E6/2)/((NPK!K6/1.2)/2)</f>
        <v>#DIV/0!</v>
      </c>
      <c r="C6" s="47" t="e">
        <f aca="false">(NPK!I6/4.58)/SecondaryMinorNutrients!G6</f>
        <v>#DIV/0!</v>
      </c>
      <c r="D6" s="47" t="e">
        <f aca="false">(NPK!I6/4.58)/SecondaryMinorNutrients!M6</f>
        <v>#DIV/0!</v>
      </c>
      <c r="E6" s="47" t="e">
        <f aca="false">(('Raw Data'!N6*2)/(7.8*SecondaryMinorNutrients!R6))/(('Raw Data'!Q6*2)/(4.6*SecondaryMinorNutrients!R6))</f>
        <v>#DIV/0!</v>
      </c>
      <c r="F6" s="47" t="e">
        <f aca="false">SecondaryMinorNutrients!I6/SecondaryMinorNutrients!J6</f>
        <v>#DIV/0!</v>
      </c>
      <c r="G6" s="0" t="e">
        <f aca="false">IF(((A6-$Q$3)/(($P$3-$Q$3)/3))+1&lt;0,0.5,((A6-$Q$3)/(($P$3-$Q$3)/3)))</f>
        <v>#DIV/0!</v>
      </c>
      <c r="H6" s="0" t="e">
        <f aca="false">IF(((B6-$Q$4)/(($P$4-$Q$4)/3))+1&lt;0,0.5,((B6-$Q$4)/(($P$4-$Q$4)/3)))</f>
        <v>#DIV/0!</v>
      </c>
      <c r="I6" s="0" t="e">
        <f aca="false">IF(((C6-$Q$5)/(($P$5-$Q$5)/3))+1&lt;0,0.5,((C6-$Q$5)/(($P$5-$Q$5)/3)))</f>
        <v>#DIV/0!</v>
      </c>
      <c r="J6" s="0" t="e">
        <f aca="false">IF(((D6-$Q$6)/(($P$6-$Q$6)/3))+1&lt;0,0.5,((D6-$Q$6)/(($P$6-$Q$6)/3)))</f>
        <v>#DIV/0!</v>
      </c>
      <c r="K6" s="0" t="e">
        <f aca="false">IF(((E6-$Q$7)/(($P$7-$Q$7)/3))+1&lt;0,0.5,((E6-$Q$7)/(($P$7-$Q$7)/3)))</f>
        <v>#DIV/0!</v>
      </c>
      <c r="L6" s="0" t="e">
        <f aca="false">IF(((F6-$Q$8)/(($P$8-$Q$8)/3))+1&lt;0,0.5,((F6-$Q$8)/(($P$8-$Q$8)/3)))</f>
        <v>#DIV/0!</v>
      </c>
      <c r="M6" s="15" t="n">
        <f aca="false">SoilHealth!J6</f>
        <v>0</v>
      </c>
      <c r="N6" s="0" t="n">
        <v>1</v>
      </c>
      <c r="O6" s="0" t="n">
        <v>90</v>
      </c>
      <c r="P6" s="0" t="n">
        <v>15</v>
      </c>
      <c r="Q6" s="0" t="n">
        <v>10</v>
      </c>
      <c r="R6" s="57" t="s">
        <v>132</v>
      </c>
      <c r="S6" s="57" t="n">
        <v>20</v>
      </c>
    </row>
    <row r="7" customFormat="false" ht="15.75" hidden="false" customHeight="false" outlineLevel="0" collapsed="false">
      <c r="A7" s="47" t="e">
        <f aca="false">SecondaryMinorNutrients!T7/SecondaryMinorNutrients!U7</f>
        <v>#DIV/0!</v>
      </c>
      <c r="B7" s="47" t="e">
        <f aca="false">(SecondaryMinorNutrients!E7/2)/((NPK!K7/1.2)/2)</f>
        <v>#DIV/0!</v>
      </c>
      <c r="C7" s="47" t="e">
        <f aca="false">(NPK!I7/4.58)/SecondaryMinorNutrients!G7</f>
        <v>#DIV/0!</v>
      </c>
      <c r="D7" s="47" t="e">
        <f aca="false">(NPK!I7/4.58)/SecondaryMinorNutrients!M7</f>
        <v>#DIV/0!</v>
      </c>
      <c r="E7" s="47" t="e">
        <f aca="false">(('Raw Data'!N7*2)/(7.8*SecondaryMinorNutrients!R7))/(('Raw Data'!Q7*2)/(4.6*SecondaryMinorNutrients!R7))</f>
        <v>#DIV/0!</v>
      </c>
      <c r="F7" s="47" t="e">
        <f aca="false">SecondaryMinorNutrients!I7/SecondaryMinorNutrients!J7</f>
        <v>#DIV/0!</v>
      </c>
      <c r="G7" s="0" t="e">
        <f aca="false">IF(((A7-$Q$3)/(($P$3-$Q$3)/3))+1&lt;0,0.5,((A7-$Q$3)/(($P$3-$Q$3)/3)))</f>
        <v>#DIV/0!</v>
      </c>
      <c r="H7" s="0" t="e">
        <f aca="false">IF(((B7-$Q$4)/(($P$4-$Q$4)/3))+1&lt;0,0.5,((B7-$Q$4)/(($P$4-$Q$4)/3)))</f>
        <v>#DIV/0!</v>
      </c>
      <c r="I7" s="0" t="e">
        <f aca="false">IF(((C7-$Q$5)/(($P$5-$Q$5)/3))+1&lt;0,0.5,((C7-$Q$5)/(($P$5-$Q$5)/3)))</f>
        <v>#DIV/0!</v>
      </c>
      <c r="J7" s="0" t="e">
        <f aca="false">IF(((D7-$Q$6)/(($P$6-$Q$6)/3))+1&lt;0,0.5,((D7-$Q$6)/(($P$6-$Q$6)/3)))</f>
        <v>#DIV/0!</v>
      </c>
      <c r="K7" s="0" t="e">
        <f aca="false">IF(((E7-$Q$7)/(($P$7-$Q$7)/3))+1&lt;0,0.5,((E7-$Q$7)/(($P$7-$Q$7)/3)))</f>
        <v>#DIV/0!</v>
      </c>
      <c r="L7" s="0" t="e">
        <f aca="false">IF(((F7-$Q$8)/(($P$8-$Q$8)/3))+1&lt;0,0.5,((F7-$Q$8)/(($P$8-$Q$8)/3)))</f>
        <v>#DIV/0!</v>
      </c>
      <c r="M7" s="15" t="n">
        <f aca="false">SoilHealth!J7</f>
        <v>0</v>
      </c>
      <c r="N7" s="0" t="n">
        <v>1</v>
      </c>
      <c r="O7" s="0" t="n">
        <v>90</v>
      </c>
      <c r="P7" s="0" t="n">
        <v>3</v>
      </c>
      <c r="Q7" s="0" t="n">
        <v>1</v>
      </c>
      <c r="R7" s="57" t="s">
        <v>133</v>
      </c>
      <c r="S7" s="57" t="n">
        <v>20</v>
      </c>
    </row>
    <row r="8" customFormat="false" ht="15.75" hidden="false" customHeight="false" outlineLevel="0" collapsed="false">
      <c r="A8" s="47" t="e">
        <f aca="false">SecondaryMinorNutrients!T8/SecondaryMinorNutrients!U8</f>
        <v>#DIV/0!</v>
      </c>
      <c r="B8" s="47" t="e">
        <f aca="false">(SecondaryMinorNutrients!E8/2)/((NPK!K8/1.2)/2)</f>
        <v>#DIV/0!</v>
      </c>
      <c r="C8" s="47" t="e">
        <f aca="false">(NPK!I8/4.58)/SecondaryMinorNutrients!G8</f>
        <v>#DIV/0!</v>
      </c>
      <c r="D8" s="47" t="e">
        <f aca="false">(NPK!I8/4.58)/SecondaryMinorNutrients!M8</f>
        <v>#DIV/0!</v>
      </c>
      <c r="E8" s="47" t="e">
        <f aca="false">(('Raw Data'!N8*2)/(7.8*SecondaryMinorNutrients!R8))/(('Raw Data'!Q8*2)/(4.6*SecondaryMinorNutrients!R8))</f>
        <v>#DIV/0!</v>
      </c>
      <c r="F8" s="47" t="e">
        <f aca="false">SecondaryMinorNutrients!I8/SecondaryMinorNutrients!J8</f>
        <v>#DIV/0!</v>
      </c>
      <c r="G8" s="0" t="e">
        <f aca="false">IF(((A8-$Q$3)/(($P$3-$Q$3)/3))+1&lt;0,0.5,((A8-$Q$3)/(($P$3-$Q$3)/3)))</f>
        <v>#DIV/0!</v>
      </c>
      <c r="H8" s="0" t="e">
        <f aca="false">IF(((B8-$Q$4)/(($P$4-$Q$4)/3))+1&lt;0,0.5,((B8-$Q$4)/(($P$4-$Q$4)/3)))</f>
        <v>#DIV/0!</v>
      </c>
      <c r="I8" s="0" t="e">
        <f aca="false">IF(((C8-$Q$5)/(($P$5-$Q$5)/3))+1&lt;0,0.5,((C8-$Q$5)/(($P$5-$Q$5)/3)))</f>
        <v>#DIV/0!</v>
      </c>
      <c r="J8" s="0" t="e">
        <f aca="false">IF(((D8-$Q$6)/(($P$6-$Q$6)/3))+1&lt;0,0.5,((D8-$Q$6)/(($P$6-$Q$6)/3)))</f>
        <v>#DIV/0!</v>
      </c>
      <c r="K8" s="0" t="e">
        <f aca="false">IF(((E8-$Q$7)/(($P$7-$Q$7)/3))+1&lt;0,0.5,((E8-$Q$7)/(($P$7-$Q$7)/3)))</f>
        <v>#DIV/0!</v>
      </c>
      <c r="L8" s="0" t="e">
        <f aca="false">IF(((F8-$Q$8)/(($P$8-$Q$8)/3))+1&lt;0,0.5,((F8-$Q$8)/(($P$8-$Q$8)/3)))</f>
        <v>#DIV/0!</v>
      </c>
      <c r="M8" s="15" t="n">
        <f aca="false">SoilHealth!J8</f>
        <v>0</v>
      </c>
      <c r="N8" s="0" t="n">
        <v>1</v>
      </c>
      <c r="O8" s="0" t="n">
        <v>90</v>
      </c>
      <c r="P8" s="0" t="n">
        <v>10</v>
      </c>
      <c r="Q8" s="0" t="n">
        <v>1</v>
      </c>
      <c r="R8" s="15" t="s">
        <v>134</v>
      </c>
      <c r="S8" s="15" t="n">
        <v>50</v>
      </c>
    </row>
    <row r="9" customFormat="false" ht="15.75" hidden="false" customHeight="false" outlineLevel="0" collapsed="false">
      <c r="A9" s="47" t="e">
        <f aca="false">SecondaryMinorNutrients!T9/SecondaryMinorNutrients!U9</f>
        <v>#DIV/0!</v>
      </c>
      <c r="B9" s="47" t="e">
        <f aca="false">(SecondaryMinorNutrients!E9/2)/((NPK!K9/1.2)/2)</f>
        <v>#DIV/0!</v>
      </c>
      <c r="C9" s="47" t="e">
        <f aca="false">(NPK!I9/4.58)/SecondaryMinorNutrients!G9</f>
        <v>#DIV/0!</v>
      </c>
      <c r="D9" s="47" t="e">
        <f aca="false">(NPK!I9/4.58)/SecondaryMinorNutrients!M9</f>
        <v>#DIV/0!</v>
      </c>
      <c r="E9" s="47" t="e">
        <f aca="false">(('Raw Data'!N9*2)/(7.8*SecondaryMinorNutrients!R9))/(('Raw Data'!Q9*2)/(4.6*SecondaryMinorNutrients!R9))</f>
        <v>#DIV/0!</v>
      </c>
      <c r="F9" s="47" t="e">
        <f aca="false">SecondaryMinorNutrients!I9/SecondaryMinorNutrients!J9</f>
        <v>#DIV/0!</v>
      </c>
      <c r="G9" s="0" t="e">
        <f aca="false">IF(((A9-$Q$3)/(($P$3-$Q$3)/3))+1&lt;0,0.5,((A9-$Q$3)/(($P$3-$Q$3)/3)))</f>
        <v>#DIV/0!</v>
      </c>
      <c r="H9" s="0" t="e">
        <f aca="false">IF(((B9-$Q$4)/(($P$4-$Q$4)/3))+1&lt;0,0.5,((B9-$Q$4)/(($P$4-$Q$4)/3)))</f>
        <v>#DIV/0!</v>
      </c>
      <c r="I9" s="0" t="e">
        <f aca="false">IF(((C9-$Q$5)/(($P$5-$Q$5)/3))+1&lt;0,0.5,((C9-$Q$5)/(($P$5-$Q$5)/3)))</f>
        <v>#DIV/0!</v>
      </c>
      <c r="J9" s="0" t="e">
        <f aca="false">IF(((D9-$Q$6)/(($P$6-$Q$6)/3))+1&lt;0,0.5,((D9-$Q$6)/(($P$6-$Q$6)/3)))</f>
        <v>#DIV/0!</v>
      </c>
      <c r="K9" s="0" t="e">
        <f aca="false">IF(((E9-$Q$7)/(($P$7-$Q$7)/3))+1&lt;0,0.5,((E9-$Q$7)/(($P$7-$Q$7)/3)))</f>
        <v>#DIV/0!</v>
      </c>
      <c r="L9" s="0" t="e">
        <f aca="false">IF(((F9-$Q$8)/(($P$8-$Q$8)/3))+1&lt;0,0.5,((F9-$Q$8)/(($P$8-$Q$8)/3)))</f>
        <v>#DIV/0!</v>
      </c>
      <c r="M9" s="15" t="n">
        <f aca="false">SoilHealth!J9</f>
        <v>0</v>
      </c>
      <c r="N9" s="0" t="n">
        <v>1</v>
      </c>
      <c r="O9" s="0" t="n">
        <v>90</v>
      </c>
    </row>
    <row r="10" customFormat="false" ht="15.75" hidden="false" customHeight="false" outlineLevel="0" collapsed="false">
      <c r="A10" s="47" t="e">
        <f aca="false">SecondaryMinorNutrients!T10/SecondaryMinorNutrients!U10</f>
        <v>#DIV/0!</v>
      </c>
      <c r="B10" s="47" t="e">
        <f aca="false">(SecondaryMinorNutrients!E10/2)/((NPK!K10/1.2)/2)</f>
        <v>#DIV/0!</v>
      </c>
      <c r="C10" s="47" t="e">
        <f aca="false">(NPK!I10/4.58)/SecondaryMinorNutrients!G10</f>
        <v>#DIV/0!</v>
      </c>
      <c r="D10" s="47" t="e">
        <f aca="false">(NPK!I10/4.58)/SecondaryMinorNutrients!M10</f>
        <v>#DIV/0!</v>
      </c>
      <c r="E10" s="47" t="e">
        <f aca="false">(('Raw Data'!N10*2)/(7.8*SecondaryMinorNutrients!R10))/(('Raw Data'!Q10*2)/(4.6*SecondaryMinorNutrients!R10))</f>
        <v>#DIV/0!</v>
      </c>
      <c r="F10" s="47" t="e">
        <f aca="false">SecondaryMinorNutrients!I10/SecondaryMinorNutrients!J10</f>
        <v>#DIV/0!</v>
      </c>
      <c r="G10" s="0" t="e">
        <f aca="false">IF(((A10-$Q$3)/(($P$3-$Q$3)/3))+1&lt;0,0.5,((A10-$Q$3)/(($P$3-$Q$3)/3)))</f>
        <v>#DIV/0!</v>
      </c>
      <c r="H10" s="0" t="e">
        <f aca="false">IF(((B10-$Q$4)/(($P$4-$Q$4)/3))+1&lt;0,0.5,((B10-$Q$4)/(($P$4-$Q$4)/3)))</f>
        <v>#DIV/0!</v>
      </c>
      <c r="I10" s="0" t="e">
        <f aca="false">IF(((C10-$Q$5)/(($P$5-$Q$5)/3))+1&lt;0,0.5,((C10-$Q$5)/(($P$5-$Q$5)/3)))</f>
        <v>#DIV/0!</v>
      </c>
      <c r="J10" s="0" t="e">
        <f aca="false">IF(((D10-$Q$6)/(($P$6-$Q$6)/3))+1&lt;0,0.5,((D10-$Q$6)/(($P$6-$Q$6)/3)))</f>
        <v>#DIV/0!</v>
      </c>
      <c r="K10" s="0" t="e">
        <f aca="false">IF(((E10-$Q$7)/(($P$7-$Q$7)/3))+1&lt;0,0.5,((E10-$Q$7)/(($P$7-$Q$7)/3)))</f>
        <v>#DIV/0!</v>
      </c>
      <c r="L10" s="0" t="e">
        <f aca="false">IF(((F10-$Q$8)/(($P$8-$Q$8)/3))+1&lt;0,0.5,((F10-$Q$8)/(($P$8-$Q$8)/3)))</f>
        <v>#DIV/0!</v>
      </c>
      <c r="M10" s="15" t="n">
        <f aca="false">SoilHealth!J10</f>
        <v>0</v>
      </c>
      <c r="N10" s="0" t="n">
        <v>1</v>
      </c>
      <c r="O10" s="0" t="n">
        <v>90</v>
      </c>
    </row>
    <row r="11" customFormat="false" ht="15.75" hidden="false" customHeight="false" outlineLevel="0" collapsed="false">
      <c r="A11" s="47" t="e">
        <f aca="false">SecondaryMinorNutrients!T11/SecondaryMinorNutrients!U11</f>
        <v>#DIV/0!</v>
      </c>
      <c r="B11" s="47" t="e">
        <f aca="false">(SecondaryMinorNutrients!E11/2)/((NPK!K11/1.2)/2)</f>
        <v>#DIV/0!</v>
      </c>
      <c r="C11" s="47" t="e">
        <f aca="false">(NPK!I11/4.58)/SecondaryMinorNutrients!G11</f>
        <v>#DIV/0!</v>
      </c>
      <c r="D11" s="47" t="e">
        <f aca="false">(NPK!I11/4.58)/SecondaryMinorNutrients!M11</f>
        <v>#DIV/0!</v>
      </c>
      <c r="E11" s="47" t="e">
        <f aca="false">(('Raw Data'!N11*2)/(7.8*SecondaryMinorNutrients!R11))/(('Raw Data'!Q11*2)/(4.6*SecondaryMinorNutrients!R11))</f>
        <v>#DIV/0!</v>
      </c>
      <c r="F11" s="47" t="e">
        <f aca="false">SecondaryMinorNutrients!I11/SecondaryMinorNutrients!J11</f>
        <v>#DIV/0!</v>
      </c>
      <c r="G11" s="0" t="e">
        <f aca="false">IF(((A11-$Q$3)/(($P$3-$Q$3)/3))+1&lt;0,0.5,((A11-$Q$3)/(($P$3-$Q$3)/3)))</f>
        <v>#DIV/0!</v>
      </c>
      <c r="H11" s="0" t="e">
        <f aca="false">IF(((B11-$Q$4)/(($P$4-$Q$4)/3))+1&lt;0,0.5,((B11-$Q$4)/(($P$4-$Q$4)/3)))</f>
        <v>#DIV/0!</v>
      </c>
      <c r="I11" s="0" t="e">
        <f aca="false">IF(((C11-$Q$5)/(($P$5-$Q$5)/3))+1&lt;0,0.5,((C11-$Q$5)/(($P$5-$Q$5)/3)))</f>
        <v>#DIV/0!</v>
      </c>
      <c r="J11" s="0" t="e">
        <f aca="false">IF(((D11-$Q$6)/(($P$6-$Q$6)/3))+1&lt;0,0.5,((D11-$Q$6)/(($P$6-$Q$6)/3)))</f>
        <v>#DIV/0!</v>
      </c>
      <c r="K11" s="0" t="e">
        <f aca="false">IF(((E11-$Q$7)/(($P$7-$Q$7)/3))+1&lt;0,0.5,((E11-$Q$7)/(($P$7-$Q$7)/3)))</f>
        <v>#DIV/0!</v>
      </c>
      <c r="L11" s="0" t="e">
        <f aca="false">IF(((F11-$Q$8)/(($P$8-$Q$8)/3))+1&lt;0,0.5,((F11-$Q$8)/(($P$8-$Q$8)/3)))</f>
        <v>#DIV/0!</v>
      </c>
      <c r="M11" s="15" t="n">
        <f aca="false">SoilHealth!J11</f>
        <v>0</v>
      </c>
      <c r="N11" s="0" t="n">
        <v>1</v>
      </c>
      <c r="O11" s="0" t="n">
        <v>90</v>
      </c>
    </row>
    <row r="12" customFormat="false" ht="15.75" hidden="false" customHeight="false" outlineLevel="0" collapsed="false">
      <c r="A12" s="47" t="e">
        <f aca="false">SecondaryMinorNutrients!T12/SecondaryMinorNutrients!U12</f>
        <v>#DIV/0!</v>
      </c>
      <c r="B12" s="47" t="e">
        <f aca="false">(SecondaryMinorNutrients!E12/2)/((NPK!K12/1.2)/2)</f>
        <v>#DIV/0!</v>
      </c>
      <c r="C12" s="47" t="e">
        <f aca="false">(NPK!I12/4.58)/SecondaryMinorNutrients!G12</f>
        <v>#DIV/0!</v>
      </c>
      <c r="D12" s="47" t="e">
        <f aca="false">(NPK!I12/4.58)/SecondaryMinorNutrients!M12</f>
        <v>#DIV/0!</v>
      </c>
      <c r="E12" s="47" t="e">
        <f aca="false">(('Raw Data'!N12*2)/(7.8*SecondaryMinorNutrients!R12))/(('Raw Data'!Q12*2)/(4.6*SecondaryMinorNutrients!R12))</f>
        <v>#DIV/0!</v>
      </c>
      <c r="F12" s="47" t="e">
        <f aca="false">SecondaryMinorNutrients!I12/SecondaryMinorNutrients!J12</f>
        <v>#DIV/0!</v>
      </c>
      <c r="G12" s="0" t="e">
        <f aca="false">IF(((A12-$Q$3)/(($P$3-$Q$3)/3))+1&lt;0,0.5,((A12-$Q$3)/(($P$3-$Q$3)/3)))</f>
        <v>#DIV/0!</v>
      </c>
      <c r="H12" s="0" t="e">
        <f aca="false">IF(((B12-$Q$4)/(($P$4-$Q$4)/3))+1&lt;0,0.5,((B12-$Q$4)/(($P$4-$Q$4)/3)))</f>
        <v>#DIV/0!</v>
      </c>
      <c r="I12" s="0" t="e">
        <f aca="false">IF(((C12-$Q$5)/(($P$5-$Q$5)/3))+1&lt;0,0.5,((C12-$Q$5)/(($P$5-$Q$5)/3)))</f>
        <v>#DIV/0!</v>
      </c>
      <c r="J12" s="0" t="e">
        <f aca="false">IF(((D12-$Q$6)/(($P$6-$Q$6)/3))+1&lt;0,0.5,((D12-$Q$6)/(($P$6-$Q$6)/3)))</f>
        <v>#DIV/0!</v>
      </c>
      <c r="K12" s="0" t="e">
        <f aca="false">IF(((E12-$Q$7)/(($P$7-$Q$7)/3))+1&lt;0,0.5,((E12-$Q$7)/(($P$7-$Q$7)/3)))</f>
        <v>#DIV/0!</v>
      </c>
      <c r="L12" s="0" t="e">
        <f aca="false">IF(((F12-$Q$8)/(($P$8-$Q$8)/3))+1&lt;0,0.5,((F12-$Q$8)/(($P$8-$Q$8)/3)))</f>
        <v>#DIV/0!</v>
      </c>
      <c r="M12" s="15" t="n">
        <f aca="false">SoilHealth!J12</f>
        <v>0</v>
      </c>
      <c r="N12" s="0" t="n">
        <v>1</v>
      </c>
      <c r="O12" s="0" t="n">
        <v>90</v>
      </c>
    </row>
    <row r="13" customFormat="false" ht="15.75" hidden="false" customHeight="false" outlineLevel="0" collapsed="false">
      <c r="A13" s="47" t="e">
        <f aca="false">SecondaryMinorNutrients!T13/SecondaryMinorNutrients!U13</f>
        <v>#DIV/0!</v>
      </c>
      <c r="B13" s="47" t="e">
        <f aca="false">(SecondaryMinorNutrients!E13/2)/((NPK!K13/1.2)/2)</f>
        <v>#DIV/0!</v>
      </c>
      <c r="C13" s="47" t="e">
        <f aca="false">(NPK!I13/4.58)/SecondaryMinorNutrients!G13</f>
        <v>#DIV/0!</v>
      </c>
      <c r="D13" s="47" t="e">
        <f aca="false">(NPK!I13/4.58)/SecondaryMinorNutrients!M13</f>
        <v>#DIV/0!</v>
      </c>
      <c r="E13" s="47" t="e">
        <f aca="false">(('Raw Data'!N13*2)/(7.8*SecondaryMinorNutrients!R13))/(('Raw Data'!Q13*2)/(4.6*SecondaryMinorNutrients!R13))</f>
        <v>#DIV/0!</v>
      </c>
      <c r="F13" s="47" t="e">
        <f aca="false">SecondaryMinorNutrients!I13/SecondaryMinorNutrients!J13</f>
        <v>#DIV/0!</v>
      </c>
      <c r="G13" s="0" t="e">
        <f aca="false">IF(((A13-$Q$3)/(($P$3-$Q$3)/3))+1&lt;0,0.5,((A13-$Q$3)/(($P$3-$Q$3)/3)))</f>
        <v>#DIV/0!</v>
      </c>
      <c r="H13" s="0" t="e">
        <f aca="false">IF(((B13-$Q$4)/(($P$4-$Q$4)/3))+1&lt;0,0.5,((B13-$Q$4)/(($P$4-$Q$4)/3)))</f>
        <v>#DIV/0!</v>
      </c>
      <c r="I13" s="0" t="e">
        <f aca="false">IF(((C13-$Q$5)/(($P$5-$Q$5)/3))+1&lt;0,0.5,((C13-$Q$5)/(($P$5-$Q$5)/3)))</f>
        <v>#DIV/0!</v>
      </c>
      <c r="J13" s="0" t="e">
        <f aca="false">IF(((D13-$Q$6)/(($P$6-$Q$6)/3))+1&lt;0,0.5,((D13-$Q$6)/(($P$6-$Q$6)/3)))</f>
        <v>#DIV/0!</v>
      </c>
      <c r="K13" s="0" t="e">
        <f aca="false">IF(((E13-$Q$7)/(($P$7-$Q$7)/3))+1&lt;0,0.5,((E13-$Q$7)/(($P$7-$Q$7)/3)))</f>
        <v>#DIV/0!</v>
      </c>
      <c r="L13" s="0" t="e">
        <f aca="false">IF(((F13-$Q$8)/(($P$8-$Q$8)/3))+1&lt;0,0.5,((F13-$Q$8)/(($P$8-$Q$8)/3)))</f>
        <v>#DIV/0!</v>
      </c>
      <c r="M13" s="15" t="n">
        <f aca="false">SoilHealth!J13</f>
        <v>0</v>
      </c>
      <c r="N13" s="0" t="n">
        <v>1</v>
      </c>
      <c r="O13" s="0" t="n">
        <v>90</v>
      </c>
    </row>
    <row r="14" customFormat="false" ht="15.75" hidden="false" customHeight="false" outlineLevel="0" collapsed="false">
      <c r="A14" s="47" t="e">
        <f aca="false">SecondaryMinorNutrients!T14/SecondaryMinorNutrients!U14</f>
        <v>#DIV/0!</v>
      </c>
      <c r="B14" s="47" t="e">
        <f aca="false">(SecondaryMinorNutrients!E14/2)/((NPK!K14/1.2)/2)</f>
        <v>#DIV/0!</v>
      </c>
      <c r="C14" s="47" t="e">
        <f aca="false">(NPK!I14/4.58)/SecondaryMinorNutrients!G14</f>
        <v>#DIV/0!</v>
      </c>
      <c r="D14" s="47" t="e">
        <f aca="false">(NPK!I14/4.58)/SecondaryMinorNutrients!M14</f>
        <v>#DIV/0!</v>
      </c>
      <c r="E14" s="47" t="e">
        <f aca="false">(('Raw Data'!N14*2)/(7.8*SecondaryMinorNutrients!R14))/(('Raw Data'!Q14*2)/(4.6*SecondaryMinorNutrients!R14))</f>
        <v>#DIV/0!</v>
      </c>
      <c r="F14" s="47" t="e">
        <f aca="false">SecondaryMinorNutrients!I14/SecondaryMinorNutrients!J14</f>
        <v>#DIV/0!</v>
      </c>
      <c r="G14" s="0" t="e">
        <f aca="false">IF(((A14-$Q$3)/(($P$3-$Q$3)/3))+1&lt;0,0.5,((A14-$Q$3)/(($P$3-$Q$3)/3)))</f>
        <v>#DIV/0!</v>
      </c>
      <c r="H14" s="0" t="e">
        <f aca="false">IF(((B14-$Q$4)/(($P$4-$Q$4)/3))+1&lt;0,0.5,((B14-$Q$4)/(($P$4-$Q$4)/3)))</f>
        <v>#DIV/0!</v>
      </c>
      <c r="I14" s="0" t="e">
        <f aca="false">IF(((C14-$Q$5)/(($P$5-$Q$5)/3))+1&lt;0,0.5,((C14-$Q$5)/(($P$5-$Q$5)/3)))</f>
        <v>#DIV/0!</v>
      </c>
      <c r="J14" s="0" t="e">
        <f aca="false">IF(((D14-$Q$6)/(($P$6-$Q$6)/3))+1&lt;0,0.5,((D14-$Q$6)/(($P$6-$Q$6)/3)))</f>
        <v>#DIV/0!</v>
      </c>
      <c r="K14" s="0" t="e">
        <f aca="false">IF(((E14-$Q$7)/(($P$7-$Q$7)/3))+1&lt;0,0.5,((E14-$Q$7)/(($P$7-$Q$7)/3)))</f>
        <v>#DIV/0!</v>
      </c>
      <c r="L14" s="0" t="e">
        <f aca="false">IF(((F14-$Q$8)/(($P$8-$Q$8)/3))+1&lt;0,0.5,((F14-$Q$8)/(($P$8-$Q$8)/3)))</f>
        <v>#DIV/0!</v>
      </c>
      <c r="M14" s="15" t="n">
        <f aca="false">SoilHealth!J14</f>
        <v>0</v>
      </c>
      <c r="N14" s="0" t="n">
        <v>1</v>
      </c>
      <c r="O14" s="0" t="n">
        <v>90</v>
      </c>
    </row>
    <row r="15" customFormat="false" ht="15.75" hidden="false" customHeight="false" outlineLevel="0" collapsed="false">
      <c r="A15" s="47" t="e">
        <f aca="false">SecondaryMinorNutrients!T15/SecondaryMinorNutrients!U15</f>
        <v>#DIV/0!</v>
      </c>
      <c r="B15" s="47" t="e">
        <f aca="false">(SecondaryMinorNutrients!E15/2)/((NPK!K15/1.2)/2)</f>
        <v>#DIV/0!</v>
      </c>
      <c r="C15" s="47" t="e">
        <f aca="false">(NPK!I15/4.58)/SecondaryMinorNutrients!G15</f>
        <v>#DIV/0!</v>
      </c>
      <c r="D15" s="47" t="e">
        <f aca="false">(NPK!I15/4.58)/SecondaryMinorNutrients!M15</f>
        <v>#DIV/0!</v>
      </c>
      <c r="E15" s="47" t="e">
        <f aca="false">(('Raw Data'!N15*2)/(7.8*SecondaryMinorNutrients!R15))/(('Raw Data'!Q15*2)/(4.6*SecondaryMinorNutrients!R15))</f>
        <v>#DIV/0!</v>
      </c>
      <c r="F15" s="47" t="e">
        <f aca="false">SecondaryMinorNutrients!I15/SecondaryMinorNutrients!J15</f>
        <v>#DIV/0!</v>
      </c>
      <c r="G15" s="0" t="e">
        <f aca="false">IF(((A15-$Q$3)/(($P$3-$Q$3)/3))+1&lt;0,0.5,((A15-$Q$3)/(($P$3-$Q$3)/3)))</f>
        <v>#DIV/0!</v>
      </c>
      <c r="H15" s="0" t="e">
        <f aca="false">IF(((B15-$Q$4)/(($P$4-$Q$4)/3))+1&lt;0,0.5,((B15-$Q$4)/(($P$4-$Q$4)/3)))</f>
        <v>#DIV/0!</v>
      </c>
      <c r="I15" s="0" t="e">
        <f aca="false">IF(((C15-$Q$5)/(($P$5-$Q$5)/3))+1&lt;0,0.5,((C15-$Q$5)/(($P$5-$Q$5)/3)))</f>
        <v>#DIV/0!</v>
      </c>
      <c r="J15" s="0" t="e">
        <f aca="false">IF(((D15-$Q$6)/(($P$6-$Q$6)/3))+1&lt;0,0.5,((D15-$Q$6)/(($P$6-$Q$6)/3)))</f>
        <v>#DIV/0!</v>
      </c>
      <c r="K15" s="0" t="e">
        <f aca="false">IF(((E15-$Q$7)/(($P$7-$Q$7)/3))+1&lt;0,0.5,((E15-$Q$7)/(($P$7-$Q$7)/3)))</f>
        <v>#DIV/0!</v>
      </c>
      <c r="L15" s="0" t="e">
        <f aca="false">IF(((F15-$Q$8)/(($P$8-$Q$8)/3))+1&lt;0,0.5,((F15-$Q$8)/(($P$8-$Q$8)/3)))</f>
        <v>#DIV/0!</v>
      </c>
      <c r="M15" s="15" t="n">
        <f aca="false">SoilHealth!J15</f>
        <v>0</v>
      </c>
      <c r="N15" s="0" t="n">
        <v>1</v>
      </c>
      <c r="O15" s="0" t="n">
        <v>90</v>
      </c>
    </row>
    <row r="16" customFormat="false" ht="15.75" hidden="false" customHeight="false" outlineLevel="0" collapsed="false">
      <c r="A16" s="47" t="e">
        <f aca="false">SecondaryMinorNutrients!T16/SecondaryMinorNutrients!U16</f>
        <v>#DIV/0!</v>
      </c>
      <c r="B16" s="47" t="e">
        <f aca="false">(SecondaryMinorNutrients!E16/2)/((NPK!K16/1.2)/2)</f>
        <v>#DIV/0!</v>
      </c>
      <c r="C16" s="47" t="e">
        <f aca="false">(NPK!I16/4.58)/SecondaryMinorNutrients!G16</f>
        <v>#DIV/0!</v>
      </c>
      <c r="D16" s="47" t="e">
        <f aca="false">(NPK!I16/4.58)/SecondaryMinorNutrients!M16</f>
        <v>#DIV/0!</v>
      </c>
      <c r="E16" s="47" t="e">
        <f aca="false">(('Raw Data'!N16*2)/(7.8*SecondaryMinorNutrients!R16))/(('Raw Data'!Q16*2)/(4.6*SecondaryMinorNutrients!R16))</f>
        <v>#DIV/0!</v>
      </c>
      <c r="F16" s="47" t="e">
        <f aca="false">SecondaryMinorNutrients!I16/SecondaryMinorNutrients!J16</f>
        <v>#DIV/0!</v>
      </c>
      <c r="G16" s="0" t="e">
        <f aca="false">IF(((A16-$Q$3)/(($P$3-$Q$3)/3))+1&lt;0,0.5,((A16-$Q$3)/(($P$3-$Q$3)/3)))</f>
        <v>#DIV/0!</v>
      </c>
      <c r="H16" s="0" t="e">
        <f aca="false">IF(((B16-$Q$4)/(($P$4-$Q$4)/3))+1&lt;0,0.5,((B16-$Q$4)/(($P$4-$Q$4)/3)))</f>
        <v>#DIV/0!</v>
      </c>
      <c r="I16" s="0" t="e">
        <f aca="false">IF(((C16-$Q$5)/(($P$5-$Q$5)/3))+1&lt;0,0.5,((C16-$Q$5)/(($P$5-$Q$5)/3)))</f>
        <v>#DIV/0!</v>
      </c>
      <c r="J16" s="0" t="e">
        <f aca="false">IF(((D16-$Q$6)/(($P$6-$Q$6)/3))+1&lt;0,0.5,((D16-$Q$6)/(($P$6-$Q$6)/3)))</f>
        <v>#DIV/0!</v>
      </c>
      <c r="K16" s="0" t="e">
        <f aca="false">IF(((E16-$Q$7)/(($P$7-$Q$7)/3))+1&lt;0,0.5,((E16-$Q$7)/(($P$7-$Q$7)/3)))</f>
        <v>#DIV/0!</v>
      </c>
      <c r="L16" s="0" t="e">
        <f aca="false">IF(((F16-$Q$8)/(($P$8-$Q$8)/3))+1&lt;0,0.5,((F16-$Q$8)/(($P$8-$Q$8)/3)))</f>
        <v>#DIV/0!</v>
      </c>
      <c r="M16" s="15" t="n">
        <f aca="false">SoilHealth!J16</f>
        <v>0</v>
      </c>
      <c r="N16" s="0" t="n">
        <v>1</v>
      </c>
      <c r="O16" s="0" t="n">
        <v>90</v>
      </c>
    </row>
    <row r="17" customFormat="false" ht="15.75" hidden="false" customHeight="false" outlineLevel="0" collapsed="false">
      <c r="A17" s="47" t="e">
        <f aca="false">SecondaryMinorNutrients!T17/SecondaryMinorNutrients!U17</f>
        <v>#DIV/0!</v>
      </c>
      <c r="B17" s="47" t="e">
        <f aca="false">(SecondaryMinorNutrients!E17/2)/((NPK!K17/1.2)/2)</f>
        <v>#DIV/0!</v>
      </c>
      <c r="C17" s="47" t="e">
        <f aca="false">(NPK!I17/4.58)/SecondaryMinorNutrients!G17</f>
        <v>#DIV/0!</v>
      </c>
      <c r="D17" s="47" t="e">
        <f aca="false">(NPK!I17/4.58)/SecondaryMinorNutrients!M17</f>
        <v>#DIV/0!</v>
      </c>
      <c r="E17" s="47" t="e">
        <f aca="false">(('Raw Data'!N17*2)/(7.8*SecondaryMinorNutrients!R17))/(('Raw Data'!Q17*2)/(4.6*SecondaryMinorNutrients!R17))</f>
        <v>#DIV/0!</v>
      </c>
      <c r="F17" s="47" t="e">
        <f aca="false">SecondaryMinorNutrients!I17/SecondaryMinorNutrients!J17</f>
        <v>#DIV/0!</v>
      </c>
      <c r="G17" s="0" t="e">
        <f aca="false">IF(((A17-$Q$3)/(($P$3-$Q$3)/3))+1&lt;0,0.5,((A17-$Q$3)/(($P$3-$Q$3)/3)))</f>
        <v>#DIV/0!</v>
      </c>
      <c r="H17" s="0" t="e">
        <f aca="false">IF(((B17-$Q$4)/(($P$4-$Q$4)/3))+1&lt;0,0.5,((B17-$Q$4)/(($P$4-$Q$4)/3)))</f>
        <v>#DIV/0!</v>
      </c>
      <c r="I17" s="0" t="e">
        <f aca="false">IF(((C17-$Q$5)/(($P$5-$Q$5)/3))+1&lt;0,0.5,((C17-$Q$5)/(($P$5-$Q$5)/3)))</f>
        <v>#DIV/0!</v>
      </c>
      <c r="J17" s="0" t="e">
        <f aca="false">IF(((D17-$Q$6)/(($P$6-$Q$6)/3))+1&lt;0,0.5,((D17-$Q$6)/(($P$6-$Q$6)/3)))</f>
        <v>#DIV/0!</v>
      </c>
      <c r="K17" s="0" t="e">
        <f aca="false">IF(((E17-$Q$7)/(($P$7-$Q$7)/3))+1&lt;0,0.5,((E17-$Q$7)/(($P$7-$Q$7)/3)))</f>
        <v>#DIV/0!</v>
      </c>
      <c r="L17" s="0" t="e">
        <f aca="false">IF(((F17-$Q$8)/(($P$8-$Q$8)/3))+1&lt;0,0.5,((F17-$Q$8)/(($P$8-$Q$8)/3)))</f>
        <v>#DIV/0!</v>
      </c>
      <c r="M17" s="15" t="n">
        <f aca="false">SoilHealth!J17</f>
        <v>0</v>
      </c>
      <c r="N17" s="0" t="n">
        <v>1</v>
      </c>
      <c r="O17" s="0" t="n">
        <v>90</v>
      </c>
    </row>
    <row r="18" customFormat="false" ht="15.75" hidden="false" customHeight="false" outlineLevel="0" collapsed="false">
      <c r="A18" s="47" t="e">
        <f aca="false">SecondaryMinorNutrients!T18/SecondaryMinorNutrients!U18</f>
        <v>#DIV/0!</v>
      </c>
      <c r="B18" s="47" t="e">
        <f aca="false">(SecondaryMinorNutrients!E18/2)/((NPK!K18/1.2)/2)</f>
        <v>#DIV/0!</v>
      </c>
      <c r="C18" s="47" t="e">
        <f aca="false">(NPK!I18/4.58)/SecondaryMinorNutrients!G18</f>
        <v>#DIV/0!</v>
      </c>
      <c r="D18" s="47" t="e">
        <f aca="false">(NPK!I18/4.58)/SecondaryMinorNutrients!M18</f>
        <v>#DIV/0!</v>
      </c>
      <c r="E18" s="47" t="e">
        <f aca="false">(('Raw Data'!N18*2)/(7.8*SecondaryMinorNutrients!R18))/(('Raw Data'!Q18*2)/(4.6*SecondaryMinorNutrients!R18))</f>
        <v>#DIV/0!</v>
      </c>
      <c r="F18" s="47" t="e">
        <f aca="false">SecondaryMinorNutrients!I18/SecondaryMinorNutrients!J18</f>
        <v>#DIV/0!</v>
      </c>
      <c r="G18" s="0" t="e">
        <f aca="false">IF(((A18-$Q$3)/(($P$3-$Q$3)/3))+1&lt;0,0.5,((A18-$Q$3)/(($P$3-$Q$3)/3)))</f>
        <v>#DIV/0!</v>
      </c>
      <c r="H18" s="0" t="e">
        <f aca="false">IF(((B18-$Q$4)/(($P$4-$Q$4)/3))+1&lt;0,0.5,((B18-$Q$4)/(($P$4-$Q$4)/3)))</f>
        <v>#DIV/0!</v>
      </c>
      <c r="I18" s="0" t="e">
        <f aca="false">IF(((C18-$Q$5)/(($P$5-$Q$5)/3))+1&lt;0,0.5,((C18-$Q$5)/(($P$5-$Q$5)/3)))</f>
        <v>#DIV/0!</v>
      </c>
      <c r="J18" s="0" t="e">
        <f aca="false">IF(((D18-$Q$6)/(($P$6-$Q$6)/3))+1&lt;0,0.5,((D18-$Q$6)/(($P$6-$Q$6)/3)))</f>
        <v>#DIV/0!</v>
      </c>
      <c r="K18" s="0" t="e">
        <f aca="false">IF(((E18-$Q$7)/(($P$7-$Q$7)/3))+1&lt;0,0.5,((E18-$Q$7)/(($P$7-$Q$7)/3)))</f>
        <v>#DIV/0!</v>
      </c>
      <c r="L18" s="0" t="e">
        <f aca="false">IF(((F18-$Q$8)/(($P$8-$Q$8)/3))+1&lt;0,0.5,((F18-$Q$8)/(($P$8-$Q$8)/3)))</f>
        <v>#DIV/0!</v>
      </c>
      <c r="M18" s="15" t="n">
        <f aca="false">SoilHealth!J18</f>
        <v>0</v>
      </c>
      <c r="N18" s="0" t="n">
        <v>1</v>
      </c>
      <c r="O18" s="0" t="n">
        <v>90</v>
      </c>
    </row>
    <row r="19" customFormat="false" ht="15.75" hidden="false" customHeight="false" outlineLevel="0" collapsed="false">
      <c r="A19" s="47" t="e">
        <f aca="false">SecondaryMinorNutrients!T19/SecondaryMinorNutrients!U19</f>
        <v>#DIV/0!</v>
      </c>
      <c r="B19" s="47" t="e">
        <f aca="false">(SecondaryMinorNutrients!E19/2)/((NPK!K19/1.2)/2)</f>
        <v>#DIV/0!</v>
      </c>
      <c r="C19" s="47" t="e">
        <f aca="false">(NPK!I19/4.58)/SecondaryMinorNutrients!G19</f>
        <v>#DIV/0!</v>
      </c>
      <c r="D19" s="47" t="e">
        <f aca="false">(NPK!I19/4.58)/SecondaryMinorNutrients!M19</f>
        <v>#DIV/0!</v>
      </c>
      <c r="E19" s="47" t="e">
        <f aca="false">(('Raw Data'!N19*2)/(7.8*SecondaryMinorNutrients!R19))/(('Raw Data'!Q19*2)/(4.6*SecondaryMinorNutrients!R19))</f>
        <v>#DIV/0!</v>
      </c>
      <c r="F19" s="47" t="e">
        <f aca="false">SecondaryMinorNutrients!I19/SecondaryMinorNutrients!J19</f>
        <v>#DIV/0!</v>
      </c>
      <c r="G19" s="0" t="e">
        <f aca="false">IF(((A19-$Q$3)/(($P$3-$Q$3)/3))+1&lt;0,0.5,((A19-$Q$3)/(($P$3-$Q$3)/3)))</f>
        <v>#DIV/0!</v>
      </c>
      <c r="H19" s="0" t="e">
        <f aca="false">IF(((B19-$Q$4)/(($P$4-$Q$4)/3))+1&lt;0,0.5,((B19-$Q$4)/(($P$4-$Q$4)/3)))</f>
        <v>#DIV/0!</v>
      </c>
      <c r="I19" s="0" t="e">
        <f aca="false">IF(((C19-$Q$5)/(($P$5-$Q$5)/3))+1&lt;0,0.5,((C19-$Q$5)/(($P$5-$Q$5)/3)))</f>
        <v>#DIV/0!</v>
      </c>
      <c r="J19" s="0" t="e">
        <f aca="false">IF(((D19-$Q$6)/(($P$6-$Q$6)/3))+1&lt;0,0.5,((D19-$Q$6)/(($P$6-$Q$6)/3)))</f>
        <v>#DIV/0!</v>
      </c>
      <c r="K19" s="0" t="e">
        <f aca="false">IF(((E19-$Q$7)/(($P$7-$Q$7)/3))+1&lt;0,0.5,((E19-$Q$7)/(($P$7-$Q$7)/3)))</f>
        <v>#DIV/0!</v>
      </c>
      <c r="L19" s="0" t="e">
        <f aca="false">IF(((F19-$Q$8)/(($P$8-$Q$8)/3))+1&lt;0,0.5,((F19-$Q$8)/(($P$8-$Q$8)/3)))</f>
        <v>#DIV/0!</v>
      </c>
      <c r="M19" s="15" t="n">
        <f aca="false">SoilHealth!J19</f>
        <v>0</v>
      </c>
      <c r="N19" s="0" t="n">
        <v>1</v>
      </c>
      <c r="O19" s="0" t="n">
        <v>90</v>
      </c>
    </row>
    <row r="20" customFormat="false" ht="15.75" hidden="false" customHeight="false" outlineLevel="0" collapsed="false">
      <c r="A20" s="47" t="e">
        <f aca="false">SecondaryMinorNutrients!T20/SecondaryMinorNutrients!U20</f>
        <v>#DIV/0!</v>
      </c>
      <c r="B20" s="47" t="e">
        <f aca="false">(SecondaryMinorNutrients!E20/2)/((NPK!K20/1.2)/2)</f>
        <v>#DIV/0!</v>
      </c>
      <c r="C20" s="47" t="e">
        <f aca="false">(NPK!I20/4.58)/SecondaryMinorNutrients!G20</f>
        <v>#DIV/0!</v>
      </c>
      <c r="D20" s="47" t="e">
        <f aca="false">(NPK!I20/4.58)/SecondaryMinorNutrients!M20</f>
        <v>#DIV/0!</v>
      </c>
      <c r="E20" s="47" t="e">
        <f aca="false">(('Raw Data'!N20*2)/(7.8*SecondaryMinorNutrients!R20))/(('Raw Data'!Q20*2)/(4.6*SecondaryMinorNutrients!R20))</f>
        <v>#DIV/0!</v>
      </c>
      <c r="F20" s="47" t="e">
        <f aca="false">SecondaryMinorNutrients!I20/SecondaryMinorNutrients!J20</f>
        <v>#DIV/0!</v>
      </c>
      <c r="G20" s="0" t="e">
        <f aca="false">IF(((A20-$Q$3)/(($P$3-$Q$3)/3))+1&lt;0,0.5,((A20-$Q$3)/(($P$3-$Q$3)/3)))</f>
        <v>#DIV/0!</v>
      </c>
      <c r="H20" s="0" t="e">
        <f aca="false">IF(((B20-$Q$4)/(($P$4-$Q$4)/3))+1&lt;0,0.5,((B20-$Q$4)/(($P$4-$Q$4)/3)))</f>
        <v>#DIV/0!</v>
      </c>
      <c r="I20" s="0" t="e">
        <f aca="false">IF(((C20-$Q$5)/(($P$5-$Q$5)/3))+1&lt;0,0.5,((C20-$Q$5)/(($P$5-$Q$5)/3)))</f>
        <v>#DIV/0!</v>
      </c>
      <c r="J20" s="0" t="e">
        <f aca="false">IF(((D20-$Q$6)/(($P$6-$Q$6)/3))+1&lt;0,0.5,((D20-$Q$6)/(($P$6-$Q$6)/3)))</f>
        <v>#DIV/0!</v>
      </c>
      <c r="K20" s="0" t="e">
        <f aca="false">IF(((E20-$Q$7)/(($P$7-$Q$7)/3))+1&lt;0,0.5,((E20-$Q$7)/(($P$7-$Q$7)/3)))</f>
        <v>#DIV/0!</v>
      </c>
      <c r="L20" s="0" t="e">
        <f aca="false">IF(((F20-$Q$8)/(($P$8-$Q$8)/3))+1&lt;0,0.5,((F20-$Q$8)/(($P$8-$Q$8)/3)))</f>
        <v>#DIV/0!</v>
      </c>
      <c r="M20" s="15" t="n">
        <f aca="false">SoilHealth!J20</f>
        <v>0</v>
      </c>
      <c r="N20" s="0" t="n">
        <v>1</v>
      </c>
      <c r="O20" s="0" t="n">
        <v>90</v>
      </c>
    </row>
    <row r="21" customFormat="false" ht="15.75" hidden="false" customHeight="false" outlineLevel="0" collapsed="false">
      <c r="A21" s="47" t="e">
        <f aca="false">SecondaryMinorNutrients!T21/SecondaryMinorNutrients!U21</f>
        <v>#DIV/0!</v>
      </c>
      <c r="B21" s="47" t="e">
        <f aca="false">(SecondaryMinorNutrients!E21/2)/((NPK!K21/1.2)/2)</f>
        <v>#DIV/0!</v>
      </c>
      <c r="C21" s="47" t="e">
        <f aca="false">(NPK!I21/4.58)/SecondaryMinorNutrients!G21</f>
        <v>#DIV/0!</v>
      </c>
      <c r="D21" s="47" t="e">
        <f aca="false">(NPK!I21/4.58)/SecondaryMinorNutrients!M21</f>
        <v>#DIV/0!</v>
      </c>
      <c r="E21" s="47" t="e">
        <f aca="false">(('Raw Data'!N21*2)/(7.8*SecondaryMinorNutrients!R21))/(('Raw Data'!Q21*2)/(4.6*SecondaryMinorNutrients!R21))</f>
        <v>#DIV/0!</v>
      </c>
      <c r="F21" s="47" t="e">
        <f aca="false">SecondaryMinorNutrients!I21/SecondaryMinorNutrients!J21</f>
        <v>#DIV/0!</v>
      </c>
      <c r="G21" s="0" t="e">
        <f aca="false">IF(((A21-$Q$3)/(($P$3-$Q$3)/3))+1&lt;0,0.5,((A21-$Q$3)/(($P$3-$Q$3)/3)))</f>
        <v>#DIV/0!</v>
      </c>
      <c r="H21" s="0" t="e">
        <f aca="false">IF(((B21-$Q$4)/(($P$4-$Q$4)/3))+1&lt;0,0.5,((B21-$Q$4)/(($P$4-$Q$4)/3)))</f>
        <v>#DIV/0!</v>
      </c>
      <c r="I21" s="0" t="e">
        <f aca="false">IF(((C21-$Q$5)/(($P$5-$Q$5)/3))+1&lt;0,0.5,((C21-$Q$5)/(($P$5-$Q$5)/3)))</f>
        <v>#DIV/0!</v>
      </c>
      <c r="J21" s="0" t="e">
        <f aca="false">IF(((D21-$Q$6)/(($P$6-$Q$6)/3))+1&lt;0,0.5,((D21-$Q$6)/(($P$6-$Q$6)/3)))</f>
        <v>#DIV/0!</v>
      </c>
      <c r="K21" s="0" t="e">
        <f aca="false">IF(((E21-$Q$7)/(($P$7-$Q$7)/3))+1&lt;0,0.5,((E21-$Q$7)/(($P$7-$Q$7)/3)))</f>
        <v>#DIV/0!</v>
      </c>
      <c r="L21" s="0" t="e">
        <f aca="false">IF(((F21-$Q$8)/(($P$8-$Q$8)/3))+1&lt;0,0.5,((F21-$Q$8)/(($P$8-$Q$8)/3)))</f>
        <v>#DIV/0!</v>
      </c>
      <c r="M21" s="15" t="n">
        <f aca="false">SoilHealth!J21</f>
        <v>0</v>
      </c>
      <c r="N21" s="0" t="n">
        <v>1</v>
      </c>
      <c r="O21" s="0" t="n">
        <v>90</v>
      </c>
    </row>
    <row r="22" customFormat="false" ht="15.75" hidden="false" customHeight="false" outlineLevel="0" collapsed="false">
      <c r="A22" s="47" t="e">
        <f aca="false">SecondaryMinorNutrients!T22/SecondaryMinorNutrients!U22</f>
        <v>#DIV/0!</v>
      </c>
      <c r="B22" s="47" t="e">
        <f aca="false">(SecondaryMinorNutrients!E22/2)/((NPK!K22/1.2)/2)</f>
        <v>#DIV/0!</v>
      </c>
      <c r="C22" s="47" t="e">
        <f aca="false">(NPK!I22/4.58)/SecondaryMinorNutrients!G22</f>
        <v>#DIV/0!</v>
      </c>
      <c r="D22" s="47" t="e">
        <f aca="false">(NPK!I22/4.58)/SecondaryMinorNutrients!M22</f>
        <v>#DIV/0!</v>
      </c>
      <c r="E22" s="47" t="e">
        <f aca="false">(('Raw Data'!N22*2)/(7.8*SecondaryMinorNutrients!R22))/(('Raw Data'!Q22*2)/(4.6*SecondaryMinorNutrients!R22))</f>
        <v>#DIV/0!</v>
      </c>
      <c r="F22" s="47" t="e">
        <f aca="false">SecondaryMinorNutrients!I22/SecondaryMinorNutrients!J22</f>
        <v>#DIV/0!</v>
      </c>
      <c r="G22" s="0" t="e">
        <f aca="false">IF(((A22-$Q$3)/(($P$3-$Q$3)/3))+1&lt;0,0.5,((A22-$Q$3)/(($P$3-$Q$3)/3)))</f>
        <v>#DIV/0!</v>
      </c>
      <c r="H22" s="0" t="e">
        <f aca="false">IF(((B22-$Q$4)/(($P$4-$Q$4)/3))+1&lt;0,0.5,((B22-$Q$4)/(($P$4-$Q$4)/3)))</f>
        <v>#DIV/0!</v>
      </c>
      <c r="I22" s="0" t="e">
        <f aca="false">IF(((C22-$Q$5)/(($P$5-$Q$5)/3))+1&lt;0,0.5,((C22-$Q$5)/(($P$5-$Q$5)/3)))</f>
        <v>#DIV/0!</v>
      </c>
      <c r="J22" s="0" t="e">
        <f aca="false">IF(((D22-$Q$6)/(($P$6-$Q$6)/3))+1&lt;0,0.5,((D22-$Q$6)/(($P$6-$Q$6)/3)))</f>
        <v>#DIV/0!</v>
      </c>
      <c r="K22" s="0" t="e">
        <f aca="false">IF(((E22-$Q$7)/(($P$7-$Q$7)/3))+1&lt;0,0.5,((E22-$Q$7)/(($P$7-$Q$7)/3)))</f>
        <v>#DIV/0!</v>
      </c>
      <c r="L22" s="0" t="e">
        <f aca="false">IF(((F22-$Q$8)/(($P$8-$Q$8)/3))+1&lt;0,0.5,((F22-$Q$8)/(($P$8-$Q$8)/3)))</f>
        <v>#DIV/0!</v>
      </c>
      <c r="M22" s="15" t="n">
        <f aca="false">SoilHealth!J22</f>
        <v>0</v>
      </c>
      <c r="N22" s="0" t="n">
        <v>1</v>
      </c>
      <c r="O22" s="0" t="n">
        <v>90</v>
      </c>
    </row>
    <row r="23" customFormat="false" ht="15.75" hidden="false" customHeight="false" outlineLevel="0" collapsed="false">
      <c r="A23" s="47" t="e">
        <f aca="false">SecondaryMinorNutrients!T23/SecondaryMinorNutrients!U23</f>
        <v>#DIV/0!</v>
      </c>
      <c r="B23" s="47" t="e">
        <f aca="false">(SecondaryMinorNutrients!E23/2)/((NPK!K23/1.2)/2)</f>
        <v>#DIV/0!</v>
      </c>
      <c r="C23" s="47" t="e">
        <f aca="false">(NPK!I23/4.58)/SecondaryMinorNutrients!G23</f>
        <v>#DIV/0!</v>
      </c>
      <c r="D23" s="47" t="e">
        <f aca="false">(NPK!I23/4.58)/SecondaryMinorNutrients!M23</f>
        <v>#DIV/0!</v>
      </c>
      <c r="E23" s="47" t="e">
        <f aca="false">(('Raw Data'!N23*2)/(7.8*SecondaryMinorNutrients!R23))/(('Raw Data'!Q23*2)/(4.6*SecondaryMinorNutrients!R23))</f>
        <v>#DIV/0!</v>
      </c>
      <c r="F23" s="47" t="e">
        <f aca="false">SecondaryMinorNutrients!I23/SecondaryMinorNutrients!J23</f>
        <v>#DIV/0!</v>
      </c>
      <c r="G23" s="0" t="e">
        <f aca="false">IF(((A23-$Q$3)/(($P$3-$Q$3)/3))+1&lt;0,0.5,((A23-$Q$3)/(($P$3-$Q$3)/3)))</f>
        <v>#DIV/0!</v>
      </c>
      <c r="H23" s="0" t="e">
        <f aca="false">IF(((B23-$Q$4)/(($P$4-$Q$4)/3))+1&lt;0,0.5,((B23-$Q$4)/(($P$4-$Q$4)/3)))</f>
        <v>#DIV/0!</v>
      </c>
      <c r="I23" s="0" t="e">
        <f aca="false">IF(((C23-$Q$5)/(($P$5-$Q$5)/3))+1&lt;0,0.5,((C23-$Q$5)/(($P$5-$Q$5)/3)))</f>
        <v>#DIV/0!</v>
      </c>
      <c r="J23" s="0" t="e">
        <f aca="false">IF(((D23-$Q$6)/(($P$6-$Q$6)/3))+1&lt;0,0.5,((D23-$Q$6)/(($P$6-$Q$6)/3)))</f>
        <v>#DIV/0!</v>
      </c>
      <c r="K23" s="0" t="e">
        <f aca="false">IF(((E23-$Q$7)/(($P$7-$Q$7)/3))+1&lt;0,0.5,((E23-$Q$7)/(($P$7-$Q$7)/3)))</f>
        <v>#DIV/0!</v>
      </c>
      <c r="L23" s="0" t="e">
        <f aca="false">IF(((F23-$Q$8)/(($P$8-$Q$8)/3))+1&lt;0,0.5,((F23-$Q$8)/(($P$8-$Q$8)/3)))</f>
        <v>#DIV/0!</v>
      </c>
      <c r="M23" s="15" t="n">
        <f aca="false">SoilHealth!J23</f>
        <v>0</v>
      </c>
      <c r="N23" s="0" t="n">
        <v>1</v>
      </c>
      <c r="O23" s="0" t="n">
        <v>90</v>
      </c>
    </row>
    <row r="24" customFormat="false" ht="15.75" hidden="false" customHeight="false" outlineLevel="0" collapsed="false">
      <c r="A24" s="47" t="e">
        <f aca="false">SecondaryMinorNutrients!T24/SecondaryMinorNutrients!U24</f>
        <v>#DIV/0!</v>
      </c>
      <c r="B24" s="47" t="e">
        <f aca="false">(SecondaryMinorNutrients!E24/2)/((NPK!K24/1.2)/2)</f>
        <v>#DIV/0!</v>
      </c>
      <c r="C24" s="47" t="e">
        <f aca="false">(NPK!I24/4.58)/SecondaryMinorNutrients!G24</f>
        <v>#DIV/0!</v>
      </c>
      <c r="D24" s="47" t="e">
        <f aca="false">(NPK!I24/4.58)/SecondaryMinorNutrients!M24</f>
        <v>#DIV/0!</v>
      </c>
      <c r="E24" s="47" t="e">
        <f aca="false">(('Raw Data'!N24*2)/(7.8*SecondaryMinorNutrients!R24))/(('Raw Data'!Q24*2)/(4.6*SecondaryMinorNutrients!R24))</f>
        <v>#DIV/0!</v>
      </c>
      <c r="F24" s="47" t="e">
        <f aca="false">SecondaryMinorNutrients!I24/SecondaryMinorNutrients!J24</f>
        <v>#DIV/0!</v>
      </c>
      <c r="G24" s="0" t="e">
        <f aca="false">IF(((A24-$Q$3)/(($P$3-$Q$3)/3))+1&lt;0,0.5,((A24-$Q$3)/(($P$3-$Q$3)/3)))</f>
        <v>#DIV/0!</v>
      </c>
      <c r="H24" s="0" t="e">
        <f aca="false">IF(((B24-$Q$4)/(($P$4-$Q$4)/3))+1&lt;0,0.5,((B24-$Q$4)/(($P$4-$Q$4)/3)))</f>
        <v>#DIV/0!</v>
      </c>
      <c r="I24" s="0" t="e">
        <f aca="false">IF(((C24-$Q$5)/(($P$5-$Q$5)/3))+1&lt;0,0.5,((C24-$Q$5)/(($P$5-$Q$5)/3)))</f>
        <v>#DIV/0!</v>
      </c>
      <c r="J24" s="0" t="e">
        <f aca="false">IF(((D24-$Q$6)/(($P$6-$Q$6)/3))+1&lt;0,0.5,((D24-$Q$6)/(($P$6-$Q$6)/3)))</f>
        <v>#DIV/0!</v>
      </c>
      <c r="K24" s="0" t="e">
        <f aca="false">IF(((E24-$Q$7)/(($P$7-$Q$7)/3))+1&lt;0,0.5,((E24-$Q$7)/(($P$7-$Q$7)/3)))</f>
        <v>#DIV/0!</v>
      </c>
      <c r="L24" s="0" t="e">
        <f aca="false">IF(((F24-$Q$8)/(($P$8-$Q$8)/3))+1&lt;0,0.5,((F24-$Q$8)/(($P$8-$Q$8)/3)))</f>
        <v>#DIV/0!</v>
      </c>
      <c r="M24" s="15" t="n">
        <f aca="false">SoilHealth!J24</f>
        <v>0</v>
      </c>
      <c r="N24" s="0" t="n">
        <v>1</v>
      </c>
      <c r="O24" s="0" t="n">
        <v>90</v>
      </c>
    </row>
    <row r="25" customFormat="false" ht="15.75" hidden="false" customHeight="false" outlineLevel="0" collapsed="false">
      <c r="A25" s="47" t="e">
        <f aca="false">SecondaryMinorNutrients!T25/SecondaryMinorNutrients!U25</f>
        <v>#DIV/0!</v>
      </c>
      <c r="B25" s="47" t="e">
        <f aca="false">(SecondaryMinorNutrients!E25/2)/((NPK!K25/1.2)/2)</f>
        <v>#DIV/0!</v>
      </c>
      <c r="C25" s="47" t="e">
        <f aca="false">(NPK!I25/4.58)/SecondaryMinorNutrients!G25</f>
        <v>#DIV/0!</v>
      </c>
      <c r="D25" s="47" t="e">
        <f aca="false">(NPK!I25/4.58)/SecondaryMinorNutrients!M25</f>
        <v>#DIV/0!</v>
      </c>
      <c r="E25" s="47" t="e">
        <f aca="false">(('Raw Data'!N25*2)/(7.8*SecondaryMinorNutrients!R25))/(('Raw Data'!Q25*2)/(4.6*SecondaryMinorNutrients!R25))</f>
        <v>#DIV/0!</v>
      </c>
      <c r="F25" s="47" t="e">
        <f aca="false">SecondaryMinorNutrients!I25/SecondaryMinorNutrients!J25</f>
        <v>#DIV/0!</v>
      </c>
      <c r="G25" s="0" t="e">
        <f aca="false">IF(((A25-$Q$3)/(($P$3-$Q$3)/3))+1&lt;0,0.5,((A25-$Q$3)/(($P$3-$Q$3)/3)))</f>
        <v>#DIV/0!</v>
      </c>
      <c r="H25" s="0" t="e">
        <f aca="false">IF(((B25-$Q$4)/(($P$4-$Q$4)/3))+1&lt;0,0.5,((B25-$Q$4)/(($P$4-$Q$4)/3)))</f>
        <v>#DIV/0!</v>
      </c>
      <c r="I25" s="0" t="e">
        <f aca="false">IF(((C25-$Q$5)/(($P$5-$Q$5)/3))+1&lt;0,0.5,((C25-$Q$5)/(($P$5-$Q$5)/3)))</f>
        <v>#DIV/0!</v>
      </c>
      <c r="J25" s="0" t="e">
        <f aca="false">IF(((D25-$Q$6)/(($P$6-$Q$6)/3))+1&lt;0,0.5,((D25-$Q$6)/(($P$6-$Q$6)/3)))</f>
        <v>#DIV/0!</v>
      </c>
      <c r="K25" s="0" t="e">
        <f aca="false">IF(((E25-$Q$7)/(($P$7-$Q$7)/3))+1&lt;0,0.5,((E25-$Q$7)/(($P$7-$Q$7)/3)))</f>
        <v>#DIV/0!</v>
      </c>
      <c r="L25" s="0" t="e">
        <f aca="false">IF(((F25-$Q$8)/(($P$8-$Q$8)/3))+1&lt;0,0.5,((F25-$Q$8)/(($P$8-$Q$8)/3)))</f>
        <v>#DIV/0!</v>
      </c>
      <c r="M25" s="15" t="n">
        <f aca="false">SoilHealth!J25</f>
        <v>0</v>
      </c>
      <c r="N25" s="0" t="n">
        <v>1</v>
      </c>
      <c r="O25" s="0" t="n">
        <v>90</v>
      </c>
    </row>
    <row r="26" customFormat="false" ht="15.75" hidden="false" customHeight="false" outlineLevel="0" collapsed="false">
      <c r="A26" s="47" t="e">
        <f aca="false">SecondaryMinorNutrients!T26/SecondaryMinorNutrients!U26</f>
        <v>#DIV/0!</v>
      </c>
      <c r="B26" s="47" t="e">
        <f aca="false">(SecondaryMinorNutrients!E26/2)/((NPK!K26/1.2)/2)</f>
        <v>#DIV/0!</v>
      </c>
      <c r="C26" s="47" t="e">
        <f aca="false">(NPK!I26/4.58)/SecondaryMinorNutrients!G26</f>
        <v>#DIV/0!</v>
      </c>
      <c r="D26" s="47" t="e">
        <f aca="false">(NPK!I26/4.58)/SecondaryMinorNutrients!M26</f>
        <v>#DIV/0!</v>
      </c>
      <c r="E26" s="47" t="e">
        <f aca="false">(('Raw Data'!N26*2)/(7.8*SecondaryMinorNutrients!R26))/(('Raw Data'!Q26*2)/(4.6*SecondaryMinorNutrients!R26))</f>
        <v>#DIV/0!</v>
      </c>
      <c r="F26" s="47" t="e">
        <f aca="false">SecondaryMinorNutrients!I26/SecondaryMinorNutrients!J26</f>
        <v>#DIV/0!</v>
      </c>
      <c r="G26" s="0" t="e">
        <f aca="false">IF(((A26-$Q$3)/(($P$3-$Q$3)/3))+1&lt;0,0.5,((A26-$Q$3)/(($P$3-$Q$3)/3)))</f>
        <v>#DIV/0!</v>
      </c>
      <c r="H26" s="0" t="e">
        <f aca="false">IF(((B26-$Q$4)/(($P$4-$Q$4)/3))+1&lt;0,0.5,((B26-$Q$4)/(($P$4-$Q$4)/3)))</f>
        <v>#DIV/0!</v>
      </c>
      <c r="I26" s="0" t="e">
        <f aca="false">IF(((C26-$Q$5)/(($P$5-$Q$5)/3))+1&lt;0,0.5,((C26-$Q$5)/(($P$5-$Q$5)/3)))</f>
        <v>#DIV/0!</v>
      </c>
      <c r="J26" s="0" t="e">
        <f aca="false">IF(((D26-$Q$6)/(($P$6-$Q$6)/3))+1&lt;0,0.5,((D26-$Q$6)/(($P$6-$Q$6)/3)))</f>
        <v>#DIV/0!</v>
      </c>
      <c r="K26" s="0" t="e">
        <f aca="false">IF(((E26-$Q$7)/(($P$7-$Q$7)/3))+1&lt;0,0.5,((E26-$Q$7)/(($P$7-$Q$7)/3)))</f>
        <v>#DIV/0!</v>
      </c>
      <c r="L26" s="0" t="e">
        <f aca="false">IF(((F26-$Q$8)/(($P$8-$Q$8)/3))+1&lt;0,0.5,((F26-$Q$8)/(($P$8-$Q$8)/3)))</f>
        <v>#DIV/0!</v>
      </c>
      <c r="M26" s="15" t="n">
        <f aca="false">SoilHealth!J26</f>
        <v>0</v>
      </c>
      <c r="N26" s="0" t="n">
        <v>1</v>
      </c>
      <c r="O26" s="0" t="n">
        <v>90</v>
      </c>
    </row>
    <row r="27" customFormat="false" ht="15.75" hidden="false" customHeight="false" outlineLevel="0" collapsed="false">
      <c r="A27" s="47" t="e">
        <f aca="false">SecondaryMinorNutrients!T27/SecondaryMinorNutrients!U27</f>
        <v>#DIV/0!</v>
      </c>
      <c r="B27" s="47" t="e">
        <f aca="false">(SecondaryMinorNutrients!E27/2)/((NPK!K27/1.2)/2)</f>
        <v>#DIV/0!</v>
      </c>
      <c r="C27" s="47" t="e">
        <f aca="false">(NPK!I27/4.58)/SecondaryMinorNutrients!G27</f>
        <v>#DIV/0!</v>
      </c>
      <c r="D27" s="47" t="e">
        <f aca="false">(NPK!I27/4.58)/SecondaryMinorNutrients!M27</f>
        <v>#DIV/0!</v>
      </c>
      <c r="E27" s="47" t="e">
        <f aca="false">(('Raw Data'!N27*2)/(7.8*SecondaryMinorNutrients!R27))/(('Raw Data'!Q27*2)/(4.6*SecondaryMinorNutrients!R27))</f>
        <v>#DIV/0!</v>
      </c>
      <c r="F27" s="47" t="e">
        <f aca="false">SecondaryMinorNutrients!I27/SecondaryMinorNutrients!J27</f>
        <v>#DIV/0!</v>
      </c>
      <c r="G27" s="0" t="e">
        <f aca="false">IF(((A27-$Q$3)/(($P$3-$Q$3)/3))+1&lt;0,0.5,((A27-$Q$3)/(($P$3-$Q$3)/3)))</f>
        <v>#DIV/0!</v>
      </c>
      <c r="H27" s="0" t="e">
        <f aca="false">IF(((B27-$Q$4)/(($P$4-$Q$4)/3))+1&lt;0,0.5,((B27-$Q$4)/(($P$4-$Q$4)/3)))</f>
        <v>#DIV/0!</v>
      </c>
      <c r="I27" s="0" t="e">
        <f aca="false">IF(((C27-$Q$5)/(($P$5-$Q$5)/3))+1&lt;0,0.5,((C27-$Q$5)/(($P$5-$Q$5)/3)))</f>
        <v>#DIV/0!</v>
      </c>
      <c r="J27" s="0" t="e">
        <f aca="false">IF(((D27-$Q$6)/(($P$6-$Q$6)/3))+1&lt;0,0.5,((D27-$Q$6)/(($P$6-$Q$6)/3)))</f>
        <v>#DIV/0!</v>
      </c>
      <c r="K27" s="0" t="e">
        <f aca="false">IF(((E27-$Q$7)/(($P$7-$Q$7)/3))+1&lt;0,0.5,((E27-$Q$7)/(($P$7-$Q$7)/3)))</f>
        <v>#DIV/0!</v>
      </c>
      <c r="L27" s="0" t="e">
        <f aca="false">IF(((F27-$Q$8)/(($P$8-$Q$8)/3))+1&lt;0,0.5,((F27-$Q$8)/(($P$8-$Q$8)/3)))</f>
        <v>#DIV/0!</v>
      </c>
      <c r="M27" s="15" t="n">
        <f aca="false">SoilHealth!J27</f>
        <v>0</v>
      </c>
      <c r="N27" s="0" t="n">
        <v>1</v>
      </c>
      <c r="O27" s="0" t="n">
        <v>90</v>
      </c>
    </row>
    <row r="28" customFormat="false" ht="15.75" hidden="false" customHeight="false" outlineLevel="0" collapsed="false">
      <c r="A28" s="47" t="e">
        <f aca="false">SecondaryMinorNutrients!T28/SecondaryMinorNutrients!U28</f>
        <v>#DIV/0!</v>
      </c>
      <c r="B28" s="47" t="e">
        <f aca="false">(SecondaryMinorNutrients!E28/2)/((NPK!K28/1.2)/2)</f>
        <v>#DIV/0!</v>
      </c>
      <c r="C28" s="47" t="e">
        <f aca="false">(NPK!I28/4.58)/SecondaryMinorNutrients!G28</f>
        <v>#DIV/0!</v>
      </c>
      <c r="D28" s="47" t="e">
        <f aca="false">(NPK!I28/4.58)/SecondaryMinorNutrients!M28</f>
        <v>#DIV/0!</v>
      </c>
      <c r="E28" s="47" t="e">
        <f aca="false">(('Raw Data'!N28*2)/(7.8*SecondaryMinorNutrients!R28))/(('Raw Data'!Q28*2)/(4.6*SecondaryMinorNutrients!R28))</f>
        <v>#DIV/0!</v>
      </c>
      <c r="F28" s="47" t="e">
        <f aca="false">SecondaryMinorNutrients!I28/SecondaryMinorNutrients!J28</f>
        <v>#DIV/0!</v>
      </c>
      <c r="G28" s="0" t="e">
        <f aca="false">IF(((A28-$Q$3)/(($P$3-$Q$3)/3))+1&lt;0,0.5,((A28-$Q$3)/(($P$3-$Q$3)/3)))</f>
        <v>#DIV/0!</v>
      </c>
      <c r="H28" s="0" t="e">
        <f aca="false">IF(((B28-$Q$4)/(($P$4-$Q$4)/3))+1&lt;0,0.5,((B28-$Q$4)/(($P$4-$Q$4)/3)))</f>
        <v>#DIV/0!</v>
      </c>
      <c r="I28" s="0" t="e">
        <f aca="false">IF(((C28-$Q$5)/(($P$5-$Q$5)/3))+1&lt;0,0.5,((C28-$Q$5)/(($P$5-$Q$5)/3)))</f>
        <v>#DIV/0!</v>
      </c>
      <c r="J28" s="0" t="e">
        <f aca="false">IF(((D28-$Q$6)/(($P$6-$Q$6)/3))+1&lt;0,0.5,((D28-$Q$6)/(($P$6-$Q$6)/3)))</f>
        <v>#DIV/0!</v>
      </c>
      <c r="K28" s="0" t="e">
        <f aca="false">IF(((E28-$Q$7)/(($P$7-$Q$7)/3))+1&lt;0,0.5,((E28-$Q$7)/(($P$7-$Q$7)/3)))</f>
        <v>#DIV/0!</v>
      </c>
      <c r="L28" s="0" t="e">
        <f aca="false">IF(((F28-$Q$8)/(($P$8-$Q$8)/3))+1&lt;0,0.5,((F28-$Q$8)/(($P$8-$Q$8)/3)))</f>
        <v>#DIV/0!</v>
      </c>
      <c r="M28" s="15" t="n">
        <f aca="false">SoilHealth!J28</f>
        <v>0</v>
      </c>
      <c r="N28" s="0" t="n">
        <v>1</v>
      </c>
      <c r="O28" s="0" t="n">
        <v>90</v>
      </c>
    </row>
    <row r="29" customFormat="false" ht="15.75" hidden="false" customHeight="false" outlineLevel="0" collapsed="false">
      <c r="A29" s="47" t="e">
        <f aca="false">SecondaryMinorNutrients!T29/SecondaryMinorNutrients!U29</f>
        <v>#DIV/0!</v>
      </c>
      <c r="B29" s="47" t="e">
        <f aca="false">(SecondaryMinorNutrients!E29/2)/((NPK!K29/1.2)/2)</f>
        <v>#DIV/0!</v>
      </c>
      <c r="C29" s="47" t="e">
        <f aca="false">(NPK!I29/4.58)/SecondaryMinorNutrients!G29</f>
        <v>#DIV/0!</v>
      </c>
      <c r="D29" s="47" t="e">
        <f aca="false">(NPK!I29/4.58)/SecondaryMinorNutrients!M29</f>
        <v>#DIV/0!</v>
      </c>
      <c r="E29" s="47" t="e">
        <f aca="false">(('Raw Data'!N29*2)/(7.8*SecondaryMinorNutrients!R29))/(('Raw Data'!Q29*2)/(4.6*SecondaryMinorNutrients!R29))</f>
        <v>#DIV/0!</v>
      </c>
      <c r="F29" s="47" t="e">
        <f aca="false">SecondaryMinorNutrients!I29/SecondaryMinorNutrients!J29</f>
        <v>#DIV/0!</v>
      </c>
      <c r="G29" s="0" t="e">
        <f aca="false">IF(((A29-$Q$3)/(($P$3-$Q$3)/3))+1&lt;0,0.5,((A29-$Q$3)/(($P$3-$Q$3)/3)))</f>
        <v>#DIV/0!</v>
      </c>
      <c r="H29" s="0" t="e">
        <f aca="false">IF(((B29-$Q$4)/(($P$4-$Q$4)/3))+1&lt;0,0.5,((B29-$Q$4)/(($P$4-$Q$4)/3)))</f>
        <v>#DIV/0!</v>
      </c>
      <c r="I29" s="0" t="e">
        <f aca="false">IF(((C29-$Q$5)/(($P$5-$Q$5)/3))+1&lt;0,0.5,((C29-$Q$5)/(($P$5-$Q$5)/3)))</f>
        <v>#DIV/0!</v>
      </c>
      <c r="J29" s="0" t="e">
        <f aca="false">IF(((D29-$Q$6)/(($P$6-$Q$6)/3))+1&lt;0,0.5,((D29-$Q$6)/(($P$6-$Q$6)/3)))</f>
        <v>#DIV/0!</v>
      </c>
      <c r="K29" s="0" t="e">
        <f aca="false">IF(((E29-$Q$7)/(($P$7-$Q$7)/3))+1&lt;0,0.5,((E29-$Q$7)/(($P$7-$Q$7)/3)))</f>
        <v>#DIV/0!</v>
      </c>
      <c r="L29" s="0" t="e">
        <f aca="false">IF(((F29-$Q$8)/(($P$8-$Q$8)/3))+1&lt;0,0.5,((F29-$Q$8)/(($P$8-$Q$8)/3)))</f>
        <v>#DIV/0!</v>
      </c>
      <c r="M29" s="15" t="n">
        <f aca="false">SoilHealth!J29</f>
        <v>0</v>
      </c>
      <c r="N29" s="0" t="n">
        <v>1</v>
      </c>
      <c r="O29" s="0" t="n">
        <v>90</v>
      </c>
    </row>
    <row r="30" customFormat="false" ht="15.75" hidden="false" customHeight="false" outlineLevel="0" collapsed="false">
      <c r="A30" s="47" t="e">
        <f aca="false">SecondaryMinorNutrients!T30/SecondaryMinorNutrients!U30</f>
        <v>#DIV/0!</v>
      </c>
      <c r="B30" s="47" t="e">
        <f aca="false">(SecondaryMinorNutrients!E30/2)/((NPK!K30/1.2)/2)</f>
        <v>#DIV/0!</v>
      </c>
      <c r="C30" s="47" t="e">
        <f aca="false">(NPK!I30/4.58)/SecondaryMinorNutrients!G30</f>
        <v>#DIV/0!</v>
      </c>
      <c r="D30" s="47" t="e">
        <f aca="false">(NPK!I30/4.58)/SecondaryMinorNutrients!M30</f>
        <v>#DIV/0!</v>
      </c>
      <c r="E30" s="47" t="e">
        <f aca="false">(('Raw Data'!N30*2)/(7.8*SecondaryMinorNutrients!R30))/(('Raw Data'!Q30*2)/(4.6*SecondaryMinorNutrients!R30))</f>
        <v>#DIV/0!</v>
      </c>
      <c r="F30" s="47" t="e">
        <f aca="false">SecondaryMinorNutrients!I30/SecondaryMinorNutrients!J30</f>
        <v>#DIV/0!</v>
      </c>
      <c r="G30" s="0" t="e">
        <f aca="false">IF(((A30-$Q$3)/(($P$3-$Q$3)/3))+1&lt;0,0.5,((A30-$Q$3)/(($P$3-$Q$3)/3)))</f>
        <v>#DIV/0!</v>
      </c>
      <c r="H30" s="0" t="e">
        <f aca="false">IF(((B30-$Q$4)/(($P$4-$Q$4)/3))+1&lt;0,0.5,((B30-$Q$4)/(($P$4-$Q$4)/3)))</f>
        <v>#DIV/0!</v>
      </c>
      <c r="I30" s="0" t="e">
        <f aca="false">IF(((C30-$Q$5)/(($P$5-$Q$5)/3))+1&lt;0,0.5,((C30-$Q$5)/(($P$5-$Q$5)/3)))</f>
        <v>#DIV/0!</v>
      </c>
      <c r="J30" s="0" t="e">
        <f aca="false">IF(((D30-$Q$6)/(($P$6-$Q$6)/3))+1&lt;0,0.5,((D30-$Q$6)/(($P$6-$Q$6)/3)))</f>
        <v>#DIV/0!</v>
      </c>
      <c r="K30" s="0" t="e">
        <f aca="false">IF(((E30-$Q$7)/(($P$7-$Q$7)/3))+1&lt;0,0.5,((E30-$Q$7)/(($P$7-$Q$7)/3)))</f>
        <v>#DIV/0!</v>
      </c>
      <c r="L30" s="0" t="e">
        <f aca="false">IF(((F30-$Q$8)/(($P$8-$Q$8)/3))+1&lt;0,0.5,((F30-$Q$8)/(($P$8-$Q$8)/3)))</f>
        <v>#DIV/0!</v>
      </c>
      <c r="M30" s="15" t="n">
        <f aca="false">SoilHealth!J30</f>
        <v>0</v>
      </c>
      <c r="N30" s="0" t="n">
        <v>1</v>
      </c>
      <c r="O30" s="0" t="n">
        <v>90</v>
      </c>
    </row>
    <row r="31" customFormat="false" ht="15.75" hidden="false" customHeight="false" outlineLevel="0" collapsed="false">
      <c r="A31" s="47" t="e">
        <f aca="false">SecondaryMinorNutrients!T31/SecondaryMinorNutrients!U31</f>
        <v>#DIV/0!</v>
      </c>
      <c r="B31" s="47" t="e">
        <f aca="false">(SecondaryMinorNutrients!E31/2)/((NPK!K31/1.2)/2)</f>
        <v>#DIV/0!</v>
      </c>
      <c r="C31" s="47" t="e">
        <f aca="false">(NPK!I31/4.58)/SecondaryMinorNutrients!G31</f>
        <v>#DIV/0!</v>
      </c>
      <c r="D31" s="47" t="e">
        <f aca="false">(NPK!I31/4.58)/SecondaryMinorNutrients!M31</f>
        <v>#DIV/0!</v>
      </c>
      <c r="E31" s="47" t="e">
        <f aca="false">(('Raw Data'!N31*2)/(7.8*SecondaryMinorNutrients!R31))/(('Raw Data'!Q31*2)/(4.6*SecondaryMinorNutrients!R31))</f>
        <v>#DIV/0!</v>
      </c>
      <c r="F31" s="47" t="e">
        <f aca="false">SecondaryMinorNutrients!I31/SecondaryMinorNutrients!J31</f>
        <v>#DIV/0!</v>
      </c>
      <c r="G31" s="0" t="e">
        <f aca="false">IF(((A31-$Q$3)/(($P$3-$Q$3)/3))+1&lt;0,0.5,((A31-$Q$3)/(($P$3-$Q$3)/3)))</f>
        <v>#DIV/0!</v>
      </c>
      <c r="H31" s="0" t="e">
        <f aca="false">IF(((B31-$Q$4)/(($P$4-$Q$4)/3))+1&lt;0,0.5,((B31-$Q$4)/(($P$4-$Q$4)/3)))</f>
        <v>#DIV/0!</v>
      </c>
      <c r="I31" s="0" t="e">
        <f aca="false">IF(((C31-$Q$5)/(($P$5-$Q$5)/3))+1&lt;0,0.5,((C31-$Q$5)/(($P$5-$Q$5)/3)))</f>
        <v>#DIV/0!</v>
      </c>
      <c r="J31" s="0" t="e">
        <f aca="false">IF(((D31-$Q$6)/(($P$6-$Q$6)/3))+1&lt;0,0.5,((D31-$Q$6)/(($P$6-$Q$6)/3)))</f>
        <v>#DIV/0!</v>
      </c>
      <c r="K31" s="0" t="e">
        <f aca="false">IF(((E31-$Q$7)/(($P$7-$Q$7)/3))+1&lt;0,0.5,((E31-$Q$7)/(($P$7-$Q$7)/3)))</f>
        <v>#DIV/0!</v>
      </c>
      <c r="L31" s="0" t="e">
        <f aca="false">IF(((F31-$Q$8)/(($P$8-$Q$8)/3))+1&lt;0,0.5,((F31-$Q$8)/(($P$8-$Q$8)/3)))</f>
        <v>#DIV/0!</v>
      </c>
      <c r="M31" s="15" t="n">
        <f aca="false">SoilHealth!J31</f>
        <v>0</v>
      </c>
      <c r="N31" s="0" t="n">
        <v>1</v>
      </c>
      <c r="O31" s="0" t="n">
        <v>90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66699"/>
    <pageSetUpPr fitToPage="false"/>
  </sheetPr>
  <dimension ref="A1:H48"/>
  <sheetViews>
    <sheetView showFormulas="false" showGridLines="true" showRowColHeaders="true" showZeros="true" rightToLeft="false" tabSelected="false" showOutlineSymbols="true" defaultGridColor="true" view="normal" topLeftCell="GJ1" colorId="64" zoomScale="100" zoomScaleNormal="100" zoomScalePageLayoutView="100" workbookViewId="0">
      <selection pane="topLeft" activeCell="GK3" activeCellId="0" sqref="GK3"/>
    </sheetView>
  </sheetViews>
  <sheetFormatPr defaultColWidth="8.96484375" defaultRowHeight="15.75" zeroHeight="false" outlineLevelRow="0" outlineLevelCol="0"/>
  <cols>
    <col collapsed="false" customWidth="true" hidden="false" outlineLevel="0" max="1" min="1" style="0" width="15.76"/>
    <col collapsed="false" customWidth="true" hidden="false" outlineLevel="0" max="2" min="2" style="0" width="9.43"/>
    <col collapsed="false" customWidth="true" hidden="false" outlineLevel="0" max="3" min="3" style="0" width="12.87"/>
    <col collapsed="false" customWidth="true" hidden="false" outlineLevel="0" max="4" min="4" style="0" width="4.87"/>
    <col collapsed="false" customWidth="true" hidden="false" outlineLevel="0" max="5" min="5" style="0" width="9.43"/>
    <col collapsed="false" customWidth="true" hidden="false" outlineLevel="0" max="6" min="6" style="0" width="7.76"/>
    <col collapsed="false" customWidth="true" hidden="false" outlineLevel="0" max="7" min="7" style="0" width="9.54"/>
  </cols>
  <sheetData>
    <row r="1" customFormat="false" ht="20.25" hidden="false" customHeight="false" outlineLevel="0" collapsed="false">
      <c r="A1" s="58" t="s">
        <v>135</v>
      </c>
      <c r="B1" s="58"/>
      <c r="C1" s="58"/>
      <c r="D1" s="58"/>
      <c r="E1" s="58"/>
      <c r="F1" s="58"/>
      <c r="G1" s="58"/>
      <c r="H1" s="58"/>
    </row>
    <row r="2" customFormat="false" ht="8.25" hidden="false" customHeight="true" outlineLevel="0" collapsed="false">
      <c r="A2" s="59"/>
      <c r="B2" s="59"/>
      <c r="C2" s="59"/>
      <c r="D2" s="59"/>
      <c r="E2" s="59"/>
      <c r="F2" s="59"/>
      <c r="G2" s="59"/>
      <c r="H2" s="59"/>
    </row>
    <row r="3" customFormat="false" ht="15.75" hidden="false" customHeight="false" outlineLevel="0" collapsed="false">
      <c r="A3" s="59"/>
      <c r="B3" s="60" t="s">
        <v>136</v>
      </c>
      <c r="C3" s="61" t="str">
        <f aca="false">'Raw Data'!Y2</f>
        <v>Home Office</v>
      </c>
      <c r="D3" s="59"/>
      <c r="E3" s="62" t="s">
        <v>137</v>
      </c>
      <c r="F3" s="63" t="n">
        <f aca="false">'Raw Data'!W2</f>
        <v>80033</v>
      </c>
      <c r="G3" s="59"/>
      <c r="H3" s="59"/>
    </row>
    <row r="4" customFormat="false" ht="15.75" hidden="false" customHeight="false" outlineLevel="0" collapsed="false">
      <c r="A4" s="59"/>
      <c r="B4" s="60" t="s">
        <v>138</v>
      </c>
      <c r="C4" s="61" t="str">
        <f aca="false">'Raw Data'!X2</f>
        <v>Laboratory Quality Control</v>
      </c>
      <c r="D4" s="59"/>
      <c r="E4" s="64" t="s">
        <v>139</v>
      </c>
      <c r="F4" s="65" t="n">
        <f aca="false">'Raw Data'!Z2</f>
        <v>44792</v>
      </c>
      <c r="G4" s="65"/>
      <c r="H4" s="59"/>
    </row>
    <row r="5" customFormat="false" ht="16.5" hidden="false" customHeight="false" outlineLevel="0" collapsed="false">
      <c r="A5" s="59"/>
      <c r="B5" s="60" t="s">
        <v>140</v>
      </c>
      <c r="C5" s="61" t="str">
        <f aca="false">'Raw Data'!A2</f>
        <v> </v>
      </c>
      <c r="D5" s="59"/>
      <c r="E5" s="66"/>
      <c r="F5" s="66"/>
      <c r="G5" s="67"/>
      <c r="H5" s="59"/>
    </row>
    <row r="6" customFormat="false" ht="15.75" hidden="false" customHeight="false" outlineLevel="0" collapsed="false">
      <c r="A6" s="59"/>
      <c r="B6" s="60" t="s">
        <v>141</v>
      </c>
      <c r="C6" s="61" t="str">
        <f aca="false">IF('Raw Data'!B2=""," ",'Raw Data'!B2)</f>
        <v>QC</v>
      </c>
      <c r="D6" s="59"/>
      <c r="E6" s="68" t="s">
        <v>142</v>
      </c>
      <c r="F6" s="68"/>
      <c r="G6" s="69" t="s">
        <v>59</v>
      </c>
      <c r="H6" s="59"/>
    </row>
    <row r="7" customFormat="false" ht="16.5" hidden="false" customHeight="false" outlineLevel="0" collapsed="false">
      <c r="A7" s="59"/>
      <c r="B7" s="60"/>
      <c r="C7" s="61" t="str">
        <f aca="false">IF('Raw Data'!C2=""," ",'Raw Data'!C2)</f>
        <v> </v>
      </c>
      <c r="D7" s="59"/>
      <c r="E7" s="70" t="s">
        <v>143</v>
      </c>
      <c r="F7" s="70"/>
      <c r="G7" s="71" t="n">
        <v>200</v>
      </c>
      <c r="H7" s="59"/>
    </row>
    <row r="8" customFormat="false" ht="5.25" hidden="false" customHeight="true" outlineLevel="0" collapsed="false">
      <c r="A8" s="72"/>
      <c r="B8" s="72"/>
      <c r="C8" s="72"/>
      <c r="D8" s="72"/>
      <c r="E8" s="72"/>
      <c r="F8" s="72"/>
      <c r="G8" s="72"/>
      <c r="H8" s="73"/>
    </row>
    <row r="9" customFormat="false" ht="16.5" hidden="false" customHeight="false" outlineLevel="0" collapsed="false">
      <c r="A9" s="74" t="s">
        <v>144</v>
      </c>
      <c r="B9" s="75"/>
      <c r="C9" s="74" t="s">
        <v>145</v>
      </c>
      <c r="D9" s="76"/>
      <c r="E9" s="77" t="s">
        <v>146</v>
      </c>
      <c r="F9" s="77"/>
      <c r="G9" s="77"/>
      <c r="H9" s="77"/>
    </row>
    <row r="10" customFormat="false" ht="16.5" hidden="false" customHeight="false" outlineLevel="0" collapsed="false">
      <c r="A10" s="78" t="s">
        <v>147</v>
      </c>
      <c r="B10" s="79" t="n">
        <f aca="false">SoilHealth!D2</f>
        <v>0</v>
      </c>
      <c r="C10" s="80" t="str">
        <f aca="false">IF(B10&lt;=20,"Very Low",IF(B10&lt;=40,"Low",IF(B10&lt;=80,"Medium",IF(B10&lt;=120,"High","Very High"))))</f>
        <v>Very Low</v>
      </c>
      <c r="D10" s="81"/>
      <c r="E10" s="82" t="s">
        <v>148</v>
      </c>
      <c r="F10" s="82"/>
      <c r="G10" s="82"/>
      <c r="H10" s="83" t="n">
        <f aca="false">NPK!L2</f>
        <v>0</v>
      </c>
    </row>
    <row r="11" customFormat="false" ht="15.75" hidden="false" customHeight="false" outlineLevel="0" collapsed="false">
      <c r="A11" s="78" t="s">
        <v>149</v>
      </c>
      <c r="B11" s="79" t="n">
        <f aca="false">SoilHealth!E2</f>
        <v>0</v>
      </c>
      <c r="C11" s="80" t="str">
        <f aca="false">IF(B11&lt;=50,"Very Low",IF(B11&lt;=150,"Low",IF(B11&lt;=250,"Medium",IF(B11&lt;=400,"High",IF(B11&lt;=1500,"Very High")))))</f>
        <v>Very Low</v>
      </c>
      <c r="D11" s="81"/>
      <c r="E11" s="84" t="s">
        <v>150</v>
      </c>
      <c r="F11" s="84"/>
      <c r="G11" s="84"/>
      <c r="H11" s="81"/>
    </row>
    <row r="12" customFormat="false" ht="16.5" hidden="false" customHeight="false" outlineLevel="0" collapsed="false">
      <c r="A12" s="78" t="s">
        <v>151</v>
      </c>
      <c r="B12" s="79" t="n">
        <f aca="false">SoilHealth!F2</f>
        <v>0</v>
      </c>
      <c r="C12" s="80" t="str">
        <f aca="false">IF(B12&lt;=5,"Very Low",IF(B12&lt;=10,"Low",IF(B12&lt;=20,"Medium",IF(B12&lt;=40,"High",IF(B12&lt;=125,"Very High")))))</f>
        <v>Very Low</v>
      </c>
      <c r="D12" s="81"/>
      <c r="E12" s="80" t="s">
        <v>152</v>
      </c>
      <c r="F12" s="80" t="s">
        <v>153</v>
      </c>
      <c r="G12" s="80" t="s">
        <v>154</v>
      </c>
      <c r="H12" s="81"/>
    </row>
    <row r="13" customFormat="false" ht="16.5" hidden="false" customHeight="false" outlineLevel="0" collapsed="false">
      <c r="A13" s="85" t="s">
        <v>155</v>
      </c>
      <c r="B13" s="86" t="n">
        <f aca="false">SoilHealth!G2</f>
        <v>0</v>
      </c>
      <c r="C13" s="87" t="str">
        <f aca="false">IF(B13&lt;=20,"Optimum",IF(B13&lt;=30,"Below Optiumum",IF(B13&lt;=200000,"Unbalanced")))</f>
        <v>Optimum</v>
      </c>
      <c r="D13" s="88"/>
      <c r="E13" s="89" t="n">
        <f aca="false">NPK!D2</f>
        <v>0</v>
      </c>
      <c r="F13" s="89" t="n">
        <f aca="false">NPK!H2</f>
        <v>0</v>
      </c>
      <c r="G13" s="89" t="n">
        <f aca="false">NPK!K2</f>
        <v>0</v>
      </c>
      <c r="H13" s="88"/>
    </row>
    <row r="14" customFormat="false" ht="1.5" hidden="false" customHeight="true" outlineLevel="0" collapsed="false">
      <c r="A14" s="90"/>
      <c r="E14" s="59"/>
      <c r="F14" s="59"/>
      <c r="G14" s="59"/>
      <c r="H14" s="59"/>
    </row>
    <row r="15" customFormat="false" ht="19.5" hidden="false" customHeight="true" outlineLevel="0" collapsed="false">
      <c r="D15" s="91"/>
      <c r="E15" s="92" t="s">
        <v>156</v>
      </c>
      <c r="F15" s="92"/>
      <c r="G15" s="92"/>
      <c r="H15" s="92"/>
    </row>
    <row r="16" customFormat="false" ht="16.5" hidden="false" customHeight="false" outlineLevel="0" collapsed="false">
      <c r="D16" s="91"/>
      <c r="E16" s="93" t="s">
        <v>157</v>
      </c>
      <c r="F16" s="94"/>
      <c r="G16" s="95" t="s">
        <v>158</v>
      </c>
      <c r="H16" s="95" t="s">
        <v>159</v>
      </c>
    </row>
    <row r="17" customFormat="false" ht="16.5" hidden="false" customHeight="false" outlineLevel="0" collapsed="false">
      <c r="D17" s="91"/>
      <c r="E17" s="96" t="s">
        <v>160</v>
      </c>
      <c r="F17" s="96"/>
      <c r="G17" s="97" t="s">
        <v>161</v>
      </c>
      <c r="H17" s="98" t="n">
        <f aca="false">'Raw Data'!H2</f>
        <v>2.8</v>
      </c>
    </row>
    <row r="18" customFormat="false" ht="15.75" hidden="false" customHeight="false" outlineLevel="0" collapsed="false">
      <c r="D18" s="91"/>
      <c r="E18" s="39" t="s">
        <v>162</v>
      </c>
      <c r="F18" s="99"/>
      <c r="G18" s="100" t="s">
        <v>161</v>
      </c>
      <c r="H18" s="101" t="n">
        <f aca="false">'Raw Data'!J2</f>
        <v>1.3</v>
      </c>
    </row>
    <row r="19" customFormat="false" ht="15.75" hidden="false" customHeight="false" outlineLevel="0" collapsed="false">
      <c r="D19" s="91"/>
      <c r="E19" s="96" t="s">
        <v>163</v>
      </c>
      <c r="F19" s="96"/>
      <c r="G19" s="97" t="s">
        <v>161</v>
      </c>
      <c r="H19" s="102" t="n">
        <f aca="false">NPK!E2/2</f>
        <v>0</v>
      </c>
    </row>
    <row r="20" customFormat="false" ht="15.75" hidden="false" customHeight="false" outlineLevel="0" collapsed="false">
      <c r="D20" s="91"/>
      <c r="E20" s="99" t="s">
        <v>164</v>
      </c>
      <c r="F20" s="99"/>
      <c r="G20" s="100" t="s">
        <v>165</v>
      </c>
      <c r="H20" s="103" t="n">
        <f aca="false">NPK!F2</f>
        <v>0</v>
      </c>
    </row>
    <row r="21" customFormat="false" ht="15.75" hidden="false" customHeight="false" outlineLevel="0" collapsed="false">
      <c r="D21" s="91"/>
      <c r="E21" s="96" t="s">
        <v>166</v>
      </c>
      <c r="F21" s="96"/>
      <c r="G21" s="97" t="s">
        <v>165</v>
      </c>
      <c r="H21" s="102" t="n">
        <f aca="false">NPK!D2</f>
        <v>0</v>
      </c>
    </row>
    <row r="22" customFormat="false" ht="15.75" hidden="false" customHeight="false" outlineLevel="0" collapsed="false">
      <c r="D22" s="91"/>
      <c r="E22" s="99" t="s">
        <v>167</v>
      </c>
      <c r="F22" s="99"/>
      <c r="G22" s="100" t="s">
        <v>161</v>
      </c>
      <c r="H22" s="103" t="n">
        <f aca="false">NPK!H2/4.58</f>
        <v>0</v>
      </c>
    </row>
    <row r="23" customFormat="false" ht="15.75" hidden="false" customHeight="false" outlineLevel="0" collapsed="false">
      <c r="D23" s="91"/>
      <c r="E23" s="104" t="s">
        <v>168</v>
      </c>
      <c r="F23" s="104"/>
      <c r="G23" s="105" t="s">
        <v>161</v>
      </c>
      <c r="H23" s="105" t="n">
        <f aca="false">NPK!K2/1.2</f>
        <v>0</v>
      </c>
    </row>
    <row r="24" customFormat="false" ht="15.75" hidden="false" customHeight="false" outlineLevel="0" collapsed="false">
      <c r="D24" s="91"/>
      <c r="E24" s="99" t="s">
        <v>169</v>
      </c>
      <c r="F24" s="99"/>
      <c r="G24" s="100" t="s">
        <v>165</v>
      </c>
      <c r="H24" s="100" t="n">
        <f aca="false">SecondaryMinorNutrients!D2</f>
        <v>0</v>
      </c>
    </row>
    <row r="25" customFormat="false" ht="15.75" hidden="false" customHeight="false" outlineLevel="0" collapsed="false">
      <c r="D25" s="91"/>
      <c r="E25" s="104" t="s">
        <v>170</v>
      </c>
      <c r="F25" s="104"/>
      <c r="G25" s="105" t="s">
        <v>165</v>
      </c>
      <c r="H25" s="105" t="n">
        <f aca="false">SecondaryMinorNutrients!E2</f>
        <v>0</v>
      </c>
    </row>
    <row r="26" customFormat="false" ht="15.75" hidden="false" customHeight="false" outlineLevel="0" collapsed="false">
      <c r="D26" s="91"/>
      <c r="E26" s="99" t="s">
        <v>171</v>
      </c>
      <c r="F26" s="99"/>
      <c r="G26" s="100" t="s">
        <v>165</v>
      </c>
      <c r="H26" s="100" t="n">
        <f aca="false">SecondaryMinorNutrients!F2</f>
        <v>0</v>
      </c>
    </row>
    <row r="27" customFormat="false" ht="15.75" hidden="false" customHeight="false" outlineLevel="0" collapsed="false">
      <c r="D27" s="91"/>
      <c r="E27" s="104" t="s">
        <v>172</v>
      </c>
      <c r="F27" s="104"/>
      <c r="G27" s="105" t="s">
        <v>161</v>
      </c>
      <c r="H27" s="105" t="n">
        <f aca="false">SecondaryMinorNutrients!G2</f>
        <v>0</v>
      </c>
    </row>
    <row r="28" customFormat="false" ht="15.75" hidden="false" customHeight="false" outlineLevel="0" collapsed="false">
      <c r="D28" s="91"/>
      <c r="E28" s="99" t="s">
        <v>173</v>
      </c>
      <c r="F28" s="99"/>
      <c r="G28" s="100" t="s">
        <v>161</v>
      </c>
      <c r="H28" s="106" t="n">
        <f aca="false">SecondaryMinorNutrients!H2</f>
        <v>0</v>
      </c>
    </row>
    <row r="29" customFormat="false" ht="15.75" hidden="false" customHeight="false" outlineLevel="0" collapsed="false">
      <c r="D29" s="91"/>
      <c r="E29" s="104" t="s">
        <v>174</v>
      </c>
      <c r="F29" s="104"/>
      <c r="G29" s="105" t="s">
        <v>161</v>
      </c>
      <c r="H29" s="105" t="n">
        <f aca="false">SecondaryMinorNutrients!I2</f>
        <v>0</v>
      </c>
    </row>
    <row r="30" customFormat="false" ht="15.75" hidden="false" customHeight="false" outlineLevel="0" collapsed="false">
      <c r="D30" s="91"/>
      <c r="E30" s="99" t="s">
        <v>175</v>
      </c>
      <c r="F30" s="99"/>
      <c r="G30" s="100" t="s">
        <v>161</v>
      </c>
      <c r="H30" s="100" t="n">
        <f aca="false">SecondaryMinorNutrients!J2</f>
        <v>0</v>
      </c>
    </row>
    <row r="31" customFormat="false" ht="15.75" hidden="false" customHeight="false" outlineLevel="0" collapsed="false">
      <c r="D31" s="91"/>
      <c r="E31" s="104" t="s">
        <v>176</v>
      </c>
      <c r="F31" s="104"/>
      <c r="G31" s="105" t="s">
        <v>161</v>
      </c>
      <c r="H31" s="107" t="n">
        <f aca="false">SecondaryMinorNutrients!L2</f>
        <v>0</v>
      </c>
    </row>
    <row r="32" customFormat="false" ht="15.75" hidden="false" customHeight="false" outlineLevel="0" collapsed="false">
      <c r="D32" s="91"/>
      <c r="E32" s="99" t="s">
        <v>177</v>
      </c>
      <c r="F32" s="99"/>
      <c r="G32" s="100" t="s">
        <v>161</v>
      </c>
      <c r="H32" s="106" t="n">
        <f aca="false">SecondaryMinorNutrients!M2</f>
        <v>0</v>
      </c>
    </row>
    <row r="33" customFormat="false" ht="15.75" hidden="false" customHeight="false" outlineLevel="0" collapsed="false">
      <c r="D33" s="91"/>
      <c r="E33" s="104" t="s">
        <v>178</v>
      </c>
      <c r="F33" s="108"/>
      <c r="G33" s="108"/>
      <c r="H33" s="107" t="n">
        <f aca="false">SecondaryMinorNutrients!R2</f>
        <v>0</v>
      </c>
    </row>
    <row r="34" customFormat="false" ht="15.75" hidden="false" customHeight="false" outlineLevel="0" collapsed="false">
      <c r="D34" s="91"/>
      <c r="E34" s="109" t="s">
        <v>179</v>
      </c>
      <c r="F34" s="59"/>
      <c r="G34" s="100"/>
      <c r="H34" s="110" t="n">
        <f aca="false">'Raw Data'!AA2</f>
        <v>0</v>
      </c>
    </row>
    <row r="35" customFormat="false" ht="15.75" hidden="false" customHeight="false" outlineLevel="0" collapsed="false">
      <c r="D35" s="91"/>
      <c r="E35" s="104" t="s">
        <v>180</v>
      </c>
      <c r="F35" s="104"/>
      <c r="G35" s="105"/>
      <c r="H35" s="111" t="n">
        <f aca="false">'Raw Data'!AB2</f>
        <v>0</v>
      </c>
    </row>
    <row r="36" customFormat="false" ht="18.75" hidden="false" customHeight="false" outlineLevel="0" collapsed="false">
      <c r="D36" s="91"/>
      <c r="E36" s="99" t="s">
        <v>181</v>
      </c>
      <c r="F36" s="99"/>
      <c r="G36" s="100"/>
      <c r="H36" s="110" t="n">
        <f aca="false">'Raw Data'!AC2</f>
        <v>0</v>
      </c>
    </row>
    <row r="37" customFormat="false" ht="15.75" hidden="false" customHeight="false" outlineLevel="0" collapsed="false">
      <c r="D37" s="91"/>
      <c r="E37" s="104" t="s">
        <v>182</v>
      </c>
      <c r="F37" s="104"/>
      <c r="G37" s="105" t="s">
        <v>161</v>
      </c>
      <c r="H37" s="111" t="n">
        <f aca="false">'Raw Data'!AD2</f>
        <v>0</v>
      </c>
    </row>
    <row r="38" customFormat="false" ht="16.5" hidden="false" customHeight="false" outlineLevel="0" collapsed="false">
      <c r="D38" s="91"/>
      <c r="E38" s="112" t="s">
        <v>104</v>
      </c>
      <c r="F38" s="113" t="s">
        <v>183</v>
      </c>
      <c r="G38" s="113" t="s">
        <v>107</v>
      </c>
      <c r="H38" s="113" t="s">
        <v>108</v>
      </c>
    </row>
    <row r="39" customFormat="false" ht="19.5" hidden="false" customHeight="false" outlineLevel="0" collapsed="false">
      <c r="A39" s="114" t="s">
        <v>184</v>
      </c>
      <c r="B39" s="59"/>
      <c r="C39" s="59"/>
      <c r="D39" s="115"/>
      <c r="E39" s="106" t="n">
        <f aca="false">SecondaryMinorNutrients!Q2</f>
        <v>0</v>
      </c>
      <c r="F39" s="106" t="n">
        <f aca="false">SecondaryMinorNutrients!N2</f>
        <v>0</v>
      </c>
      <c r="G39" s="101" t="n">
        <f aca="false">SecondaryMinorNutrients!T2</f>
        <v>0</v>
      </c>
      <c r="H39" s="101" t="n">
        <f aca="false">SecondaryMinorNutrients!U2</f>
        <v>0</v>
      </c>
    </row>
    <row r="40" customFormat="false" ht="16.5" hidden="false" customHeight="false" outlineLevel="0" collapsed="false">
      <c r="A40" s="116" t="s">
        <v>185</v>
      </c>
      <c r="B40" s="116"/>
      <c r="C40" s="116"/>
      <c r="D40" s="91"/>
      <c r="E40" s="97" t="s">
        <v>186</v>
      </c>
      <c r="F40" s="97" t="s">
        <v>187</v>
      </c>
      <c r="G40" s="96"/>
      <c r="H40" s="96"/>
    </row>
    <row r="41" customFormat="false" ht="16.5" hidden="false" customHeight="false" outlineLevel="0" collapsed="false">
      <c r="A41" s="117" t="s">
        <v>188</v>
      </c>
      <c r="B41" s="117"/>
      <c r="C41" s="117"/>
      <c r="D41" s="59"/>
      <c r="E41" s="118" t="s">
        <v>189</v>
      </c>
      <c r="F41" s="118"/>
      <c r="G41" s="118"/>
      <c r="H41" s="103" t="n">
        <f aca="false">MAX(0,SecondaryMinorNutrients!S2)</f>
        <v>0</v>
      </c>
    </row>
    <row r="42" customFormat="false" ht="15.75" hidden="false" customHeight="false" outlineLevel="0" collapsed="false">
      <c r="A42" s="119" t="n">
        <f aca="false">SoilHealth!K2</f>
        <v>0</v>
      </c>
      <c r="B42" s="119"/>
      <c r="C42" s="119"/>
      <c r="D42" s="59"/>
      <c r="E42" s="120" t="s">
        <v>190</v>
      </c>
      <c r="F42" s="120"/>
      <c r="G42" s="120"/>
      <c r="H42" s="121"/>
    </row>
    <row r="43" customFormat="false" ht="19.5" hidden="false" customHeight="false" outlineLevel="0" collapsed="false">
      <c r="A43" s="122" t="s">
        <v>191</v>
      </c>
      <c r="B43" s="59"/>
      <c r="C43" s="59"/>
      <c r="D43" s="59"/>
      <c r="E43" s="123" t="n">
        <f aca="false">$G7*VLOOKUP($G6,'Run Macro'!$F5:$I11,2,FALSE())</f>
        <v>200</v>
      </c>
      <c r="F43" s="123" t="n">
        <f aca="false">$G7*VLOOKUP($G6,'Run Macro'!$F5:$I11,3,FALSE())</f>
        <v>100</v>
      </c>
      <c r="G43" s="123" t="n">
        <f aca="false">$G7*VLOOKUP($G6,'Run Macro'!$F5:$I11,4,FALSE())</f>
        <v>80</v>
      </c>
      <c r="H43" s="100" t="s">
        <v>192</v>
      </c>
    </row>
    <row r="44" customFormat="false" ht="15.75" hidden="false" customHeight="false" outlineLevel="0" collapsed="false">
      <c r="A44" s="122" t="s">
        <v>193</v>
      </c>
      <c r="B44" s="124"/>
      <c r="C44" s="124"/>
      <c r="D44" s="124"/>
      <c r="E44" s="120" t="s">
        <v>194</v>
      </c>
      <c r="F44" s="120"/>
      <c r="G44" s="120"/>
      <c r="H44" s="121"/>
    </row>
    <row r="45" customFormat="false" ht="19.5" hidden="false" customHeight="false" outlineLevel="0" collapsed="false">
      <c r="A45" s="122" t="s">
        <v>195</v>
      </c>
      <c r="B45" s="124"/>
      <c r="C45" s="124"/>
      <c r="D45" s="124"/>
      <c r="E45" s="125" t="n">
        <f aca="false">MAX(0,E43-E13)</f>
        <v>200</v>
      </c>
      <c r="F45" s="125" t="n">
        <f aca="false">MAX(0,F43-F13)</f>
        <v>100</v>
      </c>
      <c r="G45" s="125" t="n">
        <f aca="false">MAX(0,G43-G13)</f>
        <v>80</v>
      </c>
      <c r="H45" s="100" t="s">
        <v>192</v>
      </c>
    </row>
    <row r="46" customFormat="false" ht="15.75" hidden="false" customHeight="false" outlineLevel="0" collapsed="false">
      <c r="A46" s="122" t="s">
        <v>196</v>
      </c>
      <c r="B46" s="124"/>
      <c r="C46" s="124"/>
      <c r="D46" s="124"/>
      <c r="E46" s="124"/>
      <c r="F46" s="124"/>
      <c r="G46" s="124"/>
      <c r="H46" s="124"/>
    </row>
    <row r="47" customFormat="false" ht="15.75" hidden="false" customHeight="false" outlineLevel="0" collapsed="false">
      <c r="A47" s="122" t="s">
        <v>197</v>
      </c>
      <c r="B47" s="124"/>
      <c r="C47" s="124"/>
      <c r="D47" s="124"/>
      <c r="E47" s="122"/>
      <c r="F47" s="122"/>
      <c r="G47" s="122"/>
      <c r="H47" s="122"/>
    </row>
    <row r="48" customFormat="false" ht="15.75" hidden="false" customHeight="false" outlineLevel="0" collapsed="false">
      <c r="A48" s="122" t="s">
        <v>198</v>
      </c>
    </row>
  </sheetData>
  <mergeCells count="10">
    <mergeCell ref="A1:H1"/>
    <mergeCell ref="F4:G4"/>
    <mergeCell ref="E6:F6"/>
    <mergeCell ref="E7:F7"/>
    <mergeCell ref="E10:G10"/>
    <mergeCell ref="E15:H15"/>
    <mergeCell ref="A40:C40"/>
    <mergeCell ref="A41:C41"/>
    <mergeCell ref="E41:G41"/>
    <mergeCell ref="A42:C42"/>
  </mergeCells>
  <dataValidations count="1">
    <dataValidation allowBlank="true" errorStyle="stop" operator="between" showDropDown="false" showErrorMessage="true" showInputMessage="false" sqref="G6" type="list">
      <formula1>INDIRECT("'Run Macro'!$F$5:$F$11")</formula1>
      <formula2>0</formula2>
    </dataValidation>
  </dataValidations>
  <printOptions headings="false" gridLines="false" gridLinesSet="true" horizontalCentered="false" verticalCentered="false"/>
  <pageMargins left="0.7"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2012-05-16T13:41:38Z</dcterms:created>
  <dc:creator>Louis Hierholzer</dc:creator>
  <dc:description/>
  <dc:language>en-US</dc:language>
  <cp:lastModifiedBy/>
  <cp:lastPrinted>2022-08-16T10:00:14Z</cp:lastPrinted>
  <dcterms:modified xsi:type="dcterms:W3CDTF">2023-03-24T09:42:37Z</dcterms:modified>
  <cp:revision>1</cp:revision>
  <dc:subject/>
  <dc:title/>
</cp:coreProperties>
</file>