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yan\Documents\R\projects\soils-internal\output\"/>
    </mc:Choice>
  </mc:AlternateContent>
  <xr:revisionPtr revIDLastSave="0" documentId="13_ncr:1_{4B90C441-0D1B-4163-8CAD-7DB651EFB639}" xr6:coauthVersionLast="47" xr6:coauthVersionMax="47" xr10:uidLastSave="{00000000-0000-0000-0000-000000000000}"/>
  <bookViews>
    <workbookView xWindow="-120" yWindow="-120" windowWidth="29040" windowHeight="15840" xr2:uid="{A46228BB-EBE5-4DE1-9031-3A071373333E}"/>
  </bookViews>
  <sheets>
    <sheet name="Lab Data" sheetId="1" r:id="rId1"/>
    <sheet name="Bulk Densi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X12" i="1"/>
  <c r="Z12" i="1"/>
  <c r="AB12" i="1"/>
  <c r="J9" i="1"/>
  <c r="X9" i="1"/>
  <c r="Z9" i="1"/>
  <c r="AB9" i="1"/>
  <c r="J10" i="1"/>
  <c r="X10" i="1"/>
  <c r="Z10" i="1"/>
  <c r="AB10" i="1"/>
  <c r="J11" i="1"/>
  <c r="X11" i="1"/>
  <c r="Z11" i="1"/>
  <c r="AB11" i="1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G4" i="3"/>
  <c r="H4" i="3"/>
  <c r="F4" i="3"/>
  <c r="J4" i="1"/>
  <c r="J5" i="1"/>
  <c r="J6" i="1"/>
  <c r="J7" i="1"/>
  <c r="J8" i="1"/>
  <c r="J3" i="1"/>
  <c r="B14" i="3"/>
  <c r="B15" i="3"/>
  <c r="B16" i="3"/>
  <c r="B17" i="3"/>
  <c r="B18" i="3"/>
  <c r="B19" i="3"/>
  <c r="B20" i="3"/>
  <c r="B21" i="3"/>
  <c r="B22" i="3"/>
  <c r="B23" i="3"/>
  <c r="B24" i="3"/>
  <c r="A14" i="3"/>
  <c r="A15" i="3"/>
  <c r="A16" i="3"/>
  <c r="A17" i="3"/>
  <c r="A18" i="3"/>
  <c r="A19" i="3"/>
  <c r="A20" i="3"/>
  <c r="A21" i="3"/>
  <c r="A22" i="3"/>
  <c r="A23" i="3"/>
  <c r="A24" i="3"/>
  <c r="AB4" i="1"/>
  <c r="AB5" i="1"/>
  <c r="AB6" i="1"/>
  <c r="AB7" i="1"/>
  <c r="AB8" i="1"/>
  <c r="Z4" i="1"/>
  <c r="Z5" i="1"/>
  <c r="Z6" i="1"/>
  <c r="Z7" i="1"/>
  <c r="Z8" i="1"/>
  <c r="X4" i="1"/>
  <c r="X5" i="1"/>
  <c r="X6" i="1"/>
  <c r="X7" i="1"/>
  <c r="X8" i="1"/>
  <c r="AB3" i="1"/>
  <c r="Z3" i="1"/>
  <c r="X3" i="1"/>
</calcChain>
</file>

<file path=xl/sharedStrings.xml><?xml version="1.0" encoding="utf-8"?>
<sst xmlns="http://schemas.openxmlformats.org/spreadsheetml/2006/main" count="108" uniqueCount="79">
  <si>
    <t>totalN_%</t>
  </si>
  <si>
    <t>totalC_%</t>
  </si>
  <si>
    <t>TOC_%</t>
  </si>
  <si>
    <t>OM_%</t>
  </si>
  <si>
    <t>poxC_mg.kg</t>
  </si>
  <si>
    <t>ammN_mg.kg</t>
  </si>
  <si>
    <t>nitrateN_mg.kg</t>
  </si>
  <si>
    <t>pmN_mg.kg</t>
  </si>
  <si>
    <t>pH</t>
  </si>
  <si>
    <t>EC_mmhos.cm</t>
  </si>
  <si>
    <t>K_mg.kg</t>
  </si>
  <si>
    <t>Ca_cmolc.kg</t>
  </si>
  <si>
    <t>Ca_mg.kg</t>
  </si>
  <si>
    <t>Mg_cmolc.kg</t>
  </si>
  <si>
    <t>Mg_mg.kg</t>
  </si>
  <si>
    <t>Na_cmolc.kg</t>
  </si>
  <si>
    <t>Na_mg.kg</t>
  </si>
  <si>
    <t>Zn_mg.kg</t>
  </si>
  <si>
    <t>Mn_mg.kg</t>
  </si>
  <si>
    <t>Cu_mg.kg</t>
  </si>
  <si>
    <t>Fe_mg.kg</t>
  </si>
  <si>
    <t>S_mg.kg</t>
  </si>
  <si>
    <t>B_mg.kg</t>
  </si>
  <si>
    <t>wsa_%</t>
  </si>
  <si>
    <t xml:space="preserve">WHC_in.ft </t>
  </si>
  <si>
    <t>sand_%</t>
  </si>
  <si>
    <t>clay_%</t>
  </si>
  <si>
    <t>silt_%</t>
  </si>
  <si>
    <t>olsenP_mg.kg</t>
  </si>
  <si>
    <t>CEC_meq.100g</t>
  </si>
  <si>
    <t>texture</t>
  </si>
  <si>
    <t>sampleid</t>
  </si>
  <si>
    <t>QC_notes</t>
  </si>
  <si>
    <t>Sample ID</t>
  </si>
  <si>
    <t>Date</t>
  </si>
  <si>
    <t>Time</t>
  </si>
  <si>
    <t>ace_g.protein .kg.soil</t>
  </si>
  <si>
    <t>Lab #</t>
  </si>
  <si>
    <t>S22-05850</t>
  </si>
  <si>
    <t>S22-05851</t>
  </si>
  <si>
    <t>S22-05852</t>
  </si>
  <si>
    <t>S22-05853</t>
  </si>
  <si>
    <t>S22-05854</t>
  </si>
  <si>
    <t>S22-06427</t>
  </si>
  <si>
    <t>S22-06428</t>
  </si>
  <si>
    <t>S22-06429</t>
  </si>
  <si>
    <t>S22-06430</t>
  </si>
  <si>
    <t>CO2 RESP</t>
  </si>
  <si>
    <t>Active carbon</t>
  </si>
  <si>
    <t>Agg Stability</t>
  </si>
  <si>
    <t>SANDY LOAM</t>
  </si>
  <si>
    <t>LOAMY SAND</t>
  </si>
  <si>
    <t>SILT LOAM</t>
  </si>
  <si>
    <t xml:space="preserve">LOAM </t>
  </si>
  <si>
    <t>CLAY LOAM</t>
  </si>
  <si>
    <t>ND (u)</t>
  </si>
  <si>
    <t>moisture_% A</t>
  </si>
  <si>
    <t>moisture_% B</t>
  </si>
  <si>
    <t>moisture_% C</t>
  </si>
  <si>
    <t>28 DAY MIN NO3</t>
  </si>
  <si>
    <t>S22-05855</t>
  </si>
  <si>
    <t>96hr minC _mgC.mg.day</t>
  </si>
  <si>
    <t>DRY WEIGHT</t>
  </si>
  <si>
    <t>LAB #</t>
  </si>
  <si>
    <t>Inorganic C %</t>
  </si>
  <si>
    <t>Date received</t>
  </si>
  <si>
    <t>24hr minC _mgC.mg.day</t>
  </si>
  <si>
    <t>Soil vol cc =</t>
  </si>
  <si>
    <t>Bulk Density</t>
  </si>
  <si>
    <t>G04304403</t>
  </si>
  <si>
    <t>J04804901</t>
  </si>
  <si>
    <t>J05105301</t>
  </si>
  <si>
    <t>J05005201</t>
  </si>
  <si>
    <t>M08008302</t>
  </si>
  <si>
    <t>M08208501</t>
  </si>
  <si>
    <t>W15916902</t>
  </si>
  <si>
    <t>W16217201</t>
  </si>
  <si>
    <t>W16217202</t>
  </si>
  <si>
    <t>W16217203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</si>
</sst>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/>
    <xf numFmtId="14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2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2C3E-7D48-4153-85B8-D42788EF8082}">
  <dimension ref="A1:AR18"/>
  <sheetViews>
    <sheetView tabSelected="1" zoomScale="85" zoomScaleNormal="85" workbookViewId="0">
      <pane ySplit="2" topLeftCell="A3" activePane="bottomLeft" state="frozen"/>
      <selection activeCell="P1" sqref="P1"/>
      <selection pane="bottomLeft" activeCell="Q16" sqref="Q16"/>
    </sheetView>
  </sheetViews>
  <sheetFormatPr defaultRowHeight="15.75" x14ac:dyDescent="0.25"/>
  <cols>
    <col min="1" max="1" width="16.625" style="1" customWidth="1"/>
    <col min="2" max="5" width="14.25" style="1" customWidth="1"/>
    <col min="6" max="6" width="14.25" style="11" customWidth="1"/>
    <col min="7" max="11" width="9" style="8" customWidth="1"/>
    <col min="12" max="13" width="12.125" style="8" customWidth="1"/>
    <col min="14" max="14" width="12.875" style="8" customWidth="1"/>
    <col min="15" max="15" width="8.125" style="8" customWidth="1"/>
    <col min="16" max="16" width="9" style="8" customWidth="1"/>
    <col min="17" max="17" width="16.375" style="8" customWidth="1"/>
    <col min="18" max="18" width="15.5" style="8" bestFit="1" customWidth="1"/>
    <col min="19" max="19" width="9" style="8" customWidth="1"/>
    <col min="20" max="20" width="13.375" style="8" customWidth="1"/>
    <col min="21" max="21" width="13.5" style="8" customWidth="1"/>
    <col min="22" max="22" width="9" style="8" customWidth="1"/>
    <col min="23" max="23" width="11.875" style="8" customWidth="1"/>
    <col min="24" max="24" width="9" style="8" customWidth="1"/>
    <col min="25" max="25" width="12.625" style="8" customWidth="1"/>
    <col min="26" max="26" width="10.5" style="8" customWidth="1"/>
    <col min="27" max="27" width="13.375" style="8" customWidth="1"/>
    <col min="28" max="28" width="11" style="8" customWidth="1"/>
    <col min="29" max="29" width="12.875" style="8" customWidth="1"/>
    <col min="30" max="30" width="9" style="8" customWidth="1"/>
    <col min="31" max="31" width="11" style="8" customWidth="1"/>
    <col min="32" max="35" width="9" style="8" customWidth="1"/>
    <col min="36" max="36" width="10.5" style="8" customWidth="1"/>
    <col min="37" max="37" width="10.125" style="8" customWidth="1"/>
    <col min="38" max="40" width="9" style="8" customWidth="1"/>
    <col min="41" max="41" width="15.375" style="8" bestFit="1" customWidth="1"/>
    <col min="42" max="42" width="14" style="8" customWidth="1"/>
    <col min="43" max="43" width="13.25" style="8" customWidth="1"/>
    <col min="44" max="44" width="13.125" style="8" customWidth="1"/>
  </cols>
  <sheetData>
    <row r="1" spans="1:44" x14ac:dyDescent="0.25">
      <c r="L1" s="8" t="s">
        <v>48</v>
      </c>
      <c r="M1" s="8" t="s">
        <v>47</v>
      </c>
      <c r="N1" s="8" t="s">
        <v>47</v>
      </c>
      <c r="R1" s="8" t="s">
        <v>59</v>
      </c>
      <c r="AJ1" s="8" t="s">
        <v>49</v>
      </c>
    </row>
    <row r="2" spans="1:44" s="3" customFormat="1" ht="47.25" x14ac:dyDescent="0.25">
      <c r="A2" s="2" t="s">
        <v>33</v>
      </c>
      <c r="B2" s="4" t="s">
        <v>34</v>
      </c>
      <c r="C2" s="4" t="s">
        <v>35</v>
      </c>
      <c r="D2" s="4" t="s">
        <v>65</v>
      </c>
      <c r="E2" s="4" t="s">
        <v>37</v>
      </c>
      <c r="F2" s="10" t="s">
        <v>32</v>
      </c>
      <c r="G2" s="9" t="s">
        <v>0</v>
      </c>
      <c r="H2" s="9" t="s">
        <v>1</v>
      </c>
      <c r="I2" s="9" t="s">
        <v>64</v>
      </c>
      <c r="J2" s="9" t="s">
        <v>2</v>
      </c>
      <c r="K2" s="9" t="s">
        <v>3</v>
      </c>
      <c r="L2" s="9" t="s">
        <v>4</v>
      </c>
      <c r="M2" s="9" t="s">
        <v>66</v>
      </c>
      <c r="N2" s="9" t="s">
        <v>61</v>
      </c>
      <c r="O2" s="10" t="s">
        <v>5</v>
      </c>
      <c r="P2" s="10" t="s">
        <v>6</v>
      </c>
      <c r="Q2" s="9" t="s">
        <v>36</v>
      </c>
      <c r="R2" s="9" t="s">
        <v>7</v>
      </c>
      <c r="S2" s="9" t="s">
        <v>8</v>
      </c>
      <c r="T2" s="9" t="s">
        <v>9</v>
      </c>
      <c r="U2" s="9" t="s">
        <v>28</v>
      </c>
      <c r="V2" s="9" t="s">
        <v>10</v>
      </c>
      <c r="W2" s="9" t="s">
        <v>11</v>
      </c>
      <c r="X2" s="9" t="s">
        <v>12</v>
      </c>
      <c r="Y2" s="9" t="s">
        <v>13</v>
      </c>
      <c r="Z2" s="9" t="s">
        <v>14</v>
      </c>
      <c r="AA2" s="9" t="s">
        <v>15</v>
      </c>
      <c r="AB2" s="9" t="s">
        <v>16</v>
      </c>
      <c r="AC2" s="9" t="s">
        <v>29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9" t="s">
        <v>22</v>
      </c>
      <c r="AJ2" s="9" t="s">
        <v>23</v>
      </c>
      <c r="AK2" s="9" t="s">
        <v>24</v>
      </c>
      <c r="AL2" s="9" t="s">
        <v>25</v>
      </c>
      <c r="AM2" s="9" t="s">
        <v>26</v>
      </c>
      <c r="AN2" s="9" t="s">
        <v>27</v>
      </c>
      <c r="AO2" s="12" t="s">
        <v>30</v>
      </c>
      <c r="AP2" s="9" t="s">
        <v>56</v>
      </c>
      <c r="AQ2" s="9" t="s">
        <v>57</v>
      </c>
      <c r="AR2" s="9" t="s">
        <v>58</v>
      </c>
    </row>
    <row r="3" spans="1:44" x14ac:dyDescent="0.25">
      <c r="A3" t="s">
        <v>73</v>
      </c>
      <c r="B3" s="6">
        <v>44657</v>
      </c>
      <c r="C3" s="7">
        <v>0.53472222222222221</v>
      </c>
      <c r="D3" s="6">
        <v>44662</v>
      </c>
      <c r="E3" s="1" t="s">
        <v>38</v>
      </c>
      <c r="G3" s="13">
        <v>0.17229</v>
      </c>
      <c r="H3" s="13">
        <v>2.4899</v>
      </c>
      <c r="J3" s="14">
        <f t="shared" ref="J3:J12" si="0">H3-I3</f>
        <v>2.4899</v>
      </c>
      <c r="K3" s="8">
        <v>7.4</v>
      </c>
      <c r="L3" s="8">
        <v>651</v>
      </c>
      <c r="N3" s="8">
        <v>116.3</v>
      </c>
      <c r="O3" s="8">
        <v>5.7</v>
      </c>
      <c r="P3" s="8">
        <v>16.399999999999999</v>
      </c>
      <c r="Q3" s="8">
        <v>12.52</v>
      </c>
      <c r="R3" s="8">
        <v>48.8</v>
      </c>
      <c r="S3" s="8">
        <v>5.6</v>
      </c>
      <c r="T3" s="8">
        <v>0.49399999999999999</v>
      </c>
      <c r="U3" s="8">
        <v>55</v>
      </c>
      <c r="V3" s="8">
        <v>137</v>
      </c>
      <c r="W3" s="8">
        <v>7.3</v>
      </c>
      <c r="X3" s="8">
        <f t="shared" ref="X3:X12" si="1">W3*200</f>
        <v>1460</v>
      </c>
      <c r="Y3" s="8">
        <v>1.3</v>
      </c>
      <c r="Z3" s="8">
        <f t="shared" ref="Z3:Z12" si="2">Y3*121</f>
        <v>157.30000000000001</v>
      </c>
      <c r="AA3" s="8">
        <v>0.09</v>
      </c>
      <c r="AB3" s="8">
        <f t="shared" ref="AB3:AB12" si="3">AA3*230</f>
        <v>20.7</v>
      </c>
      <c r="AC3" s="8">
        <v>11.1</v>
      </c>
      <c r="AD3" s="8">
        <v>6.1</v>
      </c>
      <c r="AE3" s="8">
        <v>4</v>
      </c>
      <c r="AF3" s="8">
        <v>2</v>
      </c>
      <c r="AG3" s="8">
        <v>150</v>
      </c>
      <c r="AH3" s="8">
        <v>15.76</v>
      </c>
      <c r="AI3" s="8">
        <v>0.3</v>
      </c>
      <c r="AJ3" s="8">
        <v>98.1</v>
      </c>
      <c r="AK3" s="8">
        <v>1.3</v>
      </c>
      <c r="AL3" s="8">
        <v>63</v>
      </c>
      <c r="AM3" s="8">
        <v>4</v>
      </c>
      <c r="AN3" s="8">
        <v>33</v>
      </c>
      <c r="AO3" s="8" t="s">
        <v>50</v>
      </c>
      <c r="AP3" s="8">
        <v>35.799999999999997</v>
      </c>
      <c r="AQ3" s="8">
        <v>48.2</v>
      </c>
      <c r="AR3" s="8">
        <v>39</v>
      </c>
    </row>
    <row r="4" spans="1:44" x14ac:dyDescent="0.25">
      <c r="A4" t="s">
        <v>74</v>
      </c>
      <c r="B4" s="6">
        <v>44657</v>
      </c>
      <c r="C4" s="7">
        <v>4.5833333333333337E-2</v>
      </c>
      <c r="D4" s="6">
        <v>44662</v>
      </c>
      <c r="E4" s="1" t="s">
        <v>39</v>
      </c>
      <c r="G4" s="13">
        <v>0.12936</v>
      </c>
      <c r="H4" s="13">
        <v>1.8512</v>
      </c>
      <c r="J4" s="14">
        <f t="shared" si="0"/>
        <v>1.8512</v>
      </c>
      <c r="K4" s="8">
        <v>4</v>
      </c>
      <c r="L4" s="8">
        <v>397</v>
      </c>
      <c r="N4" s="8">
        <v>63.8</v>
      </c>
      <c r="O4" s="8">
        <v>5.5</v>
      </c>
      <c r="P4" s="8">
        <v>1</v>
      </c>
      <c r="Q4" s="8">
        <v>9.7799999999999994</v>
      </c>
      <c r="R4" s="8">
        <v>22.9</v>
      </c>
      <c r="S4" s="8">
        <v>5</v>
      </c>
      <c r="T4" s="8">
        <v>0.156</v>
      </c>
      <c r="U4" s="8">
        <v>8</v>
      </c>
      <c r="V4" s="8">
        <v>49</v>
      </c>
      <c r="W4" s="8">
        <v>2.9</v>
      </c>
      <c r="X4" s="8">
        <f t="shared" si="1"/>
        <v>580</v>
      </c>
      <c r="Y4" s="8">
        <v>1.3</v>
      </c>
      <c r="Z4" s="8">
        <f t="shared" si="2"/>
        <v>157.30000000000001</v>
      </c>
      <c r="AA4" s="8">
        <v>0.1</v>
      </c>
      <c r="AB4" s="8">
        <f t="shared" si="3"/>
        <v>23</v>
      </c>
      <c r="AC4" s="8">
        <v>8.6</v>
      </c>
      <c r="AD4" s="8">
        <v>0.7</v>
      </c>
      <c r="AE4" s="8">
        <v>4.9000000000000004</v>
      </c>
      <c r="AF4" s="8">
        <v>1.3</v>
      </c>
      <c r="AG4" s="8">
        <v>242</v>
      </c>
      <c r="AH4" s="8">
        <v>14.36</v>
      </c>
      <c r="AI4" s="8">
        <v>0.49</v>
      </c>
      <c r="AJ4" s="8">
        <v>98.7</v>
      </c>
      <c r="AK4" s="8">
        <v>1.42</v>
      </c>
      <c r="AL4" s="8">
        <v>58</v>
      </c>
      <c r="AM4" s="8">
        <v>6</v>
      </c>
      <c r="AN4" s="8">
        <v>36</v>
      </c>
      <c r="AO4" s="8" t="s">
        <v>50</v>
      </c>
      <c r="AP4" s="8">
        <v>73.5</v>
      </c>
      <c r="AQ4" s="8">
        <v>51.2</v>
      </c>
      <c r="AR4" s="8">
        <v>55.4</v>
      </c>
    </row>
    <row r="5" spans="1:44" x14ac:dyDescent="0.25">
      <c r="A5" t="s">
        <v>70</v>
      </c>
      <c r="B5" s="6">
        <v>44627</v>
      </c>
      <c r="C5" s="7">
        <v>0.5</v>
      </c>
      <c r="D5" s="6">
        <v>44662</v>
      </c>
      <c r="E5" s="1" t="s">
        <v>40</v>
      </c>
      <c r="G5" s="13">
        <v>0.34416999999999998</v>
      </c>
      <c r="H5" s="13">
        <v>3.8134999999999999</v>
      </c>
      <c r="J5" s="14">
        <f t="shared" si="0"/>
        <v>3.8134999999999999</v>
      </c>
      <c r="K5" s="8">
        <v>14.9</v>
      </c>
      <c r="L5" s="8">
        <v>481</v>
      </c>
      <c r="N5" s="8">
        <v>60</v>
      </c>
      <c r="O5" s="8">
        <v>8.3000000000000007</v>
      </c>
      <c r="P5" s="8">
        <v>10</v>
      </c>
      <c r="Q5" s="8">
        <v>9.1999999999999993</v>
      </c>
      <c r="R5" s="8">
        <v>91.6</v>
      </c>
      <c r="S5" s="8">
        <v>5.4</v>
      </c>
      <c r="T5" s="8">
        <v>0.57199999999999995</v>
      </c>
      <c r="U5" s="8">
        <v>23</v>
      </c>
      <c r="V5" s="8">
        <v>68</v>
      </c>
      <c r="W5" s="8">
        <v>12.1</v>
      </c>
      <c r="X5" s="8">
        <f t="shared" si="1"/>
        <v>2420</v>
      </c>
      <c r="Y5" s="8">
        <v>4.0999999999999996</v>
      </c>
      <c r="Z5" s="8">
        <f t="shared" si="2"/>
        <v>496.09999999999997</v>
      </c>
      <c r="AA5" s="8">
        <v>0.23</v>
      </c>
      <c r="AB5" s="8">
        <f t="shared" si="3"/>
        <v>52.900000000000006</v>
      </c>
      <c r="AC5" s="8">
        <v>19</v>
      </c>
      <c r="AD5" s="8">
        <v>7.3</v>
      </c>
      <c r="AE5" s="8">
        <v>9.9</v>
      </c>
      <c r="AF5" s="8">
        <v>1.7</v>
      </c>
      <c r="AG5" s="8">
        <v>216</v>
      </c>
      <c r="AH5" s="8">
        <v>15.73</v>
      </c>
      <c r="AI5" s="8">
        <v>0.51</v>
      </c>
      <c r="AJ5" s="8">
        <v>82.2</v>
      </c>
      <c r="AK5" s="8">
        <v>1.88</v>
      </c>
      <c r="AL5" s="8">
        <v>26</v>
      </c>
      <c r="AM5" s="8">
        <v>28</v>
      </c>
      <c r="AN5" s="8">
        <v>46</v>
      </c>
      <c r="AO5" s="8" t="s">
        <v>54</v>
      </c>
      <c r="AP5" s="8">
        <v>73</v>
      </c>
      <c r="AQ5" s="8">
        <v>90.5</v>
      </c>
      <c r="AR5" s="8">
        <v>79.900000000000006</v>
      </c>
    </row>
    <row r="6" spans="1:44" x14ac:dyDescent="0.25">
      <c r="A6" t="s">
        <v>71</v>
      </c>
      <c r="B6" s="6">
        <v>44627</v>
      </c>
      <c r="C6" s="7">
        <v>0.4375</v>
      </c>
      <c r="D6" s="6">
        <v>44662</v>
      </c>
      <c r="E6" s="1" t="s">
        <v>41</v>
      </c>
      <c r="G6" s="13">
        <v>0.91069999999999995</v>
      </c>
      <c r="H6" s="13">
        <v>18.704999999999998</v>
      </c>
      <c r="J6" s="14">
        <f t="shared" si="0"/>
        <v>18.704999999999998</v>
      </c>
      <c r="K6" s="8">
        <v>36.700000000000003</v>
      </c>
      <c r="L6" s="8">
        <v>1288</v>
      </c>
      <c r="N6" s="8">
        <v>82.5</v>
      </c>
      <c r="O6" s="8">
        <v>15</v>
      </c>
      <c r="P6" s="8">
        <v>12.2</v>
      </c>
      <c r="Q6" s="8">
        <v>21.13</v>
      </c>
      <c r="R6" s="8">
        <v>73.099999999999994</v>
      </c>
      <c r="S6" s="8">
        <v>5.8</v>
      </c>
      <c r="T6" s="8">
        <v>0.88400000000000001</v>
      </c>
      <c r="U6" s="8">
        <v>5</v>
      </c>
      <c r="V6" s="8">
        <v>157</v>
      </c>
      <c r="W6" s="8">
        <v>31.2</v>
      </c>
      <c r="X6" s="8">
        <f t="shared" si="1"/>
        <v>6240</v>
      </c>
      <c r="Y6" s="8">
        <v>7.9</v>
      </c>
      <c r="Z6" s="8">
        <f t="shared" si="2"/>
        <v>955.90000000000009</v>
      </c>
      <c r="AA6" s="8">
        <v>0.27</v>
      </c>
      <c r="AB6" s="8">
        <f t="shared" si="3"/>
        <v>62.1</v>
      </c>
      <c r="AC6" s="8">
        <v>40.1</v>
      </c>
      <c r="AD6" s="8">
        <v>5.6</v>
      </c>
      <c r="AE6" s="8">
        <v>14.2</v>
      </c>
      <c r="AF6" s="8">
        <v>6</v>
      </c>
      <c r="AG6" s="8">
        <v>522</v>
      </c>
      <c r="AH6" s="8">
        <v>36.43</v>
      </c>
      <c r="AI6" s="8">
        <v>1.1599999999999999</v>
      </c>
      <c r="AJ6" s="8">
        <v>90.7</v>
      </c>
      <c r="AK6" s="8">
        <v>1.62</v>
      </c>
      <c r="AL6" s="8">
        <v>50</v>
      </c>
      <c r="AM6" s="8">
        <v>8</v>
      </c>
      <c r="AN6" s="8">
        <v>42</v>
      </c>
      <c r="AO6" s="8" t="s">
        <v>53</v>
      </c>
      <c r="AP6" s="8">
        <v>87.9</v>
      </c>
      <c r="AQ6" s="8">
        <v>100.6</v>
      </c>
      <c r="AR6" s="8">
        <v>98.8</v>
      </c>
    </row>
    <row r="7" spans="1:44" x14ac:dyDescent="0.25">
      <c r="A7" t="s">
        <v>72</v>
      </c>
      <c r="B7" s="6">
        <v>44627</v>
      </c>
      <c r="C7" s="7">
        <v>0.3888888888888889</v>
      </c>
      <c r="D7" s="6">
        <v>44662</v>
      </c>
      <c r="E7" s="1" t="s">
        <v>42</v>
      </c>
      <c r="G7" s="13">
        <v>0.43245</v>
      </c>
      <c r="H7" s="13">
        <v>6.9920999999999998</v>
      </c>
      <c r="J7" s="14">
        <f t="shared" si="0"/>
        <v>6.9920999999999998</v>
      </c>
      <c r="K7" s="8">
        <v>11.8</v>
      </c>
      <c r="L7" s="8">
        <v>737</v>
      </c>
      <c r="N7" s="8">
        <v>63.8</v>
      </c>
      <c r="O7" s="8">
        <v>12.5</v>
      </c>
      <c r="P7" s="8">
        <v>3.9</v>
      </c>
      <c r="Q7" s="8">
        <v>13.33</v>
      </c>
      <c r="R7" s="8">
        <v>35.200000000000003</v>
      </c>
      <c r="S7" s="8">
        <v>4.9000000000000004</v>
      </c>
      <c r="T7" s="8" t="s">
        <v>55</v>
      </c>
      <c r="U7" s="8">
        <v>66</v>
      </c>
      <c r="V7" s="8">
        <v>77</v>
      </c>
      <c r="W7" s="8">
        <v>5.4</v>
      </c>
      <c r="X7" s="8">
        <f t="shared" si="1"/>
        <v>1080</v>
      </c>
      <c r="Y7" s="8">
        <v>0.9</v>
      </c>
      <c r="Z7" s="8">
        <f t="shared" si="2"/>
        <v>108.9</v>
      </c>
      <c r="AA7" s="8">
        <v>7.0000000000000007E-2</v>
      </c>
      <c r="AB7" s="8">
        <f t="shared" si="3"/>
        <v>16.100000000000001</v>
      </c>
      <c r="AC7" s="8">
        <v>18.399999999999999</v>
      </c>
      <c r="AD7" s="8">
        <v>6.3</v>
      </c>
      <c r="AE7" s="8">
        <v>12.5</v>
      </c>
      <c r="AF7" s="8">
        <v>1.5</v>
      </c>
      <c r="AG7" s="8">
        <v>127</v>
      </c>
      <c r="AH7" s="8">
        <v>22.08</v>
      </c>
      <c r="AI7" s="8">
        <v>0.28999999999999998</v>
      </c>
      <c r="AJ7" s="8">
        <v>97.1</v>
      </c>
      <c r="AK7" s="8">
        <v>0.99</v>
      </c>
      <c r="AL7" s="8">
        <v>75</v>
      </c>
      <c r="AM7" s="8">
        <v>2</v>
      </c>
      <c r="AN7" s="8">
        <v>23</v>
      </c>
      <c r="AO7" s="8" t="s">
        <v>51</v>
      </c>
      <c r="AP7" s="8">
        <v>33.1</v>
      </c>
      <c r="AQ7" s="8">
        <v>12.6</v>
      </c>
      <c r="AR7" s="8">
        <v>24.5</v>
      </c>
    </row>
    <row r="8" spans="1:44" x14ac:dyDescent="0.25">
      <c r="A8" t="s">
        <v>69</v>
      </c>
      <c r="B8" s="6">
        <v>44662</v>
      </c>
      <c r="C8" s="7">
        <v>0.35416666666666669</v>
      </c>
      <c r="D8" s="6">
        <v>44662</v>
      </c>
      <c r="E8" s="1" t="s">
        <v>60</v>
      </c>
      <c r="G8" s="8">
        <v>8.1259999999999999E-2</v>
      </c>
      <c r="H8" s="8">
        <v>0.55989999999999995</v>
      </c>
      <c r="J8" s="14">
        <f t="shared" si="0"/>
        <v>0.55989999999999995</v>
      </c>
      <c r="K8" s="8">
        <v>1.2</v>
      </c>
      <c r="L8" s="8">
        <v>89</v>
      </c>
      <c r="N8" s="8">
        <v>60</v>
      </c>
      <c r="O8" s="8">
        <v>4.8</v>
      </c>
      <c r="P8" s="8">
        <v>24.3</v>
      </c>
      <c r="Q8" s="8">
        <v>5.3</v>
      </c>
      <c r="R8" s="8">
        <v>19.600000000000001</v>
      </c>
      <c r="S8" s="8">
        <v>6.4</v>
      </c>
      <c r="T8" s="8">
        <v>0.59799999999999998</v>
      </c>
      <c r="U8" s="8">
        <v>57</v>
      </c>
      <c r="V8" s="8">
        <v>421</v>
      </c>
      <c r="W8" s="8">
        <v>7.9</v>
      </c>
      <c r="X8" s="8">
        <f t="shared" si="1"/>
        <v>1580</v>
      </c>
      <c r="Y8" s="8">
        <v>2.2000000000000002</v>
      </c>
      <c r="Z8" s="8">
        <f t="shared" si="2"/>
        <v>266.20000000000005</v>
      </c>
      <c r="AA8" s="8">
        <v>0.06</v>
      </c>
      <c r="AB8" s="8">
        <f t="shared" si="3"/>
        <v>13.799999999999999</v>
      </c>
      <c r="AC8" s="8">
        <v>9.6</v>
      </c>
      <c r="AD8" s="8">
        <v>2.2999999999999998</v>
      </c>
      <c r="AE8" s="8">
        <v>2.4</v>
      </c>
      <c r="AF8" s="8">
        <v>2.2000000000000002</v>
      </c>
      <c r="AG8" s="8">
        <v>25</v>
      </c>
      <c r="AH8" s="8">
        <v>7.59</v>
      </c>
      <c r="AI8" s="8">
        <v>0.13</v>
      </c>
      <c r="AJ8" s="8">
        <v>77</v>
      </c>
      <c r="AK8" s="8">
        <v>1.92</v>
      </c>
      <c r="AL8" s="8">
        <v>42</v>
      </c>
      <c r="AM8" s="8">
        <v>4</v>
      </c>
      <c r="AN8" s="8">
        <v>54</v>
      </c>
      <c r="AO8" s="8" t="s">
        <v>52</v>
      </c>
      <c r="AP8" s="8">
        <v>16.3</v>
      </c>
      <c r="AQ8" s="8">
        <v>14.5</v>
      </c>
      <c r="AR8" s="8">
        <v>13.9</v>
      </c>
    </row>
    <row r="9" spans="1:44" x14ac:dyDescent="0.25">
      <c r="A9" t="s">
        <v>75</v>
      </c>
      <c r="B9" s="6">
        <v>44656</v>
      </c>
      <c r="C9" s="7">
        <v>0.375</v>
      </c>
      <c r="D9" s="6">
        <v>44669</v>
      </c>
      <c r="E9" s="1" t="s">
        <v>43</v>
      </c>
      <c r="G9" s="8">
        <v>0.12266000000000001</v>
      </c>
      <c r="H9" s="8">
        <v>2.1204999999999998</v>
      </c>
      <c r="J9" s="14">
        <f t="shared" si="0"/>
        <v>2.1204999999999998</v>
      </c>
      <c r="K9" s="8">
        <v>4.9000000000000004</v>
      </c>
      <c r="L9" s="8">
        <v>347</v>
      </c>
      <c r="N9" s="8">
        <v>86.3</v>
      </c>
      <c r="O9" s="8">
        <v>5.4</v>
      </c>
      <c r="P9" s="8">
        <v>2.2000000000000002</v>
      </c>
      <c r="Q9" s="8">
        <v>9.67</v>
      </c>
      <c r="R9" s="8">
        <v>29.7</v>
      </c>
      <c r="S9" s="8">
        <v>6</v>
      </c>
      <c r="T9" s="8">
        <v>0.754</v>
      </c>
      <c r="U9" s="8">
        <v>12</v>
      </c>
      <c r="V9" s="8">
        <v>48</v>
      </c>
      <c r="W9" s="8">
        <v>3.7</v>
      </c>
      <c r="X9" s="8">
        <f t="shared" si="1"/>
        <v>740</v>
      </c>
      <c r="Y9" s="8">
        <v>0.5</v>
      </c>
      <c r="Z9" s="8">
        <f t="shared" si="2"/>
        <v>60.5</v>
      </c>
      <c r="AA9" s="8">
        <v>0.1</v>
      </c>
      <c r="AB9" s="8">
        <f t="shared" si="3"/>
        <v>23</v>
      </c>
      <c r="AC9" s="8">
        <v>6.8</v>
      </c>
      <c r="AD9" s="8">
        <v>0.4</v>
      </c>
      <c r="AE9" s="8">
        <v>3.6</v>
      </c>
      <c r="AF9" s="8">
        <v>0.3</v>
      </c>
      <c r="AG9" s="8">
        <v>132</v>
      </c>
      <c r="AH9" s="8">
        <v>5.8</v>
      </c>
      <c r="AI9" s="8">
        <v>0.22</v>
      </c>
      <c r="AJ9" s="8">
        <v>97.5</v>
      </c>
      <c r="AK9" s="8">
        <v>1.23</v>
      </c>
      <c r="AL9" s="8">
        <v>65</v>
      </c>
      <c r="AM9" s="8">
        <v>5</v>
      </c>
      <c r="AN9" s="8">
        <v>30</v>
      </c>
      <c r="AO9" s="8" t="s">
        <v>50</v>
      </c>
      <c r="AP9" s="8">
        <v>39.700000000000003</v>
      </c>
      <c r="AQ9" s="8">
        <v>46.5</v>
      </c>
      <c r="AR9" s="8">
        <v>47.9</v>
      </c>
    </row>
    <row r="10" spans="1:44" x14ac:dyDescent="0.25">
      <c r="A10" t="s">
        <v>76</v>
      </c>
      <c r="B10" s="6">
        <v>44656</v>
      </c>
      <c r="C10" s="7">
        <v>0.375</v>
      </c>
      <c r="D10" s="6">
        <v>44669</v>
      </c>
      <c r="E10" s="1" t="s">
        <v>44</v>
      </c>
      <c r="G10" s="8">
        <v>0.12239999999999999</v>
      </c>
      <c r="H10" s="8">
        <v>2.2332999999999998</v>
      </c>
      <c r="J10" s="14">
        <f t="shared" si="0"/>
        <v>2.2332999999999998</v>
      </c>
      <c r="K10" s="8">
        <v>9.5</v>
      </c>
      <c r="L10" s="8">
        <v>491</v>
      </c>
      <c r="N10" s="8">
        <v>93.8</v>
      </c>
      <c r="O10" s="8">
        <v>6.1</v>
      </c>
      <c r="P10" s="8" t="s">
        <v>55</v>
      </c>
      <c r="Q10" s="8">
        <v>11.83</v>
      </c>
      <c r="R10" s="8">
        <v>26.6</v>
      </c>
      <c r="S10" s="8">
        <v>5.6</v>
      </c>
      <c r="T10" s="8">
        <v>0.52</v>
      </c>
      <c r="U10" s="8">
        <v>14</v>
      </c>
      <c r="V10" s="8">
        <v>31</v>
      </c>
      <c r="W10" s="8">
        <v>2.9</v>
      </c>
      <c r="X10" s="8">
        <f t="shared" si="1"/>
        <v>580</v>
      </c>
      <c r="Y10" s="8">
        <v>0.4</v>
      </c>
      <c r="Z10" s="8">
        <f t="shared" si="2"/>
        <v>48.400000000000006</v>
      </c>
      <c r="AA10" s="8">
        <v>0.09</v>
      </c>
      <c r="AB10" s="8">
        <f t="shared" si="3"/>
        <v>20.7</v>
      </c>
      <c r="AC10" s="8">
        <v>9.1999999999999993</v>
      </c>
      <c r="AD10" s="8">
        <v>0.6</v>
      </c>
      <c r="AE10" s="8">
        <v>1.8</v>
      </c>
      <c r="AF10" s="8">
        <v>0.3</v>
      </c>
      <c r="AG10" s="8">
        <v>46</v>
      </c>
      <c r="AH10" s="8">
        <v>7.83</v>
      </c>
      <c r="AI10" s="8">
        <v>0.08</v>
      </c>
      <c r="AJ10" s="8">
        <v>96.6</v>
      </c>
      <c r="AK10" s="8">
        <v>1.06</v>
      </c>
      <c r="AL10" s="8">
        <v>72</v>
      </c>
      <c r="AM10" s="8">
        <v>3</v>
      </c>
      <c r="AN10" s="8">
        <v>25</v>
      </c>
      <c r="AO10" s="8" t="s">
        <v>50</v>
      </c>
      <c r="AP10" s="8">
        <v>26.7</v>
      </c>
      <c r="AQ10" s="8">
        <v>48.7</v>
      </c>
      <c r="AR10" s="8">
        <v>40</v>
      </c>
    </row>
    <row r="11" spans="1:44" x14ac:dyDescent="0.25">
      <c r="A11" t="s">
        <v>77</v>
      </c>
      <c r="B11" s="6">
        <v>44656</v>
      </c>
      <c r="C11" s="7">
        <v>0.375</v>
      </c>
      <c r="D11" s="6">
        <v>44669</v>
      </c>
      <c r="E11" s="1" t="s">
        <v>45</v>
      </c>
      <c r="G11" s="8">
        <v>8.763E-2</v>
      </c>
      <c r="H11" s="8">
        <v>1.7195</v>
      </c>
      <c r="J11" s="14">
        <f t="shared" si="0"/>
        <v>1.7195</v>
      </c>
      <c r="K11" s="8">
        <v>3.1</v>
      </c>
      <c r="L11" s="8">
        <v>326</v>
      </c>
      <c r="N11" s="8">
        <v>71.3</v>
      </c>
      <c r="O11" s="8">
        <v>4.2</v>
      </c>
      <c r="P11" s="8" t="s">
        <v>55</v>
      </c>
      <c r="Q11" s="8">
        <v>14.42</v>
      </c>
      <c r="R11" s="8">
        <v>6.8</v>
      </c>
      <c r="S11" s="8">
        <v>5.0999999999999996</v>
      </c>
      <c r="T11" s="8">
        <v>0.624</v>
      </c>
      <c r="U11" s="8">
        <v>6</v>
      </c>
      <c r="V11" s="8">
        <v>41</v>
      </c>
      <c r="W11" s="8">
        <v>1.1000000000000001</v>
      </c>
      <c r="X11" s="8">
        <f t="shared" si="1"/>
        <v>220.00000000000003</v>
      </c>
      <c r="Y11" s="8">
        <v>0.3</v>
      </c>
      <c r="Z11" s="8">
        <f t="shared" si="2"/>
        <v>36.299999999999997</v>
      </c>
      <c r="AA11" s="8">
        <v>0.08</v>
      </c>
      <c r="AB11" s="8">
        <f t="shared" si="3"/>
        <v>18.400000000000002</v>
      </c>
      <c r="AC11" s="8">
        <v>6.8</v>
      </c>
      <c r="AD11" s="8">
        <v>0.2</v>
      </c>
      <c r="AE11" s="8">
        <v>3.5</v>
      </c>
      <c r="AF11" s="8">
        <v>0.2</v>
      </c>
      <c r="AG11" s="8">
        <v>69</v>
      </c>
      <c r="AH11" s="8">
        <v>5.36</v>
      </c>
      <c r="AI11" s="8">
        <v>0.11</v>
      </c>
      <c r="AJ11" s="8">
        <v>99.6</v>
      </c>
      <c r="AK11" s="8">
        <v>0.75</v>
      </c>
      <c r="AL11" s="8">
        <v>84</v>
      </c>
      <c r="AM11" s="8">
        <v>3</v>
      </c>
      <c r="AN11" s="8">
        <v>13</v>
      </c>
      <c r="AO11" s="8" t="s">
        <v>51</v>
      </c>
      <c r="AP11" s="8">
        <v>125.8</v>
      </c>
      <c r="AQ11" s="8">
        <v>80.099999999999994</v>
      </c>
      <c r="AR11" s="8">
        <v>120.9</v>
      </c>
    </row>
    <row r="12" spans="1:44" x14ac:dyDescent="0.25">
      <c r="A12" t="s">
        <v>78</v>
      </c>
      <c r="B12" s="6">
        <v>44656</v>
      </c>
      <c r="C12" s="7">
        <v>0.5</v>
      </c>
      <c r="D12" s="6">
        <v>44669</v>
      </c>
      <c r="E12" s="1" t="s">
        <v>46</v>
      </c>
      <c r="G12" s="8">
        <v>0.12282999999999999</v>
      </c>
      <c r="H12" s="8">
        <v>1.78</v>
      </c>
      <c r="J12" s="14">
        <f t="shared" si="0"/>
        <v>1.78</v>
      </c>
      <c r="K12" s="8">
        <v>4</v>
      </c>
      <c r="L12" s="8">
        <v>442</v>
      </c>
      <c r="N12" s="8">
        <v>60</v>
      </c>
      <c r="O12" s="8">
        <v>5</v>
      </c>
      <c r="P12" s="8">
        <v>4.2</v>
      </c>
      <c r="Q12" s="8">
        <v>6.87</v>
      </c>
      <c r="R12" s="8">
        <v>44.3</v>
      </c>
      <c r="S12" s="8">
        <v>5.8</v>
      </c>
      <c r="T12" s="8">
        <v>0.442</v>
      </c>
      <c r="U12" s="8">
        <v>81</v>
      </c>
      <c r="V12" s="8">
        <v>342</v>
      </c>
      <c r="W12" s="8">
        <v>9.8000000000000007</v>
      </c>
      <c r="X12" s="8">
        <f t="shared" si="1"/>
        <v>1960.0000000000002</v>
      </c>
      <c r="Y12" s="8">
        <v>9.8000000000000007</v>
      </c>
      <c r="Z12" s="8">
        <f t="shared" si="2"/>
        <v>1185.8000000000002</v>
      </c>
      <c r="AA12" s="8">
        <v>0.11</v>
      </c>
      <c r="AB12" s="8">
        <f t="shared" si="3"/>
        <v>25.3</v>
      </c>
      <c r="AC12" s="8">
        <v>17.7</v>
      </c>
      <c r="AD12" s="8">
        <v>2.4</v>
      </c>
      <c r="AE12" s="8">
        <v>3.4</v>
      </c>
      <c r="AF12" s="8">
        <v>2.9</v>
      </c>
      <c r="AG12" s="8">
        <v>169</v>
      </c>
      <c r="AH12" s="8" t="s">
        <v>55</v>
      </c>
      <c r="AI12" s="8">
        <v>0.33</v>
      </c>
      <c r="AJ12" s="8">
        <v>92.4</v>
      </c>
      <c r="AK12" s="8">
        <v>1.44</v>
      </c>
      <c r="AL12" s="8">
        <v>54</v>
      </c>
      <c r="AM12" s="8">
        <v>13</v>
      </c>
      <c r="AN12" s="8">
        <v>33</v>
      </c>
      <c r="AO12" s="8" t="s">
        <v>50</v>
      </c>
      <c r="AP12" s="8">
        <v>20</v>
      </c>
      <c r="AQ12" s="8">
        <v>26.8</v>
      </c>
      <c r="AR12" s="8">
        <v>30.2</v>
      </c>
    </row>
    <row r="13" spans="1:44" x14ac:dyDescent="0.25">
      <c r="J13" s="14"/>
    </row>
    <row r="14" spans="1:44" x14ac:dyDescent="0.25">
      <c r="J14" s="14"/>
    </row>
    <row r="15" spans="1:44" x14ac:dyDescent="0.25">
      <c r="J15" s="14"/>
    </row>
    <row r="16" spans="1:44" x14ac:dyDescent="0.25">
      <c r="J16" s="14"/>
    </row>
    <row r="17" spans="10:10" x14ac:dyDescent="0.25">
      <c r="J17" s="14"/>
    </row>
    <row r="18" spans="10:10" x14ac:dyDescent="0.25">
      <c r="J18" s="14"/>
    </row>
  </sheetData>
  <sortState xmlns:xlrd2="http://schemas.microsoft.com/office/spreadsheetml/2017/richdata2" ref="A3:AR12">
    <sortCondition ref="E2:E12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0E02-AD8F-4274-AF98-53B050475375}">
  <dimension ref="A1:H24"/>
  <sheetViews>
    <sheetView workbookViewId="0">
      <selection activeCell="L21" sqref="L21"/>
    </sheetView>
  </sheetViews>
  <sheetFormatPr defaultRowHeight="15.75" x14ac:dyDescent="0.25"/>
  <cols>
    <col min="1" max="1" width="17.875" customWidth="1"/>
    <col min="2" max="2" width="11.5" customWidth="1"/>
    <col min="3" max="3" width="10.75" style="15" customWidth="1"/>
    <col min="6" max="6" width="10.5" bestFit="1" customWidth="1"/>
  </cols>
  <sheetData>
    <row r="1" spans="1:8" x14ac:dyDescent="0.25">
      <c r="F1" s="16" t="s">
        <v>67</v>
      </c>
      <c r="G1" s="8">
        <v>90.59</v>
      </c>
    </row>
    <row r="2" spans="1:8" x14ac:dyDescent="0.25">
      <c r="C2" s="18" t="s">
        <v>62</v>
      </c>
      <c r="D2" s="18"/>
      <c r="E2" s="18"/>
      <c r="F2" s="5" t="s">
        <v>68</v>
      </c>
    </row>
    <row r="3" spans="1:8" s="5" customFormat="1" x14ac:dyDescent="0.25">
      <c r="A3" s="5" t="s">
        <v>31</v>
      </c>
      <c r="B3" s="5" t="s">
        <v>63</v>
      </c>
      <c r="C3" s="10">
        <v>1</v>
      </c>
      <c r="D3" s="12">
        <v>2</v>
      </c>
      <c r="E3" s="12">
        <v>3</v>
      </c>
      <c r="F3" s="5">
        <v>1</v>
      </c>
      <c r="G3" s="5">
        <v>2</v>
      </c>
      <c r="H3" s="5">
        <v>3</v>
      </c>
    </row>
    <row r="4" spans="1:8" x14ac:dyDescent="0.25">
      <c r="A4" t="s">
        <v>73</v>
      </c>
      <c r="B4" s="1" t="s">
        <v>38</v>
      </c>
      <c r="C4" s="15">
        <v>115.6</v>
      </c>
      <c r="D4">
        <v>87.3</v>
      </c>
      <c r="E4">
        <v>101.8</v>
      </c>
      <c r="F4" s="17">
        <f>C4/$G$1</f>
        <v>1.2760790374213489</v>
      </c>
      <c r="G4" s="17">
        <f t="shared" ref="G4:H4" si="0">D4/$G$1</f>
        <v>0.96368252566508439</v>
      </c>
      <c r="H4" s="17">
        <f t="shared" si="0"/>
        <v>1.1237443426426756</v>
      </c>
    </row>
    <row r="5" spans="1:8" x14ac:dyDescent="0.25">
      <c r="A5" t="s">
        <v>74</v>
      </c>
      <c r="B5" s="1" t="s">
        <v>39</v>
      </c>
      <c r="C5" s="15">
        <v>77.099999999999994</v>
      </c>
      <c r="D5">
        <v>85.9</v>
      </c>
      <c r="E5">
        <v>90.6</v>
      </c>
      <c r="F5" s="17">
        <f t="shared" ref="F5:F13" si="1">C5/$G$1</f>
        <v>0.85108731648084768</v>
      </c>
      <c r="G5" s="17">
        <f t="shared" ref="G5:G13" si="2">D5/$G$1</f>
        <v>0.94822828126724812</v>
      </c>
      <c r="H5" s="17">
        <f t="shared" ref="H5:H13" si="3">E5/$G$1</f>
        <v>1.0001103874599844</v>
      </c>
    </row>
    <row r="6" spans="1:8" x14ac:dyDescent="0.25">
      <c r="A6" t="s">
        <v>70</v>
      </c>
      <c r="B6" s="1" t="s">
        <v>40</v>
      </c>
      <c r="C6" s="15">
        <v>69.2</v>
      </c>
      <c r="D6">
        <v>59</v>
      </c>
      <c r="E6">
        <v>62.7</v>
      </c>
      <c r="F6" s="17">
        <f t="shared" si="1"/>
        <v>0.76388122309305662</v>
      </c>
      <c r="G6" s="17">
        <f t="shared" si="2"/>
        <v>0.65128601390881991</v>
      </c>
      <c r="H6" s="17">
        <f t="shared" si="3"/>
        <v>0.69212937410310194</v>
      </c>
    </row>
    <row r="7" spans="1:8" x14ac:dyDescent="0.25">
      <c r="A7" t="s">
        <v>71</v>
      </c>
      <c r="B7" s="1" t="s">
        <v>41</v>
      </c>
      <c r="C7" s="15">
        <v>54.7</v>
      </c>
      <c r="D7">
        <v>51.1</v>
      </c>
      <c r="E7">
        <v>51</v>
      </c>
      <c r="F7" s="17">
        <f t="shared" si="1"/>
        <v>0.60381940611546525</v>
      </c>
      <c r="G7" s="17">
        <f t="shared" si="2"/>
        <v>0.56407992052102884</v>
      </c>
      <c r="H7" s="17">
        <f t="shared" si="3"/>
        <v>0.56297604592118333</v>
      </c>
    </row>
    <row r="8" spans="1:8" x14ac:dyDescent="0.25">
      <c r="A8" t="s">
        <v>72</v>
      </c>
      <c r="B8" s="1" t="s">
        <v>42</v>
      </c>
      <c r="C8" s="15">
        <v>89.3</v>
      </c>
      <c r="D8">
        <v>137.80000000000001</v>
      </c>
      <c r="E8">
        <v>114.1</v>
      </c>
      <c r="F8" s="17">
        <f t="shared" si="1"/>
        <v>0.9857600176619935</v>
      </c>
      <c r="G8" s="17">
        <f t="shared" si="2"/>
        <v>1.5211391985870406</v>
      </c>
      <c r="H8" s="17">
        <f t="shared" si="3"/>
        <v>1.2595209184236669</v>
      </c>
    </row>
    <row r="9" spans="1:8" x14ac:dyDescent="0.25">
      <c r="A9" t="s">
        <v>69</v>
      </c>
      <c r="B9" s="1" t="s">
        <v>60</v>
      </c>
      <c r="C9" s="15">
        <v>96.6</v>
      </c>
      <c r="D9">
        <v>101.1</v>
      </c>
      <c r="E9">
        <v>102.9</v>
      </c>
      <c r="F9" s="17">
        <f t="shared" si="1"/>
        <v>1.0663428634507119</v>
      </c>
      <c r="G9" s="17">
        <f t="shared" si="2"/>
        <v>1.1160172204437575</v>
      </c>
      <c r="H9" s="17">
        <f t="shared" si="3"/>
        <v>1.1358869632409758</v>
      </c>
    </row>
    <row r="10" spans="1:8" x14ac:dyDescent="0.25">
      <c r="A10" t="s">
        <v>75</v>
      </c>
      <c r="B10" s="1" t="s">
        <v>43</v>
      </c>
      <c r="C10" s="15">
        <v>100.9</v>
      </c>
      <c r="D10">
        <v>99.6</v>
      </c>
      <c r="E10">
        <v>96.8</v>
      </c>
      <c r="F10" s="17">
        <f t="shared" si="1"/>
        <v>1.1138094712440667</v>
      </c>
      <c r="G10" s="17">
        <f t="shared" si="2"/>
        <v>1.0994591014460757</v>
      </c>
      <c r="H10" s="17">
        <f t="shared" si="3"/>
        <v>1.0685506126504027</v>
      </c>
    </row>
    <row r="11" spans="1:8" x14ac:dyDescent="0.25">
      <c r="A11" t="s">
        <v>76</v>
      </c>
      <c r="B11" s="1" t="s">
        <v>44</v>
      </c>
      <c r="C11" s="15">
        <v>108.3</v>
      </c>
      <c r="D11">
        <v>84.6</v>
      </c>
      <c r="E11">
        <v>95.8</v>
      </c>
      <c r="F11" s="17">
        <f t="shared" si="1"/>
        <v>1.1954961916326305</v>
      </c>
      <c r="G11" s="17">
        <f t="shared" si="2"/>
        <v>0.93387791146925703</v>
      </c>
      <c r="H11" s="17">
        <f t="shared" si="3"/>
        <v>1.0575118666519483</v>
      </c>
    </row>
    <row r="12" spans="1:8" x14ac:dyDescent="0.25">
      <c r="A12" t="s">
        <v>77</v>
      </c>
      <c r="B12" s="1" t="s">
        <v>45</v>
      </c>
      <c r="C12" s="15">
        <v>44.9</v>
      </c>
      <c r="D12">
        <v>70</v>
      </c>
      <c r="E12">
        <v>34.4</v>
      </c>
      <c r="F12" s="17">
        <f t="shared" si="1"/>
        <v>0.49563969533061042</v>
      </c>
      <c r="G12" s="17">
        <f t="shared" si="2"/>
        <v>0.77271221989182026</v>
      </c>
      <c r="H12" s="17">
        <f t="shared" si="3"/>
        <v>0.3797328623468374</v>
      </c>
    </row>
    <row r="13" spans="1:8" x14ac:dyDescent="0.25">
      <c r="A13" t="s">
        <v>78</v>
      </c>
      <c r="B13" s="1" t="s">
        <v>46</v>
      </c>
      <c r="C13" s="15">
        <v>131.9</v>
      </c>
      <c r="D13">
        <v>118.2</v>
      </c>
      <c r="E13">
        <v>104.2</v>
      </c>
      <c r="F13" s="17">
        <f t="shared" si="1"/>
        <v>1.4560105971961586</v>
      </c>
      <c r="G13" s="17">
        <f t="shared" si="2"/>
        <v>1.3047797770173308</v>
      </c>
      <c r="H13" s="17">
        <f t="shared" si="3"/>
        <v>1.1502373330389668</v>
      </c>
    </row>
    <row r="14" spans="1:8" x14ac:dyDescent="0.25">
      <c r="A14" s="1">
        <f>'Lab Data'!A13</f>
        <v>0</v>
      </c>
      <c r="B14">
        <f>'Lab Data'!E13</f>
        <v>0</v>
      </c>
    </row>
    <row r="15" spans="1:8" x14ac:dyDescent="0.25">
      <c r="A15" s="1">
        <f>'Lab Data'!A14</f>
        <v>0</v>
      </c>
      <c r="B15">
        <f>'Lab Data'!E14</f>
        <v>0</v>
      </c>
    </row>
    <row r="16" spans="1:8" x14ac:dyDescent="0.25">
      <c r="A16" s="1">
        <f>'Lab Data'!A15</f>
        <v>0</v>
      </c>
      <c r="B16">
        <f>'Lab Data'!E15</f>
        <v>0</v>
      </c>
    </row>
    <row r="17" spans="1:2" x14ac:dyDescent="0.25">
      <c r="A17" s="1">
        <f>'Lab Data'!A16</f>
        <v>0</v>
      </c>
      <c r="B17">
        <f>'Lab Data'!E16</f>
        <v>0</v>
      </c>
    </row>
    <row r="18" spans="1:2" x14ac:dyDescent="0.25">
      <c r="A18" s="1">
        <f>'Lab Data'!A17</f>
        <v>0</v>
      </c>
      <c r="B18">
        <f>'Lab Data'!E17</f>
        <v>0</v>
      </c>
    </row>
    <row r="19" spans="1:2" x14ac:dyDescent="0.25">
      <c r="A19" s="1">
        <f>'Lab Data'!A18</f>
        <v>0</v>
      </c>
      <c r="B19">
        <f>'Lab Data'!E18</f>
        <v>0</v>
      </c>
    </row>
    <row r="20" spans="1:2" x14ac:dyDescent="0.25">
      <c r="A20" s="1">
        <f>'Lab Data'!A19</f>
        <v>0</v>
      </c>
      <c r="B20">
        <f>'Lab Data'!E19</f>
        <v>0</v>
      </c>
    </row>
    <row r="21" spans="1:2" x14ac:dyDescent="0.25">
      <c r="A21" s="1">
        <f>'Lab Data'!A20</f>
        <v>0</v>
      </c>
      <c r="B21">
        <f>'Lab Data'!E20</f>
        <v>0</v>
      </c>
    </row>
    <row r="22" spans="1:2" x14ac:dyDescent="0.25">
      <c r="A22" s="1">
        <f>'Lab Data'!A21</f>
        <v>0</v>
      </c>
      <c r="B22">
        <f>'Lab Data'!E21</f>
        <v>0</v>
      </c>
    </row>
    <row r="23" spans="1:2" x14ac:dyDescent="0.25">
      <c r="A23" s="1">
        <f>'Lab Data'!A22</f>
        <v>0</v>
      </c>
      <c r="B23">
        <f>'Lab Data'!E22</f>
        <v>0</v>
      </c>
    </row>
    <row r="24" spans="1:2" x14ac:dyDescent="0.25">
      <c r="A24" s="1">
        <f>'Lab Data'!A23</f>
        <v>0</v>
      </c>
      <c r="B24">
        <f>'Lab Data'!E23</f>
        <v>0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Data</vt:lpstr>
      <vt:lpstr>Bulk Density</vt:lpstr>
    </vt:vector>
  </TitlesOfParts>
  <Company>Washington State Department of Agriculture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Gelardi, Danielle (AGR)</dc:creator>
  <cp:lastModifiedBy>Ryan, Jadey (AGR)</cp:lastModifiedBy>
  <cp:lastPrinted>2022-09-12T17:21:07Z</cp:lastPrinted>
  <dcterms:created xsi:type="dcterms:W3CDTF">2022-01-04T20:21:24Z</dcterms:created>
  <dcterms:modified xsi:type="dcterms:W3CDTF">2022-12-09T23:07:03Z</dcterms:modified>
</cp:coreProperties>
</file>