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esktop\FALL2020\ProblemSolvingSpreadsheets\PROJECT2\P2P1\"/>
    </mc:Choice>
  </mc:AlternateContent>
  <xr:revisionPtr revIDLastSave="0" documentId="13_ncr:1_{98E29637-6EE7-4845-96AE-3C4F1D784EF0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Annual Plan" sheetId="1" r:id="rId1"/>
    <sheet name="Investments" sheetId="2" r:id="rId2"/>
    <sheet name="Lea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7" i="2"/>
  <c r="B6" i="2"/>
  <c r="C14" i="1"/>
  <c r="F3" i="3"/>
  <c r="F5" i="3"/>
  <c r="F6" i="3"/>
  <c r="F4" i="3"/>
  <c r="D9" i="1"/>
  <c r="C5" i="1"/>
  <c r="F7" i="3" l="1"/>
  <c r="B11" i="1" s="1"/>
  <c r="C12" i="1" s="1"/>
  <c r="D16" i="1" s="1"/>
  <c r="D17" i="1" s="1"/>
  <c r="D3" i="2" s="1"/>
  <c r="E3" i="2" s="1"/>
  <c r="D5" i="2" l="1"/>
  <c r="E5" i="2" s="1"/>
  <c r="D4" i="2"/>
  <c r="E4" i="2" s="1"/>
  <c r="E6" i="2" s="1"/>
  <c r="D6" i="2" l="1"/>
</calcChain>
</file>

<file path=xl/sharedStrings.xml><?xml version="1.0" encoding="utf-8"?>
<sst xmlns="http://schemas.openxmlformats.org/spreadsheetml/2006/main" count="40" uniqueCount="39">
  <si>
    <t>Number of Customers</t>
  </si>
  <si>
    <t>Investment Fund</t>
  </si>
  <si>
    <t>Current Balance</t>
  </si>
  <si>
    <t>Target Growth Rate</t>
  </si>
  <si>
    <t>Treasury Bond</t>
  </si>
  <si>
    <t>Emerging Markets</t>
  </si>
  <si>
    <t>Total</t>
  </si>
  <si>
    <t>Domestic Stock Fund</t>
  </si>
  <si>
    <t>Investment Analysis</t>
  </si>
  <si>
    <t>Price per Acre</t>
  </si>
  <si>
    <t>Average Acreage per Customer</t>
  </si>
  <si>
    <t>Total Sales</t>
  </si>
  <si>
    <t>Equipment Leasing Plan</t>
  </si>
  <si>
    <t>Item</t>
  </si>
  <si>
    <t>Residual Value</t>
  </si>
  <si>
    <t>Interest Rate</t>
  </si>
  <si>
    <t>Monthly Payment</t>
  </si>
  <si>
    <t>Commercial Lawn Mower</t>
  </si>
  <si>
    <t>Trimmer</t>
  </si>
  <si>
    <t>Edger</t>
  </si>
  <si>
    <t>Blower</t>
  </si>
  <si>
    <t>Expenses:</t>
  </si>
  <si>
    <t>Annual Investments</t>
  </si>
  <si>
    <t>10 Year Future Value</t>
  </si>
  <si>
    <t>Frequency of Lawn Cuts per Customer</t>
  </si>
  <si>
    <t>Average Price per Cut</t>
  </si>
  <si>
    <t>Total Lawn Cuts</t>
  </si>
  <si>
    <t>Sales Plan:</t>
  </si>
  <si>
    <t>Number of Investments</t>
  </si>
  <si>
    <t>Total Expenses</t>
  </si>
  <si>
    <t>Office and Other Expenses</t>
  </si>
  <si>
    <t>Operating Income</t>
  </si>
  <si>
    <t>Price</t>
  </si>
  <si>
    <t>Terms of Lease in Years</t>
  </si>
  <si>
    <t>Lawn Care Annual Financial Plan</t>
  </si>
  <si>
    <t>Monthly Lease Payments</t>
  </si>
  <si>
    <t>Annual Lease Payments</t>
  </si>
  <si>
    <t>Lawn &amp; Equipment Expenses Per Cut</t>
  </si>
  <si>
    <t>Total Lawn &amp; Equipment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</si>
</sst>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u val="singleAccounting"/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b/>
      <i/>
      <u val="singleAccounting"/>
      <sz val="12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2" fillId="0" borderId="5" xfId="0" applyFont="1" applyBorder="1"/>
    <xf numFmtId="164" fontId="2" fillId="0" borderId="6" xfId="1" applyNumberFormat="1" applyFont="1" applyBorder="1"/>
    <xf numFmtId="165" fontId="2" fillId="0" borderId="6" xfId="2" applyNumberFormat="1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2" applyNumberFormat="1" applyFont="1" applyBorder="1"/>
    <xf numFmtId="0" fontId="6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4" fillId="0" borderId="8" xfId="0" applyFont="1" applyBorder="1"/>
    <xf numFmtId="0" fontId="2" fillId="0" borderId="8" xfId="0" applyFont="1" applyBorder="1" applyAlignment="1">
      <alignment horizontal="left" indent="2"/>
    </xf>
    <xf numFmtId="0" fontId="5" fillId="0" borderId="8" xfId="0" applyFont="1" applyBorder="1"/>
    <xf numFmtId="0" fontId="2" fillId="0" borderId="8" xfId="0" applyFont="1" applyBorder="1"/>
    <xf numFmtId="0" fontId="2" fillId="0" borderId="7" xfId="0" applyFont="1" applyBorder="1"/>
    <xf numFmtId="44" fontId="2" fillId="5" borderId="8" xfId="1" applyFont="1" applyFill="1" applyBorder="1"/>
    <xf numFmtId="43" fontId="2" fillId="5" borderId="8" xfId="3" applyFont="1" applyFill="1" applyBorder="1"/>
    <xf numFmtId="0" fontId="2" fillId="5" borderId="8" xfId="0" applyFont="1" applyFill="1" applyBorder="1"/>
    <xf numFmtId="44" fontId="2" fillId="5" borderId="8" xfId="0" applyNumberFormat="1" applyFont="1" applyFill="1" applyBorder="1"/>
    <xf numFmtId="44" fontId="2" fillId="0" borderId="8" xfId="0" applyNumberFormat="1" applyFont="1" applyBorder="1"/>
    <xf numFmtId="0" fontId="2" fillId="0" borderId="9" xfId="0" applyFont="1" applyBorder="1"/>
    <xf numFmtId="44" fontId="2" fillId="0" borderId="8" xfId="1" applyFont="1" applyBorder="1"/>
    <xf numFmtId="43" fontId="2" fillId="0" borderId="8" xfId="0" applyNumberFormat="1" applyFont="1" applyBorder="1"/>
    <xf numFmtId="166" fontId="7" fillId="0" borderId="8" xfId="0" applyNumberFormat="1" applyFont="1" applyBorder="1"/>
    <xf numFmtId="0" fontId="2" fillId="0" borderId="13" xfId="0" applyFont="1" applyBorder="1"/>
    <xf numFmtId="0" fontId="2" fillId="0" borderId="14" xfId="0" applyFont="1" applyBorder="1"/>
    <xf numFmtId="164" fontId="5" fillId="0" borderId="14" xfId="0" applyNumberFormat="1" applyFont="1" applyBorder="1"/>
    <xf numFmtId="0" fontId="4" fillId="6" borderId="6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4" fillId="0" borderId="9" xfId="0" applyFont="1" applyBorder="1"/>
    <xf numFmtId="8" fontId="2" fillId="0" borderId="6" xfId="0" applyNumberFormat="1" applyFont="1" applyBorder="1"/>
    <xf numFmtId="8" fontId="4" fillId="0" borderId="6" xfId="0" applyNumberFormat="1" applyFont="1" applyBorder="1"/>
    <xf numFmtId="6" fontId="2" fillId="0" borderId="8" xfId="0" applyNumberFormat="1" applyFont="1" applyBorder="1"/>
    <xf numFmtId="164" fontId="2" fillId="0" borderId="8" xfId="1" applyNumberFormat="1" applyFont="1" applyBorder="1"/>
    <xf numFmtId="164" fontId="9" fillId="5" borderId="8" xfId="1" applyNumberFormat="1" applyFont="1" applyFill="1" applyBorder="1"/>
    <xf numFmtId="164" fontId="10" fillId="0" borderId="14" xfId="1" applyNumberFormat="1" applyFont="1" applyBorder="1"/>
    <xf numFmtId="164" fontId="4" fillId="0" borderId="15" xfId="0" applyNumberFormat="1" applyFont="1" applyBorder="1"/>
    <xf numFmtId="166" fontId="4" fillId="0" borderId="6" xfId="3" applyNumberFormat="1" applyFont="1" applyBorder="1"/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Normal="100" workbookViewId="0">
      <selection activeCell="C8" sqref="C8"/>
    </sheetView>
  </sheetViews>
  <sheetFormatPr defaultRowHeight="15" x14ac:dyDescent="0.2"/>
  <cols>
    <col min="1" max="1" width="41.85546875" style="1" customWidth="1"/>
    <col min="2" max="2" width="12.85546875" style="1" bestFit="1" customWidth="1"/>
    <col min="3" max="3" width="12.28515625" style="1" customWidth="1"/>
    <col min="4" max="4" width="15.5703125" style="1" bestFit="1" customWidth="1"/>
    <col min="5" max="16384" width="9.140625" style="1"/>
  </cols>
  <sheetData>
    <row r="1" spans="1:4" ht="30.75" customHeight="1" x14ac:dyDescent="0.2">
      <c r="A1" s="41" t="s">
        <v>34</v>
      </c>
      <c r="B1" s="42"/>
      <c r="C1" s="42"/>
      <c r="D1" s="43"/>
    </row>
    <row r="2" spans="1:4" ht="28.5" customHeight="1" x14ac:dyDescent="0.25">
      <c r="A2" s="13" t="s">
        <v>27</v>
      </c>
      <c r="B2" s="17"/>
      <c r="C2" s="17"/>
      <c r="D2" s="27"/>
    </row>
    <row r="3" spans="1:4" x14ac:dyDescent="0.2">
      <c r="A3" s="14" t="s">
        <v>9</v>
      </c>
      <c r="B3" s="18">
        <v>50</v>
      </c>
      <c r="C3" s="16"/>
      <c r="D3" s="28"/>
    </row>
    <row r="4" spans="1:4" x14ac:dyDescent="0.2">
      <c r="A4" s="14" t="s">
        <v>10</v>
      </c>
      <c r="B4" s="19">
        <v>0.5</v>
      </c>
      <c r="C4" s="16"/>
      <c r="D4" s="28"/>
    </row>
    <row r="5" spans="1:4" x14ac:dyDescent="0.2">
      <c r="A5" s="14" t="s">
        <v>25</v>
      </c>
      <c r="B5" s="16"/>
      <c r="C5" s="24">
        <f>B3*B4</f>
        <v>25</v>
      </c>
      <c r="D5" s="28"/>
    </row>
    <row r="6" spans="1:4" x14ac:dyDescent="0.2">
      <c r="A6" s="14" t="s">
        <v>0</v>
      </c>
      <c r="B6" s="20">
        <v>30</v>
      </c>
      <c r="C6" s="16"/>
      <c r="D6" s="28"/>
    </row>
    <row r="7" spans="1:4" x14ac:dyDescent="0.2">
      <c r="A7" s="14" t="s">
        <v>24</v>
      </c>
      <c r="B7" s="20">
        <v>22</v>
      </c>
      <c r="C7" s="25"/>
      <c r="D7" s="28"/>
    </row>
    <row r="8" spans="1:4" ht="17.25" x14ac:dyDescent="0.35">
      <c r="A8" s="14" t="s">
        <v>26</v>
      </c>
      <c r="B8" s="16"/>
      <c r="C8" s="26">
        <f>B6*B7</f>
        <v>660</v>
      </c>
      <c r="D8" s="28"/>
    </row>
    <row r="9" spans="1:4" ht="20.25" customHeight="1" x14ac:dyDescent="0.2">
      <c r="A9" s="15" t="s">
        <v>11</v>
      </c>
      <c r="B9" s="15"/>
      <c r="C9" s="15"/>
      <c r="D9" s="29">
        <f>C5*C8</f>
        <v>16500</v>
      </c>
    </row>
    <row r="10" spans="1:4" ht="22.5" customHeight="1" x14ac:dyDescent="0.25">
      <c r="A10" s="13" t="s">
        <v>21</v>
      </c>
      <c r="B10" s="16"/>
      <c r="C10" s="16"/>
      <c r="D10" s="28"/>
    </row>
    <row r="11" spans="1:4" x14ac:dyDescent="0.2">
      <c r="A11" s="14" t="s">
        <v>35</v>
      </c>
      <c r="B11" s="35">
        <f>Leases!F7</f>
        <v>121.73958338454899</v>
      </c>
      <c r="C11" s="16"/>
      <c r="D11" s="28"/>
    </row>
    <row r="12" spans="1:4" x14ac:dyDescent="0.2">
      <c r="A12" s="14" t="s">
        <v>36</v>
      </c>
      <c r="B12" s="16"/>
      <c r="C12" s="35">
        <f>B11*12</f>
        <v>1460.8750006145879</v>
      </c>
      <c r="D12" s="28"/>
    </row>
    <row r="13" spans="1:4" x14ac:dyDescent="0.2">
      <c r="A13" s="14" t="s">
        <v>37</v>
      </c>
      <c r="B13" s="21">
        <v>5</v>
      </c>
      <c r="C13" s="36"/>
      <c r="D13" s="28"/>
    </row>
    <row r="14" spans="1:4" x14ac:dyDescent="0.2">
      <c r="A14" s="14" t="s">
        <v>38</v>
      </c>
      <c r="B14" s="22"/>
      <c r="C14" s="36">
        <f>B13*C8</f>
        <v>3300</v>
      </c>
      <c r="D14" s="28"/>
    </row>
    <row r="15" spans="1:4" x14ac:dyDescent="0.2">
      <c r="A15" s="14" t="s">
        <v>30</v>
      </c>
      <c r="B15" s="16"/>
      <c r="C15" s="37">
        <v>1500</v>
      </c>
      <c r="D15" s="28"/>
    </row>
    <row r="16" spans="1:4" ht="21" customHeight="1" x14ac:dyDescent="0.35">
      <c r="A16" s="15" t="s">
        <v>29</v>
      </c>
      <c r="B16" s="22"/>
      <c r="C16" s="16"/>
      <c r="D16" s="38">
        <f>SUM(C11:C15)</f>
        <v>6260.8750006145874</v>
      </c>
    </row>
    <row r="17" spans="1:4" ht="32.25" customHeight="1" x14ac:dyDescent="0.25">
      <c r="A17" s="32" t="s">
        <v>31</v>
      </c>
      <c r="B17" s="23"/>
      <c r="C17" s="23"/>
      <c r="D17" s="39">
        <f>D9-D16</f>
        <v>10239.124999385413</v>
      </c>
    </row>
  </sheetData>
  <mergeCells count="1">
    <mergeCell ref="A1:D1"/>
  </mergeCells>
  <pageMargins left="0.7" right="0.7" top="0.75" bottom="0.75" header="0.3" footer="0.3"/>
  <pageSetup orientation="portrait" r:id="rId1"/>
  <headerFooter>
    <oddFooter>&amp;COscar Vasquez&amp;R&amp;D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A6" sqref="A6:XFD6"/>
    </sheetView>
  </sheetViews>
  <sheetFormatPr defaultRowHeight="15" x14ac:dyDescent="0.25"/>
  <cols>
    <col min="1" max="1" width="25" customWidth="1"/>
    <col min="2" max="2" width="14.28515625" customWidth="1"/>
    <col min="3" max="3" width="17.42578125" customWidth="1"/>
    <col min="4" max="4" width="16.7109375" customWidth="1"/>
    <col min="5" max="5" width="15.85546875" customWidth="1"/>
  </cols>
  <sheetData>
    <row r="1" spans="1:5" ht="29.25" customHeight="1" thickTop="1" thickBot="1" x14ac:dyDescent="0.3">
      <c r="A1" s="44" t="s">
        <v>8</v>
      </c>
      <c r="B1" s="45"/>
      <c r="C1" s="45"/>
      <c r="D1" s="45"/>
      <c r="E1" s="45"/>
    </row>
    <row r="2" spans="1:5" ht="31.5" x14ac:dyDescent="0.25">
      <c r="A2" s="2" t="s">
        <v>1</v>
      </c>
      <c r="B2" s="3" t="s">
        <v>2</v>
      </c>
      <c r="C2" s="3" t="s">
        <v>3</v>
      </c>
      <c r="D2" s="3" t="s">
        <v>22</v>
      </c>
      <c r="E2" s="3" t="s">
        <v>23</v>
      </c>
    </row>
    <row r="3" spans="1:5" ht="15.75" x14ac:dyDescent="0.25">
      <c r="A3" s="4" t="s">
        <v>4</v>
      </c>
      <c r="B3" s="5">
        <v>10000</v>
      </c>
      <c r="C3" s="6">
        <v>4.4999999999999998E-2</v>
      </c>
      <c r="D3" s="5">
        <f>'Annual Plan'!$D$17/Investments!$B$7</f>
        <v>3413.0416664618042</v>
      </c>
      <c r="E3" s="5">
        <f>FV(C3,10,-D3,-B3)</f>
        <v>57469.864809632534</v>
      </c>
    </row>
    <row r="4" spans="1:5" ht="15.75" x14ac:dyDescent="0.25">
      <c r="A4" s="4" t="s">
        <v>7</v>
      </c>
      <c r="B4" s="5">
        <v>20000</v>
      </c>
      <c r="C4" s="6">
        <v>0.08</v>
      </c>
      <c r="D4" s="5">
        <f>'Annual Plan'!$D$17/Investments!$B$7</f>
        <v>3413.0416664618042</v>
      </c>
      <c r="E4" s="5">
        <f t="shared" ref="E4:E5" si="0">FV(C4,10,-D4,-B4)</f>
        <v>92621.741245407728</v>
      </c>
    </row>
    <row r="5" spans="1:5" ht="15.75" x14ac:dyDescent="0.25">
      <c r="A5" s="4" t="s">
        <v>5</v>
      </c>
      <c r="B5" s="5">
        <v>10000</v>
      </c>
      <c r="C5" s="6">
        <v>0.105</v>
      </c>
      <c r="D5" s="5">
        <f>'Annual Plan'!$D$17/Investments!$B$7</f>
        <v>3413.0416664618042</v>
      </c>
      <c r="E5" s="5">
        <f t="shared" si="0"/>
        <v>82857.278458063171</v>
      </c>
    </row>
    <row r="6" spans="1:5" ht="23.25" customHeight="1" x14ac:dyDescent="0.25">
      <c r="A6" s="7" t="s">
        <v>6</v>
      </c>
      <c r="B6" s="8">
        <f>SUM(B3:B5)</f>
        <v>40000</v>
      </c>
      <c r="C6" s="9"/>
      <c r="D6" s="8">
        <f>SUM(D3:D5)</f>
        <v>10239.124999385413</v>
      </c>
      <c r="E6" s="8">
        <f>SUM(E3:E5)</f>
        <v>232948.88451310343</v>
      </c>
    </row>
    <row r="7" spans="1:5" ht="19.5" customHeight="1" x14ac:dyDescent="0.25">
      <c r="A7" s="10" t="s">
        <v>28</v>
      </c>
      <c r="B7" s="40">
        <f>COUNT(B3:B5)</f>
        <v>3</v>
      </c>
      <c r="C7" s="8"/>
      <c r="D7" s="9"/>
      <c r="E7" s="9"/>
    </row>
  </sheetData>
  <mergeCells count="1">
    <mergeCell ref="A1:E1"/>
  </mergeCells>
  <pageMargins left="0.7" right="0.7" top="0.75" bottom="0.75" header="0.3" footer="0.3"/>
  <ignoredErrors>
    <ignoredError sqref="D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workbookViewId="0">
      <selection activeCell="A7" sqref="A7:XFD7"/>
    </sheetView>
  </sheetViews>
  <sheetFormatPr defaultRowHeight="15" x14ac:dyDescent="0.2"/>
  <cols>
    <col min="1" max="1" width="30.7109375" style="1" customWidth="1"/>
    <col min="2" max="2" width="12.42578125" style="1" customWidth="1"/>
    <col min="3" max="3" width="18.28515625" style="1" customWidth="1"/>
    <col min="4" max="5" width="12" style="1" customWidth="1"/>
    <col min="6" max="6" width="12.140625" style="1" customWidth="1"/>
    <col min="7" max="16384" width="9.140625" style="1"/>
  </cols>
  <sheetData>
    <row r="1" spans="1:6" ht="33" customHeight="1" x14ac:dyDescent="0.2">
      <c r="A1" s="46" t="s">
        <v>12</v>
      </c>
      <c r="B1" s="46"/>
      <c r="C1" s="46"/>
      <c r="D1" s="46"/>
      <c r="E1" s="46"/>
      <c r="F1" s="46"/>
    </row>
    <row r="2" spans="1:6" ht="31.5" x14ac:dyDescent="0.25">
      <c r="A2" s="30" t="s">
        <v>13</v>
      </c>
      <c r="B2" s="30" t="s">
        <v>15</v>
      </c>
      <c r="C2" s="31" t="s">
        <v>33</v>
      </c>
      <c r="D2" s="30" t="s">
        <v>32</v>
      </c>
      <c r="E2" s="30" t="s">
        <v>14</v>
      </c>
      <c r="F2" s="30" t="s">
        <v>16</v>
      </c>
    </row>
    <row r="3" spans="1:6" x14ac:dyDescent="0.2">
      <c r="A3" s="12" t="s">
        <v>20</v>
      </c>
      <c r="B3" s="6">
        <v>0.06</v>
      </c>
      <c r="C3" s="12">
        <v>3</v>
      </c>
      <c r="D3" s="5">
        <v>700</v>
      </c>
      <c r="E3" s="5">
        <v>200</v>
      </c>
      <c r="F3" s="33">
        <f>PMT(B3/12,C3*12,-D3,E3,1)</f>
        <v>16.130317140077167</v>
      </c>
    </row>
    <row r="4" spans="1:6" x14ac:dyDescent="0.2">
      <c r="A4" s="12" t="s">
        <v>17</v>
      </c>
      <c r="B4" s="6">
        <v>5.5E-2</v>
      </c>
      <c r="C4" s="12">
        <v>4</v>
      </c>
      <c r="D4" s="5">
        <v>6000</v>
      </c>
      <c r="E4" s="5">
        <v>3000</v>
      </c>
      <c r="F4" s="33">
        <f>PMT(B4/12,C4*12,-D4,E4,1)</f>
        <v>83.138374797242236</v>
      </c>
    </row>
    <row r="5" spans="1:6" x14ac:dyDescent="0.2">
      <c r="A5" s="12" t="s">
        <v>19</v>
      </c>
      <c r="B5" s="6">
        <v>0.04</v>
      </c>
      <c r="C5" s="12">
        <v>2</v>
      </c>
      <c r="D5" s="5">
        <v>400</v>
      </c>
      <c r="E5" s="5">
        <v>150</v>
      </c>
      <c r="F5" s="33">
        <f>PMT(B5/12,C5*12,-D5,E5,1)</f>
        <v>11.318502202020113</v>
      </c>
    </row>
    <row r="6" spans="1:6" x14ac:dyDescent="0.2">
      <c r="A6" s="12" t="s">
        <v>18</v>
      </c>
      <c r="B6" s="6">
        <v>0.04</v>
      </c>
      <c r="C6" s="12">
        <v>2</v>
      </c>
      <c r="D6" s="5">
        <v>350</v>
      </c>
      <c r="E6" s="5">
        <v>100</v>
      </c>
      <c r="F6" s="33">
        <f>PMT(B6/12,C6*12,-D6,E6,1)</f>
        <v>11.152389245209481</v>
      </c>
    </row>
    <row r="7" spans="1:6" ht="15.75" x14ac:dyDescent="0.25">
      <c r="A7" s="11" t="s">
        <v>6</v>
      </c>
      <c r="B7" s="11"/>
      <c r="C7" s="11"/>
      <c r="D7" s="8"/>
      <c r="E7" s="8"/>
      <c r="F7" s="34">
        <f>SUM(F3:F6)</f>
        <v>121.73958338454899</v>
      </c>
    </row>
  </sheetData>
  <sortState xmlns:xlrd2="http://schemas.microsoft.com/office/spreadsheetml/2017/richdata2" ref="A3:F6">
    <sortCondition descending="1" ref="B3:B6"/>
    <sortCondition descending="1" ref="D3:D6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Plan</vt:lpstr>
      <vt:lpstr>Investments</vt:lpstr>
      <vt:lpstr>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Oscar Vasquez</cp:lastModifiedBy>
  <cp:lastPrinted>2020-09-02T17:54:57Z</cp:lastPrinted>
  <dcterms:created xsi:type="dcterms:W3CDTF">2011-03-26T07:50:07Z</dcterms:created>
  <dcterms:modified xsi:type="dcterms:W3CDTF">2020-09-02T17:55:36Z</dcterms:modified>
</cp:coreProperties>
</file>