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ovasquez/Documents/ProblemSolvingSpreadsheets/PROJECT3/P3P2/"/>
    </mc:Choice>
  </mc:AlternateContent>
  <xr:revisionPtr revIDLastSave="0" documentId="13_ncr:1_{A8133174-DEF3-B840-8B69-0324AF8D03A7}" xr6:coauthVersionLast="47" xr6:coauthVersionMax="47" xr10:uidLastSave="{00000000-0000-0000-0000-000000000000}"/>
  <bookViews>
    <workbookView xWindow="12040" yWindow="1220" windowWidth="30240" windowHeight="18000" activeTab="2" xr2:uid="{00000000-000D-0000-FFFF-FFFF00000000}"/>
  </bookViews>
  <sheets>
    <sheet name="Enrollment" sheetId="2" r:id="rId1"/>
    <sheet name="InputData" sheetId="3" r:id="rId2"/>
    <sheet name="Report" sheetId="4" r:id="rId3"/>
    <sheet name="EnrollmentBackup" sheetId="5" r:id="rId4"/>
  </sheets>
  <definedNames>
    <definedName name="A22_">InputData!$E$5:$E$8</definedName>
    <definedName name="A39_">InputData!$G$5:$G$8</definedName>
    <definedName name="Aerobics_I">InputData!$G$12:$G$14</definedName>
    <definedName name="Class">Enrollment!$B$14:$B$106</definedName>
    <definedName name="Class_Name">Enrollment!$E$14:$E$106</definedName>
    <definedName name="ClassInfo">InputData!$B$4:$H$8</definedName>
    <definedName name="Enrollment">Table1[#All]</definedName>
    <definedName name="Fee">Enrollment!$D$14:$D$106</definedName>
    <definedName name="Gender">Enrollment!$C$14:$C$106</definedName>
    <definedName name="J49_">InputData!$C$5:$C$8</definedName>
    <definedName name="Jazzercise_I">InputData!$C$12:$C$14</definedName>
    <definedName name="S39_">InputData!$F$5:$F$8</definedName>
    <definedName name="Step_Aerobics_I">InputData!$E$12:$E$14</definedName>
    <definedName name="Student_ID">Enrollment!$A$14:$A$106</definedName>
    <definedName name="Swimmercize_I">InputData!$F$12:$F$14</definedName>
    <definedName name="T22_">InputData!$H$5:$H$8</definedName>
    <definedName name="Tai_Chi_I">InputData!$H$12:$H$14</definedName>
    <definedName name="Y23_">InputData!$D$5:$D$8</definedName>
    <definedName name="Yoga_I">InputData!$D$12:$D$14</definedName>
    <definedName name="Z23_">InputData!$B$5:$B$8</definedName>
    <definedName name="Zumba_I">InputData!$B$12:$B$14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C6" i="2"/>
  <c r="D14" i="2"/>
  <c r="D8" i="2"/>
  <c r="E14" i="2"/>
  <c r="A4" i="4"/>
  <c r="D6" i="2"/>
  <c r="B6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D15" i="2"/>
  <c r="C8" i="2" s="1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B8" i="2" l="1"/>
  <c r="B7" i="2"/>
  <c r="C7" i="2"/>
  <c r="D7" i="2"/>
  <c r="C4" i="4"/>
  <c r="B8" i="4"/>
  <c r="B7" i="4"/>
  <c r="B4" i="4"/>
  <c r="B11" i="4" l="1"/>
  <c r="B12" i="4"/>
</calcChain>
</file>

<file path=xl/sharedStrings.xml><?xml version="1.0" encoding="utf-8"?>
<sst xmlns="http://schemas.openxmlformats.org/spreadsheetml/2006/main" count="657" uniqueCount="144">
  <si>
    <t>Count of Students</t>
  </si>
  <si>
    <t>Average Fee</t>
  </si>
  <si>
    <t>Student_ID</t>
  </si>
  <si>
    <t>Class</t>
  </si>
  <si>
    <t>Gender</t>
  </si>
  <si>
    <t>Fee</t>
  </si>
  <si>
    <t>X2396G23</t>
  </si>
  <si>
    <t>Z23</t>
  </si>
  <si>
    <t>F</t>
  </si>
  <si>
    <t>X6260G23</t>
  </si>
  <si>
    <t>A22</t>
  </si>
  <si>
    <t>M</t>
  </si>
  <si>
    <t>X2637G23</t>
  </si>
  <si>
    <t>X6649G23</t>
  </si>
  <si>
    <t>Y23</t>
  </si>
  <si>
    <t>X3307G23</t>
  </si>
  <si>
    <t>S39</t>
  </si>
  <si>
    <t>T4742G23</t>
  </si>
  <si>
    <t>T1011G23</t>
  </si>
  <si>
    <t>T6528G23</t>
  </si>
  <si>
    <t>T2068G23</t>
  </si>
  <si>
    <t>X8696G23</t>
  </si>
  <si>
    <t>A39</t>
  </si>
  <si>
    <t>T9032G23</t>
  </si>
  <si>
    <t>T22</t>
  </si>
  <si>
    <t>T5701G23</t>
  </si>
  <si>
    <t>J49</t>
  </si>
  <si>
    <t>X6613G23</t>
  </si>
  <si>
    <t>T5406G23</t>
  </si>
  <si>
    <t>T5178G23</t>
  </si>
  <si>
    <t>X5420G23</t>
  </si>
  <si>
    <t>T4814G23</t>
  </si>
  <si>
    <t>X9593G23</t>
  </si>
  <si>
    <t>T1993G23</t>
  </si>
  <si>
    <t>T4370G23</t>
  </si>
  <si>
    <t>X3127G23</t>
  </si>
  <si>
    <t>X2204G23</t>
  </si>
  <si>
    <t>T4313G23</t>
  </si>
  <si>
    <t>T3335G23</t>
  </si>
  <si>
    <t>T4327G23</t>
  </si>
  <si>
    <t>X8027G23</t>
  </si>
  <si>
    <t>X1934G23</t>
  </si>
  <si>
    <t>X5554G23</t>
  </si>
  <si>
    <t>T5210G23</t>
  </si>
  <si>
    <t>X5585G23</t>
  </si>
  <si>
    <t>X7651G23</t>
  </si>
  <si>
    <t>T3628G23</t>
  </si>
  <si>
    <t>X9847G23</t>
  </si>
  <si>
    <t>T4087G23</t>
  </si>
  <si>
    <t>T4297G23</t>
  </si>
  <si>
    <t>T2084G23</t>
  </si>
  <si>
    <t>X7597G23</t>
  </si>
  <si>
    <t>T3720G23</t>
  </si>
  <si>
    <t>T4413G23</t>
  </si>
  <si>
    <t>T3994G23</t>
  </si>
  <si>
    <t>X7892G23</t>
  </si>
  <si>
    <t>X6763G23</t>
  </si>
  <si>
    <t>X7999G23</t>
  </si>
  <si>
    <t>X7095G23</t>
  </si>
  <si>
    <t>T1597G23</t>
  </si>
  <si>
    <t>X3372G23</t>
  </si>
  <si>
    <t>X9415G23</t>
  </si>
  <si>
    <t>T3671G23</t>
  </si>
  <si>
    <t>T5995G23</t>
  </si>
  <si>
    <t>T8920G23</t>
  </si>
  <si>
    <t>T3712G23</t>
  </si>
  <si>
    <t>X5268G23</t>
  </si>
  <si>
    <t>T5124G23</t>
  </si>
  <si>
    <t>T4263G23</t>
  </si>
  <si>
    <t>T9438G23</t>
  </si>
  <si>
    <t>X5630G23</t>
  </si>
  <si>
    <t>T7209G23</t>
  </si>
  <si>
    <t>T6558G23</t>
  </si>
  <si>
    <t>X7021G23</t>
  </si>
  <si>
    <t>T2447G23</t>
  </si>
  <si>
    <t>T1990G23</t>
  </si>
  <si>
    <t>X4470G23</t>
  </si>
  <si>
    <t>T5116G23</t>
  </si>
  <si>
    <t>T3377G23</t>
  </si>
  <si>
    <t>T7515G23</t>
  </si>
  <si>
    <t>X8852G23</t>
  </si>
  <si>
    <t>T2048G23</t>
  </si>
  <si>
    <t>T4894G23</t>
  </si>
  <si>
    <t>T5799G23</t>
  </si>
  <si>
    <t>X6421G23</t>
  </si>
  <si>
    <t>T7814G23</t>
  </si>
  <si>
    <t>T9540G23</t>
  </si>
  <si>
    <t>X3322G23</t>
  </si>
  <si>
    <t>X4187G23</t>
  </si>
  <si>
    <t>T9348G23</t>
  </si>
  <si>
    <t>T3659G23</t>
  </si>
  <si>
    <t>X9070G23</t>
  </si>
  <si>
    <t>X8475G23</t>
  </si>
  <si>
    <t>X1573G23</t>
  </si>
  <si>
    <t>T1443G23</t>
  </si>
  <si>
    <t>X2114G23</t>
  </si>
  <si>
    <t>X9420G23</t>
  </si>
  <si>
    <t>X6557G23</t>
  </si>
  <si>
    <t>X2280G23</t>
  </si>
  <si>
    <t>X6273G23</t>
  </si>
  <si>
    <t>X5727G23</t>
  </si>
  <si>
    <t>T3358G23</t>
  </si>
  <si>
    <t>X3760G23</t>
  </si>
  <si>
    <t>X6692G23</t>
  </si>
  <si>
    <t>X8828G23</t>
  </si>
  <si>
    <t>X5411G23</t>
  </si>
  <si>
    <t>X6548G23</t>
  </si>
  <si>
    <t>Class ID</t>
  </si>
  <si>
    <t>Class Category</t>
  </si>
  <si>
    <t>Zumba</t>
  </si>
  <si>
    <t>Jazzercise</t>
  </si>
  <si>
    <t>Yoga</t>
  </si>
  <si>
    <t>Step Aerobics</t>
  </si>
  <si>
    <t>Swimmercize</t>
  </si>
  <si>
    <t>Aerobics</t>
  </si>
  <si>
    <t>Tai Chi</t>
  </si>
  <si>
    <t>Target Class Size</t>
  </si>
  <si>
    <t>Can Split</t>
  </si>
  <si>
    <t>Y</t>
  </si>
  <si>
    <t>N</t>
  </si>
  <si>
    <t>Zumba_I</t>
  </si>
  <si>
    <t>Jazzercise_I</t>
  </si>
  <si>
    <t>Yoga_I</t>
  </si>
  <si>
    <t>Step_Aerobics_I</t>
  </si>
  <si>
    <t>Swimmercize_I</t>
  </si>
  <si>
    <t>Aerobics_I</t>
  </si>
  <si>
    <t>Tai_Chi_I</t>
  </si>
  <si>
    <t>Joe</t>
  </si>
  <si>
    <t>Shanti</t>
  </si>
  <si>
    <t>Francine</t>
  </si>
  <si>
    <t>Jill</t>
  </si>
  <si>
    <t>Bill</t>
  </si>
  <si>
    <t>Alesha</t>
  </si>
  <si>
    <t>Enrolled</t>
  </si>
  <si>
    <t>x</t>
  </si>
  <si>
    <t>Max Enrollment</t>
  </si>
  <si>
    <t>Class Type</t>
  </si>
  <si>
    <t>NOTES</t>
  </si>
  <si>
    <t>Availability</t>
  </si>
  <si>
    <t>Options</t>
  </si>
  <si>
    <t>Total Fee</t>
  </si>
  <si>
    <t>Type</t>
  </si>
  <si>
    <t>Put an “x” in range the Class column indicating which class to report on and an “x” in Gener column to report on a specific gender.</t>
  </si>
  <si>
    <t>Class_Name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</si>
</sst>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21A27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6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2">
    <xf numFmtId="0" fontId="0" fillId="0" borderId="0" xfId="0"/>
    <xf numFmtId="0" fontId="3" fillId="0" borderId="0" xfId="1"/>
    <xf numFmtId="0" fontId="1" fillId="2" borderId="1" xfId="2" applyFont="1" applyFill="1" applyBorder="1"/>
    <xf numFmtId="0" fontId="3" fillId="0" borderId="1" xfId="3" applyBorder="1"/>
    <xf numFmtId="164" fontId="3" fillId="0" borderId="1" xfId="4" applyNumberFormat="1" applyBorder="1"/>
    <xf numFmtId="0" fontId="1" fillId="2" borderId="0" xfId="5" applyFont="1" applyFill="1"/>
    <xf numFmtId="164" fontId="3" fillId="0" borderId="0" xfId="6" applyNumberFormat="1"/>
    <xf numFmtId="0" fontId="2" fillId="0" borderId="1" xfId="7" applyFont="1" applyBorder="1"/>
    <xf numFmtId="0" fontId="2" fillId="0" borderId="0" xfId="8" applyFont="1"/>
    <xf numFmtId="0" fontId="3" fillId="0" borderId="1" xfId="10" applyBorder="1" applyAlignment="1">
      <alignment horizontal="center"/>
    </xf>
    <xf numFmtId="0" fontId="2" fillId="3" borderId="1" xfId="11" applyFont="1" applyFill="1" applyBorder="1" applyAlignment="1">
      <alignment horizontal="center"/>
    </xf>
    <xf numFmtId="0" fontId="2" fillId="0" borderId="1" xfId="12" applyFont="1" applyBorder="1" applyAlignment="1">
      <alignment horizontal="center"/>
    </xf>
    <xf numFmtId="0" fontId="1" fillId="2" borderId="1" xfId="13" applyFont="1" applyFill="1" applyBorder="1" applyAlignment="1">
      <alignment horizontal="center"/>
    </xf>
    <xf numFmtId="0" fontId="1" fillId="2" borderId="1" xfId="14" applyFont="1" applyFill="1" applyBorder="1"/>
    <xf numFmtId="0" fontId="3" fillId="0" borderId="1" xfId="15" applyBorder="1" applyAlignment="1">
      <alignment horizontal="center"/>
    </xf>
    <xf numFmtId="0" fontId="1" fillId="2" borderId="3" xfId="5" applyFont="1" applyFill="1" applyBorder="1"/>
    <xf numFmtId="0" fontId="1" fillId="2" borderId="4" xfId="5" applyFont="1" applyFill="1" applyBorder="1"/>
    <xf numFmtId="0" fontId="1" fillId="2" borderId="5" xfId="5" applyFont="1" applyFill="1" applyBorder="1"/>
    <xf numFmtId="0" fontId="0" fillId="0" borderId="1" xfId="0" applyBorder="1"/>
    <xf numFmtId="164" fontId="0" fillId="0" borderId="1" xfId="0" applyNumberFormat="1" applyBorder="1"/>
    <xf numFmtId="0" fontId="1" fillId="2" borderId="2" xfId="14" applyFont="1" applyFill="1" applyBorder="1" applyAlignment="1">
      <alignment horizontal="center"/>
    </xf>
    <xf numFmtId="0" fontId="1" fillId="2" borderId="0" xfId="14" applyFont="1" applyFill="1" applyAlignment="1">
      <alignment horizontal="center"/>
    </xf>
  </cellXfs>
  <cellStyles count="16">
    <cellStyle name="1RZiN/cLhz5qtD5pBWfUE3vK5vGmX1fTt/t7PDBiA1I=-~FaFIk0+icxJ6Fzk6M8rG1Q==" xfId="6" xr:uid="{00000000-0005-0000-0000-000006000000}"/>
    <cellStyle name="1So2Cr9legx6Kh+Oj57YtcqOhVEOS6uPoPnczbzqGoE=-~8nJoBs85TKePSz6SZ+FAEQ==" xfId="14" xr:uid="{0D79EFA4-FFF0-45D9-A57D-924FDB93872D}"/>
    <cellStyle name="39FTi8IMxUJtf+9/WeUgj5ifaIsQRFSROB4LmGvjbTI=-~8qT1lGY2qXzMugnzXuLxhA==" xfId="5" xr:uid="{00000000-0005-0000-0000-000005000000}"/>
    <cellStyle name="ag4c6zgh5tCnd2NZDbyt43CU93aq7JdhblYwvVecH+Q=-~l55i2/HAH+7Uqp2wVEXhqA==" xfId="3" xr:uid="{00000000-0005-0000-0000-000003000000}"/>
    <cellStyle name="bcUwbsoQU7VTvjEunGbRz6evohBX3TS2CBxCwPT1Guc=-~FBN8Af/GMjtDYq4iqVw/NA==" xfId="4" xr:uid="{00000000-0005-0000-0000-000004000000}"/>
    <cellStyle name="LzKjPyDTJIuti3+8K/o27lYVe/yWpaYuvpw0M+aW6CY=-~8+gQa0Z1XfMOSLw1YeWdKQ==" xfId="8" xr:uid="{00000000-0005-0000-0000-000008000000}"/>
    <cellStyle name="n3SHOE+G/GYGHMEXbCt6Ft9VazoN8H3qdn1hfJk/zHA=-~w0K0avLT7fbnM7BjeIbXjg==" xfId="2" xr:uid="{00000000-0005-0000-0000-000002000000}"/>
    <cellStyle name="Normal" xfId="0" builtinId="0"/>
    <cellStyle name="OlqZTACO7FzhQC0ux3oH0z12kYMIcmBrGHp4m/Vk9FA=-~zRC/RYVw2lZerGsoRSycZg==" xfId="15" xr:uid="{28852560-3B37-4EA2-9868-9EF6A9CA8E2A}"/>
    <cellStyle name="pcqlPdXAXZ5nbTOlSMolN4eMDmA3I2oabqPX7tklXRQ=-~pwFOCT+Y6Z53ENIbogbU9w==" xfId="9" xr:uid="{00000000-0005-0000-0000-000009000000}"/>
    <cellStyle name="rK+y8Fz0QZy1CdQ5wnJY2gnRYJC//ZBSudVkSx9/Liw=-~Gl5eDdDhOprTfrZKz+Fisg==" xfId="1" xr:uid="{00000000-0005-0000-0000-000001000000}"/>
    <cellStyle name="vjfQ4SY11bd7cl1EjUpVhUHWzAQoCzvQb8//G1wWdwc=-~+j/KOfJ6LtJD7aeybbW3Gg==" xfId="12" xr:uid="{00000000-0005-0000-0000-00000C000000}"/>
    <cellStyle name="VplcSmJqck2A0fqzre3Bo7eHMucQ1vMdCO8yEMIFjGA=-~UoILWqAU/blDhuDzJlkHrQ==" xfId="11" xr:uid="{00000000-0005-0000-0000-00000B000000}"/>
    <cellStyle name="xrNHnxbiUqntmVt52KZqNA4YcsEL4ToRlYEFiKnWLsU=-~JQuJHxSPuUPIlU5wJ1cnKA==" xfId="13" xr:uid="{00000000-0005-0000-0000-00000D000000}"/>
    <cellStyle name="ywhtyKK8lhPayOvGw2Kw8okPVoJmeT+T+uHXoJEore0=-~RhJfp3PlNF5WJegaCxnCSw==" xfId="10" xr:uid="{00000000-0005-0000-0000-00000A000000}"/>
    <cellStyle name="zRVczSsvbj2oegE6mHSBloJDFz26iTSsvwzX3Ge/8ts=-~M0KlokFFcuR4KbTa8doL5A==" xfId="7" xr:uid="{00000000-0005-0000-0000-000007000000}"/>
  </cellStyles>
  <dxfs count="3">
    <dxf>
      <numFmt numFmtId="0" formatCode="General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A21A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80CDB0-D740-411D-99DE-6257F3FEBDC0}" name="Table1" displayName="Table1" ref="A13:E106" totalsRowShown="0" headerRowDxfId="2" headerRowCellStyle="39FTi8IMxUJtf+9/WeUgj5ifaIsQRFSROB4LmGvjbTI=-~8qT1lGY2qXzMugnzXuLxhA==" dataCellStyle="rK+y8Fz0QZy1CdQ5wnJY2gnRYJC//ZBSudVkSx9/Liw=-~Gl5eDdDhOprTfrZKz+Fisg==">
  <autoFilter ref="A13:E106" xr:uid="{EC266AB1-2ECC-417B-97F1-11448A3F5081}"/>
  <tableColumns count="5">
    <tableColumn id="1" xr3:uid="{9C0B9D09-FCB3-4917-A8D8-76E3A4AA345B}" name="Student_ID" dataCellStyle="rK+y8Fz0QZy1CdQ5wnJY2gnRYJC//ZBSudVkSx9/Liw=-~Gl5eDdDhOprTfrZKz+Fisg=="/>
    <tableColumn id="2" xr3:uid="{7770153D-D8EA-4AD1-811C-B3A81D8F3A92}" name="Class" dataCellStyle="rK+y8Fz0QZy1CdQ5wnJY2gnRYJC//ZBSudVkSx9/Liw=-~Gl5eDdDhOprTfrZKz+Fisg=="/>
    <tableColumn id="3" xr3:uid="{6852FE8C-D93A-43DB-B35B-89EDC26BA9BF}" name="Gender" dataCellStyle="rK+y8Fz0QZy1CdQ5wnJY2gnRYJC//ZBSudVkSx9/Liw=-~Gl5eDdDhOprTfrZKz+Fisg=="/>
    <tableColumn id="4" xr3:uid="{1F67C6F4-718B-4052-9C8C-F7523BCA1F77}" name="Fee" dataDxfId="1" dataCellStyle="1RZiN/cLhz5qtD5pBWfUE3vK5vGmX1fTt/t7PDBiA1I=-~FaFIk0+icxJ6Fzk6M8rG1Q==">
      <calculatedColumnFormula>HLOOKUP(Table1[[#This Row],[Class]],ClassInfo,5,FALSE)</calculatedColumnFormula>
    </tableColumn>
    <tableColumn id="5" xr3:uid="{9D3A8F78-17F8-4C6D-8AEB-CF2FB3391949}" name="Class_Name" dataDxfId="0" dataCellStyle="rK+y8Fz0QZy1CdQ5wnJY2gnRYJC//ZBSudVkSx9/Liw=-~Gl5eDdDhOprTfrZKz+Fisg==">
      <calculatedColumnFormula>HLOOKUP(Table1[[#This Row],[Class]],ClassInfo,2,FALSE)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workbookViewId="0">
      <pane ySplit="13" topLeftCell="A14" activePane="bottomLeft" state="frozen"/>
      <selection pane="bottomLeft" activeCell="D8" sqref="D8"/>
    </sheetView>
  </sheetViews>
  <sheetFormatPr baseColWidth="10" defaultColWidth="8.83203125" defaultRowHeight="15" x14ac:dyDescent="0.2"/>
  <cols>
    <col min="1" max="1" width="17.5" customWidth="1"/>
    <col min="2" max="3" width="12.33203125" customWidth="1"/>
    <col min="4" max="4" width="16.5" customWidth="1"/>
    <col min="5" max="5" width="20.6640625" customWidth="1"/>
  </cols>
  <sheetData>
    <row r="1" spans="1:5" x14ac:dyDescent="0.2">
      <c r="A1" s="15" t="s">
        <v>2</v>
      </c>
      <c r="B1" s="16" t="s">
        <v>3</v>
      </c>
      <c r="C1" s="16" t="s">
        <v>4</v>
      </c>
      <c r="D1" s="16" t="s">
        <v>5</v>
      </c>
      <c r="E1" s="17" t="s">
        <v>143</v>
      </c>
    </row>
    <row r="2" spans="1:5" x14ac:dyDescent="0.2">
      <c r="C2" t="s">
        <v>8</v>
      </c>
      <c r="D2">
        <f>SUMIFS(Fee,Gender,C2,Class_Name,E2)</f>
        <v>280</v>
      </c>
      <c r="E2" t="s">
        <v>111</v>
      </c>
    </row>
    <row r="5" spans="1:5" x14ac:dyDescent="0.2">
      <c r="A5" s="13" t="s">
        <v>4</v>
      </c>
      <c r="B5" s="13"/>
      <c r="C5" s="13" t="s">
        <v>11</v>
      </c>
      <c r="D5" s="13" t="s">
        <v>8</v>
      </c>
    </row>
    <row r="6" spans="1:5" x14ac:dyDescent="0.2">
      <c r="A6" s="2" t="s">
        <v>0</v>
      </c>
      <c r="B6" s="3">
        <f>COUNTA(Student_ID)</f>
        <v>93</v>
      </c>
      <c r="C6" s="18">
        <f>COUNTIF(Gender,"M")</f>
        <v>43</v>
      </c>
      <c r="D6" s="18">
        <f>COUNTIF(Gender,"F")</f>
        <v>50</v>
      </c>
    </row>
    <row r="7" spans="1:5" x14ac:dyDescent="0.2">
      <c r="A7" s="2" t="s">
        <v>1</v>
      </c>
      <c r="B7" s="4">
        <f>AVERAGE(Fee)</f>
        <v>39.408602150537632</v>
      </c>
      <c r="C7" s="19">
        <f>AVERAGEIF(Gender,"M",Fee)</f>
        <v>39.883720930232556</v>
      </c>
      <c r="D7" s="19">
        <f>AVERAGEIF(Gender,"F",Fee)</f>
        <v>39</v>
      </c>
    </row>
    <row r="8" spans="1:5" x14ac:dyDescent="0.2">
      <c r="A8" s="2" t="s">
        <v>140</v>
      </c>
      <c r="B8" s="4">
        <f>SUM(Fee)</f>
        <v>3665</v>
      </c>
      <c r="C8" s="19">
        <f>SUMIF(Gender,"M",Fee)</f>
        <v>1715</v>
      </c>
      <c r="D8" s="19">
        <f>SUMIF(Gender,"F",Fee)</f>
        <v>1950</v>
      </c>
    </row>
    <row r="13" spans="1:5" x14ac:dyDescent="0.2">
      <c r="A13" s="5" t="s">
        <v>2</v>
      </c>
      <c r="B13" s="5" t="s">
        <v>3</v>
      </c>
      <c r="C13" s="5" t="s">
        <v>4</v>
      </c>
      <c r="D13" s="5" t="s">
        <v>5</v>
      </c>
      <c r="E13" s="5" t="s">
        <v>143</v>
      </c>
    </row>
    <row r="14" spans="1:5" x14ac:dyDescent="0.2">
      <c r="A14" s="1" t="s">
        <v>6</v>
      </c>
      <c r="B14" s="1" t="s">
        <v>7</v>
      </c>
      <c r="C14" s="1" t="s">
        <v>8</v>
      </c>
      <c r="D14" s="6">
        <f>HLOOKUP(Table1[[#This Row],[Class]],ClassInfo,5,FALSE)</f>
        <v>50</v>
      </c>
      <c r="E14" s="1" t="str">
        <f>HLOOKUP(Table1[[#This Row],[Class]],ClassInfo,2,FALSE)</f>
        <v>Zumba</v>
      </c>
    </row>
    <row r="15" spans="1:5" x14ac:dyDescent="0.2">
      <c r="A15" s="1" t="s">
        <v>9</v>
      </c>
      <c r="B15" s="1" t="s">
        <v>10</v>
      </c>
      <c r="C15" s="1" t="s">
        <v>11</v>
      </c>
      <c r="D15" s="6">
        <f>HLOOKUP(Table1[[#This Row],[Class]],ClassInfo,5,FALSE)</f>
        <v>25</v>
      </c>
      <c r="E15" s="1" t="str">
        <f>HLOOKUP(Table1[[#This Row],[Class]],ClassInfo,2,FALSE)</f>
        <v>Step Aerobics</v>
      </c>
    </row>
    <row r="16" spans="1:5" x14ac:dyDescent="0.2">
      <c r="A16" s="1" t="s">
        <v>12</v>
      </c>
      <c r="B16" s="1" t="s">
        <v>10</v>
      </c>
      <c r="C16" s="1" t="s">
        <v>11</v>
      </c>
      <c r="D16" s="6">
        <f>HLOOKUP(Table1[[#This Row],[Class]],ClassInfo,5,FALSE)</f>
        <v>25</v>
      </c>
      <c r="E16" s="1" t="str">
        <f>HLOOKUP(Table1[[#This Row],[Class]],ClassInfo,2,FALSE)</f>
        <v>Step Aerobics</v>
      </c>
    </row>
    <row r="17" spans="1:5" x14ac:dyDescent="0.2">
      <c r="A17" s="1" t="s">
        <v>13</v>
      </c>
      <c r="B17" s="1" t="s">
        <v>14</v>
      </c>
      <c r="C17" s="1" t="s">
        <v>8</v>
      </c>
      <c r="D17" s="6">
        <f>HLOOKUP(Table1[[#This Row],[Class]],ClassInfo,5,FALSE)</f>
        <v>40</v>
      </c>
      <c r="E17" s="1" t="str">
        <f>HLOOKUP(Table1[[#This Row],[Class]],ClassInfo,2,FALSE)</f>
        <v>Yoga</v>
      </c>
    </row>
    <row r="18" spans="1:5" x14ac:dyDescent="0.2">
      <c r="A18" s="1" t="s">
        <v>15</v>
      </c>
      <c r="B18" s="1" t="s">
        <v>16</v>
      </c>
      <c r="C18" s="1" t="s">
        <v>11</v>
      </c>
      <c r="D18" s="6">
        <f>HLOOKUP(Table1[[#This Row],[Class]],ClassInfo,5,FALSE)</f>
        <v>25</v>
      </c>
      <c r="E18" s="1" t="str">
        <f>HLOOKUP(Table1[[#This Row],[Class]],ClassInfo,2,FALSE)</f>
        <v>Swimmercize</v>
      </c>
    </row>
    <row r="19" spans="1:5" x14ac:dyDescent="0.2">
      <c r="A19" s="1" t="s">
        <v>17</v>
      </c>
      <c r="B19" s="1" t="s">
        <v>7</v>
      </c>
      <c r="C19" s="1" t="s">
        <v>8</v>
      </c>
      <c r="D19" s="6">
        <f>HLOOKUP(Table1[[#This Row],[Class]],ClassInfo,5,FALSE)</f>
        <v>50</v>
      </c>
      <c r="E19" s="1" t="str">
        <f>HLOOKUP(Table1[[#This Row],[Class]],ClassInfo,2,FALSE)</f>
        <v>Zumba</v>
      </c>
    </row>
    <row r="20" spans="1:5" x14ac:dyDescent="0.2">
      <c r="A20" s="1" t="s">
        <v>18</v>
      </c>
      <c r="B20" s="1" t="s">
        <v>7</v>
      </c>
      <c r="C20" s="1" t="s">
        <v>8</v>
      </c>
      <c r="D20" s="6">
        <f>HLOOKUP(Table1[[#This Row],[Class]],ClassInfo,5,FALSE)</f>
        <v>50</v>
      </c>
      <c r="E20" s="1" t="str">
        <f>HLOOKUP(Table1[[#This Row],[Class]],ClassInfo,2,FALSE)</f>
        <v>Zumba</v>
      </c>
    </row>
    <row r="21" spans="1:5" x14ac:dyDescent="0.2">
      <c r="A21" s="1" t="s">
        <v>19</v>
      </c>
      <c r="B21" s="1" t="s">
        <v>10</v>
      </c>
      <c r="C21" s="1" t="s">
        <v>11</v>
      </c>
      <c r="D21" s="6">
        <f>HLOOKUP(Table1[[#This Row],[Class]],ClassInfo,5,FALSE)</f>
        <v>25</v>
      </c>
      <c r="E21" s="1" t="str">
        <f>HLOOKUP(Table1[[#This Row],[Class]],ClassInfo,2,FALSE)</f>
        <v>Step Aerobics</v>
      </c>
    </row>
    <row r="22" spans="1:5" x14ac:dyDescent="0.2">
      <c r="A22" s="1" t="s">
        <v>20</v>
      </c>
      <c r="B22" s="1" t="s">
        <v>7</v>
      </c>
      <c r="C22" s="1" t="s">
        <v>11</v>
      </c>
      <c r="D22" s="6">
        <f>HLOOKUP(Table1[[#This Row],[Class]],ClassInfo,5,FALSE)</f>
        <v>50</v>
      </c>
      <c r="E22" s="1" t="str">
        <f>HLOOKUP(Table1[[#This Row],[Class]],ClassInfo,2,FALSE)</f>
        <v>Zumba</v>
      </c>
    </row>
    <row r="23" spans="1:5" x14ac:dyDescent="0.2">
      <c r="A23" s="1" t="s">
        <v>21</v>
      </c>
      <c r="B23" s="1" t="s">
        <v>22</v>
      </c>
      <c r="C23" s="1" t="s">
        <v>8</v>
      </c>
      <c r="D23" s="6">
        <f>HLOOKUP(Table1[[#This Row],[Class]],ClassInfo,5,FALSE)</f>
        <v>30</v>
      </c>
      <c r="E23" s="1" t="str">
        <f>HLOOKUP(Table1[[#This Row],[Class]],ClassInfo,2,FALSE)</f>
        <v>Aerobics</v>
      </c>
    </row>
    <row r="24" spans="1:5" x14ac:dyDescent="0.2">
      <c r="A24" s="1" t="s">
        <v>23</v>
      </c>
      <c r="B24" s="1" t="s">
        <v>24</v>
      </c>
      <c r="C24" s="1" t="s">
        <v>8</v>
      </c>
      <c r="D24" s="6">
        <f>HLOOKUP(Table1[[#This Row],[Class]],ClassInfo,5,FALSE)</f>
        <v>75</v>
      </c>
      <c r="E24" s="1" t="str">
        <f>HLOOKUP(Table1[[#This Row],[Class]],ClassInfo,2,FALSE)</f>
        <v>Tai Chi</v>
      </c>
    </row>
    <row r="25" spans="1:5" x14ac:dyDescent="0.2">
      <c r="A25" s="1" t="s">
        <v>25</v>
      </c>
      <c r="B25" s="1" t="s">
        <v>26</v>
      </c>
      <c r="C25" s="1" t="s">
        <v>8</v>
      </c>
      <c r="D25" s="6">
        <f>HLOOKUP(Table1[[#This Row],[Class]],ClassInfo,5,FALSE)</f>
        <v>35</v>
      </c>
      <c r="E25" s="1" t="str">
        <f>HLOOKUP(Table1[[#This Row],[Class]],ClassInfo,2,FALSE)</f>
        <v>Jazzercise</v>
      </c>
    </row>
    <row r="26" spans="1:5" x14ac:dyDescent="0.2">
      <c r="A26" s="1" t="s">
        <v>27</v>
      </c>
      <c r="B26" s="1" t="s">
        <v>7</v>
      </c>
      <c r="C26" s="1" t="s">
        <v>11</v>
      </c>
      <c r="D26" s="6">
        <f>HLOOKUP(Table1[[#This Row],[Class]],ClassInfo,5,FALSE)</f>
        <v>50</v>
      </c>
      <c r="E26" s="1" t="str">
        <f>HLOOKUP(Table1[[#This Row],[Class]],ClassInfo,2,FALSE)</f>
        <v>Zumba</v>
      </c>
    </row>
    <row r="27" spans="1:5" x14ac:dyDescent="0.2">
      <c r="A27" s="1" t="s">
        <v>28</v>
      </c>
      <c r="B27" s="1" t="s">
        <v>22</v>
      </c>
      <c r="C27" s="1" t="s">
        <v>8</v>
      </c>
      <c r="D27" s="6">
        <f>HLOOKUP(Table1[[#This Row],[Class]],ClassInfo,5,FALSE)</f>
        <v>30</v>
      </c>
      <c r="E27" s="1" t="str">
        <f>HLOOKUP(Table1[[#This Row],[Class]],ClassInfo,2,FALSE)</f>
        <v>Aerobics</v>
      </c>
    </row>
    <row r="28" spans="1:5" x14ac:dyDescent="0.2">
      <c r="A28" s="1" t="s">
        <v>29</v>
      </c>
      <c r="B28" s="1" t="s">
        <v>24</v>
      </c>
      <c r="C28" s="1" t="s">
        <v>11</v>
      </c>
      <c r="D28" s="6">
        <f>HLOOKUP(Table1[[#This Row],[Class]],ClassInfo,5,FALSE)</f>
        <v>75</v>
      </c>
      <c r="E28" s="1" t="str">
        <f>HLOOKUP(Table1[[#This Row],[Class]],ClassInfo,2,FALSE)</f>
        <v>Tai Chi</v>
      </c>
    </row>
    <row r="29" spans="1:5" x14ac:dyDescent="0.2">
      <c r="A29" s="1" t="s">
        <v>30</v>
      </c>
      <c r="B29" s="1" t="s">
        <v>16</v>
      </c>
      <c r="C29" s="1" t="s">
        <v>11</v>
      </c>
      <c r="D29" s="6">
        <f>HLOOKUP(Table1[[#This Row],[Class]],ClassInfo,5,FALSE)</f>
        <v>25</v>
      </c>
      <c r="E29" s="1" t="str">
        <f>HLOOKUP(Table1[[#This Row],[Class]],ClassInfo,2,FALSE)</f>
        <v>Swimmercize</v>
      </c>
    </row>
    <row r="30" spans="1:5" x14ac:dyDescent="0.2">
      <c r="A30" s="1" t="s">
        <v>31</v>
      </c>
      <c r="B30" s="1" t="s">
        <v>10</v>
      </c>
      <c r="C30" s="1" t="s">
        <v>8</v>
      </c>
      <c r="D30" s="6">
        <f>HLOOKUP(Table1[[#This Row],[Class]],ClassInfo,5,FALSE)</f>
        <v>25</v>
      </c>
      <c r="E30" s="1" t="str">
        <f>HLOOKUP(Table1[[#This Row],[Class]],ClassInfo,2,FALSE)</f>
        <v>Step Aerobics</v>
      </c>
    </row>
    <row r="31" spans="1:5" x14ac:dyDescent="0.2">
      <c r="A31" s="1" t="s">
        <v>32</v>
      </c>
      <c r="B31" s="1" t="s">
        <v>7</v>
      </c>
      <c r="C31" s="1" t="s">
        <v>11</v>
      </c>
      <c r="D31" s="6">
        <f>HLOOKUP(Table1[[#This Row],[Class]],ClassInfo,5,FALSE)</f>
        <v>50</v>
      </c>
      <c r="E31" s="1" t="str">
        <f>HLOOKUP(Table1[[#This Row],[Class]],ClassInfo,2,FALSE)</f>
        <v>Zumba</v>
      </c>
    </row>
    <row r="32" spans="1:5" x14ac:dyDescent="0.2">
      <c r="A32" s="1" t="s">
        <v>33</v>
      </c>
      <c r="B32" s="1" t="s">
        <v>22</v>
      </c>
      <c r="C32" s="1" t="s">
        <v>11</v>
      </c>
      <c r="D32" s="6">
        <f>HLOOKUP(Table1[[#This Row],[Class]],ClassInfo,5,FALSE)</f>
        <v>30</v>
      </c>
      <c r="E32" s="1" t="str">
        <f>HLOOKUP(Table1[[#This Row],[Class]],ClassInfo,2,FALSE)</f>
        <v>Aerobics</v>
      </c>
    </row>
    <row r="33" spans="1:5" x14ac:dyDescent="0.2">
      <c r="A33" s="1" t="s">
        <v>34</v>
      </c>
      <c r="B33" s="1" t="s">
        <v>24</v>
      </c>
      <c r="C33" s="1" t="s">
        <v>8</v>
      </c>
      <c r="D33" s="6">
        <f>HLOOKUP(Table1[[#This Row],[Class]],ClassInfo,5,FALSE)</f>
        <v>75</v>
      </c>
      <c r="E33" s="1" t="str">
        <f>HLOOKUP(Table1[[#This Row],[Class]],ClassInfo,2,FALSE)</f>
        <v>Tai Chi</v>
      </c>
    </row>
    <row r="34" spans="1:5" x14ac:dyDescent="0.2">
      <c r="A34" s="1" t="s">
        <v>35</v>
      </c>
      <c r="B34" s="1" t="s">
        <v>26</v>
      </c>
      <c r="C34" s="1" t="s">
        <v>11</v>
      </c>
      <c r="D34" s="6">
        <f>HLOOKUP(Table1[[#This Row],[Class]],ClassInfo,5,FALSE)</f>
        <v>35</v>
      </c>
      <c r="E34" s="1" t="str">
        <f>HLOOKUP(Table1[[#This Row],[Class]],ClassInfo,2,FALSE)</f>
        <v>Jazzercise</v>
      </c>
    </row>
    <row r="35" spans="1:5" x14ac:dyDescent="0.2">
      <c r="A35" s="1" t="s">
        <v>36</v>
      </c>
      <c r="B35" s="1" t="s">
        <v>16</v>
      </c>
      <c r="C35" s="1" t="s">
        <v>8</v>
      </c>
      <c r="D35" s="6">
        <f>HLOOKUP(Table1[[#This Row],[Class]],ClassInfo,5,FALSE)</f>
        <v>25</v>
      </c>
      <c r="E35" s="1" t="str">
        <f>HLOOKUP(Table1[[#This Row],[Class]],ClassInfo,2,FALSE)</f>
        <v>Swimmercize</v>
      </c>
    </row>
    <row r="36" spans="1:5" x14ac:dyDescent="0.2">
      <c r="A36" s="1" t="s">
        <v>37</v>
      </c>
      <c r="B36" s="1" t="s">
        <v>10</v>
      </c>
      <c r="C36" s="1" t="s">
        <v>8</v>
      </c>
      <c r="D36" s="6">
        <f>HLOOKUP(Table1[[#This Row],[Class]],ClassInfo,5,FALSE)</f>
        <v>25</v>
      </c>
      <c r="E36" s="1" t="str">
        <f>HLOOKUP(Table1[[#This Row],[Class]],ClassInfo,2,FALSE)</f>
        <v>Step Aerobics</v>
      </c>
    </row>
    <row r="37" spans="1:5" x14ac:dyDescent="0.2">
      <c r="A37" s="1" t="s">
        <v>38</v>
      </c>
      <c r="B37" s="1" t="s">
        <v>16</v>
      </c>
      <c r="C37" s="1" t="s">
        <v>8</v>
      </c>
      <c r="D37" s="6">
        <f>HLOOKUP(Table1[[#This Row],[Class]],ClassInfo,5,FALSE)</f>
        <v>25</v>
      </c>
      <c r="E37" s="1" t="str">
        <f>HLOOKUP(Table1[[#This Row],[Class]],ClassInfo,2,FALSE)</f>
        <v>Swimmercize</v>
      </c>
    </row>
    <row r="38" spans="1:5" x14ac:dyDescent="0.2">
      <c r="A38" s="1" t="s">
        <v>39</v>
      </c>
      <c r="B38" s="1" t="s">
        <v>7</v>
      </c>
      <c r="C38" s="1" t="s">
        <v>8</v>
      </c>
      <c r="D38" s="6">
        <f>HLOOKUP(Table1[[#This Row],[Class]],ClassInfo,5,FALSE)</f>
        <v>50</v>
      </c>
      <c r="E38" s="1" t="str">
        <f>HLOOKUP(Table1[[#This Row],[Class]],ClassInfo,2,FALSE)</f>
        <v>Zumba</v>
      </c>
    </row>
    <row r="39" spans="1:5" x14ac:dyDescent="0.2">
      <c r="A39" s="1" t="s">
        <v>40</v>
      </c>
      <c r="B39" s="1" t="s">
        <v>22</v>
      </c>
      <c r="C39" s="1" t="s">
        <v>8</v>
      </c>
      <c r="D39" s="6">
        <f>HLOOKUP(Table1[[#This Row],[Class]],ClassInfo,5,FALSE)</f>
        <v>30</v>
      </c>
      <c r="E39" s="1" t="str">
        <f>HLOOKUP(Table1[[#This Row],[Class]],ClassInfo,2,FALSE)</f>
        <v>Aerobics</v>
      </c>
    </row>
    <row r="40" spans="1:5" x14ac:dyDescent="0.2">
      <c r="A40" s="1" t="s">
        <v>41</v>
      </c>
      <c r="B40" s="1" t="s">
        <v>14</v>
      </c>
      <c r="C40" s="1" t="s">
        <v>8</v>
      </c>
      <c r="D40" s="6">
        <f>HLOOKUP(Table1[[#This Row],[Class]],ClassInfo,5,FALSE)</f>
        <v>40</v>
      </c>
      <c r="E40" s="1" t="str">
        <f>HLOOKUP(Table1[[#This Row],[Class]],ClassInfo,2,FALSE)</f>
        <v>Yoga</v>
      </c>
    </row>
    <row r="41" spans="1:5" x14ac:dyDescent="0.2">
      <c r="A41" s="1" t="s">
        <v>42</v>
      </c>
      <c r="B41" s="1" t="s">
        <v>26</v>
      </c>
      <c r="C41" s="1" t="s">
        <v>11</v>
      </c>
      <c r="D41" s="6">
        <f>HLOOKUP(Table1[[#This Row],[Class]],ClassInfo,5,FALSE)</f>
        <v>35</v>
      </c>
      <c r="E41" s="1" t="str">
        <f>HLOOKUP(Table1[[#This Row],[Class]],ClassInfo,2,FALSE)</f>
        <v>Jazzercise</v>
      </c>
    </row>
    <row r="42" spans="1:5" x14ac:dyDescent="0.2">
      <c r="A42" s="1" t="s">
        <v>43</v>
      </c>
      <c r="B42" s="1" t="s">
        <v>16</v>
      </c>
      <c r="C42" s="1" t="s">
        <v>11</v>
      </c>
      <c r="D42" s="6">
        <f>HLOOKUP(Table1[[#This Row],[Class]],ClassInfo,5,FALSE)</f>
        <v>25</v>
      </c>
      <c r="E42" s="1" t="str">
        <f>HLOOKUP(Table1[[#This Row],[Class]],ClassInfo,2,FALSE)</f>
        <v>Swimmercize</v>
      </c>
    </row>
    <row r="43" spans="1:5" x14ac:dyDescent="0.2">
      <c r="A43" s="1" t="s">
        <v>44</v>
      </c>
      <c r="B43" s="1" t="s">
        <v>10</v>
      </c>
      <c r="C43" s="1" t="s">
        <v>8</v>
      </c>
      <c r="D43" s="6">
        <f>HLOOKUP(Table1[[#This Row],[Class]],ClassInfo,5,FALSE)</f>
        <v>25</v>
      </c>
      <c r="E43" s="1" t="str">
        <f>HLOOKUP(Table1[[#This Row],[Class]],ClassInfo,2,FALSE)</f>
        <v>Step Aerobics</v>
      </c>
    </row>
    <row r="44" spans="1:5" x14ac:dyDescent="0.2">
      <c r="A44" s="1" t="s">
        <v>45</v>
      </c>
      <c r="B44" s="1" t="s">
        <v>16</v>
      </c>
      <c r="C44" s="1" t="s">
        <v>8</v>
      </c>
      <c r="D44" s="6">
        <f>HLOOKUP(Table1[[#This Row],[Class]],ClassInfo,5,FALSE)</f>
        <v>25</v>
      </c>
      <c r="E44" s="1" t="str">
        <f>HLOOKUP(Table1[[#This Row],[Class]],ClassInfo,2,FALSE)</f>
        <v>Swimmercize</v>
      </c>
    </row>
    <row r="45" spans="1:5" x14ac:dyDescent="0.2">
      <c r="A45" s="1" t="s">
        <v>46</v>
      </c>
      <c r="B45" s="1" t="s">
        <v>7</v>
      </c>
      <c r="C45" s="1" t="s">
        <v>11</v>
      </c>
      <c r="D45" s="6">
        <f>HLOOKUP(Table1[[#This Row],[Class]],ClassInfo,5,FALSE)</f>
        <v>50</v>
      </c>
      <c r="E45" s="1" t="str">
        <f>HLOOKUP(Table1[[#This Row],[Class]],ClassInfo,2,FALSE)</f>
        <v>Zumba</v>
      </c>
    </row>
    <row r="46" spans="1:5" x14ac:dyDescent="0.2">
      <c r="A46" s="1" t="s">
        <v>47</v>
      </c>
      <c r="B46" s="1" t="s">
        <v>7</v>
      </c>
      <c r="C46" s="1" t="s">
        <v>8</v>
      </c>
      <c r="D46" s="6">
        <f>HLOOKUP(Table1[[#This Row],[Class]],ClassInfo,5,FALSE)</f>
        <v>50</v>
      </c>
      <c r="E46" s="1" t="str">
        <f>HLOOKUP(Table1[[#This Row],[Class]],ClassInfo,2,FALSE)</f>
        <v>Zumba</v>
      </c>
    </row>
    <row r="47" spans="1:5" x14ac:dyDescent="0.2">
      <c r="A47" s="1" t="s">
        <v>48</v>
      </c>
      <c r="B47" s="1" t="s">
        <v>26</v>
      </c>
      <c r="C47" s="1" t="s">
        <v>8</v>
      </c>
      <c r="D47" s="6">
        <f>HLOOKUP(Table1[[#This Row],[Class]],ClassInfo,5,FALSE)</f>
        <v>35</v>
      </c>
      <c r="E47" s="1" t="str">
        <f>HLOOKUP(Table1[[#This Row],[Class]],ClassInfo,2,FALSE)</f>
        <v>Jazzercise</v>
      </c>
    </row>
    <row r="48" spans="1:5" x14ac:dyDescent="0.2">
      <c r="A48" s="1" t="s">
        <v>49</v>
      </c>
      <c r="B48" s="1" t="s">
        <v>22</v>
      </c>
      <c r="C48" s="1" t="s">
        <v>11</v>
      </c>
      <c r="D48" s="6">
        <f>HLOOKUP(Table1[[#This Row],[Class]],ClassInfo,5,FALSE)</f>
        <v>30</v>
      </c>
      <c r="E48" s="1" t="str">
        <f>HLOOKUP(Table1[[#This Row],[Class]],ClassInfo,2,FALSE)</f>
        <v>Aerobics</v>
      </c>
    </row>
    <row r="49" spans="1:5" x14ac:dyDescent="0.2">
      <c r="A49" s="1" t="s">
        <v>50</v>
      </c>
      <c r="B49" s="1" t="s">
        <v>14</v>
      </c>
      <c r="C49" s="1" t="s">
        <v>8</v>
      </c>
      <c r="D49" s="6">
        <f>HLOOKUP(Table1[[#This Row],[Class]],ClassInfo,5,FALSE)</f>
        <v>40</v>
      </c>
      <c r="E49" s="1" t="str">
        <f>HLOOKUP(Table1[[#This Row],[Class]],ClassInfo,2,FALSE)</f>
        <v>Yoga</v>
      </c>
    </row>
    <row r="50" spans="1:5" x14ac:dyDescent="0.2">
      <c r="A50" s="1" t="s">
        <v>51</v>
      </c>
      <c r="B50" s="1" t="s">
        <v>14</v>
      </c>
      <c r="C50" s="1" t="s">
        <v>11</v>
      </c>
      <c r="D50" s="6">
        <f>HLOOKUP(Table1[[#This Row],[Class]],ClassInfo,5,FALSE)</f>
        <v>40</v>
      </c>
      <c r="E50" s="1" t="str">
        <f>HLOOKUP(Table1[[#This Row],[Class]],ClassInfo,2,FALSE)</f>
        <v>Yoga</v>
      </c>
    </row>
    <row r="51" spans="1:5" x14ac:dyDescent="0.2">
      <c r="A51" s="1" t="s">
        <v>52</v>
      </c>
      <c r="B51" s="1" t="s">
        <v>14</v>
      </c>
      <c r="C51" s="1" t="s">
        <v>11</v>
      </c>
      <c r="D51" s="6">
        <f>HLOOKUP(Table1[[#This Row],[Class]],ClassInfo,5,FALSE)</f>
        <v>40</v>
      </c>
      <c r="E51" s="1" t="str">
        <f>HLOOKUP(Table1[[#This Row],[Class]],ClassInfo,2,FALSE)</f>
        <v>Yoga</v>
      </c>
    </row>
    <row r="52" spans="1:5" x14ac:dyDescent="0.2">
      <c r="A52" s="1" t="s">
        <v>53</v>
      </c>
      <c r="B52" s="1" t="s">
        <v>16</v>
      </c>
      <c r="C52" s="1" t="s">
        <v>8</v>
      </c>
      <c r="D52" s="6">
        <f>HLOOKUP(Table1[[#This Row],[Class]],ClassInfo,5,FALSE)</f>
        <v>25</v>
      </c>
      <c r="E52" s="1" t="str">
        <f>HLOOKUP(Table1[[#This Row],[Class]],ClassInfo,2,FALSE)</f>
        <v>Swimmercize</v>
      </c>
    </row>
    <row r="53" spans="1:5" x14ac:dyDescent="0.2">
      <c r="A53" s="1" t="s">
        <v>38</v>
      </c>
      <c r="B53" s="1" t="s">
        <v>16</v>
      </c>
      <c r="C53" s="1" t="s">
        <v>8</v>
      </c>
      <c r="D53" s="6">
        <f>HLOOKUP(Table1[[#This Row],[Class]],ClassInfo,5,FALSE)</f>
        <v>25</v>
      </c>
      <c r="E53" s="1" t="str">
        <f>HLOOKUP(Table1[[#This Row],[Class]],ClassInfo,2,FALSE)</f>
        <v>Swimmercize</v>
      </c>
    </row>
    <row r="54" spans="1:5" x14ac:dyDescent="0.2">
      <c r="A54" s="1" t="s">
        <v>54</v>
      </c>
      <c r="B54" s="1" t="s">
        <v>24</v>
      </c>
      <c r="C54" s="1" t="s">
        <v>8</v>
      </c>
      <c r="D54" s="6">
        <f>HLOOKUP(Table1[[#This Row],[Class]],ClassInfo,5,FALSE)</f>
        <v>75</v>
      </c>
      <c r="E54" s="1" t="str">
        <f>HLOOKUP(Table1[[#This Row],[Class]],ClassInfo,2,FALSE)</f>
        <v>Tai Chi</v>
      </c>
    </row>
    <row r="55" spans="1:5" x14ac:dyDescent="0.2">
      <c r="A55" s="1" t="s">
        <v>55</v>
      </c>
      <c r="B55" s="1" t="s">
        <v>26</v>
      </c>
      <c r="C55" s="1" t="s">
        <v>11</v>
      </c>
      <c r="D55" s="6">
        <f>HLOOKUP(Table1[[#This Row],[Class]],ClassInfo,5,FALSE)</f>
        <v>35</v>
      </c>
      <c r="E55" s="1" t="str">
        <f>HLOOKUP(Table1[[#This Row],[Class]],ClassInfo,2,FALSE)</f>
        <v>Jazzercise</v>
      </c>
    </row>
    <row r="56" spans="1:5" x14ac:dyDescent="0.2">
      <c r="A56" s="1" t="s">
        <v>56</v>
      </c>
      <c r="B56" s="1" t="s">
        <v>26</v>
      </c>
      <c r="C56" s="1" t="s">
        <v>11</v>
      </c>
      <c r="D56" s="6">
        <f>HLOOKUP(Table1[[#This Row],[Class]],ClassInfo,5,FALSE)</f>
        <v>35</v>
      </c>
      <c r="E56" s="1" t="str">
        <f>HLOOKUP(Table1[[#This Row],[Class]],ClassInfo,2,FALSE)</f>
        <v>Jazzercise</v>
      </c>
    </row>
    <row r="57" spans="1:5" x14ac:dyDescent="0.2">
      <c r="A57" s="1" t="s">
        <v>57</v>
      </c>
      <c r="B57" s="1" t="s">
        <v>24</v>
      </c>
      <c r="C57" s="1" t="s">
        <v>8</v>
      </c>
      <c r="D57" s="6">
        <f>HLOOKUP(Table1[[#This Row],[Class]],ClassInfo,5,FALSE)</f>
        <v>75</v>
      </c>
      <c r="E57" s="1" t="str">
        <f>HLOOKUP(Table1[[#This Row],[Class]],ClassInfo,2,FALSE)</f>
        <v>Tai Chi</v>
      </c>
    </row>
    <row r="58" spans="1:5" x14ac:dyDescent="0.2">
      <c r="A58" s="1" t="s">
        <v>58</v>
      </c>
      <c r="B58" s="1" t="s">
        <v>14</v>
      </c>
      <c r="C58" s="1" t="s">
        <v>8</v>
      </c>
      <c r="D58" s="6">
        <f>HLOOKUP(Table1[[#This Row],[Class]],ClassInfo,5,FALSE)</f>
        <v>40</v>
      </c>
      <c r="E58" s="1" t="str">
        <f>HLOOKUP(Table1[[#This Row],[Class]],ClassInfo,2,FALSE)</f>
        <v>Yoga</v>
      </c>
    </row>
    <row r="59" spans="1:5" x14ac:dyDescent="0.2">
      <c r="A59" s="1" t="s">
        <v>59</v>
      </c>
      <c r="B59" s="1" t="s">
        <v>26</v>
      </c>
      <c r="C59" s="1" t="s">
        <v>8</v>
      </c>
      <c r="D59" s="6">
        <f>HLOOKUP(Table1[[#This Row],[Class]],ClassInfo,5,FALSE)</f>
        <v>35</v>
      </c>
      <c r="E59" s="1" t="str">
        <f>HLOOKUP(Table1[[#This Row],[Class]],ClassInfo,2,FALSE)</f>
        <v>Jazzercise</v>
      </c>
    </row>
    <row r="60" spans="1:5" x14ac:dyDescent="0.2">
      <c r="A60" s="1" t="s">
        <v>60</v>
      </c>
      <c r="B60" s="1" t="s">
        <v>10</v>
      </c>
      <c r="C60" s="1" t="s">
        <v>11</v>
      </c>
      <c r="D60" s="6">
        <f>HLOOKUP(Table1[[#This Row],[Class]],ClassInfo,5,FALSE)</f>
        <v>25</v>
      </c>
      <c r="E60" s="1" t="str">
        <f>HLOOKUP(Table1[[#This Row],[Class]],ClassInfo,2,FALSE)</f>
        <v>Step Aerobics</v>
      </c>
    </row>
    <row r="61" spans="1:5" x14ac:dyDescent="0.2">
      <c r="A61" s="1" t="s">
        <v>61</v>
      </c>
      <c r="B61" s="1" t="s">
        <v>26</v>
      </c>
      <c r="C61" s="1" t="s">
        <v>11</v>
      </c>
      <c r="D61" s="6">
        <f>HLOOKUP(Table1[[#This Row],[Class]],ClassInfo,5,FALSE)</f>
        <v>35</v>
      </c>
      <c r="E61" s="1" t="str">
        <f>HLOOKUP(Table1[[#This Row],[Class]],ClassInfo,2,FALSE)</f>
        <v>Jazzercise</v>
      </c>
    </row>
    <row r="62" spans="1:5" x14ac:dyDescent="0.2">
      <c r="A62" s="1" t="s">
        <v>62</v>
      </c>
      <c r="B62" s="1" t="s">
        <v>14</v>
      </c>
      <c r="C62" s="1" t="s">
        <v>8</v>
      </c>
      <c r="D62" s="6">
        <f>HLOOKUP(Table1[[#This Row],[Class]],ClassInfo,5,FALSE)</f>
        <v>40</v>
      </c>
      <c r="E62" s="1" t="str">
        <f>HLOOKUP(Table1[[#This Row],[Class]],ClassInfo,2,FALSE)</f>
        <v>Yoga</v>
      </c>
    </row>
    <row r="63" spans="1:5" x14ac:dyDescent="0.2">
      <c r="A63" s="1" t="s">
        <v>63</v>
      </c>
      <c r="B63" s="1" t="s">
        <v>16</v>
      </c>
      <c r="C63" s="1" t="s">
        <v>11</v>
      </c>
      <c r="D63" s="6">
        <f>HLOOKUP(Table1[[#This Row],[Class]],ClassInfo,5,FALSE)</f>
        <v>25</v>
      </c>
      <c r="E63" s="1" t="str">
        <f>HLOOKUP(Table1[[#This Row],[Class]],ClassInfo,2,FALSE)</f>
        <v>Swimmercize</v>
      </c>
    </row>
    <row r="64" spans="1:5" x14ac:dyDescent="0.2">
      <c r="A64" s="1" t="s">
        <v>64</v>
      </c>
      <c r="B64" s="1" t="s">
        <v>26</v>
      </c>
      <c r="C64" s="1" t="s">
        <v>8</v>
      </c>
      <c r="D64" s="6">
        <f>HLOOKUP(Table1[[#This Row],[Class]],ClassInfo,5,FALSE)</f>
        <v>35</v>
      </c>
      <c r="E64" s="1" t="str">
        <f>HLOOKUP(Table1[[#This Row],[Class]],ClassInfo,2,FALSE)</f>
        <v>Jazzercise</v>
      </c>
    </row>
    <row r="65" spans="1:5" x14ac:dyDescent="0.2">
      <c r="A65" s="1" t="s">
        <v>65</v>
      </c>
      <c r="B65" s="1" t="s">
        <v>24</v>
      </c>
      <c r="C65" s="1" t="s">
        <v>11</v>
      </c>
      <c r="D65" s="6">
        <f>HLOOKUP(Table1[[#This Row],[Class]],ClassInfo,5,FALSE)</f>
        <v>75</v>
      </c>
      <c r="E65" s="1" t="str">
        <f>HLOOKUP(Table1[[#This Row],[Class]],ClassInfo,2,FALSE)</f>
        <v>Tai Chi</v>
      </c>
    </row>
    <row r="66" spans="1:5" x14ac:dyDescent="0.2">
      <c r="A66" s="1" t="s">
        <v>66</v>
      </c>
      <c r="B66" s="1" t="s">
        <v>10</v>
      </c>
      <c r="C66" s="1" t="s">
        <v>8</v>
      </c>
      <c r="D66" s="6">
        <f>HLOOKUP(Table1[[#This Row],[Class]],ClassInfo,5,FALSE)</f>
        <v>25</v>
      </c>
      <c r="E66" s="1" t="str">
        <f>HLOOKUP(Table1[[#This Row],[Class]],ClassInfo,2,FALSE)</f>
        <v>Step Aerobics</v>
      </c>
    </row>
    <row r="67" spans="1:5" x14ac:dyDescent="0.2">
      <c r="A67" s="1" t="s">
        <v>67</v>
      </c>
      <c r="B67" s="1" t="s">
        <v>10</v>
      </c>
      <c r="C67" s="1" t="s">
        <v>11</v>
      </c>
      <c r="D67" s="6">
        <f>HLOOKUP(Table1[[#This Row],[Class]],ClassInfo,5,FALSE)</f>
        <v>25</v>
      </c>
      <c r="E67" s="1" t="str">
        <f>HLOOKUP(Table1[[#This Row],[Class]],ClassInfo,2,FALSE)</f>
        <v>Step Aerobics</v>
      </c>
    </row>
    <row r="68" spans="1:5" x14ac:dyDescent="0.2">
      <c r="A68" s="1" t="s">
        <v>68</v>
      </c>
      <c r="B68" s="1" t="s">
        <v>10</v>
      </c>
      <c r="C68" s="1" t="s">
        <v>8</v>
      </c>
      <c r="D68" s="6">
        <f>HLOOKUP(Table1[[#This Row],[Class]],ClassInfo,5,FALSE)</f>
        <v>25</v>
      </c>
      <c r="E68" s="1" t="str">
        <f>HLOOKUP(Table1[[#This Row],[Class]],ClassInfo,2,FALSE)</f>
        <v>Step Aerobics</v>
      </c>
    </row>
    <row r="69" spans="1:5" x14ac:dyDescent="0.2">
      <c r="A69" s="1" t="s">
        <v>69</v>
      </c>
      <c r="B69" s="1" t="s">
        <v>14</v>
      </c>
      <c r="C69" s="1" t="s">
        <v>8</v>
      </c>
      <c r="D69" s="6">
        <f>HLOOKUP(Table1[[#This Row],[Class]],ClassInfo,5,FALSE)</f>
        <v>40</v>
      </c>
      <c r="E69" s="1" t="str">
        <f>HLOOKUP(Table1[[#This Row],[Class]],ClassInfo,2,FALSE)</f>
        <v>Yoga</v>
      </c>
    </row>
    <row r="70" spans="1:5" x14ac:dyDescent="0.2">
      <c r="A70" s="1" t="s">
        <v>70</v>
      </c>
      <c r="B70" s="1" t="s">
        <v>16</v>
      </c>
      <c r="C70" s="1" t="s">
        <v>8</v>
      </c>
      <c r="D70" s="6">
        <f>HLOOKUP(Table1[[#This Row],[Class]],ClassInfo,5,FALSE)</f>
        <v>25</v>
      </c>
      <c r="E70" s="1" t="str">
        <f>HLOOKUP(Table1[[#This Row],[Class]],ClassInfo,2,FALSE)</f>
        <v>Swimmercize</v>
      </c>
    </row>
    <row r="71" spans="1:5" x14ac:dyDescent="0.2">
      <c r="A71" s="1" t="s">
        <v>71</v>
      </c>
      <c r="B71" s="1" t="s">
        <v>22</v>
      </c>
      <c r="C71" s="1" t="s">
        <v>8</v>
      </c>
      <c r="D71" s="6">
        <f>HLOOKUP(Table1[[#This Row],[Class]],ClassInfo,5,FALSE)</f>
        <v>30</v>
      </c>
      <c r="E71" s="1" t="str">
        <f>HLOOKUP(Table1[[#This Row],[Class]],ClassInfo,2,FALSE)</f>
        <v>Aerobics</v>
      </c>
    </row>
    <row r="72" spans="1:5" x14ac:dyDescent="0.2">
      <c r="A72" s="1" t="s">
        <v>72</v>
      </c>
      <c r="B72" s="1" t="s">
        <v>24</v>
      </c>
      <c r="C72" s="1" t="s">
        <v>11</v>
      </c>
      <c r="D72" s="6">
        <f>HLOOKUP(Table1[[#This Row],[Class]],ClassInfo,5,FALSE)</f>
        <v>75</v>
      </c>
      <c r="E72" s="1" t="str">
        <f>HLOOKUP(Table1[[#This Row],[Class]],ClassInfo,2,FALSE)</f>
        <v>Tai Chi</v>
      </c>
    </row>
    <row r="73" spans="1:5" x14ac:dyDescent="0.2">
      <c r="A73" s="1" t="s">
        <v>73</v>
      </c>
      <c r="B73" s="1" t="s">
        <v>22</v>
      </c>
      <c r="C73" s="1" t="s">
        <v>11</v>
      </c>
      <c r="D73" s="6">
        <f>HLOOKUP(Table1[[#This Row],[Class]],ClassInfo,5,FALSE)</f>
        <v>30</v>
      </c>
      <c r="E73" s="1" t="str">
        <f>HLOOKUP(Table1[[#This Row],[Class]],ClassInfo,2,FALSE)</f>
        <v>Aerobics</v>
      </c>
    </row>
    <row r="74" spans="1:5" x14ac:dyDescent="0.2">
      <c r="A74" s="1" t="s">
        <v>74</v>
      </c>
      <c r="B74" s="1" t="s">
        <v>24</v>
      </c>
      <c r="C74" s="1" t="s">
        <v>8</v>
      </c>
      <c r="D74" s="6">
        <f>HLOOKUP(Table1[[#This Row],[Class]],ClassInfo,5,FALSE)</f>
        <v>75</v>
      </c>
      <c r="E74" s="1" t="str">
        <f>HLOOKUP(Table1[[#This Row],[Class]],ClassInfo,2,FALSE)</f>
        <v>Tai Chi</v>
      </c>
    </row>
    <row r="75" spans="1:5" x14ac:dyDescent="0.2">
      <c r="A75" s="1" t="s">
        <v>75</v>
      </c>
      <c r="B75" s="1" t="s">
        <v>10</v>
      </c>
      <c r="C75" s="1" t="s">
        <v>11</v>
      </c>
      <c r="D75" s="6">
        <f>HLOOKUP(Table1[[#This Row],[Class]],ClassInfo,5,FALSE)</f>
        <v>25</v>
      </c>
      <c r="E75" s="1" t="str">
        <f>HLOOKUP(Table1[[#This Row],[Class]],ClassInfo,2,FALSE)</f>
        <v>Step Aerobics</v>
      </c>
    </row>
    <row r="76" spans="1:5" x14ac:dyDescent="0.2">
      <c r="A76" s="1" t="s">
        <v>76</v>
      </c>
      <c r="B76" s="1" t="s">
        <v>16</v>
      </c>
      <c r="C76" s="1" t="s">
        <v>11</v>
      </c>
      <c r="D76" s="6">
        <f>HLOOKUP(Table1[[#This Row],[Class]],ClassInfo,5,FALSE)</f>
        <v>25</v>
      </c>
      <c r="E76" s="1" t="str">
        <f>HLOOKUP(Table1[[#This Row],[Class]],ClassInfo,2,FALSE)</f>
        <v>Swimmercize</v>
      </c>
    </row>
    <row r="77" spans="1:5" x14ac:dyDescent="0.2">
      <c r="A77" s="1" t="s">
        <v>77</v>
      </c>
      <c r="B77" s="1" t="s">
        <v>22</v>
      </c>
      <c r="C77" s="1" t="s">
        <v>8</v>
      </c>
      <c r="D77" s="6">
        <f>HLOOKUP(Table1[[#This Row],[Class]],ClassInfo,5,FALSE)</f>
        <v>30</v>
      </c>
      <c r="E77" s="1" t="str">
        <f>HLOOKUP(Table1[[#This Row],[Class]],ClassInfo,2,FALSE)</f>
        <v>Aerobics</v>
      </c>
    </row>
    <row r="78" spans="1:5" x14ac:dyDescent="0.2">
      <c r="A78" s="1" t="s">
        <v>78</v>
      </c>
      <c r="B78" s="1" t="s">
        <v>14</v>
      </c>
      <c r="C78" s="1" t="s">
        <v>11</v>
      </c>
      <c r="D78" s="6">
        <f>HLOOKUP(Table1[[#This Row],[Class]],ClassInfo,5,FALSE)</f>
        <v>40</v>
      </c>
      <c r="E78" s="1" t="str">
        <f>HLOOKUP(Table1[[#This Row],[Class]],ClassInfo,2,FALSE)</f>
        <v>Yoga</v>
      </c>
    </row>
    <row r="79" spans="1:5" x14ac:dyDescent="0.2">
      <c r="A79" s="1" t="s">
        <v>79</v>
      </c>
      <c r="B79" s="1" t="s">
        <v>26</v>
      </c>
      <c r="C79" s="1" t="s">
        <v>8</v>
      </c>
      <c r="D79" s="6">
        <f>HLOOKUP(Table1[[#This Row],[Class]],ClassInfo,5,FALSE)</f>
        <v>35</v>
      </c>
      <c r="E79" s="1" t="str">
        <f>HLOOKUP(Table1[[#This Row],[Class]],ClassInfo,2,FALSE)</f>
        <v>Jazzercise</v>
      </c>
    </row>
    <row r="80" spans="1:5" x14ac:dyDescent="0.2">
      <c r="A80" s="1" t="s">
        <v>80</v>
      </c>
      <c r="B80" s="1" t="s">
        <v>26</v>
      </c>
      <c r="C80" s="1" t="s">
        <v>8</v>
      </c>
      <c r="D80" s="6">
        <f>HLOOKUP(Table1[[#This Row],[Class]],ClassInfo,5,FALSE)</f>
        <v>35</v>
      </c>
      <c r="E80" s="1" t="str">
        <f>HLOOKUP(Table1[[#This Row],[Class]],ClassInfo,2,FALSE)</f>
        <v>Jazzercise</v>
      </c>
    </row>
    <row r="81" spans="1:5" x14ac:dyDescent="0.2">
      <c r="A81" s="1" t="s">
        <v>81</v>
      </c>
      <c r="B81" s="1" t="s">
        <v>26</v>
      </c>
      <c r="C81" s="1" t="s">
        <v>8</v>
      </c>
      <c r="D81" s="6">
        <f>HLOOKUP(Table1[[#This Row],[Class]],ClassInfo,5,FALSE)</f>
        <v>35</v>
      </c>
      <c r="E81" s="1" t="str">
        <f>HLOOKUP(Table1[[#This Row],[Class]],ClassInfo,2,FALSE)</f>
        <v>Jazzercise</v>
      </c>
    </row>
    <row r="82" spans="1:5" x14ac:dyDescent="0.2">
      <c r="A82" s="1" t="s">
        <v>82</v>
      </c>
      <c r="B82" s="1" t="s">
        <v>10</v>
      </c>
      <c r="C82" s="1" t="s">
        <v>8</v>
      </c>
      <c r="D82" s="6">
        <f>HLOOKUP(Table1[[#This Row],[Class]],ClassInfo,5,FALSE)</f>
        <v>25</v>
      </c>
      <c r="E82" s="1" t="str">
        <f>HLOOKUP(Table1[[#This Row],[Class]],ClassInfo,2,FALSE)</f>
        <v>Step Aerobics</v>
      </c>
    </row>
    <row r="83" spans="1:5" x14ac:dyDescent="0.2">
      <c r="A83" s="1" t="s">
        <v>83</v>
      </c>
      <c r="B83" s="1" t="s">
        <v>7</v>
      </c>
      <c r="C83" s="1" t="s">
        <v>11</v>
      </c>
      <c r="D83" s="6">
        <f>HLOOKUP(Table1[[#This Row],[Class]],ClassInfo,5,FALSE)</f>
        <v>50</v>
      </c>
      <c r="E83" s="1" t="str">
        <f>HLOOKUP(Table1[[#This Row],[Class]],ClassInfo,2,FALSE)</f>
        <v>Zumba</v>
      </c>
    </row>
    <row r="84" spans="1:5" x14ac:dyDescent="0.2">
      <c r="A84" s="1" t="s">
        <v>84</v>
      </c>
      <c r="B84" s="1" t="s">
        <v>16</v>
      </c>
      <c r="C84" s="1" t="s">
        <v>8</v>
      </c>
      <c r="D84" s="6">
        <f>HLOOKUP(Table1[[#This Row],[Class]],ClassInfo,5,FALSE)</f>
        <v>25</v>
      </c>
      <c r="E84" s="1" t="str">
        <f>HLOOKUP(Table1[[#This Row],[Class]],ClassInfo,2,FALSE)</f>
        <v>Swimmercize</v>
      </c>
    </row>
    <row r="85" spans="1:5" x14ac:dyDescent="0.2">
      <c r="A85" s="1" t="s">
        <v>85</v>
      </c>
      <c r="B85" s="1" t="s">
        <v>14</v>
      </c>
      <c r="C85" s="1" t="s">
        <v>11</v>
      </c>
      <c r="D85" s="6">
        <f>HLOOKUP(Table1[[#This Row],[Class]],ClassInfo,5,FALSE)</f>
        <v>40</v>
      </c>
      <c r="E85" s="1" t="str">
        <f>HLOOKUP(Table1[[#This Row],[Class]],ClassInfo,2,FALSE)</f>
        <v>Yoga</v>
      </c>
    </row>
    <row r="86" spans="1:5" x14ac:dyDescent="0.2">
      <c r="A86" s="1" t="s">
        <v>86</v>
      </c>
      <c r="B86" s="1" t="s">
        <v>10</v>
      </c>
      <c r="C86" s="1" t="s">
        <v>11</v>
      </c>
      <c r="D86" s="6">
        <f>HLOOKUP(Table1[[#This Row],[Class]],ClassInfo,5,FALSE)</f>
        <v>25</v>
      </c>
      <c r="E86" s="1" t="str">
        <f>HLOOKUP(Table1[[#This Row],[Class]],ClassInfo,2,FALSE)</f>
        <v>Step Aerobics</v>
      </c>
    </row>
    <row r="87" spans="1:5" x14ac:dyDescent="0.2">
      <c r="A87" s="1" t="s">
        <v>87</v>
      </c>
      <c r="B87" s="1" t="s">
        <v>24</v>
      </c>
      <c r="C87" s="1" t="s">
        <v>8</v>
      </c>
      <c r="D87" s="6">
        <f>HLOOKUP(Table1[[#This Row],[Class]],ClassInfo,5,FALSE)</f>
        <v>75</v>
      </c>
      <c r="E87" s="1" t="str">
        <f>HLOOKUP(Table1[[#This Row],[Class]],ClassInfo,2,FALSE)</f>
        <v>Tai Chi</v>
      </c>
    </row>
    <row r="88" spans="1:5" x14ac:dyDescent="0.2">
      <c r="A88" s="1" t="s">
        <v>88</v>
      </c>
      <c r="B88" s="1" t="s">
        <v>10</v>
      </c>
      <c r="C88" s="1" t="s">
        <v>8</v>
      </c>
      <c r="D88" s="6">
        <f>HLOOKUP(Table1[[#This Row],[Class]],ClassInfo,5,FALSE)</f>
        <v>25</v>
      </c>
      <c r="E88" s="1" t="str">
        <f>HLOOKUP(Table1[[#This Row],[Class]],ClassInfo,2,FALSE)</f>
        <v>Step Aerobics</v>
      </c>
    </row>
    <row r="89" spans="1:5" x14ac:dyDescent="0.2">
      <c r="A89" s="1" t="s">
        <v>89</v>
      </c>
      <c r="B89" s="1" t="s">
        <v>16</v>
      </c>
      <c r="C89" s="1" t="s">
        <v>11</v>
      </c>
      <c r="D89" s="6">
        <f>HLOOKUP(Table1[[#This Row],[Class]],ClassInfo,5,FALSE)</f>
        <v>25</v>
      </c>
      <c r="E89" s="1" t="str">
        <f>HLOOKUP(Table1[[#This Row],[Class]],ClassInfo,2,FALSE)</f>
        <v>Swimmercize</v>
      </c>
    </row>
    <row r="90" spans="1:5" x14ac:dyDescent="0.2">
      <c r="A90" s="1" t="s">
        <v>90</v>
      </c>
      <c r="B90" s="1" t="s">
        <v>24</v>
      </c>
      <c r="C90" s="1" t="s">
        <v>11</v>
      </c>
      <c r="D90" s="6">
        <f>HLOOKUP(Table1[[#This Row],[Class]],ClassInfo,5,FALSE)</f>
        <v>75</v>
      </c>
      <c r="E90" s="1" t="str">
        <f>HLOOKUP(Table1[[#This Row],[Class]],ClassInfo,2,FALSE)</f>
        <v>Tai Chi</v>
      </c>
    </row>
    <row r="91" spans="1:5" x14ac:dyDescent="0.2">
      <c r="A91" s="1" t="s">
        <v>91</v>
      </c>
      <c r="B91" s="1" t="s">
        <v>16</v>
      </c>
      <c r="C91" s="1" t="s">
        <v>8</v>
      </c>
      <c r="D91" s="6">
        <f>HLOOKUP(Table1[[#This Row],[Class]],ClassInfo,5,FALSE)</f>
        <v>25</v>
      </c>
      <c r="E91" s="1" t="str">
        <f>HLOOKUP(Table1[[#This Row],[Class]],ClassInfo,2,FALSE)</f>
        <v>Swimmercize</v>
      </c>
    </row>
    <row r="92" spans="1:5" x14ac:dyDescent="0.2">
      <c r="A92" s="1" t="s">
        <v>92</v>
      </c>
      <c r="B92" s="1" t="s">
        <v>7</v>
      </c>
      <c r="C92" s="1" t="s">
        <v>11</v>
      </c>
      <c r="D92" s="6">
        <f>HLOOKUP(Table1[[#This Row],[Class]],ClassInfo,5,FALSE)</f>
        <v>50</v>
      </c>
      <c r="E92" s="1" t="str">
        <f>HLOOKUP(Table1[[#This Row],[Class]],ClassInfo,2,FALSE)</f>
        <v>Zumba</v>
      </c>
    </row>
    <row r="93" spans="1:5" x14ac:dyDescent="0.2">
      <c r="A93" s="1" t="s">
        <v>93</v>
      </c>
      <c r="B93" s="1" t="s">
        <v>16</v>
      </c>
      <c r="C93" s="1" t="s">
        <v>11</v>
      </c>
      <c r="D93" s="6">
        <f>HLOOKUP(Table1[[#This Row],[Class]],ClassInfo,5,FALSE)</f>
        <v>25</v>
      </c>
      <c r="E93" s="1" t="str">
        <f>HLOOKUP(Table1[[#This Row],[Class]],ClassInfo,2,FALSE)</f>
        <v>Swimmercize</v>
      </c>
    </row>
    <row r="94" spans="1:5" x14ac:dyDescent="0.2">
      <c r="A94" s="1" t="s">
        <v>94</v>
      </c>
      <c r="B94" s="1" t="s">
        <v>24</v>
      </c>
      <c r="C94" s="1" t="s">
        <v>11</v>
      </c>
      <c r="D94" s="6">
        <f>HLOOKUP(Table1[[#This Row],[Class]],ClassInfo,5,FALSE)</f>
        <v>75</v>
      </c>
      <c r="E94" s="1" t="str">
        <f>HLOOKUP(Table1[[#This Row],[Class]],ClassInfo,2,FALSE)</f>
        <v>Tai Chi</v>
      </c>
    </row>
    <row r="95" spans="1:5" x14ac:dyDescent="0.2">
      <c r="A95" s="1" t="s">
        <v>95</v>
      </c>
      <c r="B95" s="1" t="s">
        <v>7</v>
      </c>
      <c r="C95" s="1" t="s">
        <v>8</v>
      </c>
      <c r="D95" s="6">
        <f>HLOOKUP(Table1[[#This Row],[Class]],ClassInfo,5,FALSE)</f>
        <v>50</v>
      </c>
      <c r="E95" s="1" t="str">
        <f>HLOOKUP(Table1[[#This Row],[Class]],ClassInfo,2,FALSE)</f>
        <v>Zumba</v>
      </c>
    </row>
    <row r="96" spans="1:5" x14ac:dyDescent="0.2">
      <c r="A96" s="1" t="s">
        <v>96</v>
      </c>
      <c r="B96" s="1" t="s">
        <v>7</v>
      </c>
      <c r="C96" s="1" t="s">
        <v>11</v>
      </c>
      <c r="D96" s="6">
        <f>HLOOKUP(Table1[[#This Row],[Class]],ClassInfo,5,FALSE)</f>
        <v>50</v>
      </c>
      <c r="E96" s="1" t="str">
        <f>HLOOKUP(Table1[[#This Row],[Class]],ClassInfo,2,FALSE)</f>
        <v>Zumba</v>
      </c>
    </row>
    <row r="97" spans="1:5" x14ac:dyDescent="0.2">
      <c r="A97" s="1" t="s">
        <v>97</v>
      </c>
      <c r="B97" s="1" t="s">
        <v>24</v>
      </c>
      <c r="C97" s="1" t="s">
        <v>8</v>
      </c>
      <c r="D97" s="6">
        <f>HLOOKUP(Table1[[#This Row],[Class]],ClassInfo,5,FALSE)</f>
        <v>75</v>
      </c>
      <c r="E97" s="1" t="str">
        <f>HLOOKUP(Table1[[#This Row],[Class]],ClassInfo,2,FALSE)</f>
        <v>Tai Chi</v>
      </c>
    </row>
    <row r="98" spans="1:5" x14ac:dyDescent="0.2">
      <c r="A98" s="1" t="s">
        <v>98</v>
      </c>
      <c r="B98" s="1" t="s">
        <v>24</v>
      </c>
      <c r="C98" s="1" t="s">
        <v>11</v>
      </c>
      <c r="D98" s="6">
        <f>HLOOKUP(Table1[[#This Row],[Class]],ClassInfo,5,FALSE)</f>
        <v>75</v>
      </c>
      <c r="E98" s="1" t="str">
        <f>HLOOKUP(Table1[[#This Row],[Class]],ClassInfo,2,FALSE)</f>
        <v>Tai Chi</v>
      </c>
    </row>
    <row r="99" spans="1:5" x14ac:dyDescent="0.2">
      <c r="A99" s="1" t="s">
        <v>99</v>
      </c>
      <c r="B99" s="1" t="s">
        <v>10</v>
      </c>
      <c r="C99" s="1" t="s">
        <v>8</v>
      </c>
      <c r="D99" s="6">
        <f>HLOOKUP(Table1[[#This Row],[Class]],ClassInfo,5,FALSE)</f>
        <v>25</v>
      </c>
      <c r="E99" s="1" t="str">
        <f>HLOOKUP(Table1[[#This Row],[Class]],ClassInfo,2,FALSE)</f>
        <v>Step Aerobics</v>
      </c>
    </row>
    <row r="100" spans="1:5" x14ac:dyDescent="0.2">
      <c r="A100" s="1" t="s">
        <v>100</v>
      </c>
      <c r="B100" s="1" t="s">
        <v>7</v>
      </c>
      <c r="C100" s="1" t="s">
        <v>11</v>
      </c>
      <c r="D100" s="6">
        <f>HLOOKUP(Table1[[#This Row],[Class]],ClassInfo,5,FALSE)</f>
        <v>50</v>
      </c>
      <c r="E100" s="1" t="str">
        <f>HLOOKUP(Table1[[#This Row],[Class]],ClassInfo,2,FALSE)</f>
        <v>Zumba</v>
      </c>
    </row>
    <row r="101" spans="1:5" x14ac:dyDescent="0.2">
      <c r="A101" s="1" t="s">
        <v>101</v>
      </c>
      <c r="B101" s="1" t="s">
        <v>10</v>
      </c>
      <c r="C101" s="1" t="s">
        <v>11</v>
      </c>
      <c r="D101" s="6">
        <f>HLOOKUP(Table1[[#This Row],[Class]],ClassInfo,5,FALSE)</f>
        <v>25</v>
      </c>
      <c r="E101" s="1" t="str">
        <f>HLOOKUP(Table1[[#This Row],[Class]],ClassInfo,2,FALSE)</f>
        <v>Step Aerobics</v>
      </c>
    </row>
    <row r="102" spans="1:5" x14ac:dyDescent="0.2">
      <c r="A102" s="1" t="s">
        <v>102</v>
      </c>
      <c r="B102" s="1" t="s">
        <v>14</v>
      </c>
      <c r="C102" s="1" t="s">
        <v>8</v>
      </c>
      <c r="D102" s="6">
        <f>HLOOKUP(Table1[[#This Row],[Class]],ClassInfo,5,FALSE)</f>
        <v>40</v>
      </c>
      <c r="E102" s="1" t="str">
        <f>HLOOKUP(Table1[[#This Row],[Class]],ClassInfo,2,FALSE)</f>
        <v>Yoga</v>
      </c>
    </row>
    <row r="103" spans="1:5" x14ac:dyDescent="0.2">
      <c r="A103" s="1" t="s">
        <v>103</v>
      </c>
      <c r="B103" s="1" t="s">
        <v>14</v>
      </c>
      <c r="C103" s="1" t="s">
        <v>11</v>
      </c>
      <c r="D103" s="6">
        <f>HLOOKUP(Table1[[#This Row],[Class]],ClassInfo,5,FALSE)</f>
        <v>40</v>
      </c>
      <c r="E103" s="1" t="str">
        <f>HLOOKUP(Table1[[#This Row],[Class]],ClassInfo,2,FALSE)</f>
        <v>Yoga</v>
      </c>
    </row>
    <row r="104" spans="1:5" x14ac:dyDescent="0.2">
      <c r="A104" s="1" t="s">
        <v>104</v>
      </c>
      <c r="B104" s="1" t="s">
        <v>10</v>
      </c>
      <c r="C104" s="1" t="s">
        <v>8</v>
      </c>
      <c r="D104" s="6">
        <f>HLOOKUP(Table1[[#This Row],[Class]],ClassInfo,5,FALSE)</f>
        <v>25</v>
      </c>
      <c r="E104" s="1" t="str">
        <f>HLOOKUP(Table1[[#This Row],[Class]],ClassInfo,2,FALSE)</f>
        <v>Step Aerobics</v>
      </c>
    </row>
    <row r="105" spans="1:5" x14ac:dyDescent="0.2">
      <c r="A105" s="1" t="s">
        <v>105</v>
      </c>
      <c r="B105" s="1" t="s">
        <v>16</v>
      </c>
      <c r="C105" s="1" t="s">
        <v>8</v>
      </c>
      <c r="D105" s="6">
        <f>HLOOKUP(Table1[[#This Row],[Class]],ClassInfo,5,FALSE)</f>
        <v>25</v>
      </c>
      <c r="E105" s="1" t="str">
        <f>HLOOKUP(Table1[[#This Row],[Class]],ClassInfo,2,FALSE)</f>
        <v>Swimmercize</v>
      </c>
    </row>
    <row r="106" spans="1:5" x14ac:dyDescent="0.2">
      <c r="A106" s="1" t="s">
        <v>106</v>
      </c>
      <c r="B106" s="1" t="s">
        <v>16</v>
      </c>
      <c r="C106" s="1" t="s">
        <v>11</v>
      </c>
      <c r="D106" s="6">
        <f>HLOOKUP(Table1[[#This Row],[Class]],ClassInfo,5,FALSE)</f>
        <v>25</v>
      </c>
      <c r="E106" s="1" t="str">
        <f>HLOOKUP(Table1[[#This Row],[Class]],ClassInfo,2,FALSE)</f>
        <v>Swimmercize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H14"/>
  <sheetViews>
    <sheetView workbookViewId="0">
      <selection activeCell="C4" sqref="C4:C8"/>
    </sheetView>
  </sheetViews>
  <sheetFormatPr baseColWidth="10" defaultColWidth="8.83203125" defaultRowHeight="15" x14ac:dyDescent="0.2"/>
  <cols>
    <col min="1" max="1" width="18" customWidth="1"/>
    <col min="2" max="8" width="14.83203125" customWidth="1"/>
  </cols>
  <sheetData>
    <row r="4" spans="1:8" x14ac:dyDescent="0.2">
      <c r="A4" s="2" t="s">
        <v>107</v>
      </c>
      <c r="B4" s="12" t="s">
        <v>7</v>
      </c>
      <c r="C4" s="12" t="s">
        <v>26</v>
      </c>
      <c r="D4" s="12" t="s">
        <v>14</v>
      </c>
      <c r="E4" s="12" t="s">
        <v>10</v>
      </c>
      <c r="F4" s="12" t="s">
        <v>16</v>
      </c>
      <c r="G4" s="12" t="s">
        <v>22</v>
      </c>
      <c r="H4" s="12" t="s">
        <v>24</v>
      </c>
    </row>
    <row r="5" spans="1:8" x14ac:dyDescent="0.2">
      <c r="A5" s="2" t="s">
        <v>108</v>
      </c>
      <c r="B5" s="9" t="s">
        <v>109</v>
      </c>
      <c r="C5" s="9" t="s">
        <v>110</v>
      </c>
      <c r="D5" s="9" t="s">
        <v>111</v>
      </c>
      <c r="E5" s="9" t="s">
        <v>112</v>
      </c>
      <c r="F5" s="9" t="s">
        <v>113</v>
      </c>
      <c r="G5" s="9" t="s">
        <v>114</v>
      </c>
      <c r="H5" s="9" t="s">
        <v>115</v>
      </c>
    </row>
    <row r="6" spans="1:8" x14ac:dyDescent="0.2">
      <c r="A6" s="2" t="s">
        <v>116</v>
      </c>
      <c r="B6" s="9">
        <v>20</v>
      </c>
      <c r="C6" s="9">
        <v>20</v>
      </c>
      <c r="D6" s="9">
        <v>10</v>
      </c>
      <c r="E6" s="9">
        <v>30</v>
      </c>
      <c r="F6" s="9">
        <v>10</v>
      </c>
      <c r="G6" s="9">
        <v>30</v>
      </c>
      <c r="H6" s="9">
        <v>20</v>
      </c>
    </row>
    <row r="7" spans="1:8" x14ac:dyDescent="0.2">
      <c r="A7" s="2" t="s">
        <v>117</v>
      </c>
      <c r="B7" s="9" t="s">
        <v>118</v>
      </c>
      <c r="C7" s="9" t="s">
        <v>118</v>
      </c>
      <c r="D7" s="9" t="s">
        <v>119</v>
      </c>
      <c r="E7" s="9" t="s">
        <v>118</v>
      </c>
      <c r="F7" s="9" t="s">
        <v>118</v>
      </c>
      <c r="G7" s="9" t="s">
        <v>118</v>
      </c>
      <c r="H7" s="9" t="s">
        <v>119</v>
      </c>
    </row>
    <row r="8" spans="1:8" x14ac:dyDescent="0.2">
      <c r="A8" s="2" t="s">
        <v>5</v>
      </c>
      <c r="B8" s="4">
        <v>50</v>
      </c>
      <c r="C8" s="4">
        <v>35</v>
      </c>
      <c r="D8" s="4">
        <v>40</v>
      </c>
      <c r="E8" s="4">
        <v>25</v>
      </c>
      <c r="F8" s="4">
        <v>25</v>
      </c>
      <c r="G8" s="4">
        <v>30</v>
      </c>
      <c r="H8" s="4">
        <v>75</v>
      </c>
    </row>
    <row r="11" spans="1:8" x14ac:dyDescent="0.2">
      <c r="B11" s="12" t="s">
        <v>120</v>
      </c>
      <c r="C11" s="12" t="s">
        <v>121</v>
      </c>
      <c r="D11" s="12" t="s">
        <v>122</v>
      </c>
      <c r="E11" s="12" t="s">
        <v>123</v>
      </c>
      <c r="F11" s="12" t="s">
        <v>124</v>
      </c>
      <c r="G11" s="12" t="s">
        <v>125</v>
      </c>
      <c r="H11" s="12" t="s">
        <v>126</v>
      </c>
    </row>
    <row r="12" spans="1:8" x14ac:dyDescent="0.2">
      <c r="B12" s="9" t="s">
        <v>127</v>
      </c>
      <c r="C12" s="9" t="s">
        <v>127</v>
      </c>
      <c r="D12" s="9" t="s">
        <v>128</v>
      </c>
      <c r="E12" s="9" t="s">
        <v>127</v>
      </c>
      <c r="F12" s="9" t="s">
        <v>129</v>
      </c>
      <c r="G12" s="9" t="s">
        <v>127</v>
      </c>
      <c r="H12" s="9" t="s">
        <v>128</v>
      </c>
    </row>
    <row r="13" spans="1:8" x14ac:dyDescent="0.2">
      <c r="B13" s="9" t="s">
        <v>130</v>
      </c>
      <c r="C13" s="9" t="s">
        <v>130</v>
      </c>
      <c r="D13" s="9"/>
      <c r="E13" s="9" t="s">
        <v>131</v>
      </c>
      <c r="F13" s="9" t="s">
        <v>130</v>
      </c>
      <c r="G13" s="9" t="s">
        <v>131</v>
      </c>
      <c r="H13" s="9"/>
    </row>
    <row r="14" spans="1:8" x14ac:dyDescent="0.2">
      <c r="B14" s="9" t="s">
        <v>132</v>
      </c>
      <c r="C14" s="9"/>
      <c r="D14" s="9"/>
      <c r="E14" s="9"/>
      <c r="F14" s="9"/>
      <c r="G14" s="9" t="s">
        <v>132</v>
      </c>
      <c r="H14" s="9"/>
    </row>
  </sheetData>
  <pageMargins left="0.7" right="0.7" top="0.75" bottom="0.75" header="0.3" footer="0.3"/>
  <pageSetup scale="7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tabSelected="1" workbookViewId="0">
      <selection activeCell="B19" sqref="B19"/>
    </sheetView>
  </sheetViews>
  <sheetFormatPr baseColWidth="10" defaultColWidth="8.83203125" defaultRowHeight="15" x14ac:dyDescent="0.2"/>
  <cols>
    <col min="1" max="1" width="22.83203125" customWidth="1"/>
    <col min="2" max="2" width="21" customWidth="1"/>
  </cols>
  <sheetData>
    <row r="1" spans="1:10" x14ac:dyDescent="0.2">
      <c r="A1" s="20" t="s">
        <v>142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x14ac:dyDescent="0.2">
      <c r="A3" s="2" t="s">
        <v>3</v>
      </c>
      <c r="B3" s="2" t="s">
        <v>4</v>
      </c>
      <c r="C3" s="2" t="s">
        <v>133</v>
      </c>
      <c r="E3" s="2" t="s">
        <v>3</v>
      </c>
      <c r="F3" s="2" t="s">
        <v>141</v>
      </c>
      <c r="H3" s="2" t="s">
        <v>4</v>
      </c>
      <c r="I3" s="2" t="s">
        <v>141</v>
      </c>
    </row>
    <row r="4" spans="1:10" x14ac:dyDescent="0.2">
      <c r="A4" s="14" t="str">
        <f>INDEX(F4:F10,MATCH("x",E4:E10,0))</f>
        <v>S39</v>
      </c>
      <c r="B4" s="14" t="str">
        <f>IFERROR(INDEX(I4:I5,MATCH("x",H4:H5,0)),"")</f>
        <v>F</v>
      </c>
      <c r="C4" s="14">
        <f>COUNTIF(Class,A4)</f>
        <v>17</v>
      </c>
      <c r="E4" s="10"/>
      <c r="F4" s="7" t="s">
        <v>7</v>
      </c>
      <c r="H4" s="10" t="s">
        <v>134</v>
      </c>
      <c r="I4" s="11" t="s">
        <v>8</v>
      </c>
    </row>
    <row r="5" spans="1:10" x14ac:dyDescent="0.2">
      <c r="E5" s="10"/>
      <c r="F5" s="7" t="s">
        <v>26</v>
      </c>
      <c r="H5" s="10"/>
      <c r="I5" s="11" t="s">
        <v>11</v>
      </c>
    </row>
    <row r="6" spans="1:10" x14ac:dyDescent="0.2">
      <c r="A6" s="8"/>
      <c r="E6" s="10"/>
      <c r="F6" s="7" t="s">
        <v>14</v>
      </c>
    </row>
    <row r="7" spans="1:10" x14ac:dyDescent="0.2">
      <c r="A7" s="2" t="s">
        <v>135</v>
      </c>
      <c r="B7" s="9">
        <f>HLOOKUP(A4,ClassInfo,3,FALSE)</f>
        <v>10</v>
      </c>
      <c r="E7" s="10"/>
      <c r="F7" s="7" t="s">
        <v>10</v>
      </c>
    </row>
    <row r="8" spans="1:10" x14ac:dyDescent="0.2">
      <c r="A8" s="2" t="s">
        <v>136</v>
      </c>
      <c r="B8" s="9" t="str">
        <f>HLOOKUP(A4,ClassInfo,2,FALSE)</f>
        <v>Swimmercize</v>
      </c>
      <c r="E8" s="10" t="s">
        <v>134</v>
      </c>
      <c r="F8" s="7" t="s">
        <v>16</v>
      </c>
    </row>
    <row r="9" spans="1:10" x14ac:dyDescent="0.2">
      <c r="E9" s="10"/>
      <c r="F9" s="7" t="s">
        <v>22</v>
      </c>
    </row>
    <row r="10" spans="1:10" x14ac:dyDescent="0.2">
      <c r="A10" s="8" t="s">
        <v>137</v>
      </c>
      <c r="E10" s="10"/>
      <c r="F10" s="7" t="s">
        <v>24</v>
      </c>
    </row>
    <row r="11" spans="1:10" x14ac:dyDescent="0.2">
      <c r="A11" s="2" t="s">
        <v>138</v>
      </c>
      <c r="B11" s="9" t="str">
        <f>IF(C4&gt;=B7,"Full or Overbooked","Spots Available")</f>
        <v>Full or Overbooked</v>
      </c>
    </row>
    <row r="12" spans="1:10" x14ac:dyDescent="0.2">
      <c r="A12" s="2" t="s">
        <v>139</v>
      </c>
      <c r="B12" s="9" t="str">
        <f>IF(AND(HLOOKUP(A4,ClassInfo,4,FALSE)="Y",C4&gt;=B7), "Split Class", "Don't Split")</f>
        <v>Split Class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FB2A-2BDC-4AA9-AAD5-9D950B7F6A6B}">
  <dimension ref="A5:D106"/>
  <sheetViews>
    <sheetView topLeftCell="A9" workbookViewId="0">
      <selection activeCell="B7" sqref="B7"/>
    </sheetView>
  </sheetViews>
  <sheetFormatPr baseColWidth="10" defaultColWidth="8.83203125" defaultRowHeight="15" x14ac:dyDescent="0.2"/>
  <cols>
    <col min="1" max="1" width="17.5" customWidth="1"/>
    <col min="2" max="3" width="12.33203125" customWidth="1"/>
    <col min="4" max="4" width="16.5" customWidth="1"/>
    <col min="5" max="5" width="20.6640625" customWidth="1"/>
  </cols>
  <sheetData>
    <row r="5" spans="1:4" x14ac:dyDescent="0.2">
      <c r="A5" s="13" t="s">
        <v>4</v>
      </c>
      <c r="B5" s="13"/>
      <c r="C5" s="13" t="s">
        <v>11</v>
      </c>
      <c r="D5" s="13" t="s">
        <v>8</v>
      </c>
    </row>
    <row r="6" spans="1:4" x14ac:dyDescent="0.2">
      <c r="A6" s="2" t="s">
        <v>0</v>
      </c>
      <c r="B6" s="3"/>
    </row>
    <row r="7" spans="1:4" x14ac:dyDescent="0.2">
      <c r="A7" s="2" t="s">
        <v>1</v>
      </c>
      <c r="B7" s="4"/>
    </row>
    <row r="8" spans="1:4" x14ac:dyDescent="0.2">
      <c r="A8" s="2" t="s">
        <v>140</v>
      </c>
      <c r="B8" s="4"/>
    </row>
    <row r="13" spans="1:4" x14ac:dyDescent="0.2">
      <c r="A13" s="5" t="s">
        <v>2</v>
      </c>
      <c r="B13" s="5" t="s">
        <v>3</v>
      </c>
      <c r="C13" s="5" t="s">
        <v>4</v>
      </c>
      <c r="D13" s="5" t="s">
        <v>5</v>
      </c>
    </row>
    <row r="14" spans="1:4" x14ac:dyDescent="0.2">
      <c r="A14" s="1" t="s">
        <v>6</v>
      </c>
      <c r="B14" s="1" t="s">
        <v>7</v>
      </c>
      <c r="C14" s="1" t="s">
        <v>8</v>
      </c>
      <c r="D14" s="6"/>
    </row>
    <row r="15" spans="1:4" x14ac:dyDescent="0.2">
      <c r="A15" s="1" t="s">
        <v>9</v>
      </c>
      <c r="B15" s="1" t="s">
        <v>10</v>
      </c>
      <c r="C15" s="1" t="s">
        <v>11</v>
      </c>
      <c r="D15" s="6"/>
    </row>
    <row r="16" spans="1:4" x14ac:dyDescent="0.2">
      <c r="A16" s="1" t="s">
        <v>12</v>
      </c>
      <c r="B16" s="1" t="s">
        <v>10</v>
      </c>
      <c r="C16" s="1" t="s">
        <v>11</v>
      </c>
      <c r="D16" s="6"/>
    </row>
    <row r="17" spans="1:4" x14ac:dyDescent="0.2">
      <c r="A17" s="1" t="s">
        <v>13</v>
      </c>
      <c r="B17" s="1" t="s">
        <v>14</v>
      </c>
      <c r="C17" s="1" t="s">
        <v>8</v>
      </c>
      <c r="D17" s="6"/>
    </row>
    <row r="18" spans="1:4" x14ac:dyDescent="0.2">
      <c r="A18" s="1" t="s">
        <v>15</v>
      </c>
      <c r="B18" s="1" t="s">
        <v>16</v>
      </c>
      <c r="C18" s="1" t="s">
        <v>11</v>
      </c>
      <c r="D18" s="6"/>
    </row>
    <row r="19" spans="1:4" x14ac:dyDescent="0.2">
      <c r="A19" s="1" t="s">
        <v>17</v>
      </c>
      <c r="B19" s="1" t="s">
        <v>7</v>
      </c>
      <c r="C19" s="1" t="s">
        <v>8</v>
      </c>
      <c r="D19" s="6"/>
    </row>
    <row r="20" spans="1:4" x14ac:dyDescent="0.2">
      <c r="A20" s="1" t="s">
        <v>18</v>
      </c>
      <c r="B20" s="1" t="s">
        <v>7</v>
      </c>
      <c r="C20" s="1" t="s">
        <v>8</v>
      </c>
      <c r="D20" s="6"/>
    </row>
    <row r="21" spans="1:4" x14ac:dyDescent="0.2">
      <c r="A21" s="1" t="s">
        <v>19</v>
      </c>
      <c r="B21" s="1" t="s">
        <v>10</v>
      </c>
      <c r="C21" s="1" t="s">
        <v>11</v>
      </c>
      <c r="D21" s="6"/>
    </row>
    <row r="22" spans="1:4" x14ac:dyDescent="0.2">
      <c r="A22" s="1" t="s">
        <v>20</v>
      </c>
      <c r="B22" s="1" t="s">
        <v>7</v>
      </c>
      <c r="C22" s="1" t="s">
        <v>11</v>
      </c>
      <c r="D22" s="6"/>
    </row>
    <row r="23" spans="1:4" x14ac:dyDescent="0.2">
      <c r="A23" s="1" t="s">
        <v>21</v>
      </c>
      <c r="B23" s="1" t="s">
        <v>22</v>
      </c>
      <c r="C23" s="1" t="s">
        <v>8</v>
      </c>
      <c r="D23" s="6"/>
    </row>
    <row r="24" spans="1:4" x14ac:dyDescent="0.2">
      <c r="A24" s="1" t="s">
        <v>23</v>
      </c>
      <c r="B24" s="1" t="s">
        <v>24</v>
      </c>
      <c r="C24" s="1" t="s">
        <v>8</v>
      </c>
      <c r="D24" s="6"/>
    </row>
    <row r="25" spans="1:4" x14ac:dyDescent="0.2">
      <c r="A25" s="1" t="s">
        <v>25</v>
      </c>
      <c r="B25" s="1" t="s">
        <v>26</v>
      </c>
      <c r="C25" s="1" t="s">
        <v>8</v>
      </c>
      <c r="D25" s="6"/>
    </row>
    <row r="26" spans="1:4" x14ac:dyDescent="0.2">
      <c r="A26" s="1" t="s">
        <v>27</v>
      </c>
      <c r="B26" s="1" t="s">
        <v>7</v>
      </c>
      <c r="C26" s="1" t="s">
        <v>11</v>
      </c>
      <c r="D26" s="6"/>
    </row>
    <row r="27" spans="1:4" x14ac:dyDescent="0.2">
      <c r="A27" s="1" t="s">
        <v>28</v>
      </c>
      <c r="B27" s="1" t="s">
        <v>22</v>
      </c>
      <c r="C27" s="1" t="s">
        <v>8</v>
      </c>
      <c r="D27" s="6"/>
    </row>
    <row r="28" spans="1:4" x14ac:dyDescent="0.2">
      <c r="A28" s="1" t="s">
        <v>29</v>
      </c>
      <c r="B28" s="1" t="s">
        <v>24</v>
      </c>
      <c r="C28" s="1" t="s">
        <v>11</v>
      </c>
      <c r="D28" s="6"/>
    </row>
    <row r="29" spans="1:4" x14ac:dyDescent="0.2">
      <c r="A29" s="1" t="s">
        <v>30</v>
      </c>
      <c r="B29" s="1" t="s">
        <v>16</v>
      </c>
      <c r="C29" s="1" t="s">
        <v>11</v>
      </c>
      <c r="D29" s="6"/>
    </row>
    <row r="30" spans="1:4" x14ac:dyDescent="0.2">
      <c r="A30" s="1" t="s">
        <v>31</v>
      </c>
      <c r="B30" s="1" t="s">
        <v>10</v>
      </c>
      <c r="C30" s="1" t="s">
        <v>8</v>
      </c>
      <c r="D30" s="6"/>
    </row>
    <row r="31" spans="1:4" x14ac:dyDescent="0.2">
      <c r="A31" s="1" t="s">
        <v>32</v>
      </c>
      <c r="B31" s="1" t="s">
        <v>7</v>
      </c>
      <c r="C31" s="1" t="s">
        <v>11</v>
      </c>
      <c r="D31" s="6"/>
    </row>
    <row r="32" spans="1:4" x14ac:dyDescent="0.2">
      <c r="A32" s="1" t="s">
        <v>33</v>
      </c>
      <c r="B32" s="1" t="s">
        <v>22</v>
      </c>
      <c r="C32" s="1" t="s">
        <v>11</v>
      </c>
      <c r="D32" s="6"/>
    </row>
    <row r="33" spans="1:4" x14ac:dyDescent="0.2">
      <c r="A33" s="1" t="s">
        <v>34</v>
      </c>
      <c r="B33" s="1" t="s">
        <v>24</v>
      </c>
      <c r="C33" s="1" t="s">
        <v>8</v>
      </c>
      <c r="D33" s="6"/>
    </row>
    <row r="34" spans="1:4" x14ac:dyDescent="0.2">
      <c r="A34" s="1" t="s">
        <v>35</v>
      </c>
      <c r="B34" s="1" t="s">
        <v>26</v>
      </c>
      <c r="C34" s="1" t="s">
        <v>11</v>
      </c>
      <c r="D34" s="6"/>
    </row>
    <row r="35" spans="1:4" x14ac:dyDescent="0.2">
      <c r="A35" s="1" t="s">
        <v>36</v>
      </c>
      <c r="B35" s="1" t="s">
        <v>16</v>
      </c>
      <c r="C35" s="1" t="s">
        <v>8</v>
      </c>
      <c r="D35" s="6"/>
    </row>
    <row r="36" spans="1:4" x14ac:dyDescent="0.2">
      <c r="A36" s="1" t="s">
        <v>37</v>
      </c>
      <c r="B36" s="1" t="s">
        <v>10</v>
      </c>
      <c r="C36" s="1" t="s">
        <v>8</v>
      </c>
      <c r="D36" s="6"/>
    </row>
    <row r="37" spans="1:4" x14ac:dyDescent="0.2">
      <c r="A37" s="1" t="s">
        <v>38</v>
      </c>
      <c r="B37" s="1" t="s">
        <v>16</v>
      </c>
      <c r="C37" s="1" t="s">
        <v>8</v>
      </c>
      <c r="D37" s="6"/>
    </row>
    <row r="38" spans="1:4" x14ac:dyDescent="0.2">
      <c r="A38" s="1" t="s">
        <v>39</v>
      </c>
      <c r="B38" s="1" t="s">
        <v>7</v>
      </c>
      <c r="C38" s="1" t="s">
        <v>8</v>
      </c>
      <c r="D38" s="6"/>
    </row>
    <row r="39" spans="1:4" x14ac:dyDescent="0.2">
      <c r="A39" s="1" t="s">
        <v>40</v>
      </c>
      <c r="B39" s="1" t="s">
        <v>22</v>
      </c>
      <c r="C39" s="1" t="s">
        <v>8</v>
      </c>
      <c r="D39" s="6"/>
    </row>
    <row r="40" spans="1:4" x14ac:dyDescent="0.2">
      <c r="A40" s="1" t="s">
        <v>41</v>
      </c>
      <c r="B40" s="1" t="s">
        <v>14</v>
      </c>
      <c r="C40" s="1" t="s">
        <v>8</v>
      </c>
      <c r="D40" s="6"/>
    </row>
    <row r="41" spans="1:4" x14ac:dyDescent="0.2">
      <c r="A41" s="1" t="s">
        <v>42</v>
      </c>
      <c r="B41" s="1" t="s">
        <v>26</v>
      </c>
      <c r="C41" s="1" t="s">
        <v>11</v>
      </c>
      <c r="D41" s="6"/>
    </row>
    <row r="42" spans="1:4" x14ac:dyDescent="0.2">
      <c r="A42" s="1" t="s">
        <v>43</v>
      </c>
      <c r="B42" s="1" t="s">
        <v>16</v>
      </c>
      <c r="C42" s="1" t="s">
        <v>11</v>
      </c>
      <c r="D42" s="6"/>
    </row>
    <row r="43" spans="1:4" x14ac:dyDescent="0.2">
      <c r="A43" s="1" t="s">
        <v>44</v>
      </c>
      <c r="B43" s="1" t="s">
        <v>10</v>
      </c>
      <c r="C43" s="1" t="s">
        <v>8</v>
      </c>
      <c r="D43" s="6"/>
    </row>
    <row r="44" spans="1:4" x14ac:dyDescent="0.2">
      <c r="A44" s="1" t="s">
        <v>45</v>
      </c>
      <c r="B44" s="1" t="s">
        <v>16</v>
      </c>
      <c r="C44" s="1" t="s">
        <v>8</v>
      </c>
      <c r="D44" s="6"/>
    </row>
    <row r="45" spans="1:4" x14ac:dyDescent="0.2">
      <c r="A45" s="1" t="s">
        <v>46</v>
      </c>
      <c r="B45" s="1" t="s">
        <v>7</v>
      </c>
      <c r="C45" s="1" t="s">
        <v>11</v>
      </c>
      <c r="D45" s="6"/>
    </row>
    <row r="46" spans="1:4" x14ac:dyDescent="0.2">
      <c r="A46" s="1" t="s">
        <v>47</v>
      </c>
      <c r="B46" s="1" t="s">
        <v>7</v>
      </c>
      <c r="C46" s="1" t="s">
        <v>8</v>
      </c>
      <c r="D46" s="6"/>
    </row>
    <row r="47" spans="1:4" x14ac:dyDescent="0.2">
      <c r="A47" s="1" t="s">
        <v>48</v>
      </c>
      <c r="B47" s="1" t="s">
        <v>26</v>
      </c>
      <c r="C47" s="1" t="s">
        <v>8</v>
      </c>
      <c r="D47" s="6"/>
    </row>
    <row r="48" spans="1:4" x14ac:dyDescent="0.2">
      <c r="A48" s="1" t="s">
        <v>49</v>
      </c>
      <c r="B48" s="1" t="s">
        <v>22</v>
      </c>
      <c r="C48" s="1" t="s">
        <v>11</v>
      </c>
      <c r="D48" s="6"/>
    </row>
    <row r="49" spans="1:4" x14ac:dyDescent="0.2">
      <c r="A49" s="1" t="s">
        <v>50</v>
      </c>
      <c r="B49" s="1" t="s">
        <v>14</v>
      </c>
      <c r="C49" s="1" t="s">
        <v>8</v>
      </c>
      <c r="D49" s="6"/>
    </row>
    <row r="50" spans="1:4" x14ac:dyDescent="0.2">
      <c r="A50" s="1" t="s">
        <v>51</v>
      </c>
      <c r="B50" s="1" t="s">
        <v>14</v>
      </c>
      <c r="C50" s="1" t="s">
        <v>11</v>
      </c>
      <c r="D50" s="6"/>
    </row>
    <row r="51" spans="1:4" x14ac:dyDescent="0.2">
      <c r="A51" s="1" t="s">
        <v>52</v>
      </c>
      <c r="B51" s="1" t="s">
        <v>14</v>
      </c>
      <c r="C51" s="1" t="s">
        <v>11</v>
      </c>
      <c r="D51" s="6"/>
    </row>
    <row r="52" spans="1:4" x14ac:dyDescent="0.2">
      <c r="A52" s="1" t="s">
        <v>53</v>
      </c>
      <c r="B52" s="1" t="s">
        <v>16</v>
      </c>
      <c r="C52" s="1" t="s">
        <v>8</v>
      </c>
      <c r="D52" s="6"/>
    </row>
    <row r="53" spans="1:4" x14ac:dyDescent="0.2">
      <c r="A53" s="1" t="s">
        <v>38</v>
      </c>
      <c r="B53" s="1" t="s">
        <v>16</v>
      </c>
      <c r="C53" s="1" t="s">
        <v>8</v>
      </c>
      <c r="D53" s="6"/>
    </row>
    <row r="54" spans="1:4" x14ac:dyDescent="0.2">
      <c r="A54" s="1" t="s">
        <v>54</v>
      </c>
      <c r="B54" s="1" t="s">
        <v>24</v>
      </c>
      <c r="C54" s="1" t="s">
        <v>8</v>
      </c>
      <c r="D54" s="6"/>
    </row>
    <row r="55" spans="1:4" x14ac:dyDescent="0.2">
      <c r="A55" s="1" t="s">
        <v>55</v>
      </c>
      <c r="B55" s="1" t="s">
        <v>26</v>
      </c>
      <c r="C55" s="1" t="s">
        <v>11</v>
      </c>
      <c r="D55" s="6"/>
    </row>
    <row r="56" spans="1:4" x14ac:dyDescent="0.2">
      <c r="A56" s="1" t="s">
        <v>56</v>
      </c>
      <c r="B56" s="1" t="s">
        <v>26</v>
      </c>
      <c r="C56" s="1" t="s">
        <v>11</v>
      </c>
      <c r="D56" s="6"/>
    </row>
    <row r="57" spans="1:4" x14ac:dyDescent="0.2">
      <c r="A57" s="1" t="s">
        <v>57</v>
      </c>
      <c r="B57" s="1" t="s">
        <v>24</v>
      </c>
      <c r="C57" s="1" t="s">
        <v>8</v>
      </c>
      <c r="D57" s="6"/>
    </row>
    <row r="58" spans="1:4" x14ac:dyDescent="0.2">
      <c r="A58" s="1" t="s">
        <v>58</v>
      </c>
      <c r="B58" s="1" t="s">
        <v>14</v>
      </c>
      <c r="C58" s="1" t="s">
        <v>8</v>
      </c>
      <c r="D58" s="6"/>
    </row>
    <row r="59" spans="1:4" x14ac:dyDescent="0.2">
      <c r="A59" s="1" t="s">
        <v>59</v>
      </c>
      <c r="B59" s="1" t="s">
        <v>26</v>
      </c>
      <c r="C59" s="1" t="s">
        <v>8</v>
      </c>
      <c r="D59" s="6"/>
    </row>
    <row r="60" spans="1:4" x14ac:dyDescent="0.2">
      <c r="A60" s="1" t="s">
        <v>60</v>
      </c>
      <c r="B60" s="1" t="s">
        <v>10</v>
      </c>
      <c r="C60" s="1" t="s">
        <v>11</v>
      </c>
      <c r="D60" s="6"/>
    </row>
    <row r="61" spans="1:4" x14ac:dyDescent="0.2">
      <c r="A61" s="1" t="s">
        <v>61</v>
      </c>
      <c r="B61" s="1" t="s">
        <v>26</v>
      </c>
      <c r="C61" s="1" t="s">
        <v>11</v>
      </c>
      <c r="D61" s="6"/>
    </row>
    <row r="62" spans="1:4" x14ac:dyDescent="0.2">
      <c r="A62" s="1" t="s">
        <v>62</v>
      </c>
      <c r="B62" s="1" t="s">
        <v>14</v>
      </c>
      <c r="C62" s="1" t="s">
        <v>8</v>
      </c>
      <c r="D62" s="6"/>
    </row>
    <row r="63" spans="1:4" x14ac:dyDescent="0.2">
      <c r="A63" s="1" t="s">
        <v>63</v>
      </c>
      <c r="B63" s="1" t="s">
        <v>16</v>
      </c>
      <c r="C63" s="1" t="s">
        <v>11</v>
      </c>
      <c r="D63" s="6"/>
    </row>
    <row r="64" spans="1:4" x14ac:dyDescent="0.2">
      <c r="A64" s="1" t="s">
        <v>64</v>
      </c>
      <c r="B64" s="1" t="s">
        <v>26</v>
      </c>
      <c r="C64" s="1" t="s">
        <v>8</v>
      </c>
      <c r="D64" s="6"/>
    </row>
    <row r="65" spans="1:4" x14ac:dyDescent="0.2">
      <c r="A65" s="1" t="s">
        <v>65</v>
      </c>
      <c r="B65" s="1" t="s">
        <v>24</v>
      </c>
      <c r="C65" s="1" t="s">
        <v>11</v>
      </c>
      <c r="D65" s="6"/>
    </row>
    <row r="66" spans="1:4" x14ac:dyDescent="0.2">
      <c r="A66" s="1" t="s">
        <v>66</v>
      </c>
      <c r="B66" s="1" t="s">
        <v>10</v>
      </c>
      <c r="C66" s="1" t="s">
        <v>8</v>
      </c>
      <c r="D66" s="6"/>
    </row>
    <row r="67" spans="1:4" x14ac:dyDescent="0.2">
      <c r="A67" s="1" t="s">
        <v>67</v>
      </c>
      <c r="B67" s="1" t="s">
        <v>10</v>
      </c>
      <c r="C67" s="1" t="s">
        <v>11</v>
      </c>
      <c r="D67" s="6"/>
    </row>
    <row r="68" spans="1:4" x14ac:dyDescent="0.2">
      <c r="A68" s="1" t="s">
        <v>68</v>
      </c>
      <c r="B68" s="1" t="s">
        <v>10</v>
      </c>
      <c r="C68" s="1" t="s">
        <v>8</v>
      </c>
      <c r="D68" s="6"/>
    </row>
    <row r="69" spans="1:4" x14ac:dyDescent="0.2">
      <c r="A69" s="1" t="s">
        <v>69</v>
      </c>
      <c r="B69" s="1" t="s">
        <v>14</v>
      </c>
      <c r="C69" s="1" t="s">
        <v>8</v>
      </c>
      <c r="D69" s="6"/>
    </row>
    <row r="70" spans="1:4" x14ac:dyDescent="0.2">
      <c r="A70" s="1" t="s">
        <v>70</v>
      </c>
      <c r="B70" s="1" t="s">
        <v>16</v>
      </c>
      <c r="C70" s="1" t="s">
        <v>8</v>
      </c>
      <c r="D70" s="6"/>
    </row>
    <row r="71" spans="1:4" x14ac:dyDescent="0.2">
      <c r="A71" s="1" t="s">
        <v>71</v>
      </c>
      <c r="B71" s="1" t="s">
        <v>22</v>
      </c>
      <c r="C71" s="1" t="s">
        <v>8</v>
      </c>
      <c r="D71" s="6"/>
    </row>
    <row r="72" spans="1:4" x14ac:dyDescent="0.2">
      <c r="A72" s="1" t="s">
        <v>72</v>
      </c>
      <c r="B72" s="1" t="s">
        <v>24</v>
      </c>
      <c r="C72" s="1" t="s">
        <v>11</v>
      </c>
      <c r="D72" s="6"/>
    </row>
    <row r="73" spans="1:4" x14ac:dyDescent="0.2">
      <c r="A73" s="1" t="s">
        <v>73</v>
      </c>
      <c r="B73" s="1" t="s">
        <v>22</v>
      </c>
      <c r="C73" s="1" t="s">
        <v>11</v>
      </c>
      <c r="D73" s="6"/>
    </row>
    <row r="74" spans="1:4" x14ac:dyDescent="0.2">
      <c r="A74" s="1" t="s">
        <v>74</v>
      </c>
      <c r="B74" s="1" t="s">
        <v>24</v>
      </c>
      <c r="C74" s="1" t="s">
        <v>8</v>
      </c>
      <c r="D74" s="6"/>
    </row>
    <row r="75" spans="1:4" x14ac:dyDescent="0.2">
      <c r="A75" s="1" t="s">
        <v>75</v>
      </c>
      <c r="B75" s="1" t="s">
        <v>10</v>
      </c>
      <c r="C75" s="1" t="s">
        <v>11</v>
      </c>
      <c r="D75" s="6"/>
    </row>
    <row r="76" spans="1:4" x14ac:dyDescent="0.2">
      <c r="A76" s="1" t="s">
        <v>76</v>
      </c>
      <c r="B76" s="1" t="s">
        <v>16</v>
      </c>
      <c r="C76" s="1" t="s">
        <v>11</v>
      </c>
      <c r="D76" s="6"/>
    </row>
    <row r="77" spans="1:4" x14ac:dyDescent="0.2">
      <c r="A77" s="1" t="s">
        <v>77</v>
      </c>
      <c r="B77" s="1" t="s">
        <v>22</v>
      </c>
      <c r="C77" s="1" t="s">
        <v>8</v>
      </c>
      <c r="D77" s="6"/>
    </row>
    <row r="78" spans="1:4" x14ac:dyDescent="0.2">
      <c r="A78" s="1" t="s">
        <v>78</v>
      </c>
      <c r="B78" s="1" t="s">
        <v>14</v>
      </c>
      <c r="C78" s="1" t="s">
        <v>11</v>
      </c>
      <c r="D78" s="6"/>
    </row>
    <row r="79" spans="1:4" x14ac:dyDescent="0.2">
      <c r="A79" s="1" t="s">
        <v>79</v>
      </c>
      <c r="B79" s="1" t="s">
        <v>26</v>
      </c>
      <c r="C79" s="1" t="s">
        <v>8</v>
      </c>
      <c r="D79" s="6"/>
    </row>
    <row r="80" spans="1:4" x14ac:dyDescent="0.2">
      <c r="A80" s="1" t="s">
        <v>80</v>
      </c>
      <c r="B80" s="1" t="s">
        <v>26</v>
      </c>
      <c r="C80" s="1" t="s">
        <v>8</v>
      </c>
      <c r="D80" s="6"/>
    </row>
    <row r="81" spans="1:4" x14ac:dyDescent="0.2">
      <c r="A81" s="1" t="s">
        <v>81</v>
      </c>
      <c r="B81" s="1" t="s">
        <v>26</v>
      </c>
      <c r="C81" s="1" t="s">
        <v>8</v>
      </c>
      <c r="D81" s="6"/>
    </row>
    <row r="82" spans="1:4" x14ac:dyDescent="0.2">
      <c r="A82" s="1" t="s">
        <v>82</v>
      </c>
      <c r="B82" s="1" t="s">
        <v>10</v>
      </c>
      <c r="C82" s="1" t="s">
        <v>8</v>
      </c>
      <c r="D82" s="6"/>
    </row>
    <row r="83" spans="1:4" x14ac:dyDescent="0.2">
      <c r="A83" s="1" t="s">
        <v>83</v>
      </c>
      <c r="B83" s="1" t="s">
        <v>7</v>
      </c>
      <c r="C83" s="1" t="s">
        <v>11</v>
      </c>
      <c r="D83" s="6"/>
    </row>
    <row r="84" spans="1:4" x14ac:dyDescent="0.2">
      <c r="A84" s="1" t="s">
        <v>84</v>
      </c>
      <c r="B84" s="1" t="s">
        <v>16</v>
      </c>
      <c r="C84" s="1" t="s">
        <v>8</v>
      </c>
      <c r="D84" s="6"/>
    </row>
    <row r="85" spans="1:4" x14ac:dyDescent="0.2">
      <c r="A85" s="1" t="s">
        <v>85</v>
      </c>
      <c r="B85" s="1" t="s">
        <v>14</v>
      </c>
      <c r="C85" s="1" t="s">
        <v>11</v>
      </c>
      <c r="D85" s="6"/>
    </row>
    <row r="86" spans="1:4" x14ac:dyDescent="0.2">
      <c r="A86" s="1" t="s">
        <v>86</v>
      </c>
      <c r="B86" s="1" t="s">
        <v>10</v>
      </c>
      <c r="C86" s="1" t="s">
        <v>11</v>
      </c>
      <c r="D86" s="6"/>
    </row>
    <row r="87" spans="1:4" x14ac:dyDescent="0.2">
      <c r="A87" s="1" t="s">
        <v>87</v>
      </c>
      <c r="B87" s="1" t="s">
        <v>24</v>
      </c>
      <c r="C87" s="1" t="s">
        <v>8</v>
      </c>
      <c r="D87" s="6"/>
    </row>
    <row r="88" spans="1:4" x14ac:dyDescent="0.2">
      <c r="A88" s="1" t="s">
        <v>88</v>
      </c>
      <c r="B88" s="1" t="s">
        <v>10</v>
      </c>
      <c r="C88" s="1" t="s">
        <v>8</v>
      </c>
      <c r="D88" s="6"/>
    </row>
    <row r="89" spans="1:4" x14ac:dyDescent="0.2">
      <c r="A89" s="1" t="s">
        <v>89</v>
      </c>
      <c r="B89" s="1" t="s">
        <v>16</v>
      </c>
      <c r="C89" s="1" t="s">
        <v>11</v>
      </c>
      <c r="D89" s="6"/>
    </row>
    <row r="90" spans="1:4" x14ac:dyDescent="0.2">
      <c r="A90" s="1" t="s">
        <v>90</v>
      </c>
      <c r="B90" s="1" t="s">
        <v>24</v>
      </c>
      <c r="C90" s="1" t="s">
        <v>11</v>
      </c>
      <c r="D90" s="6"/>
    </row>
    <row r="91" spans="1:4" x14ac:dyDescent="0.2">
      <c r="A91" s="1" t="s">
        <v>91</v>
      </c>
      <c r="B91" s="1" t="s">
        <v>16</v>
      </c>
      <c r="C91" s="1" t="s">
        <v>8</v>
      </c>
      <c r="D91" s="6"/>
    </row>
    <row r="92" spans="1:4" x14ac:dyDescent="0.2">
      <c r="A92" s="1" t="s">
        <v>92</v>
      </c>
      <c r="B92" s="1" t="s">
        <v>7</v>
      </c>
      <c r="C92" s="1" t="s">
        <v>11</v>
      </c>
      <c r="D92" s="6"/>
    </row>
    <row r="93" spans="1:4" x14ac:dyDescent="0.2">
      <c r="A93" s="1" t="s">
        <v>93</v>
      </c>
      <c r="B93" s="1" t="s">
        <v>16</v>
      </c>
      <c r="C93" s="1" t="s">
        <v>11</v>
      </c>
      <c r="D93" s="6"/>
    </row>
    <row r="94" spans="1:4" x14ac:dyDescent="0.2">
      <c r="A94" s="1" t="s">
        <v>94</v>
      </c>
      <c r="B94" s="1" t="s">
        <v>24</v>
      </c>
      <c r="C94" s="1" t="s">
        <v>11</v>
      </c>
      <c r="D94" s="6"/>
    </row>
    <row r="95" spans="1:4" x14ac:dyDescent="0.2">
      <c r="A95" s="1" t="s">
        <v>95</v>
      </c>
      <c r="B95" s="1" t="s">
        <v>7</v>
      </c>
      <c r="C95" s="1" t="s">
        <v>8</v>
      </c>
      <c r="D95" s="6"/>
    </row>
    <row r="96" spans="1:4" x14ac:dyDescent="0.2">
      <c r="A96" s="1" t="s">
        <v>96</v>
      </c>
      <c r="B96" s="1" t="s">
        <v>7</v>
      </c>
      <c r="C96" s="1" t="s">
        <v>11</v>
      </c>
      <c r="D96" s="6"/>
    </row>
    <row r="97" spans="1:4" x14ac:dyDescent="0.2">
      <c r="A97" s="1" t="s">
        <v>97</v>
      </c>
      <c r="B97" s="1" t="s">
        <v>24</v>
      </c>
      <c r="C97" s="1" t="s">
        <v>8</v>
      </c>
      <c r="D97" s="6"/>
    </row>
    <row r="98" spans="1:4" x14ac:dyDescent="0.2">
      <c r="A98" s="1" t="s">
        <v>98</v>
      </c>
      <c r="B98" s="1" t="s">
        <v>24</v>
      </c>
      <c r="C98" s="1" t="s">
        <v>11</v>
      </c>
      <c r="D98" s="6"/>
    </row>
    <row r="99" spans="1:4" x14ac:dyDescent="0.2">
      <c r="A99" s="1" t="s">
        <v>99</v>
      </c>
      <c r="B99" s="1" t="s">
        <v>10</v>
      </c>
      <c r="C99" s="1" t="s">
        <v>8</v>
      </c>
      <c r="D99" s="6"/>
    </row>
    <row r="100" spans="1:4" x14ac:dyDescent="0.2">
      <c r="A100" s="1" t="s">
        <v>100</v>
      </c>
      <c r="B100" s="1" t="s">
        <v>7</v>
      </c>
      <c r="C100" s="1" t="s">
        <v>11</v>
      </c>
      <c r="D100" s="6"/>
    </row>
    <row r="101" spans="1:4" x14ac:dyDescent="0.2">
      <c r="A101" s="1" t="s">
        <v>101</v>
      </c>
      <c r="B101" s="1" t="s">
        <v>10</v>
      </c>
      <c r="C101" s="1" t="s">
        <v>11</v>
      </c>
      <c r="D101" s="6"/>
    </row>
    <row r="102" spans="1:4" x14ac:dyDescent="0.2">
      <c r="A102" s="1" t="s">
        <v>102</v>
      </c>
      <c r="B102" s="1" t="s">
        <v>14</v>
      </c>
      <c r="C102" s="1" t="s">
        <v>8</v>
      </c>
      <c r="D102" s="6"/>
    </row>
    <row r="103" spans="1:4" x14ac:dyDescent="0.2">
      <c r="A103" s="1" t="s">
        <v>103</v>
      </c>
      <c r="B103" s="1" t="s">
        <v>14</v>
      </c>
      <c r="C103" s="1" t="s">
        <v>11</v>
      </c>
      <c r="D103" s="6"/>
    </row>
    <row r="104" spans="1:4" x14ac:dyDescent="0.2">
      <c r="A104" s="1" t="s">
        <v>104</v>
      </c>
      <c r="B104" s="1" t="s">
        <v>10</v>
      </c>
      <c r="C104" s="1" t="s">
        <v>8</v>
      </c>
      <c r="D104" s="6"/>
    </row>
    <row r="105" spans="1:4" x14ac:dyDescent="0.2">
      <c r="A105" s="1" t="s">
        <v>105</v>
      </c>
      <c r="B105" s="1" t="s">
        <v>16</v>
      </c>
      <c r="C105" s="1" t="s">
        <v>8</v>
      </c>
      <c r="D105" s="6"/>
    </row>
    <row r="106" spans="1:4" x14ac:dyDescent="0.2">
      <c r="A106" s="1" t="s">
        <v>106</v>
      </c>
      <c r="B106" s="1" t="s">
        <v>16</v>
      </c>
      <c r="C106" s="1" t="s">
        <v>11</v>
      </c>
      <c r="D106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VN1tNk9gAey0Gl39kbK6awZ0z8EIgZDrtnGQ4Wio8Sc=-~Esq4Z/gqNkWhrI5lY8y1Ag==</id>
</project>
</file>

<file path=customXml/itemProps1.xml><?xml version="1.0" encoding="utf-8"?>
<ds:datastoreItem xmlns:ds="http://schemas.openxmlformats.org/officeDocument/2006/customXml" ds:itemID="{B25AC486-9E9F-4D7D-86B4-7948BB04A81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Enrollment</vt:lpstr>
      <vt:lpstr>InputData</vt:lpstr>
      <vt:lpstr>Report</vt:lpstr>
      <vt:lpstr>EnrollmentBackup</vt:lpstr>
      <vt:lpstr>A22_</vt:lpstr>
      <vt:lpstr>A39_</vt:lpstr>
      <vt:lpstr>Aerobics_I</vt:lpstr>
      <vt:lpstr>Class</vt:lpstr>
      <vt:lpstr>Class_Name</vt:lpstr>
      <vt:lpstr>ClassInfo</vt:lpstr>
      <vt:lpstr>Enrollment</vt:lpstr>
      <vt:lpstr>Fee</vt:lpstr>
      <vt:lpstr>Gender</vt:lpstr>
      <vt:lpstr>J49_</vt:lpstr>
      <vt:lpstr>Jazzercise_I</vt:lpstr>
      <vt:lpstr>S39_</vt:lpstr>
      <vt:lpstr>Step_Aerobics_I</vt:lpstr>
      <vt:lpstr>Student_ID</vt:lpstr>
      <vt:lpstr>Swimmercize_I</vt:lpstr>
      <vt:lpstr>T22_</vt:lpstr>
      <vt:lpstr>Tai_Chi_I</vt:lpstr>
      <vt:lpstr>Y23_</vt:lpstr>
      <vt:lpstr>Yoga_I</vt:lpstr>
      <vt:lpstr>Z23_</vt:lpstr>
      <vt:lpstr>Zumba_I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Office</dc:creator>
  <cp:lastModifiedBy>Oscar A Vasquez Flores</cp:lastModifiedBy>
  <dcterms:created xsi:type="dcterms:W3CDTF">2015-10-18T15:40:50Z</dcterms:created>
  <dcterms:modified xsi:type="dcterms:W3CDTF">2023-10-11T13:58:58Z</dcterms:modified>
</cp:coreProperties>
</file>