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oscar\OneDrive\Desktop\FALL2020\ProblemSolvingSpreadsheets\CAPSTONE1\"/>
    </mc:Choice>
  </mc:AlternateContent>
  <xr:revisionPtr revIDLastSave="0" documentId="13_ncr:1_{FCA5A5EB-4ED7-4FB3-ABCF-7CA007899FD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tail" sheetId="1" r:id="rId1"/>
    <sheet name="SalesComparison" sheetId="5" r:id="rId2"/>
    <sheet name="Predictions" sheetId="4" r:id="rId3"/>
    <sheet name="Online" sheetId="2" r:id="rId4"/>
  </sheets>
  <definedNames>
    <definedName name="Rank">Retail!$M$4:$N$8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2" l="1"/>
  <c r="D15" i="2"/>
  <c r="B15" i="2"/>
  <c r="C13" i="2"/>
  <c r="D13" i="2"/>
  <c r="B13" i="2"/>
  <c r="C12" i="2"/>
  <c r="D12" i="2"/>
  <c r="B12" i="2"/>
  <c r="C11" i="2"/>
  <c r="D11" i="2"/>
  <c r="B11" i="2"/>
  <c r="G36" i="1"/>
  <c r="E22" i="4"/>
  <c r="E23" i="4"/>
  <c r="E24" i="4"/>
  <c r="E25" i="4"/>
  <c r="E26" i="4"/>
  <c r="E27" i="4"/>
  <c r="E28" i="4"/>
  <c r="E29" i="4"/>
  <c r="E30" i="4"/>
  <c r="E31" i="4"/>
  <c r="E32" i="4"/>
  <c r="E21" i="4"/>
  <c r="C32" i="4"/>
  <c r="D32" i="4"/>
  <c r="C31" i="4"/>
  <c r="D31" i="4"/>
  <c r="C30" i="4"/>
  <c r="D30" i="4"/>
  <c r="C29" i="4"/>
  <c r="D29" i="4"/>
  <c r="C28" i="4"/>
  <c r="D28" i="4"/>
  <c r="D27" i="4"/>
  <c r="C27" i="4"/>
  <c r="C26" i="4"/>
  <c r="D26" i="4"/>
  <c r="C25" i="4"/>
  <c r="D25" i="4"/>
  <c r="C24" i="4"/>
  <c r="D24" i="4"/>
  <c r="C23" i="4"/>
  <c r="D23" i="4"/>
  <c r="C22" i="4"/>
  <c r="D22" i="4"/>
  <c r="C21" i="4"/>
  <c r="D21" i="4"/>
  <c r="B22" i="4"/>
  <c r="B23" i="4"/>
  <c r="B24" i="4"/>
  <c r="B25" i="4"/>
  <c r="B26" i="4"/>
  <c r="B27" i="4"/>
  <c r="B28" i="4"/>
  <c r="B29" i="4"/>
  <c r="B30" i="4"/>
  <c r="B31" i="4"/>
  <c r="B32" i="4"/>
  <c r="B21" i="4"/>
  <c r="E11" i="4"/>
  <c r="E12" i="4"/>
  <c r="E13" i="4"/>
  <c r="E14" i="4"/>
  <c r="E15" i="4"/>
  <c r="E16" i="4"/>
  <c r="D11" i="4"/>
  <c r="D12" i="4"/>
  <c r="D13" i="4"/>
  <c r="D14" i="4"/>
  <c r="D15" i="4"/>
  <c r="D16" i="4"/>
  <c r="C11" i="4"/>
  <c r="C12" i="4"/>
  <c r="F12" i="4" s="1"/>
  <c r="C13" i="4"/>
  <c r="C14" i="4"/>
  <c r="C15" i="4"/>
  <c r="C16" i="4"/>
  <c r="C10" i="4"/>
  <c r="D10" i="4"/>
  <c r="E10" i="4"/>
  <c r="C9" i="4"/>
  <c r="D9" i="4"/>
  <c r="E9" i="4"/>
  <c r="E8" i="4"/>
  <c r="C8" i="4"/>
  <c r="F8" i="4" s="1"/>
  <c r="D8" i="4"/>
  <c r="C7" i="4"/>
  <c r="D7" i="4"/>
  <c r="E7" i="4"/>
  <c r="E17" i="4" s="1"/>
  <c r="C6" i="4"/>
  <c r="D6" i="4"/>
  <c r="E6" i="4"/>
  <c r="C5" i="4"/>
  <c r="C17" i="4" s="1"/>
  <c r="D5" i="4"/>
  <c r="E5" i="4"/>
  <c r="B5" i="4"/>
  <c r="B6" i="4"/>
  <c r="F6" i="4" s="1"/>
  <c r="B7" i="4"/>
  <c r="B8" i="4"/>
  <c r="B9" i="4"/>
  <c r="B10" i="4"/>
  <c r="F10" i="4" s="1"/>
  <c r="B11" i="4"/>
  <c r="F11" i="4" s="1"/>
  <c r="B12" i="4"/>
  <c r="B13" i="4"/>
  <c r="F13" i="4" s="1"/>
  <c r="B14" i="4"/>
  <c r="F14" i="4" s="1"/>
  <c r="B15" i="4"/>
  <c r="F15" i="4" s="1"/>
  <c r="B16" i="4"/>
  <c r="I22" i="1"/>
  <c r="I23" i="1"/>
  <c r="I24" i="1"/>
  <c r="I25" i="1"/>
  <c r="I26" i="1"/>
  <c r="I27" i="1"/>
  <c r="I28" i="1"/>
  <c r="I29" i="1"/>
  <c r="I30" i="1"/>
  <c r="I31" i="1"/>
  <c r="I32" i="1"/>
  <c r="I21" i="1"/>
  <c r="I6" i="1"/>
  <c r="I7" i="1"/>
  <c r="I8" i="1"/>
  <c r="I9" i="1"/>
  <c r="I10" i="1"/>
  <c r="I11" i="1"/>
  <c r="I12" i="1"/>
  <c r="I13" i="1"/>
  <c r="I14" i="1"/>
  <c r="I15" i="1"/>
  <c r="I16" i="1"/>
  <c r="I5" i="1"/>
  <c r="H24" i="1"/>
  <c r="H21" i="1"/>
  <c r="H5" i="1"/>
  <c r="H15" i="1"/>
  <c r="H22" i="1"/>
  <c r="H23" i="1"/>
  <c r="H25" i="1"/>
  <c r="H26" i="1"/>
  <c r="H27" i="1"/>
  <c r="H28" i="1"/>
  <c r="H29" i="1"/>
  <c r="H30" i="1"/>
  <c r="H31" i="1"/>
  <c r="H32" i="1"/>
  <c r="H6" i="1"/>
  <c r="H7" i="1"/>
  <c r="H8" i="1"/>
  <c r="H9" i="1"/>
  <c r="H10" i="1"/>
  <c r="H11" i="1"/>
  <c r="H12" i="1"/>
  <c r="H13" i="1"/>
  <c r="H14" i="1"/>
  <c r="H16" i="1"/>
  <c r="E38" i="1"/>
  <c r="D38" i="1"/>
  <c r="C38" i="1"/>
  <c r="B38" i="1"/>
  <c r="E37" i="1"/>
  <c r="D37" i="1"/>
  <c r="C37" i="1"/>
  <c r="B37" i="1"/>
  <c r="F16" i="4" l="1"/>
  <c r="F32" i="4"/>
  <c r="F24" i="4"/>
  <c r="F30" i="4"/>
  <c r="F29" i="4"/>
  <c r="D17" i="4"/>
  <c r="F28" i="4"/>
  <c r="C33" i="4"/>
  <c r="C36" i="4" s="1"/>
  <c r="F25" i="4"/>
  <c r="E33" i="4"/>
  <c r="F9" i="4"/>
  <c r="F27" i="4"/>
  <c r="D33" i="4"/>
  <c r="F26" i="4"/>
  <c r="F7" i="4"/>
  <c r="B33" i="4"/>
  <c r="F21" i="4"/>
  <c r="B17" i="4"/>
  <c r="B36" i="4" s="1"/>
  <c r="F31" i="4"/>
  <c r="F23" i="4"/>
  <c r="F22" i="4"/>
  <c r="D36" i="4"/>
  <c r="E36" i="4"/>
  <c r="F5" i="4"/>
  <c r="F33" i="4" l="1"/>
  <c r="F17" i="4"/>
  <c r="F36" i="4" s="1"/>
  <c r="G36" i="4" s="1"/>
  <c r="F36" i="1" l="1"/>
  <c r="E36" i="1"/>
  <c r="D36" i="1"/>
  <c r="C36" i="1"/>
  <c r="B36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8" i="1"/>
  <c r="F7" i="1"/>
  <c r="F6" i="1"/>
  <c r="F9" i="1"/>
  <c r="F10" i="1"/>
  <c r="F11" i="1"/>
  <c r="F12" i="1"/>
  <c r="F13" i="1"/>
  <c r="F14" i="1"/>
  <c r="F15" i="1"/>
  <c r="F16" i="1"/>
  <c r="F17" i="1"/>
  <c r="F5" i="1"/>
  <c r="E33" i="1"/>
  <c r="D33" i="1"/>
  <c r="C33" i="1"/>
  <c r="B33" i="1"/>
  <c r="E17" i="1"/>
  <c r="D17" i="1"/>
  <c r="C17" i="1"/>
  <c r="B17" i="1"/>
</calcChain>
</file>

<file path=xl/sharedStrings.xml><?xml version="1.0" encoding="utf-8"?>
<sst xmlns="http://schemas.openxmlformats.org/spreadsheetml/2006/main" count="124" uniqueCount="53">
  <si>
    <t>Activeware</t>
  </si>
  <si>
    <t>Jackets</t>
  </si>
  <si>
    <t>Jeans</t>
  </si>
  <si>
    <t>Outerwear</t>
  </si>
  <si>
    <t>Swimsuits</t>
  </si>
  <si>
    <t>Women's Clothing</t>
  </si>
  <si>
    <t>Men's Clothing</t>
  </si>
  <si>
    <t>Sleepwear</t>
  </si>
  <si>
    <t>Sweaters</t>
  </si>
  <si>
    <t>Pants</t>
  </si>
  <si>
    <t>Shorts</t>
  </si>
  <si>
    <t>Quarter 1</t>
  </si>
  <si>
    <t>Quarter 2</t>
  </si>
  <si>
    <t>Quarter 3</t>
  </si>
  <si>
    <t>Quarter 4</t>
  </si>
  <si>
    <t>Graphic Tees</t>
  </si>
  <si>
    <t>Total</t>
  </si>
  <si>
    <t>Grand Total</t>
  </si>
  <si>
    <t>A</t>
  </si>
  <si>
    <t>B</t>
  </si>
  <si>
    <t>C</t>
  </si>
  <si>
    <t>D</t>
  </si>
  <si>
    <t>Yearly Sales</t>
  </si>
  <si>
    <t>Sales at a Glance</t>
  </si>
  <si>
    <t>Product Line Ranking</t>
  </si>
  <si>
    <t>Product Line Rank</t>
  </si>
  <si>
    <t>E</t>
  </si>
  <si>
    <t>Online Product</t>
  </si>
  <si>
    <t>Women's % of Sales</t>
  </si>
  <si>
    <t>Company Options</t>
  </si>
  <si>
    <t>Online For You</t>
  </si>
  <si>
    <t>Designs website for online product sales</t>
  </si>
  <si>
    <t>Loan Options</t>
  </si>
  <si>
    <t>Term in Years</t>
  </si>
  <si>
    <t>Interest</t>
  </si>
  <si>
    <t>Monthly Payment</t>
  </si>
  <si>
    <t>Total Loan Payment</t>
  </si>
  <si>
    <t>Total Interest</t>
  </si>
  <si>
    <t>Online Solutions</t>
  </si>
  <si>
    <t>Creative Development</t>
  </si>
  <si>
    <t>Service/Product</t>
  </si>
  <si>
    <t>Maintains website</t>
  </si>
  <si>
    <t>Cost</t>
  </si>
  <si>
    <t>Best Option</t>
  </si>
  <si>
    <t>Sales Goal Met?</t>
  </si>
  <si>
    <t>Year Sales</t>
  </si>
  <si>
    <t>Casual shirts</t>
  </si>
  <si>
    <t>Socks</t>
  </si>
  <si>
    <t xml:space="preserve">B-Trendz, Inc. </t>
  </si>
  <si>
    <t>2018 Predicted Total</t>
  </si>
  <si>
    <t>Men's % of Sales</t>
  </si>
  <si>
    <t>2019 Quarterly Sales</t>
  </si>
  <si>
    <t>Sales Goal Increase for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</si>
</sst>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6">
    <xf numFmtId="0" fontId="0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40">
    <xf numFmtId="0" fontId="0" fillId="0" borderId="0" xfId="0"/>
    <xf numFmtId="44" fontId="1" fillId="0" borderId="14" xfId="1" applyFont="1" applyBorder="1"/>
    <xf numFmtId="44" fontId="1" fillId="0" borderId="15" xfId="1" applyFont="1" applyBorder="1"/>
    <xf numFmtId="0" fontId="0" fillId="2" borderId="0" xfId="0" applyFill="1" applyAlignment="1">
      <alignment horizontal="center"/>
    </xf>
    <xf numFmtId="0" fontId="1" fillId="0" borderId="5" xfId="0" applyFont="1" applyBorder="1" applyAlignment="1">
      <alignment wrapText="1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9" fontId="1" fillId="0" borderId="6" xfId="0" applyNumberFormat="1" applyFont="1" applyBorder="1"/>
    <xf numFmtId="1" fontId="0" fillId="0" borderId="0" xfId="0" applyNumberFormat="1"/>
    <xf numFmtId="1" fontId="1" fillId="0" borderId="0" xfId="0" applyNumberFormat="1" applyFont="1"/>
    <xf numFmtId="0" fontId="4" fillId="0" borderId="0" xfId="2"/>
    <xf numFmtId="0" fontId="1" fillId="0" borderId="0" xfId="3" applyFont="1"/>
    <xf numFmtId="3" fontId="4" fillId="0" borderId="0" xfId="4" applyNumberFormat="1"/>
    <xf numFmtId="0" fontId="4" fillId="0" borderId="0" xfId="5" applyAlignment="1">
      <alignment horizontal="center"/>
    </xf>
    <xf numFmtId="0" fontId="4" fillId="0" borderId="1" xfId="6" applyBorder="1"/>
    <xf numFmtId="3" fontId="4" fillId="0" borderId="1" xfId="7" applyNumberFormat="1" applyBorder="1"/>
    <xf numFmtId="0" fontId="4" fillId="0" borderId="2" xfId="8" applyBorder="1" applyAlignment="1">
      <alignment horizontal="center"/>
    </xf>
    <xf numFmtId="3" fontId="4" fillId="0" borderId="3" xfId="9" applyNumberFormat="1" applyBorder="1"/>
    <xf numFmtId="0" fontId="4" fillId="0" borderId="4" xfId="10" applyBorder="1" applyAlignment="1">
      <alignment horizontal="center"/>
    </xf>
    <xf numFmtId="0" fontId="1" fillId="0" borderId="0" xfId="11" applyFont="1" applyAlignment="1">
      <alignment wrapText="1"/>
    </xf>
    <xf numFmtId="0" fontId="5" fillId="0" borderId="0" xfId="12" applyFont="1"/>
    <xf numFmtId="0" fontId="4" fillId="0" borderId="7" xfId="13" applyBorder="1" applyAlignment="1">
      <alignment wrapText="1"/>
    </xf>
    <xf numFmtId="10" fontId="4" fillId="0" borderId="0" xfId="14" applyNumberFormat="1"/>
    <xf numFmtId="8" fontId="4" fillId="0" borderId="0" xfId="15" applyNumberFormat="1"/>
    <xf numFmtId="44" fontId="0" fillId="0" borderId="0" xfId="16" applyFont="1"/>
    <xf numFmtId="44" fontId="4" fillId="0" borderId="0" xfId="17" applyNumberFormat="1"/>
    <xf numFmtId="0" fontId="4" fillId="0" borderId="8" xfId="18" applyBorder="1"/>
    <xf numFmtId="0" fontId="1" fillId="0" borderId="9" xfId="19" applyFont="1" applyBorder="1" applyAlignment="1">
      <alignment horizontal="center"/>
    </xf>
    <xf numFmtId="0" fontId="1" fillId="0" borderId="10" xfId="20" applyFont="1" applyBorder="1" applyAlignment="1">
      <alignment horizontal="center"/>
    </xf>
    <xf numFmtId="0" fontId="4" fillId="0" borderId="11" xfId="21" applyBorder="1"/>
    <xf numFmtId="0" fontId="4" fillId="0" borderId="12" xfId="22" applyBorder="1" applyAlignment="1">
      <alignment wrapText="1"/>
    </xf>
    <xf numFmtId="0" fontId="4" fillId="0" borderId="7" xfId="23" applyBorder="1" applyAlignment="1">
      <alignment horizontal="center" wrapText="1"/>
    </xf>
    <xf numFmtId="0" fontId="4" fillId="0" borderId="12" xfId="24" applyBorder="1" applyAlignment="1">
      <alignment horizontal="center" wrapText="1"/>
    </xf>
    <xf numFmtId="0" fontId="4" fillId="0" borderId="13" xfId="25" applyBorder="1"/>
    <xf numFmtId="3" fontId="0" fillId="0" borderId="0" xfId="0" applyNumberFormat="1"/>
    <xf numFmtId="9" fontId="0" fillId="0" borderId="0" xfId="0" applyNumberFormat="1"/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6">
    <cellStyle name="0ojIMfmGoJrE0B9vmVSB2xYbQAT57Gxr+IDa42aUiv4=-~TLG5HEHH2YDtXYHIud+bZg==" xfId="3" xr:uid="{00000000-0005-0000-0000-000003000000}"/>
    <cellStyle name="1yX4E7rvIGSClo5IP+9+66nWqMaexBxh8oUmKLSASTM=-~cNC6GbLUuy5y9c7GCpMYVw==" xfId="14" xr:uid="{00000000-0005-0000-0000-00000E000000}"/>
    <cellStyle name="2SytklrTssYh3v9OEVKCA+NIbS/LguIQqoNKK1Egk30=-~6Fdi0/rUCeGb8ptdRqoUsw==" xfId="13" xr:uid="{00000000-0005-0000-0000-00000D000000}"/>
    <cellStyle name="3x0tmRRSQP7ikmPZbwnXC0rgV9jIAzt+s5q8eUFlzxs=-~Dz7/bbB8uUbpPOBb6xXlLg==" xfId="11" xr:uid="{00000000-0005-0000-0000-00000B000000}"/>
    <cellStyle name="7qFj01XFQKnhbS6QZfEFsnBVk2AnyDbK9ZAJzBYJRMw=-~1OdQxfDfd0Ueok33j3ZO7Q==" xfId="10" xr:uid="{00000000-0005-0000-0000-00000A000000}"/>
    <cellStyle name="Currency" xfId="1" builtinId="4"/>
    <cellStyle name="Dh8e89heAyeclZfTZfkH1+z3AhlY6W8wuW0uXcFg2+4=-~+ysA9tLVobIP1RYNCBdlIw==" xfId="21" xr:uid="{00000000-0005-0000-0000-000015000000}"/>
    <cellStyle name="DiiHOYDKhlAvT7xMcEBJ7agJxr30tEoIlHhl6WWSzrk=-~mKFxPqjS1vyO9BKd9XrI8A==" xfId="22" xr:uid="{00000000-0005-0000-0000-000016000000}"/>
    <cellStyle name="dzLbdFRjF5LphwSJ7JWXG4P/W79hJQnKbjp+5UaWNZE=-~x/muEjvVS93RyyDhfjQkYg==" xfId="4" xr:uid="{00000000-0005-0000-0000-000004000000}"/>
    <cellStyle name="FEslGnBq2Ir8rlxLYto5w49Rgapusgejgm/LOSSI19Q=-~ddE2g3GY2hp9hpCjFvJaAg==" xfId="5" xr:uid="{00000000-0005-0000-0000-000005000000}"/>
    <cellStyle name="GssGnpYY2cgYlJCDDUHRGWu6ecJGzLCSNJRu0uNlITc=-~rGKjSCa1UezL9QIfFpTYlg==" xfId="18" xr:uid="{00000000-0005-0000-0000-000012000000}"/>
    <cellStyle name="ljdf/X7VIfdm41VeF3fOKRJ8bF4uTr6AW6rYRKO/5ns=-~uK5DZ8Cgj5X6Ll75MhAPZg==" xfId="20" xr:uid="{00000000-0005-0000-0000-000014000000}"/>
    <cellStyle name="lrkmoGsoILTHHwbTcJcdhdcJI7aJlMUlvzIJCAWkew8=-~eHz2mxVhQzfFiMwYxabMYQ==" xfId="15" xr:uid="{00000000-0005-0000-0000-00000F000000}"/>
    <cellStyle name="LU3U/A+xJiqb7KFc/cRUH6iDLktEkA0lc4eBAkeVNRw=-~BXaedH6BD+qVP4Rz7BdnJg==" xfId="16" xr:uid="{00000000-0005-0000-0000-000010000000}"/>
    <cellStyle name="NmIhTU4pP9GDd77hGmTkI9qDpqQkhOiMGJB8dXKU5cs=-~h4/mLTYgNCfzm+AT5mKX6A==" xfId="23" xr:uid="{00000000-0005-0000-0000-000017000000}"/>
    <cellStyle name="nO26coBaHhmFP1CnfxqKKvyhkmwuGgbnES6A17GLdV4=-~MGzIQCaHiQ7ZvH7Jp1RCvw==" xfId="17" xr:uid="{00000000-0005-0000-0000-000011000000}"/>
    <cellStyle name="Normal" xfId="0" builtinId="0"/>
    <cellStyle name="PVIvTUE3GiUHCzjjDTvBZe9BJ9ssxv/BQPJyoZVKaQ0=-~BAr9fX5CHbk8h5Wxw1nmeA==" xfId="8" xr:uid="{00000000-0005-0000-0000-000008000000}"/>
    <cellStyle name="qGp5N/EBrrNeI4SJuX+QABVX07MEZBWvEPadPd5DSes=-~zPKj8OF/eUEDtn4ucSHxwA==" xfId="25" xr:uid="{00000000-0005-0000-0000-000019000000}"/>
    <cellStyle name="rbY7YtZwkI6hWC5xWNMxoYL0x+6lYpqzdTJY5JJ4zGQ=-~+XMZwyRhH7Qk8Z8/tzF1CQ==" xfId="24" xr:uid="{00000000-0005-0000-0000-000018000000}"/>
    <cellStyle name="rjcCjae2VPnX4gB7hPxhkuuomTnBPaTQKakwgoYbwjg=-~UEbaKnrSuQd12XnZDlLmFQ==" xfId="12" xr:uid="{00000000-0005-0000-0000-00000C000000}"/>
    <cellStyle name="rnV/B0iYJ5cEIkEqG1LG8eEkpYmTQUPl5/ZpH4LM/Is=-~4W12l4958Na8iQe+eYH7fw==" xfId="19" xr:uid="{00000000-0005-0000-0000-000013000000}"/>
    <cellStyle name="RupU04e8BS7zIc+oc7ESpkI32AWGnJg0V/y0gImStgg=-~C8l+9vIH2d4HmVk33xGM3A==" xfId="2" xr:uid="{00000000-0005-0000-0000-000002000000}"/>
    <cellStyle name="S7LVOIYd8qOGTpEBuadHcBkTl3xfUnF6FWg2MOwcbTM=-~RyYqJDu52MLdOMfQly+4Ig==" xfId="9" xr:uid="{00000000-0005-0000-0000-000009000000}"/>
    <cellStyle name="T1j4cW2xeRNO5UDEAm9ZZeJKQYHcHtlDAuPzD1YKWik=-~UQarLjee9Gpit8iEw0pohA==" xfId="7" xr:uid="{00000000-0005-0000-0000-000007000000}"/>
    <cellStyle name="WOe0zOCiGF3GmBLbWT+ngXef7LoBXGbImmKKA+Y2xEs=-~KetxE32YJwLunA9Kv8Bj9A==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Women's Clothing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Retail!$F$3</c:f>
              <c:strCache>
                <c:ptCount val="1"/>
                <c:pt idx="0">
                  <c:v>Yearly Sales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Ref>
              <c:f>Retail!$A$5:$A$16</c:f>
              <c:strCache>
                <c:ptCount val="12"/>
                <c:pt idx="0">
                  <c:v>Activeware</c:v>
                </c:pt>
                <c:pt idx="1">
                  <c:v>Casual shirts</c:v>
                </c:pt>
                <c:pt idx="2">
                  <c:v>Graphic Tees</c:v>
                </c:pt>
                <c:pt idx="3">
                  <c:v>Jackets</c:v>
                </c:pt>
                <c:pt idx="4">
                  <c:v>Jeans</c:v>
                </c:pt>
                <c:pt idx="5">
                  <c:v>Outerwear</c:v>
                </c:pt>
                <c:pt idx="6">
                  <c:v>Pants</c:v>
                </c:pt>
                <c:pt idx="7">
                  <c:v>Shorts</c:v>
                </c:pt>
                <c:pt idx="8">
                  <c:v>Sleepwear</c:v>
                </c:pt>
                <c:pt idx="9">
                  <c:v>Socks</c:v>
                </c:pt>
                <c:pt idx="10">
                  <c:v>Sweaters</c:v>
                </c:pt>
                <c:pt idx="11">
                  <c:v>Swimsuits</c:v>
                </c:pt>
              </c:strCache>
            </c:strRef>
          </c:cat>
          <c:val>
            <c:numRef>
              <c:f>Retail!$F$5:$F$16</c:f>
              <c:numCache>
                <c:formatCode>#,##0</c:formatCode>
                <c:ptCount val="12"/>
                <c:pt idx="0">
                  <c:v>2953854</c:v>
                </c:pt>
                <c:pt idx="1">
                  <c:v>1009452</c:v>
                </c:pt>
                <c:pt idx="2">
                  <c:v>1885073</c:v>
                </c:pt>
                <c:pt idx="3">
                  <c:v>1253505</c:v>
                </c:pt>
                <c:pt idx="4">
                  <c:v>1671149</c:v>
                </c:pt>
                <c:pt idx="5">
                  <c:v>779512</c:v>
                </c:pt>
                <c:pt idx="6">
                  <c:v>1175767</c:v>
                </c:pt>
                <c:pt idx="7">
                  <c:v>782192</c:v>
                </c:pt>
                <c:pt idx="8">
                  <c:v>1131059</c:v>
                </c:pt>
                <c:pt idx="9">
                  <c:v>497389</c:v>
                </c:pt>
                <c:pt idx="10">
                  <c:v>976113</c:v>
                </c:pt>
                <c:pt idx="11">
                  <c:v>1097854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11-468C-8AF7-7B4FCF3C4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511810712"/>
        <c:axId val="511811040"/>
        <c:axId val="0"/>
      </c:bar3DChart>
      <c:catAx>
        <c:axId val="511810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11040"/>
        <c:crosses val="autoZero"/>
        <c:auto val="1"/>
        <c:lblAlgn val="ctr"/>
        <c:lblOffset val="100"/>
        <c:noMultiLvlLbl val="0"/>
      </c:catAx>
      <c:valAx>
        <c:axId val="5118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1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Men's Clothing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Retail!$F$19</c:f>
              <c:strCache>
                <c:ptCount val="1"/>
                <c:pt idx="0">
                  <c:v>Yearly Sales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Ref>
              <c:f>Retail!$A$21:$A$32</c:f>
              <c:strCache>
                <c:ptCount val="12"/>
                <c:pt idx="0">
                  <c:v>Activeware</c:v>
                </c:pt>
                <c:pt idx="1">
                  <c:v>Casual shirts</c:v>
                </c:pt>
                <c:pt idx="2">
                  <c:v>Graphic Tees</c:v>
                </c:pt>
                <c:pt idx="3">
                  <c:v>Jackets</c:v>
                </c:pt>
                <c:pt idx="4">
                  <c:v>Jeans</c:v>
                </c:pt>
                <c:pt idx="5">
                  <c:v>Outerwear</c:v>
                </c:pt>
                <c:pt idx="6">
                  <c:v>Pants</c:v>
                </c:pt>
                <c:pt idx="7">
                  <c:v>Shorts</c:v>
                </c:pt>
                <c:pt idx="8">
                  <c:v>Sleepwear</c:v>
                </c:pt>
                <c:pt idx="9">
                  <c:v>Socks</c:v>
                </c:pt>
                <c:pt idx="10">
                  <c:v>Sweaters</c:v>
                </c:pt>
                <c:pt idx="11">
                  <c:v>Swimsuits</c:v>
                </c:pt>
              </c:strCache>
            </c:strRef>
          </c:cat>
          <c:val>
            <c:numRef>
              <c:f>Retail!$F$21:$F$32</c:f>
              <c:numCache>
                <c:formatCode>#,##0</c:formatCode>
                <c:ptCount val="12"/>
                <c:pt idx="0">
                  <c:v>1792474</c:v>
                </c:pt>
                <c:pt idx="1">
                  <c:v>1320125</c:v>
                </c:pt>
                <c:pt idx="2">
                  <c:v>1082810</c:v>
                </c:pt>
                <c:pt idx="3">
                  <c:v>1578884</c:v>
                </c:pt>
                <c:pt idx="4">
                  <c:v>1162097</c:v>
                </c:pt>
                <c:pt idx="5">
                  <c:v>739228</c:v>
                </c:pt>
                <c:pt idx="6">
                  <c:v>1219088</c:v>
                </c:pt>
                <c:pt idx="7">
                  <c:v>910398</c:v>
                </c:pt>
                <c:pt idx="8">
                  <c:v>392762</c:v>
                </c:pt>
                <c:pt idx="9">
                  <c:v>499129</c:v>
                </c:pt>
                <c:pt idx="10">
                  <c:v>384596</c:v>
                </c:pt>
                <c:pt idx="11">
                  <c:v>315393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DD-4E93-9849-CCFE90981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672827272"/>
        <c:axId val="672826944"/>
        <c:axId val="0"/>
      </c:bar3DChart>
      <c:catAx>
        <c:axId val="67282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26944"/>
        <c:crosses val="autoZero"/>
        <c:auto val="1"/>
        <c:lblAlgn val="ctr"/>
        <c:lblOffset val="100"/>
        <c:noMultiLvlLbl val="0"/>
      </c:catAx>
      <c:valAx>
        <c:axId val="672826944"/>
        <c:scaling>
          <c:orientation val="minMax"/>
          <c:max val="30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27272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baseline="0">
                <a:ln w="12700">
                  <a:solidFill>
                    <a:schemeClr val="accent5"/>
                  </a:solidFill>
                  <a:prstDash val="solid"/>
                </a:ln>
                <a:pattFill prst="ltDnDiag">
                  <a:fgClr>
                    <a:schemeClr val="accent5">
                      <a:lumMod val="60000"/>
                      <a:lumOff val="40000"/>
                    </a:schemeClr>
                  </a:fgClr>
                  <a:bgClr>
                    <a:schemeClr val="bg1"/>
                  </a:bgClr>
                </a:pattFill>
                <a:effectLst/>
                <a:latin typeface="+mn-lt"/>
                <a:ea typeface="+mn-ea"/>
                <a:cs typeface="+mn-cs"/>
              </a:defRPr>
            </a:pPr>
            <a:r>
              <a:rPr lang="en-US" sz="4000" b="1" cap="none" spc="0">
                <a:ln w="12700">
                  <a:solidFill>
                    <a:schemeClr val="accent5"/>
                  </a:solidFill>
                  <a:prstDash val="solid"/>
                </a:ln>
                <a:pattFill prst="ltDnDiag">
                  <a:fgClr>
                    <a:schemeClr val="accent5">
                      <a:lumMod val="60000"/>
                      <a:lumOff val="40000"/>
                    </a:schemeClr>
                  </a:fgClr>
                  <a:bgClr>
                    <a:schemeClr val="bg1"/>
                  </a:bgClr>
                </a:pattFill>
                <a:effectLst/>
              </a:rPr>
              <a:t>Sales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baseline="0"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Retail!$A$37</c:f>
              <c:strCache>
                <c:ptCount val="1"/>
                <c:pt idx="0">
                  <c:v>Women's % of Sales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Retail!$B$37:$E$37</c:f>
              <c:numCache>
                <c:formatCode>0%</c:formatCode>
                <c:ptCount val="4"/>
                <c:pt idx="0">
                  <c:v>0.56983635422837353</c:v>
                </c:pt>
                <c:pt idx="1">
                  <c:v>0.57688614605103006</c:v>
                </c:pt>
                <c:pt idx="2">
                  <c:v>0.57285177381994978</c:v>
                </c:pt>
                <c:pt idx="3">
                  <c:v>0.56717810917006495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D-4086-9D5C-BF373A3516C0}"/>
            </c:ext>
          </c:extLst>
        </c:ser>
        <c:ser>
          <c:idx val="1"/>
          <c:order val="1"/>
          <c:tx>
            <c:strRef>
              <c:f>Retail!$A$38</c:f>
              <c:strCache>
                <c:ptCount val="1"/>
                <c:pt idx="0">
                  <c:v>Men's % of Sales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Retail!$B$38:$E$38</c:f>
              <c:numCache>
                <c:formatCode>0%</c:formatCode>
                <c:ptCount val="4"/>
                <c:pt idx="0">
                  <c:v>0.43016364577162641</c:v>
                </c:pt>
                <c:pt idx="1">
                  <c:v>0.42311385394897</c:v>
                </c:pt>
                <c:pt idx="2">
                  <c:v>0.42714822618005016</c:v>
                </c:pt>
                <c:pt idx="3">
                  <c:v>0.43282189082993511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7D-4086-9D5C-BF373A3516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27503472"/>
        <c:axId val="627503144"/>
      </c:barChart>
      <c:catAx>
        <c:axId val="62750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03144"/>
        <c:crosses val="autoZero"/>
        <c:auto val="1"/>
        <c:lblAlgn val="ctr"/>
        <c:lblOffset val="100"/>
        <c:noMultiLvlLbl val="0"/>
      </c:catAx>
      <c:valAx>
        <c:axId val="6275031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2750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E43FF2-4742-4F76-9D84-57D31EB9493C}">
  <sheetPr/>
  <sheetViews>
    <sheetView zoomScale="117" workbookViewId="0" zoomToFit="1"/>
  </sheetViews>
  <pageMargins left="0.7" right="0.7" top="0.75" bottom="0.75" header="0.3" footer="0.3"/>
  <pageSetup orientation="landscape" r:id="rId1"/>
  <headerFooter>
    <oddFooter>&amp;L&amp;F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9</xdr:row>
      <xdr:rowOff>4762</xdr:rowOff>
    </xdr:from>
    <xdr:to>
      <xdr:col>17</xdr:col>
      <xdr:colOff>38100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9EF581-C22B-438F-AB77-39B403E65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</xdr:colOff>
      <xdr:row>22</xdr:row>
      <xdr:rowOff>14286</xdr:rowOff>
    </xdr:from>
    <xdr:to>
      <xdr:col>16</xdr:col>
      <xdr:colOff>590550</xdr:colOff>
      <xdr:row>37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7CDC67-9247-4111-9CFE-4B8640A09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ABECDF-2265-4409-A784-AEFAC704CB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0.01784</cdr:x>
      <cdr:y>0.03364</cdr:y>
    </cdr:from>
    <cdr:to>
      <cdr:x>0.25514</cdr:x>
      <cdr:y>0.12082</cdr:y>
    </cdr:to>
    <cdr:sp macro="" textlink="">
      <cdr:nvSpPr>
        <cdr:cNvPr id="2" name="Rectangle: Rounded Corners 1">
          <a:extLst xmlns:a="http://schemas.openxmlformats.org/drawingml/2006/main">
            <a:ext uri="{FF2B5EF4-FFF2-40B4-BE49-F238E27FC236}">
              <a16:creationId xmlns:a16="http://schemas.microsoft.com/office/drawing/2014/main" id="{3F7A89B4-B3FB-4179-AFE3-F87454D27E49}"/>
            </a:ext>
          </a:extLst>
        </cdr:cNvPr>
        <cdr:cNvSpPr/>
      </cdr:nvSpPr>
      <cdr:spPr>
        <a:xfrm xmlns:a="http://schemas.openxmlformats.org/drawingml/2006/main">
          <a:off x="154680" y="211666"/>
          <a:ext cx="2057400" cy="548640"/>
        </a:xfrm>
        <a:prstGeom xmlns:a="http://schemas.openxmlformats.org/drawingml/2006/main" prst="round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Women’s products consistently outsold men’s products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zoomScaleNormal="100" workbookViewId="0">
      <selection activeCell="D15" sqref="D15"/>
    </sheetView>
  </sheetViews>
  <sheetFormatPr defaultRowHeight="15" x14ac:dyDescent="0.25"/>
  <cols>
    <col min="1" max="1" width="17.42578125" bestFit="1" customWidth="1"/>
    <col min="2" max="2" width="10.42578125" customWidth="1"/>
    <col min="6" max="6" width="10.7109375" bestFit="1" customWidth="1"/>
    <col min="7" max="7" width="15" bestFit="1" customWidth="1"/>
    <col min="8" max="8" width="10.7109375" customWidth="1"/>
    <col min="14" max="14" width="11.7109375" customWidth="1"/>
  </cols>
  <sheetData>
    <row r="1" spans="1:14" ht="23.25" x14ac:dyDescent="0.35">
      <c r="A1" s="38" t="s">
        <v>48</v>
      </c>
      <c r="B1" s="38"/>
      <c r="C1" s="38"/>
      <c r="D1" s="38"/>
      <c r="E1" s="38"/>
      <c r="F1" s="38"/>
      <c r="G1" s="38"/>
      <c r="H1" s="38"/>
      <c r="I1" s="38"/>
    </row>
    <row r="2" spans="1:14" ht="19.5" thickBot="1" x14ac:dyDescent="0.35">
      <c r="A2" s="39" t="s">
        <v>51</v>
      </c>
      <c r="B2" s="39"/>
      <c r="C2" s="39"/>
      <c r="D2" s="39"/>
      <c r="E2" s="39"/>
      <c r="F2" s="39"/>
      <c r="G2" s="39"/>
      <c r="H2" s="39"/>
      <c r="I2" s="39"/>
    </row>
    <row r="3" spans="1:14" ht="45.75" thickBot="1" x14ac:dyDescent="0.3">
      <c r="B3" s="11" t="s">
        <v>11</v>
      </c>
      <c r="C3" s="11" t="s">
        <v>12</v>
      </c>
      <c r="D3" s="11" t="s">
        <v>13</v>
      </c>
      <c r="E3" s="11" t="s">
        <v>14</v>
      </c>
      <c r="F3" s="11" t="s">
        <v>22</v>
      </c>
      <c r="G3" s="11" t="s">
        <v>23</v>
      </c>
      <c r="H3" s="19" t="s">
        <v>24</v>
      </c>
      <c r="I3" s="19" t="s">
        <v>27</v>
      </c>
      <c r="M3" s="36" t="s">
        <v>25</v>
      </c>
      <c r="N3" s="37"/>
    </row>
    <row r="4" spans="1:14" x14ac:dyDescent="0.25">
      <c r="A4" s="11" t="s">
        <v>5</v>
      </c>
      <c r="M4" s="14">
        <v>0</v>
      </c>
      <c r="N4" s="16" t="s">
        <v>26</v>
      </c>
    </row>
    <row r="5" spans="1:14" x14ac:dyDescent="0.25">
      <c r="A5" s="10" t="s">
        <v>0</v>
      </c>
      <c r="B5" s="12">
        <v>734765</v>
      </c>
      <c r="C5" s="12">
        <v>745777</v>
      </c>
      <c r="D5" s="12">
        <v>732937</v>
      </c>
      <c r="E5" s="12">
        <v>740375</v>
      </c>
      <c r="F5" s="12">
        <f>SUM(B5:E5)</f>
        <v>2953854</v>
      </c>
      <c r="H5" s="13" t="str">
        <f t="shared" ref="H5:H16" si="0">VLOOKUP(F5,Rank,2,TRUE)</f>
        <v>A</v>
      </c>
      <c r="I5" s="13" t="str">
        <f>IF(OR(H5="A", H5="B"), "Yes", "No")</f>
        <v>Yes</v>
      </c>
      <c r="M5" s="15">
        <v>500000</v>
      </c>
      <c r="N5" s="16" t="s">
        <v>21</v>
      </c>
    </row>
    <row r="6" spans="1:14" x14ac:dyDescent="0.25">
      <c r="A6" s="10" t="s">
        <v>46</v>
      </c>
      <c r="B6" s="12">
        <v>245198</v>
      </c>
      <c r="C6" s="12">
        <v>256789</v>
      </c>
      <c r="D6" s="12">
        <v>255936</v>
      </c>
      <c r="E6" s="12">
        <v>251529</v>
      </c>
      <c r="F6" s="12">
        <f>SUM(B6:E6)</f>
        <v>1009452</v>
      </c>
      <c r="H6" s="13" t="str">
        <f t="shared" si="0"/>
        <v>C</v>
      </c>
      <c r="I6" s="13" t="str">
        <f t="shared" ref="I6:I16" si="1">IF(OR(H6="A", H6="B"), "Yes", "No")</f>
        <v>No</v>
      </c>
      <c r="M6" s="15">
        <v>1000000</v>
      </c>
      <c r="N6" s="16" t="s">
        <v>20</v>
      </c>
    </row>
    <row r="7" spans="1:14" x14ac:dyDescent="0.25">
      <c r="A7" s="10" t="s">
        <v>15</v>
      </c>
      <c r="B7" s="12">
        <v>457000</v>
      </c>
      <c r="C7" s="12">
        <v>478123</v>
      </c>
      <c r="D7" s="12">
        <v>477229</v>
      </c>
      <c r="E7" s="12">
        <v>472721</v>
      </c>
      <c r="F7" s="12">
        <f>SUM(B7:E7)</f>
        <v>1885073</v>
      </c>
      <c r="H7" s="13" t="str">
        <f t="shared" si="0"/>
        <v>A</v>
      </c>
      <c r="I7" s="13" t="str">
        <f t="shared" si="1"/>
        <v>Yes</v>
      </c>
      <c r="M7" s="15">
        <v>1250000</v>
      </c>
      <c r="N7" s="16" t="s">
        <v>19</v>
      </c>
    </row>
    <row r="8" spans="1:14" ht="15.75" thickBot="1" x14ac:dyDescent="0.3">
      <c r="A8" s="10" t="s">
        <v>1</v>
      </c>
      <c r="B8" s="12">
        <v>312789</v>
      </c>
      <c r="C8" s="12">
        <v>311987</v>
      </c>
      <c r="D8" s="12">
        <v>312892</v>
      </c>
      <c r="E8" s="12">
        <v>315837</v>
      </c>
      <c r="F8" s="12">
        <f>SUM(B8:E8)</f>
        <v>1253505</v>
      </c>
      <c r="H8" s="13" t="str">
        <f t="shared" si="0"/>
        <v>B</v>
      </c>
      <c r="I8" s="13" t="str">
        <f t="shared" si="1"/>
        <v>Yes</v>
      </c>
      <c r="M8" s="17">
        <v>1500000</v>
      </c>
      <c r="N8" s="18" t="s">
        <v>18</v>
      </c>
    </row>
    <row r="9" spans="1:14" x14ac:dyDescent="0.25">
      <c r="A9" s="10" t="s">
        <v>2</v>
      </c>
      <c r="B9" s="12">
        <v>423465</v>
      </c>
      <c r="C9" s="12">
        <v>413726</v>
      </c>
      <c r="D9" s="12">
        <v>414756</v>
      </c>
      <c r="E9" s="12">
        <v>419202</v>
      </c>
      <c r="F9" s="12">
        <f t="shared" ref="F9:F17" si="2">SUM(B9:E9)</f>
        <v>1671149</v>
      </c>
      <c r="H9" s="13" t="str">
        <f t="shared" si="0"/>
        <v>A</v>
      </c>
      <c r="I9" s="13" t="str">
        <f t="shared" si="1"/>
        <v>Yes</v>
      </c>
    </row>
    <row r="10" spans="1:14" x14ac:dyDescent="0.25">
      <c r="A10" s="10" t="s">
        <v>3</v>
      </c>
      <c r="B10" s="12">
        <v>182746</v>
      </c>
      <c r="C10" s="12">
        <v>201725</v>
      </c>
      <c r="D10" s="12">
        <v>200273</v>
      </c>
      <c r="E10" s="12">
        <v>194768</v>
      </c>
      <c r="F10" s="12">
        <f t="shared" si="2"/>
        <v>779512</v>
      </c>
      <c r="H10" s="13" t="str">
        <f t="shared" si="0"/>
        <v>D</v>
      </c>
      <c r="I10" s="13" t="str">
        <f t="shared" si="1"/>
        <v>No</v>
      </c>
    </row>
    <row r="11" spans="1:14" x14ac:dyDescent="0.25">
      <c r="A11" s="10" t="s">
        <v>9</v>
      </c>
      <c r="B11" s="12">
        <v>293476</v>
      </c>
      <c r="C11" s="12">
        <v>291234</v>
      </c>
      <c r="D11" s="12">
        <v>293745</v>
      </c>
      <c r="E11" s="12">
        <v>297312</v>
      </c>
      <c r="F11" s="12">
        <f t="shared" si="2"/>
        <v>1175767</v>
      </c>
      <c r="H11" s="13" t="str">
        <f t="shared" si="0"/>
        <v>C</v>
      </c>
      <c r="I11" s="13" t="str">
        <f t="shared" si="1"/>
        <v>No</v>
      </c>
    </row>
    <row r="12" spans="1:14" x14ac:dyDescent="0.25">
      <c r="A12" s="10" t="s">
        <v>10</v>
      </c>
      <c r="B12" s="12">
        <v>192782</v>
      </c>
      <c r="C12" s="12">
        <v>197315</v>
      </c>
      <c r="D12" s="12">
        <v>198295</v>
      </c>
      <c r="E12" s="12">
        <v>193800</v>
      </c>
      <c r="F12" s="12">
        <f t="shared" si="2"/>
        <v>782192</v>
      </c>
      <c r="H12" s="13" t="str">
        <f t="shared" si="0"/>
        <v>D</v>
      </c>
      <c r="I12" s="13" t="str">
        <f t="shared" si="1"/>
        <v>No</v>
      </c>
    </row>
    <row r="13" spans="1:14" x14ac:dyDescent="0.25">
      <c r="A13" s="10" t="s">
        <v>7</v>
      </c>
      <c r="B13" s="12">
        <v>283927</v>
      </c>
      <c r="C13" s="12">
        <v>281334</v>
      </c>
      <c r="D13" s="12">
        <v>280687</v>
      </c>
      <c r="E13" s="12">
        <v>285111</v>
      </c>
      <c r="F13" s="12">
        <f t="shared" si="2"/>
        <v>1131059</v>
      </c>
      <c r="H13" s="13" t="str">
        <f t="shared" si="0"/>
        <v>C</v>
      </c>
      <c r="I13" s="13" t="str">
        <f t="shared" si="1"/>
        <v>No</v>
      </c>
    </row>
    <row r="14" spans="1:14" x14ac:dyDescent="0.25">
      <c r="A14" s="10" t="s">
        <v>47</v>
      </c>
      <c r="B14" s="12">
        <v>124587</v>
      </c>
      <c r="C14" s="12">
        <v>125079</v>
      </c>
      <c r="D14" s="12">
        <v>126213</v>
      </c>
      <c r="E14" s="12">
        <v>121510</v>
      </c>
      <c r="F14" s="12">
        <f t="shared" si="2"/>
        <v>497389</v>
      </c>
      <c r="H14" s="13" t="str">
        <f t="shared" si="0"/>
        <v>E</v>
      </c>
      <c r="I14" s="13" t="str">
        <f t="shared" si="1"/>
        <v>No</v>
      </c>
    </row>
    <row r="15" spans="1:14" x14ac:dyDescent="0.25">
      <c r="A15" s="10" t="s">
        <v>8</v>
      </c>
      <c r="B15" s="12">
        <v>239847</v>
      </c>
      <c r="C15" s="12">
        <v>242703</v>
      </c>
      <c r="D15" s="12">
        <v>245666</v>
      </c>
      <c r="E15" s="12">
        <v>247897</v>
      </c>
      <c r="F15" s="12">
        <f t="shared" si="2"/>
        <v>976113</v>
      </c>
      <c r="H15" s="13" t="str">
        <f t="shared" si="0"/>
        <v>D</v>
      </c>
      <c r="I15" s="13" t="str">
        <f t="shared" si="1"/>
        <v>No</v>
      </c>
    </row>
    <row r="16" spans="1:14" x14ac:dyDescent="0.25">
      <c r="A16" s="10" t="s">
        <v>4</v>
      </c>
      <c r="B16" s="12">
        <v>234987</v>
      </c>
      <c r="C16" s="12">
        <v>310719</v>
      </c>
      <c r="D16" s="12">
        <v>306827</v>
      </c>
      <c r="E16" s="12">
        <v>245321</v>
      </c>
      <c r="F16" s="12">
        <f t="shared" si="2"/>
        <v>1097854</v>
      </c>
      <c r="H16" s="13" t="str">
        <f t="shared" si="0"/>
        <v>C</v>
      </c>
      <c r="I16" s="13" t="str">
        <f t="shared" si="1"/>
        <v>No</v>
      </c>
    </row>
    <row r="17" spans="1:9" x14ac:dyDescent="0.25">
      <c r="A17" s="11" t="s">
        <v>16</v>
      </c>
      <c r="B17" s="12">
        <f>SUM(B5:B16)</f>
        <v>3725569</v>
      </c>
      <c r="C17" s="34">
        <f>SUM(C5:C16)</f>
        <v>3856511</v>
      </c>
      <c r="D17" s="34">
        <f>SUM(D5:D16)</f>
        <v>3845456</v>
      </c>
      <c r="E17" s="34">
        <f>SUM(E5:E16)</f>
        <v>3785383</v>
      </c>
      <c r="F17" s="12">
        <f t="shared" si="2"/>
        <v>15212919</v>
      </c>
    </row>
    <row r="19" spans="1:9" ht="45" x14ac:dyDescent="0.25">
      <c r="B19" s="11" t="s">
        <v>11</v>
      </c>
      <c r="C19" s="11" t="s">
        <v>12</v>
      </c>
      <c r="D19" s="11" t="s">
        <v>13</v>
      </c>
      <c r="E19" s="11" t="s">
        <v>14</v>
      </c>
      <c r="F19" s="11" t="s">
        <v>22</v>
      </c>
      <c r="G19" s="11" t="s">
        <v>23</v>
      </c>
      <c r="H19" s="19" t="s">
        <v>24</v>
      </c>
      <c r="I19" s="19" t="s">
        <v>27</v>
      </c>
    </row>
    <row r="20" spans="1:9" x14ac:dyDescent="0.25">
      <c r="A20" s="11" t="s">
        <v>6</v>
      </c>
      <c r="D20" s="11"/>
    </row>
    <row r="21" spans="1:9" x14ac:dyDescent="0.25">
      <c r="A21" s="10" t="s">
        <v>0</v>
      </c>
      <c r="B21" s="12">
        <v>445321</v>
      </c>
      <c r="C21" s="12">
        <v>446123</v>
      </c>
      <c r="D21" s="12">
        <v>449154</v>
      </c>
      <c r="E21" s="12">
        <v>451876</v>
      </c>
      <c r="F21" s="34">
        <f>SUM(B21:E21)</f>
        <v>1792474</v>
      </c>
      <c r="H21" s="13" t="str">
        <f t="shared" ref="H21:H32" si="3">VLOOKUP(F21,Rank,2,TRUE)</f>
        <v>A</v>
      </c>
      <c r="I21" s="13" t="str">
        <f>IF(OR(H21="A",H21="B"),"Yes","No")</f>
        <v>Yes</v>
      </c>
    </row>
    <row r="22" spans="1:9" x14ac:dyDescent="0.25">
      <c r="A22" s="10" t="s">
        <v>46</v>
      </c>
      <c r="B22" s="12">
        <v>324987</v>
      </c>
      <c r="C22" s="12">
        <v>325968</v>
      </c>
      <c r="D22" s="12">
        <v>331825</v>
      </c>
      <c r="E22" s="12">
        <v>337345</v>
      </c>
      <c r="F22" s="34">
        <f t="shared" ref="F22:F33" si="4">SUM(B22:E22)</f>
        <v>1320125</v>
      </c>
      <c r="H22" s="13" t="str">
        <f t="shared" si="3"/>
        <v>B</v>
      </c>
      <c r="I22" s="13" t="str">
        <f t="shared" ref="I22:I32" si="5">IF(OR(H22="A",H22="B"),"Yes","No")</f>
        <v>Yes</v>
      </c>
    </row>
    <row r="23" spans="1:9" x14ac:dyDescent="0.25">
      <c r="A23" s="10" t="s">
        <v>15</v>
      </c>
      <c r="B23" s="12">
        <v>267210</v>
      </c>
      <c r="C23" s="12">
        <v>269432</v>
      </c>
      <c r="D23" s="12">
        <v>272045</v>
      </c>
      <c r="E23" s="12">
        <v>274123</v>
      </c>
      <c r="F23" s="34">
        <f t="shared" si="4"/>
        <v>1082810</v>
      </c>
      <c r="H23" s="13" t="str">
        <f t="shared" si="3"/>
        <v>C</v>
      </c>
      <c r="I23" s="13" t="str">
        <f t="shared" si="5"/>
        <v>No</v>
      </c>
    </row>
    <row r="24" spans="1:9" x14ac:dyDescent="0.25">
      <c r="A24" s="10" t="s">
        <v>1</v>
      </c>
      <c r="B24" s="12">
        <v>392876</v>
      </c>
      <c r="C24" s="12">
        <v>394836</v>
      </c>
      <c r="D24" s="12">
        <v>395185</v>
      </c>
      <c r="E24" s="12">
        <v>395987</v>
      </c>
      <c r="F24" s="34">
        <f t="shared" si="4"/>
        <v>1578884</v>
      </c>
      <c r="H24" s="13" t="str">
        <f t="shared" si="3"/>
        <v>A</v>
      </c>
      <c r="I24" s="13" t="str">
        <f t="shared" si="5"/>
        <v>Yes</v>
      </c>
    </row>
    <row r="25" spans="1:9" x14ac:dyDescent="0.25">
      <c r="A25" s="10" t="s">
        <v>2</v>
      </c>
      <c r="B25" s="12">
        <v>283746</v>
      </c>
      <c r="C25" s="12">
        <v>284998</v>
      </c>
      <c r="D25" s="12">
        <v>293199</v>
      </c>
      <c r="E25" s="12">
        <v>300154</v>
      </c>
      <c r="F25" s="34">
        <f t="shared" si="4"/>
        <v>1162097</v>
      </c>
      <c r="H25" s="13" t="str">
        <f t="shared" si="3"/>
        <v>C</v>
      </c>
      <c r="I25" s="13" t="str">
        <f t="shared" si="5"/>
        <v>No</v>
      </c>
    </row>
    <row r="26" spans="1:9" x14ac:dyDescent="0.25">
      <c r="A26" s="10" t="s">
        <v>3</v>
      </c>
      <c r="B26" s="12">
        <v>182649</v>
      </c>
      <c r="C26" s="12">
        <v>184316</v>
      </c>
      <c r="D26" s="12">
        <v>186978</v>
      </c>
      <c r="E26" s="12">
        <v>185285</v>
      </c>
      <c r="F26" s="34">
        <f t="shared" si="4"/>
        <v>739228</v>
      </c>
      <c r="H26" s="13" t="str">
        <f t="shared" si="3"/>
        <v>D</v>
      </c>
      <c r="I26" s="13" t="str">
        <f t="shared" si="5"/>
        <v>No</v>
      </c>
    </row>
    <row r="27" spans="1:9" x14ac:dyDescent="0.25">
      <c r="A27" s="10" t="s">
        <v>9</v>
      </c>
      <c r="B27" s="12">
        <v>294517</v>
      </c>
      <c r="C27" s="12">
        <v>301512</v>
      </c>
      <c r="D27" s="12">
        <v>310936</v>
      </c>
      <c r="E27" s="12">
        <v>312123</v>
      </c>
      <c r="F27" s="34">
        <f t="shared" si="4"/>
        <v>1219088</v>
      </c>
      <c r="H27" s="13" t="str">
        <f t="shared" si="3"/>
        <v>C</v>
      </c>
      <c r="I27" s="13" t="str">
        <f t="shared" si="5"/>
        <v>No</v>
      </c>
    </row>
    <row r="28" spans="1:9" x14ac:dyDescent="0.25">
      <c r="A28" s="10" t="s">
        <v>10</v>
      </c>
      <c r="B28" s="12">
        <v>222036</v>
      </c>
      <c r="C28" s="12">
        <v>226897</v>
      </c>
      <c r="D28" s="12">
        <v>229465</v>
      </c>
      <c r="E28" s="12">
        <v>232000</v>
      </c>
      <c r="F28" s="34">
        <f t="shared" si="4"/>
        <v>910398</v>
      </c>
      <c r="H28" s="13" t="str">
        <f t="shared" si="3"/>
        <v>D</v>
      </c>
      <c r="I28" s="13" t="str">
        <f t="shared" si="5"/>
        <v>No</v>
      </c>
    </row>
    <row r="29" spans="1:9" x14ac:dyDescent="0.25">
      <c r="A29" s="10" t="s">
        <v>7</v>
      </c>
      <c r="B29" s="12">
        <v>99254</v>
      </c>
      <c r="C29" s="12">
        <v>97312</v>
      </c>
      <c r="D29" s="12">
        <v>98251</v>
      </c>
      <c r="E29" s="12">
        <v>97945</v>
      </c>
      <c r="F29" s="34">
        <f t="shared" si="4"/>
        <v>392762</v>
      </c>
      <c r="H29" s="13" t="str">
        <f t="shared" si="3"/>
        <v>E</v>
      </c>
      <c r="I29" s="13" t="str">
        <f t="shared" si="5"/>
        <v>No</v>
      </c>
    </row>
    <row r="30" spans="1:9" x14ac:dyDescent="0.25">
      <c r="A30" s="10" t="s">
        <v>47</v>
      </c>
      <c r="B30" s="12">
        <v>122475</v>
      </c>
      <c r="C30" s="12">
        <v>122978</v>
      </c>
      <c r="D30" s="12">
        <v>126253</v>
      </c>
      <c r="E30" s="12">
        <v>127423</v>
      </c>
      <c r="F30" s="34">
        <f t="shared" si="4"/>
        <v>499129</v>
      </c>
      <c r="H30" s="13" t="str">
        <f t="shared" si="3"/>
        <v>E</v>
      </c>
      <c r="I30" s="13" t="str">
        <f t="shared" si="5"/>
        <v>No</v>
      </c>
    </row>
    <row r="31" spans="1:9" x14ac:dyDescent="0.25">
      <c r="A31" s="10" t="s">
        <v>8</v>
      </c>
      <c r="B31" s="12">
        <v>101345</v>
      </c>
      <c r="C31" s="12">
        <v>94968</v>
      </c>
      <c r="D31" s="12">
        <v>90156</v>
      </c>
      <c r="E31" s="12">
        <v>98127</v>
      </c>
      <c r="F31" s="34">
        <f t="shared" si="4"/>
        <v>384596</v>
      </c>
      <c r="H31" s="13" t="str">
        <f t="shared" si="3"/>
        <v>E</v>
      </c>
      <c r="I31" s="13" t="str">
        <f t="shared" si="5"/>
        <v>No</v>
      </c>
    </row>
    <row r="32" spans="1:9" x14ac:dyDescent="0.25">
      <c r="A32" s="10" t="s">
        <v>4</v>
      </c>
      <c r="B32" s="12">
        <v>75978</v>
      </c>
      <c r="C32" s="12">
        <v>79196</v>
      </c>
      <c r="D32" s="12">
        <v>83926</v>
      </c>
      <c r="E32" s="12">
        <v>76293</v>
      </c>
      <c r="F32" s="34">
        <f t="shared" si="4"/>
        <v>315393</v>
      </c>
      <c r="H32" s="13" t="str">
        <f t="shared" si="3"/>
        <v>E</v>
      </c>
      <c r="I32" s="13" t="str">
        <f t="shared" si="5"/>
        <v>No</v>
      </c>
    </row>
    <row r="33" spans="1:7" x14ac:dyDescent="0.25">
      <c r="A33" s="11" t="s">
        <v>16</v>
      </c>
      <c r="B33" s="34">
        <f>SUM(B21:B32)</f>
        <v>2812394</v>
      </c>
      <c r="C33" s="34">
        <f>SUM(C21:C32)</f>
        <v>2828536</v>
      </c>
      <c r="D33" s="34">
        <f>SUM(D21:D32)</f>
        <v>2867373</v>
      </c>
      <c r="E33" s="34">
        <f>SUM(E21:E32)</f>
        <v>2888681</v>
      </c>
      <c r="F33" s="34">
        <f t="shared" si="4"/>
        <v>11396984</v>
      </c>
    </row>
    <row r="35" spans="1:7" x14ac:dyDescent="0.25">
      <c r="B35" s="11" t="s">
        <v>11</v>
      </c>
      <c r="C35" s="11" t="s">
        <v>12</v>
      </c>
      <c r="D35" s="11" t="s">
        <v>13</v>
      </c>
      <c r="E35" s="11" t="s">
        <v>14</v>
      </c>
      <c r="F35" s="11" t="s">
        <v>22</v>
      </c>
      <c r="G35" s="11" t="s">
        <v>44</v>
      </c>
    </row>
    <row r="36" spans="1:7" x14ac:dyDescent="0.25">
      <c r="A36" s="11" t="s">
        <v>17</v>
      </c>
      <c r="B36" s="34">
        <f>B17+B33</f>
        <v>6537963</v>
      </c>
      <c r="C36" s="34">
        <f>C17+C33</f>
        <v>6685047</v>
      </c>
      <c r="D36" s="34">
        <f>D17+D33</f>
        <v>6712829</v>
      </c>
      <c r="E36" s="34">
        <f>E17+E33</f>
        <v>6674064</v>
      </c>
      <c r="F36" s="34">
        <f>F17+F33</f>
        <v>26609903</v>
      </c>
      <c r="G36" s="6" t="str">
        <f>IF(F36 &gt;= 25000000,"Yes","No")</f>
        <v>Yes</v>
      </c>
    </row>
    <row r="37" spans="1:7" x14ac:dyDescent="0.25">
      <c r="A37" s="11" t="s">
        <v>28</v>
      </c>
      <c r="B37" s="35">
        <f>B17/B36</f>
        <v>0.56983635422837353</v>
      </c>
      <c r="C37" s="35">
        <f>C17/C36</f>
        <v>0.57688614605103006</v>
      </c>
      <c r="D37" s="35">
        <f>D17/D36</f>
        <v>0.57285177381994978</v>
      </c>
      <c r="E37" s="35">
        <f>E17/E36</f>
        <v>0.56717810917006495</v>
      </c>
      <c r="F37" s="35"/>
    </row>
    <row r="38" spans="1:7" x14ac:dyDescent="0.25">
      <c r="A38" s="11" t="s">
        <v>50</v>
      </c>
      <c r="B38" s="35">
        <f>B33/B36</f>
        <v>0.43016364577162641</v>
      </c>
      <c r="C38" s="35">
        <f>C33/C36</f>
        <v>0.42311385394897</v>
      </c>
      <c r="D38" s="35">
        <f>D33/D36</f>
        <v>0.42714822618005016</v>
      </c>
      <c r="E38" s="35">
        <f>E33/E36</f>
        <v>0.43282189082993511</v>
      </c>
      <c r="F38" s="35"/>
    </row>
  </sheetData>
  <sortState xmlns:xlrd2="http://schemas.microsoft.com/office/spreadsheetml/2017/richdata2" ref="A5:E16">
    <sortCondition ref="A5"/>
  </sortState>
  <mergeCells count="3">
    <mergeCell ref="M3:N3"/>
    <mergeCell ref="A1:I1"/>
    <mergeCell ref="A2:I2"/>
  </mergeCells>
  <pageMargins left="0.7" right="0.7" top="0.75" bottom="0.75" header="0.3" footer="0.3"/>
  <pageSetup orientation="portrait" r:id="rId1"/>
  <headerFooter>
    <oddFooter>&amp;L&amp;F</oddFooter>
  </headerFooter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xr2:uid="{8611A1A5-A8AC-465B-B6A9-24749405A5A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Retail!B5:E5</xm:f>
              <xm:sqref>G5</xm:sqref>
            </x14:sparkline>
            <x14:sparkline>
              <xm:f>Retail!B6:E6</xm:f>
              <xm:sqref>G6</xm:sqref>
            </x14:sparkline>
            <x14:sparkline>
              <xm:f>Retail!B7:E7</xm:f>
              <xm:sqref>G7</xm:sqref>
            </x14:sparkline>
            <x14:sparkline>
              <xm:f>Retail!B8:E8</xm:f>
              <xm:sqref>G8</xm:sqref>
            </x14:sparkline>
            <x14:sparkline>
              <xm:f>Retail!B9:E9</xm:f>
              <xm:sqref>G9</xm:sqref>
            </x14:sparkline>
            <x14:sparkline>
              <xm:f>Retail!B10:E10</xm:f>
              <xm:sqref>G10</xm:sqref>
            </x14:sparkline>
            <x14:sparkline>
              <xm:f>Retail!B11:E11</xm:f>
              <xm:sqref>G11</xm:sqref>
            </x14:sparkline>
            <x14:sparkline>
              <xm:f>Retail!B12:E12</xm:f>
              <xm:sqref>G12</xm:sqref>
            </x14:sparkline>
            <x14:sparkline>
              <xm:f>Retail!B13:E13</xm:f>
              <xm:sqref>G13</xm:sqref>
            </x14:sparkline>
            <x14:sparkline>
              <xm:f>Retail!B14:E14</xm:f>
              <xm:sqref>G14</xm:sqref>
            </x14:sparkline>
            <x14:sparkline>
              <xm:f>Retail!B15:E15</xm:f>
              <xm:sqref>G15</xm:sqref>
            </x14:sparkline>
            <x14:sparkline>
              <xm:f>Retail!B16:E16</xm:f>
              <xm:sqref>G16</xm:sqref>
            </x14:sparkline>
          </x14:sparklines>
        </x14:sparklineGroup>
        <x14:sparklineGroup displayEmptyCellsAs="gap" high="1" xr2:uid="{3782DFAF-D346-47B3-A179-B8D0BFC7D94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Retail!B21:E21</xm:f>
              <xm:sqref>G21</xm:sqref>
            </x14:sparkline>
            <x14:sparkline>
              <xm:f>Retail!B22:E22</xm:f>
              <xm:sqref>G22</xm:sqref>
            </x14:sparkline>
            <x14:sparkline>
              <xm:f>Retail!B23:E23</xm:f>
              <xm:sqref>G23</xm:sqref>
            </x14:sparkline>
            <x14:sparkline>
              <xm:f>Retail!B24:E24</xm:f>
              <xm:sqref>G24</xm:sqref>
            </x14:sparkline>
            <x14:sparkline>
              <xm:f>Retail!B25:E25</xm:f>
              <xm:sqref>G25</xm:sqref>
            </x14:sparkline>
            <x14:sparkline>
              <xm:f>Retail!B26:E26</xm:f>
              <xm:sqref>G26</xm:sqref>
            </x14:sparkline>
            <x14:sparkline>
              <xm:f>Retail!B27:E27</xm:f>
              <xm:sqref>G27</xm:sqref>
            </x14:sparkline>
            <x14:sparkline>
              <xm:f>Retail!B28:E28</xm:f>
              <xm:sqref>G28</xm:sqref>
            </x14:sparkline>
            <x14:sparkline>
              <xm:f>Retail!B29:E29</xm:f>
              <xm:sqref>G29</xm:sqref>
            </x14:sparkline>
            <x14:sparkline>
              <xm:f>Retail!B30:E30</xm:f>
              <xm:sqref>G30</xm:sqref>
            </x14:sparkline>
            <x14:sparkline>
              <xm:f>Retail!B31:E31</xm:f>
              <xm:sqref>G31</xm:sqref>
            </x14:sparkline>
            <x14:sparkline>
              <xm:f>Retail!B32:E32</xm:f>
              <xm:sqref>G32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6"/>
  <sheetViews>
    <sheetView zoomScaleNormal="100" workbookViewId="0">
      <selection activeCell="D15" sqref="D15"/>
    </sheetView>
  </sheetViews>
  <sheetFormatPr defaultRowHeight="15" x14ac:dyDescent="0.25"/>
  <cols>
    <col min="1" max="1" width="18.28515625" bestFit="1" customWidth="1"/>
    <col min="2" max="6" width="10.7109375" customWidth="1"/>
    <col min="7" max="7" width="14.7109375" customWidth="1"/>
  </cols>
  <sheetData>
    <row r="1" spans="1:6" ht="30.75" thickBot="1" x14ac:dyDescent="0.3">
      <c r="A1" s="4" t="s">
        <v>52</v>
      </c>
      <c r="B1" s="7">
        <v>0.13</v>
      </c>
    </row>
    <row r="3" spans="1:6" x14ac:dyDescent="0.25">
      <c r="B3" s="11" t="s">
        <v>11</v>
      </c>
      <c r="C3" s="11" t="s">
        <v>12</v>
      </c>
      <c r="D3" s="11" t="s">
        <v>13</v>
      </c>
      <c r="E3" s="11" t="s">
        <v>14</v>
      </c>
      <c r="F3" s="11" t="s">
        <v>45</v>
      </c>
    </row>
    <row r="4" spans="1:6" x14ac:dyDescent="0.25">
      <c r="A4" s="11" t="s">
        <v>5</v>
      </c>
      <c r="B4" s="8"/>
      <c r="C4" s="8"/>
      <c r="D4" s="8"/>
      <c r="E4" s="8"/>
      <c r="F4" s="8"/>
    </row>
    <row r="5" spans="1:6" x14ac:dyDescent="0.25">
      <c r="A5" s="10" t="s">
        <v>0</v>
      </c>
      <c r="B5" s="34">
        <f>Retail!B5 * (1+$B$1)</f>
        <v>830284.45</v>
      </c>
      <c r="C5" s="34">
        <f>Retail!C5 * (1+$B$1)</f>
        <v>842728.00999999989</v>
      </c>
      <c r="D5" s="34">
        <f>Retail!D5 * (1+$B$1)</f>
        <v>828218.80999999994</v>
      </c>
      <c r="E5" s="34">
        <f>Retail!E5 * (1+$B$1)</f>
        <v>836623.74999999988</v>
      </c>
      <c r="F5" s="34">
        <f>SUM(B5:E5)</f>
        <v>3337855.02</v>
      </c>
    </row>
    <row r="6" spans="1:6" x14ac:dyDescent="0.25">
      <c r="A6" s="10" t="s">
        <v>46</v>
      </c>
      <c r="B6" s="34">
        <f>Retail!B6 * (1+$B$1)</f>
        <v>277073.74</v>
      </c>
      <c r="C6" s="34">
        <f>Retail!C6 * (1+$B$1)</f>
        <v>290171.56999999995</v>
      </c>
      <c r="D6" s="34">
        <f>Retail!D6 * (1+$B$1)</f>
        <v>289207.67999999999</v>
      </c>
      <c r="E6" s="34">
        <f>Retail!E6 * (1+$B$1)</f>
        <v>284227.76999999996</v>
      </c>
      <c r="F6" s="34">
        <f t="shared" ref="F6:F16" si="0">SUM(B6:E6)</f>
        <v>1140680.76</v>
      </c>
    </row>
    <row r="7" spans="1:6" x14ac:dyDescent="0.25">
      <c r="A7" s="10" t="s">
        <v>15</v>
      </c>
      <c r="B7" s="34">
        <f>Retail!B7 * (1+$B$1)</f>
        <v>516409.99999999994</v>
      </c>
      <c r="C7" s="34">
        <f>Retail!C7 * (1+$B$1)</f>
        <v>540278.99</v>
      </c>
      <c r="D7" s="34">
        <f>Retail!D7 * (1+$B$1)</f>
        <v>539268.7699999999</v>
      </c>
      <c r="E7" s="34">
        <f>Retail!E7 * (1+$B$1)</f>
        <v>534174.73</v>
      </c>
      <c r="F7" s="34">
        <f t="shared" si="0"/>
        <v>2130132.4899999998</v>
      </c>
    </row>
    <row r="8" spans="1:6" x14ac:dyDescent="0.25">
      <c r="A8" s="10" t="s">
        <v>1</v>
      </c>
      <c r="B8" s="34">
        <f>Retail!B8 * (1+$B$1)</f>
        <v>353451.56999999995</v>
      </c>
      <c r="C8" s="34">
        <f>Retail!C8 * (1+$B$1)</f>
        <v>352545.30999999994</v>
      </c>
      <c r="D8" s="34">
        <f>Retail!D8 * (1+$B$1)</f>
        <v>353567.95999999996</v>
      </c>
      <c r="E8" s="34">
        <f>Retail!E8 * (1+$B$1)</f>
        <v>356895.80999999994</v>
      </c>
      <c r="F8" s="34">
        <f t="shared" si="0"/>
        <v>1416460.65</v>
      </c>
    </row>
    <row r="9" spans="1:6" x14ac:dyDescent="0.25">
      <c r="A9" s="10" t="s">
        <v>2</v>
      </c>
      <c r="B9" s="34">
        <f>Retail!B9 * (1+$B$1)</f>
        <v>478515.44999999995</v>
      </c>
      <c r="C9" s="34">
        <f>Retail!C9 * (1+$B$1)</f>
        <v>467510.37999999995</v>
      </c>
      <c r="D9" s="34">
        <f>Retail!D9 * (1+$B$1)</f>
        <v>468674.27999999997</v>
      </c>
      <c r="E9" s="34">
        <f>Retail!E9 * (1+$B$1)</f>
        <v>473698.25999999995</v>
      </c>
      <c r="F9" s="34">
        <f t="shared" si="0"/>
        <v>1888398.3699999999</v>
      </c>
    </row>
    <row r="10" spans="1:6" x14ac:dyDescent="0.25">
      <c r="A10" s="10" t="s">
        <v>3</v>
      </c>
      <c r="B10" s="34">
        <f>Retail!B10 * (1+$B$1)</f>
        <v>206502.97999999998</v>
      </c>
      <c r="C10" s="34">
        <f>Retail!C10 * (1+$B$1)</f>
        <v>227949.24999999997</v>
      </c>
      <c r="D10" s="34">
        <f>Retail!D10 * (1+$B$1)</f>
        <v>226308.49</v>
      </c>
      <c r="E10" s="34">
        <f>Retail!E10 * (1+$B$1)</f>
        <v>220087.83999999997</v>
      </c>
      <c r="F10" s="34">
        <f t="shared" si="0"/>
        <v>880848.55999999994</v>
      </c>
    </row>
    <row r="11" spans="1:6" x14ac:dyDescent="0.25">
      <c r="A11" s="10" t="s">
        <v>9</v>
      </c>
      <c r="B11" s="34">
        <f>Retail!B11 * (1+$B$1)</f>
        <v>331627.87999999995</v>
      </c>
      <c r="C11" s="34">
        <f>Retail!C11 * (1+$B$1)</f>
        <v>329094.42</v>
      </c>
      <c r="D11" s="34">
        <f>Retail!D11 * (1+$B$1)</f>
        <v>331931.84999999998</v>
      </c>
      <c r="E11" s="34">
        <f>Retail!E11 * (1+$B$1)</f>
        <v>335962.55999999994</v>
      </c>
      <c r="F11" s="34">
        <f t="shared" si="0"/>
        <v>1328616.71</v>
      </c>
    </row>
    <row r="12" spans="1:6" x14ac:dyDescent="0.25">
      <c r="A12" s="10" t="s">
        <v>10</v>
      </c>
      <c r="B12" s="34">
        <f>Retail!B12 * (1+$B$1)</f>
        <v>217843.65999999997</v>
      </c>
      <c r="C12" s="34">
        <f>Retail!C12 * (1+$B$1)</f>
        <v>222965.94999999998</v>
      </c>
      <c r="D12" s="34">
        <f>Retail!D12 * (1+$B$1)</f>
        <v>224073.34999999998</v>
      </c>
      <c r="E12" s="34">
        <f>Retail!E12 * (1+$B$1)</f>
        <v>218993.99999999997</v>
      </c>
      <c r="F12" s="34">
        <f t="shared" si="0"/>
        <v>883876.96</v>
      </c>
    </row>
    <row r="13" spans="1:6" x14ac:dyDescent="0.25">
      <c r="A13" s="10" t="s">
        <v>7</v>
      </c>
      <c r="B13" s="34">
        <f>Retail!B13 * (1+$B$1)</f>
        <v>320837.50999999995</v>
      </c>
      <c r="C13" s="34">
        <f>Retail!C13 * (1+$B$1)</f>
        <v>317907.42</v>
      </c>
      <c r="D13" s="34">
        <f>Retail!D13 * (1+$B$1)</f>
        <v>317176.31</v>
      </c>
      <c r="E13" s="34">
        <f>Retail!E13 * (1+$B$1)</f>
        <v>322175.43</v>
      </c>
      <c r="F13" s="34">
        <f t="shared" si="0"/>
        <v>1278096.67</v>
      </c>
    </row>
    <row r="14" spans="1:6" x14ac:dyDescent="0.25">
      <c r="A14" s="10" t="s">
        <v>47</v>
      </c>
      <c r="B14" s="34">
        <f>Retail!B14 * (1+$B$1)</f>
        <v>140783.31</v>
      </c>
      <c r="C14" s="34">
        <f>Retail!C14 * (1+$B$1)</f>
        <v>141339.26999999999</v>
      </c>
      <c r="D14" s="34">
        <f>Retail!D14 * (1+$B$1)</f>
        <v>142620.68999999997</v>
      </c>
      <c r="E14" s="34">
        <f>Retail!E14 * (1+$B$1)</f>
        <v>137306.29999999999</v>
      </c>
      <c r="F14" s="34">
        <f t="shared" si="0"/>
        <v>562049.56999999983</v>
      </c>
    </row>
    <row r="15" spans="1:6" x14ac:dyDescent="0.25">
      <c r="A15" s="10" t="s">
        <v>8</v>
      </c>
      <c r="B15" s="34">
        <f>Retail!B15 * (1+$B$1)</f>
        <v>271027.11</v>
      </c>
      <c r="C15" s="34">
        <f>Retail!C15 * (1+$B$1)</f>
        <v>274254.38999999996</v>
      </c>
      <c r="D15" s="34">
        <f>Retail!D15 * (1+$B$1)</f>
        <v>277602.57999999996</v>
      </c>
      <c r="E15" s="34">
        <f>Retail!E15 * (1+$B$1)</f>
        <v>280123.61</v>
      </c>
      <c r="F15" s="34">
        <f t="shared" si="0"/>
        <v>1103007.69</v>
      </c>
    </row>
    <row r="16" spans="1:6" x14ac:dyDescent="0.25">
      <c r="A16" s="10" t="s">
        <v>4</v>
      </c>
      <c r="B16" s="34">
        <f>Retail!B16 * (1+$B$1)</f>
        <v>265535.31</v>
      </c>
      <c r="C16" s="34">
        <f>Retail!C16 * (1+$B$1)</f>
        <v>351112.47</v>
      </c>
      <c r="D16" s="34">
        <f>Retail!D16 * (1+$B$1)</f>
        <v>346714.50999999995</v>
      </c>
      <c r="E16" s="34">
        <f>Retail!E16 * (1+$B$1)</f>
        <v>277212.73</v>
      </c>
      <c r="F16" s="34">
        <f t="shared" si="0"/>
        <v>1240575.02</v>
      </c>
    </row>
    <row r="17" spans="1:6" x14ac:dyDescent="0.25">
      <c r="A17" s="10" t="s">
        <v>16</v>
      </c>
      <c r="B17" s="34">
        <f>SUM(B5:B16)</f>
        <v>4209892.97</v>
      </c>
      <c r="C17" s="34">
        <f t="shared" ref="C17:F17" si="1">SUM(C5:C16)</f>
        <v>4357857.43</v>
      </c>
      <c r="D17" s="34">
        <f t="shared" si="1"/>
        <v>4345365.2799999993</v>
      </c>
      <c r="E17" s="34">
        <f t="shared" si="1"/>
        <v>4277482.7899999991</v>
      </c>
      <c r="F17" s="34">
        <f t="shared" si="1"/>
        <v>17190598.469999999</v>
      </c>
    </row>
    <row r="19" spans="1:6" x14ac:dyDescent="0.25">
      <c r="B19" s="11" t="s">
        <v>11</v>
      </c>
      <c r="C19" s="11" t="s">
        <v>12</v>
      </c>
      <c r="D19" s="11" t="s">
        <v>13</v>
      </c>
      <c r="E19" s="11" t="s">
        <v>14</v>
      </c>
      <c r="F19" s="11" t="s">
        <v>22</v>
      </c>
    </row>
    <row r="20" spans="1:6" x14ac:dyDescent="0.25">
      <c r="A20" s="11" t="s">
        <v>6</v>
      </c>
      <c r="B20" s="8"/>
      <c r="C20" s="8"/>
      <c r="D20" s="9"/>
      <c r="E20" s="8"/>
      <c r="F20" s="8"/>
    </row>
    <row r="21" spans="1:6" x14ac:dyDescent="0.25">
      <c r="A21" s="10" t="s">
        <v>0</v>
      </c>
      <c r="B21" s="34">
        <f>Retail!B21 * (1+$B$1)</f>
        <v>503212.73</v>
      </c>
      <c r="C21" s="34">
        <f>Retail!C21 * (1+$B$1)</f>
        <v>504118.98999999993</v>
      </c>
      <c r="D21" s="34">
        <f>Retail!D21 * (1+$B$1)</f>
        <v>507544.01999999996</v>
      </c>
      <c r="E21" s="34">
        <f>Retail!E21 * (1+$B$1)</f>
        <v>510619.87999999995</v>
      </c>
      <c r="F21" s="34">
        <f>SUM(B21:E21)</f>
        <v>2025495.6199999999</v>
      </c>
    </row>
    <row r="22" spans="1:6" x14ac:dyDescent="0.25">
      <c r="A22" s="10" t="s">
        <v>46</v>
      </c>
      <c r="B22" s="34">
        <f>Retail!B22 * (1+$B$1)</f>
        <v>367235.30999999994</v>
      </c>
      <c r="C22" s="34">
        <f>Retail!C22 * (1+$B$1)</f>
        <v>368343.83999999997</v>
      </c>
      <c r="D22" s="34">
        <f>Retail!D22 * (1+$B$1)</f>
        <v>374962.24999999994</v>
      </c>
      <c r="E22" s="34">
        <f>Retail!E22 * (1+$B$1)</f>
        <v>381199.85</v>
      </c>
      <c r="F22" s="34">
        <f t="shared" ref="F22:F32" si="2">SUM(B22:E22)</f>
        <v>1491741.25</v>
      </c>
    </row>
    <row r="23" spans="1:6" x14ac:dyDescent="0.25">
      <c r="A23" s="10" t="s">
        <v>15</v>
      </c>
      <c r="B23" s="34">
        <f>Retail!B23 * (1+$B$1)</f>
        <v>301947.3</v>
      </c>
      <c r="C23" s="34">
        <f>Retail!C23 * (1+$B$1)</f>
        <v>304458.15999999997</v>
      </c>
      <c r="D23" s="34">
        <f>Retail!D23 * (1+$B$1)</f>
        <v>307410.84999999998</v>
      </c>
      <c r="E23" s="34">
        <f>Retail!E23 * (1+$B$1)</f>
        <v>309758.99</v>
      </c>
      <c r="F23" s="34">
        <f t="shared" si="2"/>
        <v>1223575.2999999998</v>
      </c>
    </row>
    <row r="24" spans="1:6" x14ac:dyDescent="0.25">
      <c r="A24" s="10" t="s">
        <v>1</v>
      </c>
      <c r="B24" s="34">
        <f>Retail!B24 * (1+$B$1)</f>
        <v>443949.87999999995</v>
      </c>
      <c r="C24" s="34">
        <f>Retail!C24 * (1+$B$1)</f>
        <v>446164.67999999993</v>
      </c>
      <c r="D24" s="34">
        <f>Retail!D24 * (1+$B$1)</f>
        <v>446559.04999999993</v>
      </c>
      <c r="E24" s="34">
        <f>Retail!E24 * (1+$B$1)</f>
        <v>447465.30999999994</v>
      </c>
      <c r="F24" s="34">
        <f t="shared" si="2"/>
        <v>1784138.92</v>
      </c>
    </row>
    <row r="25" spans="1:6" x14ac:dyDescent="0.25">
      <c r="A25" s="10" t="s">
        <v>2</v>
      </c>
      <c r="B25" s="34">
        <f>Retail!B25 * (1+$B$1)</f>
        <v>320632.98</v>
      </c>
      <c r="C25" s="34">
        <f>Retail!C25 * (1+$B$1)</f>
        <v>322047.74</v>
      </c>
      <c r="D25" s="34">
        <f>Retail!D25 * (1+$B$1)</f>
        <v>331314.87</v>
      </c>
      <c r="E25" s="34">
        <f>Retail!E25 * (1+$B$1)</f>
        <v>339174.01999999996</v>
      </c>
      <c r="F25" s="34">
        <f t="shared" si="2"/>
        <v>1313169.6099999999</v>
      </c>
    </row>
    <row r="26" spans="1:6" x14ac:dyDescent="0.25">
      <c r="A26" s="10" t="s">
        <v>3</v>
      </c>
      <c r="B26" s="34">
        <f>Retail!B26 * (1+$B$1)</f>
        <v>206393.36999999997</v>
      </c>
      <c r="C26" s="34">
        <f>Retail!C26 * (1+$B$1)</f>
        <v>208277.08</v>
      </c>
      <c r="D26" s="34">
        <f>Retail!D26 * (1+$B$1)</f>
        <v>211285.13999999998</v>
      </c>
      <c r="E26" s="34">
        <f>Retail!E26 * (1+$B$1)</f>
        <v>209372.05</v>
      </c>
      <c r="F26" s="34">
        <f t="shared" si="2"/>
        <v>835327.6399999999</v>
      </c>
    </row>
    <row r="27" spans="1:6" x14ac:dyDescent="0.25">
      <c r="A27" s="10" t="s">
        <v>9</v>
      </c>
      <c r="B27" s="34">
        <f>Retail!B27 * (1+$B$1)</f>
        <v>332804.20999999996</v>
      </c>
      <c r="C27" s="34">
        <f>Retail!C27 * (1+$B$1)</f>
        <v>340708.55999999994</v>
      </c>
      <c r="D27" s="34">
        <f>Retail!D27 * (1+$B$1)</f>
        <v>351357.68</v>
      </c>
      <c r="E27" s="34">
        <f>Retail!E27 * (1+$B$1)</f>
        <v>352698.99</v>
      </c>
      <c r="F27" s="34">
        <f t="shared" si="2"/>
        <v>1377569.44</v>
      </c>
    </row>
    <row r="28" spans="1:6" x14ac:dyDescent="0.25">
      <c r="A28" s="10" t="s">
        <v>10</v>
      </c>
      <c r="B28" s="34">
        <f>Retail!B28 * (1+$B$1)</f>
        <v>250900.67999999996</v>
      </c>
      <c r="C28" s="34">
        <f>Retail!C28 * (1+$B$1)</f>
        <v>256393.61</v>
      </c>
      <c r="D28" s="34">
        <f>Retail!D28 * (1+$B$1)</f>
        <v>259295.44999999998</v>
      </c>
      <c r="E28" s="34">
        <f>Retail!E28 * (1+$B$1)</f>
        <v>262160</v>
      </c>
      <c r="F28" s="34">
        <f t="shared" si="2"/>
        <v>1028749.7399999999</v>
      </c>
    </row>
    <row r="29" spans="1:6" x14ac:dyDescent="0.25">
      <c r="A29" s="10" t="s">
        <v>7</v>
      </c>
      <c r="B29" s="34">
        <f>Retail!B29 * (1+$B$1)</f>
        <v>112157.01999999999</v>
      </c>
      <c r="C29" s="34">
        <f>Retail!C29 * (1+$B$1)</f>
        <v>109962.55999999998</v>
      </c>
      <c r="D29" s="34">
        <f>Retail!D29 * (1+$B$1)</f>
        <v>111023.62999999999</v>
      </c>
      <c r="E29" s="34">
        <f>Retail!E29 * (1+$B$1)</f>
        <v>110677.84999999999</v>
      </c>
      <c r="F29" s="34">
        <f t="shared" si="2"/>
        <v>443821.05999999994</v>
      </c>
    </row>
    <row r="30" spans="1:6" x14ac:dyDescent="0.25">
      <c r="A30" s="10" t="s">
        <v>47</v>
      </c>
      <c r="B30" s="34">
        <f>Retail!B30 * (1+$B$1)</f>
        <v>138396.75</v>
      </c>
      <c r="C30" s="34">
        <f>Retail!C30 * (1+$B$1)</f>
        <v>138965.13999999998</v>
      </c>
      <c r="D30" s="34">
        <f>Retail!D30 * (1+$B$1)</f>
        <v>142665.88999999998</v>
      </c>
      <c r="E30" s="34">
        <f>Retail!E30 * (1+$B$1)</f>
        <v>143987.99</v>
      </c>
      <c r="F30" s="34">
        <f t="shared" si="2"/>
        <v>564015.77</v>
      </c>
    </row>
    <row r="31" spans="1:6" x14ac:dyDescent="0.25">
      <c r="A31" s="10" t="s">
        <v>8</v>
      </c>
      <c r="B31" s="34">
        <f>Retail!B31 * (1+$B$1)</f>
        <v>114519.84999999999</v>
      </c>
      <c r="C31" s="34">
        <f>Retail!C31 * (1+$B$1)</f>
        <v>107313.84</v>
      </c>
      <c r="D31" s="34">
        <f>Retail!D31 * (1+$B$1)</f>
        <v>101876.27999999998</v>
      </c>
      <c r="E31" s="34">
        <f>Retail!E31 * (1+$B$1)</f>
        <v>110883.51</v>
      </c>
      <c r="F31" s="34">
        <f t="shared" si="2"/>
        <v>434593.48</v>
      </c>
    </row>
    <row r="32" spans="1:6" x14ac:dyDescent="0.25">
      <c r="A32" s="10" t="s">
        <v>4</v>
      </c>
      <c r="B32" s="34">
        <f>Retail!B32 * (1+$B$1)</f>
        <v>85855.139999999985</v>
      </c>
      <c r="C32" s="34">
        <f>Retail!C32 * (1+$B$1)</f>
        <v>89491.48</v>
      </c>
      <c r="D32" s="34">
        <f>Retail!D32 * (1+$B$1)</f>
        <v>94836.37999999999</v>
      </c>
      <c r="E32" s="34">
        <f>Retail!E32 * (1+$B$1)</f>
        <v>86211.09</v>
      </c>
      <c r="F32" s="34">
        <f t="shared" si="2"/>
        <v>356394.08999999997</v>
      </c>
    </row>
    <row r="33" spans="1:7" x14ac:dyDescent="0.25">
      <c r="A33" s="10" t="s">
        <v>16</v>
      </c>
      <c r="B33" s="34">
        <f>SUM(B21:B32)</f>
        <v>3178005.22</v>
      </c>
      <c r="C33" s="34">
        <f t="shared" ref="C33:F33" si="3">SUM(C21:C32)</f>
        <v>3196245.6799999997</v>
      </c>
      <c r="D33" s="34">
        <f t="shared" si="3"/>
        <v>3240131.49</v>
      </c>
      <c r="E33" s="34">
        <f t="shared" si="3"/>
        <v>3264209.5299999993</v>
      </c>
      <c r="F33" s="34">
        <f t="shared" si="3"/>
        <v>12878591.92</v>
      </c>
    </row>
    <row r="35" spans="1:7" x14ac:dyDescent="0.25">
      <c r="B35" s="11" t="s">
        <v>11</v>
      </c>
      <c r="C35" s="11" t="s">
        <v>12</v>
      </c>
      <c r="D35" s="11" t="s">
        <v>13</v>
      </c>
      <c r="E35" s="11" t="s">
        <v>14</v>
      </c>
      <c r="F35" s="11" t="s">
        <v>22</v>
      </c>
      <c r="G35" s="11" t="s">
        <v>44</v>
      </c>
    </row>
    <row r="36" spans="1:7" x14ac:dyDescent="0.25">
      <c r="A36" s="11" t="s">
        <v>49</v>
      </c>
      <c r="B36" s="12">
        <f>B17+B33</f>
        <v>7387898.1899999995</v>
      </c>
      <c r="C36" s="12">
        <f>C17+C33</f>
        <v>7554103.1099999994</v>
      </c>
      <c r="D36" s="12">
        <f>D17+D33</f>
        <v>7585496.7699999996</v>
      </c>
      <c r="E36" s="12">
        <f>E17+E33</f>
        <v>7541692.3199999984</v>
      </c>
      <c r="F36" s="12">
        <f>F17+F33</f>
        <v>30069190.390000001</v>
      </c>
      <c r="G36" s="5" t="str">
        <f>IF(F36 &gt;= 30000000,"Yes","No")</f>
        <v>Yes</v>
      </c>
    </row>
  </sheetData>
  <pageMargins left="0.7" right="0.7" top="0.75" bottom="0.75" header="0.3" footer="0.3"/>
  <pageSetup orientation="portrait" r:id="rId1"/>
  <headerFooter>
    <oddFooter>&amp;L&amp;F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"/>
  <sheetViews>
    <sheetView zoomScaleNormal="100" workbookViewId="0">
      <selection activeCell="D15" sqref="D15"/>
    </sheetView>
  </sheetViews>
  <sheetFormatPr defaultRowHeight="15" x14ac:dyDescent="0.25"/>
  <cols>
    <col min="1" max="1" width="17.42578125" bestFit="1" customWidth="1"/>
    <col min="2" max="4" width="20.7109375" customWidth="1"/>
  </cols>
  <sheetData>
    <row r="1" spans="1:4" ht="15.75" thickBot="1" x14ac:dyDescent="0.3">
      <c r="A1" s="11" t="s">
        <v>29</v>
      </c>
    </row>
    <row r="2" spans="1:4" x14ac:dyDescent="0.25">
      <c r="A2" s="26"/>
      <c r="B2" s="27" t="s">
        <v>38</v>
      </c>
      <c r="C2" s="27" t="s">
        <v>30</v>
      </c>
      <c r="D2" s="28" t="s">
        <v>39</v>
      </c>
    </row>
    <row r="3" spans="1:4" ht="30" x14ac:dyDescent="0.25">
      <c r="A3" s="29" t="s">
        <v>40</v>
      </c>
      <c r="B3" s="21" t="s">
        <v>31</v>
      </c>
      <c r="C3" s="21" t="s">
        <v>31</v>
      </c>
      <c r="D3" s="30" t="s">
        <v>31</v>
      </c>
    </row>
    <row r="4" spans="1:4" x14ac:dyDescent="0.25">
      <c r="A4" s="29" t="s">
        <v>41</v>
      </c>
      <c r="B4" s="31">
        <v>1</v>
      </c>
      <c r="C4" s="31">
        <v>2</v>
      </c>
      <c r="D4" s="32">
        <v>3</v>
      </c>
    </row>
    <row r="5" spans="1:4" ht="15.75" thickBot="1" x14ac:dyDescent="0.3">
      <c r="A5" s="33" t="s">
        <v>42</v>
      </c>
      <c r="B5" s="1">
        <v>100000</v>
      </c>
      <c r="C5" s="1">
        <v>110000</v>
      </c>
      <c r="D5" s="2">
        <v>120000</v>
      </c>
    </row>
    <row r="8" spans="1:4" x14ac:dyDescent="0.25">
      <c r="A8" s="20" t="s">
        <v>32</v>
      </c>
    </row>
    <row r="9" spans="1:4" x14ac:dyDescent="0.25">
      <c r="A9" s="10" t="s">
        <v>33</v>
      </c>
      <c r="B9" s="10">
        <v>5</v>
      </c>
      <c r="C9" s="10">
        <v>5</v>
      </c>
      <c r="D9" s="10">
        <v>5</v>
      </c>
    </row>
    <row r="10" spans="1:4" x14ac:dyDescent="0.25">
      <c r="A10" s="10" t="s">
        <v>34</v>
      </c>
      <c r="B10" s="22">
        <v>5.0500000000000003E-2</v>
      </c>
      <c r="C10" s="22">
        <v>5.0500000000000003E-2</v>
      </c>
      <c r="D10" s="22">
        <v>5.0500000000000003E-2</v>
      </c>
    </row>
    <row r="11" spans="1:4" x14ac:dyDescent="0.25">
      <c r="A11" s="10" t="s">
        <v>35</v>
      </c>
      <c r="B11" s="23">
        <f>PMT(B10/12,B9*12,-B5)</f>
        <v>1889.4149413927671</v>
      </c>
      <c r="C11" s="23">
        <f t="shared" ref="C11:D11" si="0">PMT(C10/12,C9*12,-C5)</f>
        <v>2078.3564355320436</v>
      </c>
      <c r="D11" s="23">
        <f t="shared" si="0"/>
        <v>2267.2979296713202</v>
      </c>
    </row>
    <row r="12" spans="1:4" x14ac:dyDescent="0.25">
      <c r="A12" s="10" t="s">
        <v>36</v>
      </c>
      <c r="B12" s="24">
        <f>(B9*12)*B11</f>
        <v>113364.89648356603</v>
      </c>
      <c r="C12" s="24">
        <f t="shared" ref="C12:D12" si="1">(C9*12)*C11</f>
        <v>124701.38613192261</v>
      </c>
      <c r="D12" s="24">
        <f t="shared" si="1"/>
        <v>136037.87578027922</v>
      </c>
    </row>
    <row r="13" spans="1:4" x14ac:dyDescent="0.25">
      <c r="A13" s="10" t="s">
        <v>37</v>
      </c>
      <c r="B13" s="25">
        <f>B12-B5</f>
        <v>13364.89648356603</v>
      </c>
      <c r="C13" s="25">
        <f>C12-C5</f>
        <v>14701.386131922613</v>
      </c>
      <c r="D13" s="25">
        <f t="shared" ref="D13" si="2">D12-D5</f>
        <v>16037.875780279224</v>
      </c>
    </row>
    <row r="15" spans="1:4" x14ac:dyDescent="0.25">
      <c r="A15" s="11" t="s">
        <v>43</v>
      </c>
      <c r="B15" s="3" t="str">
        <f>IF(AND(B4&gt;=2,B11&lt;=2100), B2, "")</f>
        <v/>
      </c>
      <c r="C15" s="3" t="str">
        <f t="shared" ref="C15:D15" si="3">IF(AND(C4&gt;=2,C11&lt;=2100), C2, "")</f>
        <v>Online For You</v>
      </c>
      <c r="D15" s="3" t="str">
        <f t="shared" si="3"/>
        <v/>
      </c>
    </row>
  </sheetData>
  <pageMargins left="0.7" right="0.7" top="0.75" bottom="0.75" header="0.3" footer="0.3"/>
  <pageSetup orientation="portrait" r:id="rId1"/>
  <headerFooter>
    <oddFooter>&amp;L&amp;F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cVYl1MhwoFIyPPy3JYBNp9E0yj/XnIsRn9L37PDIFM4=-~G45Qnwml9MeVZfxEt2mvAA==</id>
</project>
</file>

<file path=customXml/itemProps1.xml><?xml version="1.0" encoding="utf-8"?>
<ds:datastoreItem xmlns:ds="http://schemas.openxmlformats.org/officeDocument/2006/customXml" ds:itemID="{A352B6A4-2E90-434D-B555-29F8B576FE2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Retail</vt:lpstr>
      <vt:lpstr>Predictions</vt:lpstr>
      <vt:lpstr>Online</vt:lpstr>
      <vt:lpstr>SalesComparison</vt:lpstr>
      <vt:lpstr>Rank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Office</dc:creator>
  <cp:lastModifiedBy>Oscar Vasquez</cp:lastModifiedBy>
  <cp:lastPrinted>2020-09-24T23:29:39Z</cp:lastPrinted>
  <dcterms:created xsi:type="dcterms:W3CDTF">2015-07-20T15:06:52Z</dcterms:created>
  <dcterms:modified xsi:type="dcterms:W3CDTF">2020-09-24T23:31:10Z</dcterms:modified>
</cp:coreProperties>
</file>