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Beton\Documents\GitHub\Ho9-Game\Dokumente\"/>
    </mc:Choice>
  </mc:AlternateContent>
  <xr:revisionPtr revIDLastSave="0" documentId="13_ncr:1_{61FC848B-64F3-4428-B7B6-7AAA3E4EDA51}" xr6:coauthVersionLast="46" xr6:coauthVersionMax="46" xr10:uidLastSave="{00000000-0000-0000-0000-000000000000}"/>
  <bookViews>
    <workbookView xWindow="-120" yWindow="-120" windowWidth="29040" windowHeight="15840" tabRatio="741" xr2:uid="{193C98AB-F4A1-41E9-90A0-7C2696D3F407}"/>
  </bookViews>
  <sheets>
    <sheet name="Gesamtansicht" sheetId="6" r:id="rId1"/>
    <sheet name="Vorprojektphase" sheetId="9" r:id="rId2"/>
    <sheet name="Projektmanagement" sheetId="5" r:id="rId3"/>
    <sheet name="Implementierung der Spielelogik" sheetId="1" r:id="rId4"/>
    <sheet name="Erstellung der Spiel-Assets" sheetId="3" r:id="rId5"/>
    <sheet name="Erstellung von SFX&amp;VFX" sheetId="4" r:id="rId6"/>
    <sheet name="Dokumentation" sheetId="8" r:id="rId7"/>
    <sheet name="Tabelle3" sheetId="14" r:id="rId8"/>
    <sheet name="Tabelle2" sheetId="13" r:id="rId9"/>
    <sheet name="Tabelle1" sheetId="12" r:id="rId10"/>
    <sheet name="Diagramme_" sheetId="11" r:id="rId11"/>
    <sheet name="Kompatibilitätsbericht" sheetId="7" state="hidden" r:id="rId12"/>
  </sheets>
  <definedNames>
    <definedName name="_FilterDatabase" localSheetId="4" hidden="1">'Erstellung der Spiel-Assets'!$A$3:$F$11</definedName>
    <definedName name="_xlnm._FilterDatabase" localSheetId="6" hidden="1">Dokumentation!$A$3:$F$45</definedName>
    <definedName name="_xlnm._FilterDatabase" localSheetId="4" hidden="1">'Erstellung der Spiel-Assets'!$A$3:$F$11</definedName>
    <definedName name="_xlnm._FilterDatabase" localSheetId="5" hidden="1">'Erstellung von SFX&amp;VFX'!$A$3:$F$9</definedName>
    <definedName name="_xlnm._FilterDatabase" localSheetId="3" hidden="1">'Implementierung der Spielelogik'!$A$3:$F$14</definedName>
    <definedName name="_xlnm._FilterDatabase" localSheetId="2" hidden="1">Projektmanagement!$A$3:$F$15</definedName>
    <definedName name="_xlnm._FilterDatabase" localSheetId="1" hidden="1">Vorprojektphase!$A$3:$F$29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6" l="1"/>
  <c r="M11" i="6" s="1"/>
  <c r="H7" i="6"/>
  <c r="N7" i="6"/>
  <c r="M7" i="6" s="1"/>
  <c r="Q7" i="6"/>
  <c r="P7" i="6" s="1"/>
  <c r="T7" i="6"/>
  <c r="S7" i="6" s="1"/>
  <c r="L9" i="6"/>
  <c r="O9" i="6"/>
  <c r="R9" i="6"/>
  <c r="H10" i="6"/>
  <c r="N10" i="6"/>
  <c r="M10" i="6" s="1"/>
  <c r="Q10" i="6"/>
  <c r="P10" i="6" s="1"/>
  <c r="T10" i="6"/>
  <c r="S10" i="6" s="1"/>
  <c r="H11" i="6"/>
  <c r="Q11" i="6"/>
  <c r="P11" i="6" s="1"/>
  <c r="T11" i="6"/>
  <c r="S11" i="6" s="1"/>
  <c r="H12" i="6"/>
  <c r="N12" i="6"/>
  <c r="M12" i="6" s="1"/>
  <c r="Q12" i="6"/>
  <c r="P12" i="6" s="1"/>
  <c r="T12" i="6"/>
  <c r="S12" i="6" s="1"/>
  <c r="H13" i="6"/>
  <c r="N13" i="6"/>
  <c r="M13" i="6" s="1"/>
  <c r="Q13" i="6"/>
  <c r="P13" i="6" s="1"/>
  <c r="T13" i="6"/>
  <c r="S13" i="6" s="1"/>
  <c r="L14" i="6"/>
  <c r="O14" i="6"/>
  <c r="R14" i="6"/>
  <c r="H15" i="6"/>
  <c r="N15" i="6"/>
  <c r="M15" i="6" s="1"/>
  <c r="Q15" i="6"/>
  <c r="P15" i="6" s="1"/>
  <c r="T15" i="6"/>
  <c r="S15" i="6" s="1"/>
  <c r="H16" i="6"/>
  <c r="N16" i="6"/>
  <c r="M16" i="6" s="1"/>
  <c r="Q16" i="6"/>
  <c r="P16" i="6" s="1"/>
  <c r="T16" i="6"/>
  <c r="S16" i="6" s="1"/>
  <c r="H17" i="6"/>
  <c r="N17" i="6"/>
  <c r="M17" i="6" s="1"/>
  <c r="Q17" i="6"/>
  <c r="P17" i="6" s="1"/>
  <c r="T17" i="6"/>
  <c r="S17" i="6" s="1"/>
  <c r="H18" i="6"/>
  <c r="N18" i="6"/>
  <c r="M18" i="6" s="1"/>
  <c r="Q18" i="6"/>
  <c r="P18" i="6" s="1"/>
  <c r="T18" i="6"/>
  <c r="S18" i="6" s="1"/>
  <c r="L19" i="6"/>
  <c r="O19" i="6"/>
  <c r="H20" i="6"/>
  <c r="N20" i="6"/>
  <c r="M20" i="6" s="1"/>
  <c r="Q20" i="6"/>
  <c r="P20" i="6" s="1"/>
  <c r="T20" i="6"/>
  <c r="S20" i="6" s="1"/>
  <c r="H21" i="6"/>
  <c r="N21" i="6"/>
  <c r="M21" i="6" s="1"/>
  <c r="Q21" i="6"/>
  <c r="P21" i="6" s="1"/>
  <c r="T21" i="6"/>
  <c r="S21" i="6" s="1"/>
  <c r="H22" i="6"/>
  <c r="N22" i="6"/>
  <c r="M22" i="6" s="1"/>
  <c r="Q22" i="6"/>
  <c r="P22" i="6" s="1"/>
  <c r="T22" i="6"/>
  <c r="S22" i="6" s="1"/>
  <c r="H23" i="6"/>
  <c r="N23" i="6"/>
  <c r="M23" i="6" s="1"/>
  <c r="Q23" i="6"/>
  <c r="P23" i="6" s="1"/>
  <c r="T23" i="6"/>
  <c r="S23" i="6" s="1"/>
  <c r="L24" i="6"/>
  <c r="O24" i="6"/>
  <c r="H24" i="6" s="1"/>
  <c r="R24" i="6"/>
  <c r="H25" i="6"/>
  <c r="N25" i="6"/>
  <c r="M25" i="6" s="1"/>
  <c r="Q25" i="6"/>
  <c r="P25" i="6" s="1"/>
  <c r="T25" i="6"/>
  <c r="S25" i="6" s="1"/>
  <c r="H26" i="6"/>
  <c r="N26" i="6"/>
  <c r="M26" i="6" s="1"/>
  <c r="Q26" i="6"/>
  <c r="P26" i="6" s="1"/>
  <c r="T26" i="6"/>
  <c r="S26" i="6" s="1"/>
  <c r="H27" i="6"/>
  <c r="N27" i="6"/>
  <c r="M27" i="6" s="1"/>
  <c r="Q27" i="6"/>
  <c r="P27" i="6" s="1"/>
  <c r="T27" i="6"/>
  <c r="S27" i="6" s="1"/>
  <c r="H28" i="6"/>
  <c r="N28" i="6"/>
  <c r="M28" i="6" s="1"/>
  <c r="Q28" i="6"/>
  <c r="P28" i="6" s="1"/>
  <c r="T28" i="6"/>
  <c r="S28" i="6" s="1"/>
  <c r="L29" i="6"/>
  <c r="O29" i="6"/>
  <c r="H30" i="6"/>
  <c r="N30" i="6"/>
  <c r="M30" i="6" s="1"/>
  <c r="Q30" i="6"/>
  <c r="P30" i="6" s="1"/>
  <c r="T30" i="6"/>
  <c r="S30" i="6" s="1"/>
  <c r="H31" i="6"/>
  <c r="N31" i="6"/>
  <c r="M31" i="6" s="1"/>
  <c r="Q31" i="6"/>
  <c r="P31" i="6" s="1"/>
  <c r="T31" i="6"/>
  <c r="S31" i="6" s="1"/>
  <c r="H32" i="6"/>
  <c r="N32" i="6"/>
  <c r="M32" i="6" s="1"/>
  <c r="Q32" i="6"/>
  <c r="P32" i="6" s="1"/>
  <c r="T32" i="6"/>
  <c r="S32" i="6" s="1"/>
  <c r="J4" i="9"/>
  <c r="I12" i="3"/>
  <c r="N19" i="6" s="1"/>
  <c r="I14" i="3"/>
  <c r="T19" i="6" s="1"/>
  <c r="I13" i="3"/>
  <c r="Q19" i="6" s="1"/>
  <c r="P19" i="6" s="1"/>
  <c r="H14" i="6" l="1"/>
  <c r="M19" i="6"/>
  <c r="H29" i="6"/>
  <c r="S19" i="6"/>
  <c r="H9" i="6"/>
  <c r="H19" i="6"/>
  <c r="H5" i="6"/>
  <c r="K4" i="9" s="1"/>
  <c r="L4" i="9" s="1"/>
  <c r="H6" i="6"/>
  <c r="L4" i="6"/>
  <c r="J14" i="9" s="1"/>
  <c r="O4" i="6"/>
  <c r="O34" i="6" s="1"/>
  <c r="R4" i="6"/>
  <c r="R34" i="6" s="1"/>
  <c r="N5" i="6"/>
  <c r="M5" i="6" s="1"/>
  <c r="Q5" i="6"/>
  <c r="P5" i="6" s="1"/>
  <c r="T5" i="6"/>
  <c r="S5" i="6" s="1"/>
  <c r="N6" i="6"/>
  <c r="M6" i="6" s="1"/>
  <c r="Q6" i="6"/>
  <c r="P6" i="6" s="1"/>
  <c r="T6" i="6"/>
  <c r="S6" i="6" s="1"/>
  <c r="I14" i="9"/>
  <c r="I12" i="5"/>
  <c r="N9" i="6" s="1"/>
  <c r="M9" i="6" s="1"/>
  <c r="L34" i="6" l="1"/>
  <c r="N4" i="6"/>
  <c r="M4" i="6" s="1"/>
  <c r="K14" i="9"/>
  <c r="H4" i="6"/>
  <c r="H34" i="6" l="1"/>
  <c r="J5" i="6"/>
  <c r="I5" i="6" s="1"/>
  <c r="L5" i="1" l="1"/>
  <c r="I12" i="1"/>
  <c r="N14" i="6" s="1"/>
  <c r="M14" i="6" s="1"/>
  <c r="I13" i="1"/>
  <c r="Q14" i="6" s="1"/>
  <c r="P14" i="6" s="1"/>
  <c r="I14" i="1"/>
  <c r="T14" i="6" s="1"/>
  <c r="S14" i="6" s="1"/>
  <c r="J14" i="1"/>
  <c r="I15" i="1" l="1"/>
  <c r="J7" i="9" l="1"/>
  <c r="K4" i="8" l="1"/>
  <c r="J30" i="6" s="1"/>
  <c r="I30" i="6" s="1"/>
  <c r="J5" i="9"/>
  <c r="L5" i="4"/>
  <c r="I16" i="9"/>
  <c r="T4" i="6" s="1"/>
  <c r="S4" i="6" s="1"/>
  <c r="J6" i="9"/>
  <c r="J7" i="6" s="1"/>
  <c r="I7" i="6" s="1"/>
  <c r="J6" i="6" l="1"/>
  <c r="I6" i="6" s="1"/>
  <c r="J10" i="9"/>
  <c r="J4" i="6" s="1"/>
  <c r="I4" i="6" l="1"/>
  <c r="J12" i="4" l="1"/>
  <c r="J12" i="1"/>
  <c r="K14" i="1" l="1"/>
  <c r="K5" i="1"/>
  <c r="J16" i="6" s="1"/>
  <c r="I16" i="6" s="1"/>
  <c r="J13" i="1"/>
  <c r="J15" i="1" s="1"/>
  <c r="K15" i="1" s="1"/>
  <c r="L7" i="1" l="1"/>
  <c r="K7" i="4"/>
  <c r="J28" i="6" s="1"/>
  <c r="I28" i="6" s="1"/>
  <c r="K6" i="4"/>
  <c r="J27" i="6" s="1"/>
  <c r="I27" i="6" s="1"/>
  <c r="K5" i="4"/>
  <c r="J26" i="6" s="1"/>
  <c r="I26" i="6" s="1"/>
  <c r="K4" i="4"/>
  <c r="J25" i="6" s="1"/>
  <c r="I25" i="6" s="1"/>
  <c r="K7" i="3"/>
  <c r="J23" i="6" s="1"/>
  <c r="I23" i="6" s="1"/>
  <c r="K6" i="3"/>
  <c r="J22" i="6" s="1"/>
  <c r="I22" i="6" s="1"/>
  <c r="K5" i="3"/>
  <c r="J21" i="6" s="1"/>
  <c r="I21" i="6" s="1"/>
  <c r="K4" i="3"/>
  <c r="J20" i="6" s="1"/>
  <c r="K6" i="1"/>
  <c r="K7" i="1"/>
  <c r="J18" i="6" s="1"/>
  <c r="I18" i="6" s="1"/>
  <c r="K4" i="1"/>
  <c r="J15" i="6" s="1"/>
  <c r="I15" i="6" s="1"/>
  <c r="I14" i="4"/>
  <c r="T24" i="6" s="1"/>
  <c r="S24" i="6" s="1"/>
  <c r="I13" i="4"/>
  <c r="Q24" i="6" s="1"/>
  <c r="P24" i="6" s="1"/>
  <c r="I12" i="4"/>
  <c r="N24" i="6" s="1"/>
  <c r="M24" i="6" s="1"/>
  <c r="J17" i="6" l="1"/>
  <c r="I17" i="6" s="1"/>
  <c r="M6" i="1"/>
  <c r="I20" i="6"/>
  <c r="J19" i="6"/>
  <c r="I19" i="6" s="1"/>
  <c r="I15" i="3"/>
  <c r="K12" i="4"/>
  <c r="I15" i="4"/>
  <c r="M7" i="1"/>
  <c r="K8" i="4"/>
  <c r="J24" i="6" s="1"/>
  <c r="I24" i="6" s="1"/>
  <c r="K8" i="1"/>
  <c r="J14" i="6" s="1"/>
  <c r="I14" i="6" s="1"/>
  <c r="K8" i="3"/>
  <c r="J13" i="4"/>
  <c r="J14" i="3"/>
  <c r="K14" i="3" s="1"/>
  <c r="K13" i="4" l="1"/>
  <c r="J14" i="4"/>
  <c r="K14" i="4" s="1"/>
  <c r="J15" i="4" l="1"/>
  <c r="K15" i="4" s="1"/>
  <c r="J13" i="3"/>
  <c r="K13" i="3" s="1"/>
  <c r="L4" i="1"/>
  <c r="M4" i="1" s="1"/>
  <c r="L6" i="1"/>
  <c r="C6" i="11"/>
  <c r="J12" i="3" l="1"/>
  <c r="C5" i="11"/>
  <c r="J12" i="8"/>
  <c r="L4" i="8"/>
  <c r="M4" i="8" s="1"/>
  <c r="L4" i="4"/>
  <c r="M4" i="4" s="1"/>
  <c r="L7" i="3"/>
  <c r="M7" i="3" s="1"/>
  <c r="L7" i="4"/>
  <c r="M7" i="4" s="1"/>
  <c r="L5" i="3"/>
  <c r="M5" i="3" s="1"/>
  <c r="M5" i="4"/>
  <c r="K4" i="5"/>
  <c r="K6" i="5"/>
  <c r="L6" i="4"/>
  <c r="M6" i="4" s="1"/>
  <c r="L4" i="3"/>
  <c r="M4" i="3" s="1"/>
  <c r="K5" i="5"/>
  <c r="L6" i="3"/>
  <c r="M6" i="3" s="1"/>
  <c r="K7" i="5"/>
  <c r="K5" i="9"/>
  <c r="L5" i="9" s="1"/>
  <c r="L7" i="8"/>
  <c r="L6" i="8"/>
  <c r="L5" i="8"/>
  <c r="K13" i="1"/>
  <c r="K6" i="9"/>
  <c r="L6" i="9" s="1"/>
  <c r="K7" i="9"/>
  <c r="L7" i="9" s="1"/>
  <c r="K12" i="3" l="1"/>
  <c r="J15" i="3"/>
  <c r="K15" i="3" s="1"/>
  <c r="L8" i="1"/>
  <c r="M8" i="1" s="1"/>
  <c r="M5" i="1"/>
  <c r="C8" i="11"/>
  <c r="L8" i="4"/>
  <c r="M8" i="4" s="1"/>
  <c r="J11" i="8"/>
  <c r="L8" i="3"/>
  <c r="M8" i="3" s="1"/>
  <c r="J13" i="8"/>
  <c r="K10" i="9"/>
  <c r="L8" i="8"/>
  <c r="K8" i="5"/>
  <c r="J14" i="8" l="1"/>
  <c r="C9" i="11"/>
  <c r="J14" i="5"/>
  <c r="J12" i="5"/>
  <c r="J13" i="5"/>
  <c r="J15" i="5" l="1"/>
  <c r="K12" i="1"/>
  <c r="I15" i="9" l="1"/>
  <c r="I17" i="9" l="1"/>
  <c r="Q4" i="6"/>
  <c r="L10" i="9"/>
  <c r="I13" i="8"/>
  <c r="T29" i="6" s="1"/>
  <c r="S29" i="6" s="1"/>
  <c r="I12" i="8"/>
  <c r="Q29" i="6" s="1"/>
  <c r="P29" i="6" s="1"/>
  <c r="I11" i="8"/>
  <c r="N29" i="6" s="1"/>
  <c r="M29" i="6" s="1"/>
  <c r="K7" i="8"/>
  <c r="K6" i="8"/>
  <c r="J32" i="6" s="1"/>
  <c r="I32" i="6" s="1"/>
  <c r="K5" i="8"/>
  <c r="J31" i="6" s="1"/>
  <c r="I31" i="6" s="1"/>
  <c r="K13" i="8" l="1"/>
  <c r="N34" i="6"/>
  <c r="K3" i="11" s="1"/>
  <c r="K12" i="8"/>
  <c r="P4" i="6"/>
  <c r="M5" i="8"/>
  <c r="M6" i="8"/>
  <c r="K11" i="8"/>
  <c r="I14" i="8"/>
  <c r="K14" i="8" s="1"/>
  <c r="M7" i="8"/>
  <c r="M8" i="8"/>
  <c r="K8" i="8"/>
  <c r="J29" i="6" s="1"/>
  <c r="J5" i="5"/>
  <c r="J11" i="6" s="1"/>
  <c r="I11" i="6" s="1"/>
  <c r="J6" i="5"/>
  <c r="J12" i="6" s="1"/>
  <c r="I12" i="6" s="1"/>
  <c r="J7" i="5"/>
  <c r="J13" i="6" s="1"/>
  <c r="I13" i="6" s="1"/>
  <c r="J4" i="5"/>
  <c r="I14" i="5"/>
  <c r="T9" i="6" s="1"/>
  <c r="S9" i="6" s="1"/>
  <c r="I13" i="5"/>
  <c r="Q9" i="6" s="1"/>
  <c r="P9" i="6" s="1"/>
  <c r="J10" i="6" l="1"/>
  <c r="I10" i="6" s="1"/>
  <c r="L4" i="5" s="1"/>
  <c r="J8" i="5"/>
  <c r="J9" i="6" s="1"/>
  <c r="I9" i="6" s="1"/>
  <c r="I29" i="6"/>
  <c r="K14" i="5"/>
  <c r="Q34" i="6"/>
  <c r="K4" i="11" s="1"/>
  <c r="K12" i="5"/>
  <c r="I15" i="5"/>
  <c r="K15" i="5" s="1"/>
  <c r="D9" i="11"/>
  <c r="L6" i="5"/>
  <c r="K13" i="5"/>
  <c r="L7" i="5"/>
  <c r="L5" i="5"/>
  <c r="D8" i="11"/>
  <c r="J34" i="6" l="1"/>
  <c r="T34" i="6"/>
  <c r="K5" i="11" s="1"/>
  <c r="L8" i="5"/>
  <c r="D4" i="11"/>
  <c r="J15" i="9"/>
  <c r="I34" i="6" l="1"/>
  <c r="K15" i="9"/>
  <c r="D7" i="11"/>
  <c r="D6" i="11"/>
  <c r="D5" i="11"/>
  <c r="J16" i="9"/>
  <c r="K16" i="9" s="1"/>
  <c r="J17" i="9" l="1"/>
  <c r="K17" i="9" s="1"/>
  <c r="C4" i="11"/>
  <c r="C7" i="11"/>
</calcChain>
</file>

<file path=xl/sharedStrings.xml><?xml version="1.0" encoding="utf-8"?>
<sst xmlns="http://schemas.openxmlformats.org/spreadsheetml/2006/main" count="729" uniqueCount="222">
  <si>
    <t>Gesamtübersicht</t>
  </si>
  <si>
    <t>Gesamt</t>
  </si>
  <si>
    <t>Babic</t>
  </si>
  <si>
    <t>Caasi</t>
  </si>
  <si>
    <t>Czachor</t>
  </si>
  <si>
    <t>PSP-Code</t>
  </si>
  <si>
    <t>Geplant</t>
  </si>
  <si>
    <t>Differenz</t>
  </si>
  <si>
    <t>Durchgeführt</t>
  </si>
  <si>
    <t>Vorprojektphase</t>
  </si>
  <si>
    <t>-</t>
  </si>
  <si>
    <t>Präsentation</t>
  </si>
  <si>
    <t>Zeitaufzeichnung</t>
  </si>
  <si>
    <t>Projektfortschritt</t>
  </si>
  <si>
    <t>Projektmanagement</t>
  </si>
  <si>
    <t>1.1</t>
  </si>
  <si>
    <t>Projektstart</t>
  </si>
  <si>
    <t>1.1.1</t>
  </si>
  <si>
    <t>Projektkoordination</t>
  </si>
  <si>
    <t>1.1.2</t>
  </si>
  <si>
    <t>Projektcontrolling</t>
  </si>
  <si>
    <t>1.1.3</t>
  </si>
  <si>
    <t>Projektabschluss</t>
  </si>
  <si>
    <t>1.1.4</t>
  </si>
  <si>
    <t>1.2</t>
  </si>
  <si>
    <t>1.2.1</t>
  </si>
  <si>
    <t>1.2.2</t>
  </si>
  <si>
    <t>1.2.3</t>
  </si>
  <si>
    <t>1.2.4</t>
  </si>
  <si>
    <t>1.3</t>
  </si>
  <si>
    <t>1.3.1</t>
  </si>
  <si>
    <t>1.3.2</t>
  </si>
  <si>
    <t>1.3.3</t>
  </si>
  <si>
    <t>1.3.4</t>
  </si>
  <si>
    <t>1.4</t>
  </si>
  <si>
    <t>1.4.1</t>
  </si>
  <si>
    <t>1.4.2</t>
  </si>
  <si>
    <t>1.4.3</t>
  </si>
  <si>
    <t>1.4.4</t>
  </si>
  <si>
    <t>1.5</t>
  </si>
  <si>
    <t>1.5.1</t>
  </si>
  <si>
    <t>1.5.2</t>
  </si>
  <si>
    <t>1.5.3</t>
  </si>
  <si>
    <t>GESAMT</t>
  </si>
  <si>
    <t>Arbeitspaket</t>
  </si>
  <si>
    <t>Arbeit</t>
  </si>
  <si>
    <t>Datum</t>
  </si>
  <si>
    <t>Dauer</t>
  </si>
  <si>
    <t>Notiz</t>
  </si>
  <si>
    <t>Gesamtdauer</t>
  </si>
  <si>
    <t>Name</t>
  </si>
  <si>
    <t>Bezeichnung</t>
  </si>
  <si>
    <t>Kompatibilitätsbericht für Zeitaufzeichnung.xls</t>
  </si>
  <si>
    <t>Erstellt am 21.02.2019 13:03</t>
  </si>
  <si>
    <t>Wenn die Arbeitsmappe in einem früheren Dateiformat gespeichert oder in einer früheren Version von Microsoft Excel geöffnet wird, sind die aufgeführten Features nicht verfügbar.</t>
  </si>
  <si>
    <t>Erheblicher Funktionalitätsverlust</t>
  </si>
  <si>
    <t>Anzahl</t>
  </si>
  <si>
    <t>Version</t>
  </si>
  <si>
    <t xml:space="preserve">Einige Zellen in dieser Arbeitsmappe enthalten Regeln zur Datenüberprüfung, die sich auf Werte in anderen Arbeitsblättern beziehen. Diese Regeln werden nicht gespeichert. </t>
  </si>
  <si>
    <t>Grobentwicklung'!A1:B48</t>
  </si>
  <si>
    <t>Excel 97-2003</t>
  </si>
  <si>
    <t>Grobentwicklung'!A50:B65536</t>
  </si>
  <si>
    <t>Feinentwicklung'!A:B</t>
  </si>
  <si>
    <t>Tests und Abnahme'!A1:A21</t>
  </si>
  <si>
    <t>Tests und Abnahme'!B:B</t>
  </si>
  <si>
    <t>Implementierung der Spielelogik</t>
  </si>
  <si>
    <t>Fighting Game Grundlagen feststellen</t>
  </si>
  <si>
    <t>Erstellung der Spielemechaniken</t>
  </si>
  <si>
    <t>Einbinden der grafischen Inhalte</t>
  </si>
  <si>
    <t>Erstellung der Spieler-UI</t>
  </si>
  <si>
    <t>Erstellung der Spiel-Assets</t>
  </si>
  <si>
    <t>Charakter-Design</t>
  </si>
  <si>
    <t>Spielelevel-Design</t>
  </si>
  <si>
    <t>Verpixelung</t>
  </si>
  <si>
    <t>Animation</t>
  </si>
  <si>
    <t>Erstellung von SFX&amp;VFX</t>
  </si>
  <si>
    <t xml:space="preserve">UI-Sounds </t>
  </si>
  <si>
    <t>Visuelle Kampfeffekte</t>
  </si>
  <si>
    <t>Charakter Voice-Over</t>
  </si>
  <si>
    <t>UI-Effekte</t>
  </si>
  <si>
    <t>Dokumentation</t>
  </si>
  <si>
    <t>Website</t>
  </si>
  <si>
    <t>Projektantrag</t>
  </si>
  <si>
    <t>Plakat</t>
  </si>
  <si>
    <t>Präsentation erstellt und bearbeitet</t>
  </si>
  <si>
    <t>Präsentation Aufnahme</t>
  </si>
  <si>
    <t>Projektantrag schreiben</t>
  </si>
  <si>
    <t>Projektantrag besprechen, Besprechung Angehensweise von Design Pixelgrafik</t>
  </si>
  <si>
    <t>Projektantrag verbessert, Recherche an kostenlosen Sounds, Programm für Audio Erstellung eingerichtet</t>
  </si>
  <si>
    <t>Projektteammeeting, E-Mail Konto erstellt, Trello Board erstellt</t>
  </si>
  <si>
    <t>Particle System recherche und anlernen</t>
  </si>
  <si>
    <t>Particle System Effekte erstellt</t>
  </si>
  <si>
    <t>Recherche Glow Effekt in Unity</t>
  </si>
  <si>
    <t>Präsentation überarbeitet</t>
  </si>
  <si>
    <t>Explosion und Blut Particle verfeinert</t>
  </si>
  <si>
    <t>Erstellen von Effekten und Recherche von Block-Effekten</t>
  </si>
  <si>
    <t>Dokumentation State-of-the-Art</t>
  </si>
  <si>
    <t>Recherche URP</t>
  </si>
  <si>
    <t>Layout vom Plakatt erstellt</t>
  </si>
  <si>
    <t>Betreuer/innen klarstellen, Hauptverantwortlichen wählen. An Projektantrag schreiben.</t>
  </si>
  <si>
    <t>Präsentation auf Powerpoint erstellt, als auch aufgenommen.</t>
  </si>
  <si>
    <t>Projektantrag besprechen bzw. schreiben.</t>
  </si>
  <si>
    <t>An Player Movement gearbeitet (Links- &amp; Rechtsbewegung, Springen)</t>
  </si>
  <si>
    <t>Ausarbeitung der Fragestellung, Recherchiert zum Thema Hitboxes und weiteren "Fighting Game"-Mechaniken</t>
  </si>
  <si>
    <t>Projektbesprechung, aktuellen Stand übermittelt, als auch Aufgaben bis zum 26.11 ausgemacht</t>
  </si>
  <si>
    <t>Player Hitboxfarben zur unterscheidung geändert. Einfügen einer Block-Mechanic. Zusammenfügen von Assets und Particle Effects</t>
  </si>
  <si>
    <t>Zeitaufzeichnungs-Layout zum Eintragen fertiggestellt</t>
  </si>
  <si>
    <t>Unityprojekt für WebGL exportiert, Nach "Fighting Game" üblichen Mechaniken rechachiert: Funktionsweisen und Mindestanzahl festgesetzt (Skizzen)</t>
  </si>
  <si>
    <t>Weitere Particle Effects eingefügt</t>
  </si>
  <si>
    <t>Auseinandersetzung/Tutorials über Tools und Programme</t>
  </si>
  <si>
    <t>Auseinandersetzung/Tutorials über 2D Pixelgrafik</t>
  </si>
  <si>
    <t>Projektantrag verbessern</t>
  </si>
  <si>
    <t>Website Erstellung begonnen, 1. Logo entworfen</t>
  </si>
  <si>
    <t>Website verbessern/PlaceHolder entfernen</t>
  </si>
  <si>
    <t>Erstellung eines richtigen Dummy Charakters/Skellet</t>
  </si>
  <si>
    <t>Animationen des Dummy Charakters erstellt: Gehen, Schlagen, Blocken</t>
  </si>
  <si>
    <t>Mülltonne fotografiert, als auch verpixelt</t>
  </si>
  <si>
    <t>Weitere Schritte &amp; nächste Projektbesprechung geplant</t>
  </si>
  <si>
    <t>Ersten Charakter gezeichnet, als auch animiert</t>
  </si>
  <si>
    <t>Recherche an Hitboxen.</t>
  </si>
  <si>
    <t>Angehensweise von Design Pixelgrafik vertieft</t>
  </si>
  <si>
    <t>Arbeiten unterteilen; Gegenwärtiger Stand, als auch Fragen geklärt</t>
  </si>
  <si>
    <t>Plakatt überarbeitet und fertiggestellt</t>
  </si>
  <si>
    <t>Erstellen von Effekten</t>
  </si>
  <si>
    <t>Beispiel-Sounds ausgewählt</t>
  </si>
  <si>
    <t>ITP Machbarkeitsstudie Besprechung; Projektbesprechung mit Betreuer, 
Aufgaben aufgeteilt, Unity 2D Spiel mit Boxen, Steuerung, Health</t>
  </si>
  <si>
    <t>Projektbesprechung - weitere Schritte &amp; nächste Projektbesprechung geplant
(bis 05.11 weitere Gamemechanics + Animations)</t>
  </si>
  <si>
    <t>Projektantrag-Version 1.0 fertiggestellt 
und eingereicht.</t>
  </si>
  <si>
    <t>Erstellung eines provisorischen Hintergrunds (TGM-Lifte)</t>
  </si>
  <si>
    <t>Aufnehmen der dritten Präsi</t>
  </si>
  <si>
    <t>Zeitaufzeichnung Updated</t>
  </si>
  <si>
    <t>Plakatt weiters überarbeitet</t>
  </si>
  <si>
    <t>Website fortschritt bearbeitet</t>
  </si>
  <si>
    <t>Erstellung eines weiteren Dummy Charakters</t>
  </si>
  <si>
    <t>Grundlagen der Mechanics benennen</t>
  </si>
  <si>
    <t>Weitere Grundlagen bestimmen</t>
  </si>
  <si>
    <t>1.3.5</t>
  </si>
  <si>
    <t>UI-Sounds</t>
  </si>
  <si>
    <t>Sounds anhand der Beispiele aufgenommen</t>
  </si>
  <si>
    <t>Sounds bearbeitet</t>
  </si>
  <si>
    <t>Recherche UI-Effekte</t>
  </si>
  <si>
    <t>Recherche UI-Sounds</t>
  </si>
  <si>
    <t>Glow-Effekt erstellt</t>
  </si>
  <si>
    <t>Glow-Effekt recherchiert</t>
  </si>
  <si>
    <t>Recherche für die Erstellung eines Charakters</t>
  </si>
  <si>
    <t>Funktionen von Aseprite angeschaut</t>
  </si>
  <si>
    <t>Charakter gezeichnet</t>
  </si>
  <si>
    <t>Animationen des Charakters erstellt</t>
  </si>
  <si>
    <t>Animationen des Charakters bearbeitet</t>
  </si>
  <si>
    <t>Animationen des Charakters verfeinert</t>
  </si>
  <si>
    <t>Zweiten Charakter erstellt</t>
  </si>
  <si>
    <t>Glow-Effekt im Spiel implementiert</t>
  </si>
  <si>
    <t>Dokumentation Konzept</t>
  </si>
  <si>
    <t>Dokumentation Implementierung und Retrospektive</t>
  </si>
  <si>
    <t>Verbesserung von Implementierung und Retrospektive</t>
  </si>
  <si>
    <t>Dokumentation Implementierung</t>
  </si>
  <si>
    <t>Planung Konzept, Implementierung, Retrospektive</t>
  </si>
  <si>
    <t>Verbesserung des Konzepts</t>
  </si>
  <si>
    <t>Animationen des zweiten Charakters erstellt</t>
  </si>
  <si>
    <t>Animationen des zweiten Charakters bearbeitet</t>
  </si>
  <si>
    <t>Recherche von Spielhintergründen</t>
  </si>
  <si>
    <t>Recherche zur Erstellung von Hintergründen</t>
  </si>
  <si>
    <t>Provisorischen Hintergrund überarbeitet</t>
  </si>
  <si>
    <t>Recherche von Charakterdesign, Uneinigkeit im Projekt</t>
  </si>
  <si>
    <t>Erstellung und Verpixelung von Hintergrundobjekten</t>
  </si>
  <si>
    <t>Zusammenarbeit mit Caasi und Übergabe der Charaktererstellung</t>
  </si>
  <si>
    <t>Prototyp eines zweiten Hintergrundes</t>
  </si>
  <si>
    <t>Fotos von Orten (Aufzüge, Hof, Schuleingang) in der Schule gemacht</t>
  </si>
  <si>
    <t>Zweiten Hintergrund mittels Foto Verpixelung bearbeitet</t>
  </si>
  <si>
    <t>Details im ersten Spielhintergrund erstellt und hinzugefügt</t>
  </si>
  <si>
    <t>Zweiten Hintergrund bearbeitet</t>
  </si>
  <si>
    <t>Ersten Hintergrund Animiert</t>
  </si>
  <si>
    <t>Ersten Hintergrund bearbeitet und fertiggestellt</t>
  </si>
  <si>
    <t>Recherche von Spielemenüs</t>
  </si>
  <si>
    <t>Planen und Erstellen von einem Spielemenü</t>
  </si>
  <si>
    <t>Spielemenüfunktion Lautstärke hinzugefügt</t>
  </si>
  <si>
    <t>Charakter in ersten Hintergrund in Animation eingebunden</t>
  </si>
  <si>
    <t>Gifs und Bilder zur visuellen Darstellung hinzugefügt</t>
  </si>
  <si>
    <t>Korrektur Dokumentation State-of-the-Art</t>
  </si>
  <si>
    <t>Verbesserungsvorschläge</t>
  </si>
  <si>
    <t>Dokumentation - Retrospektive schreiben</t>
  </si>
  <si>
    <t>Korrektur - Dokumentation Konzept</t>
  </si>
  <si>
    <t>Korrektur - Dokumentation Implementierung</t>
  </si>
  <si>
    <t>Korrektur - Dokumentation Retrospektive</t>
  </si>
  <si>
    <t>Dokumentation - State-of-the-Art schreiben</t>
  </si>
  <si>
    <t>Planung - Dokumentation Konzept Implementierung Retrospektive</t>
  </si>
  <si>
    <t>Dokumentation - Konzept schreiben</t>
  </si>
  <si>
    <t>Dokumentation - Implementierung schreiben</t>
  </si>
  <si>
    <t>Schreiben der DA</t>
  </si>
  <si>
    <t>Auf Grundlagen geeinigt: Beide Chars gleich, außer einer stärkeren Attacke; Visuell auch unterscheidbar sein</t>
  </si>
  <si>
    <t>Unity Projekt erstellt, als auch Dummy-Sprites (Boxen); Spieler controlls erstellt und grundsätzliche funktionsweise implementiert.</t>
  </si>
  <si>
    <t>Unityprojekt auf Github hochgeladen; Bugfix des Playerpunches nötig! Einfügen einer Block-Spielemechanik</t>
  </si>
  <si>
    <t>Trelloboard individuellen Aufgaben aktualisiert; Bugfix Playerpunch - BoxCastAll implementiert</t>
  </si>
  <si>
    <t>Healthbar erstellt, zweite Spieler Steuerung; 2 Animations - Idle und Punch; -&gt; Unity State Machine</t>
  </si>
  <si>
    <t>Player Hitboxes mithilfe von Unity Gizmos überschaubar gemacht -&gt; Leichter anzupassen an jeweilige noch kommende Charaktere</t>
  </si>
  <si>
    <t>Soundmanager implementiert -&gt; Schwierigkeiten beim abspielen eines Audiofiles</t>
  </si>
  <si>
    <t>Bugfix des Soundfiles -&gt; neuer Sound; Grundgedanke wenn Spieler geschlagen, geblockt, gesprungen --&gt; dann Sounds; weiters Hintergrundsound geplant</t>
  </si>
  <si>
    <t>Neuer Dummy Char eingebunden (mit allen Animationen) ; Visuell passend, sollte als Grundlage genommen werden; zB: statt Schwert lineal --&gt; ein Professor</t>
  </si>
  <si>
    <t>Neue Map &amp; neue Sounds eingebunden; TGM-Lifte gute Idee; Gedanke: Man könnte sich als Schüler hochkämpfen bis 9ten Stock!</t>
  </si>
  <si>
    <t>Für neuen Dummy Char: Sprung Animation erstellt; als auch in Unity State Machine eingebunden</t>
  </si>
  <si>
    <t>Sprung Logik erstellt; Beim Springen, schnell nach oben, wenn Steigung=0 schnell nach unten; realistisch Erstellt mit Gravitation</t>
  </si>
  <si>
    <t>Bloom Effekt erstellt: Spiel schon visuell ansprechend; --&gt; Shader</t>
  </si>
  <si>
    <t>Unterschtützen bei Erstellung von Bloom Effekt</t>
  </si>
  <si>
    <t>On-Hit Shader Effekt erstellt; Spieler wird geschlagen, so wird er mit roter Farbe umrandet (On-Hit Effekt)</t>
  </si>
  <si>
    <t>Große Hürde: Transitions der Animationen verbuggt; Nicht genügend Zeit um Logikfehler zu finden (nur noch paar Wochen); Mit Betreuer weiteres vorgehen besprechen!</t>
  </si>
  <si>
    <t>Logik der Transitions der Animationen umdacht und implementiert: Keine Unity State Machine Transitions mehr; Die Animationen werden durch das Script gesteuert</t>
  </si>
  <si>
    <t>2 Spieler Charaktere eingebunden mit den Selben Spielmechaniken (die unterschiedlichen Schläge müssen noch designed werden)</t>
  </si>
  <si>
    <t>Aktualisierte Spielemap eingefügt (mehr im Hintergrund usw.)</t>
  </si>
  <si>
    <t>HeavyPunch- &amp; Sprungkick-Animation für jeweilige Charaktere erstellt</t>
  </si>
  <si>
    <t>Logik hinter den neuen Attacken implementiert (HeavyPunch dauert länger und emitiert mehr Schaden; Sprungkick muss während Sprung ausgeführt werden)</t>
  </si>
  <si>
    <t>Einbinden des fertigen Spielemenüs in das Spiel.</t>
  </si>
  <si>
    <t>2 weitere Hintergrund animationen durchdacht, als auch implementiert; --&gt; Spiel wirkt "lebendiger"</t>
  </si>
  <si>
    <t>Box als Dummy-Charakter erstellt</t>
  </si>
  <si>
    <t>Grundlegende 2D "Pixel Art" Map erstellt</t>
  </si>
  <si>
    <t>Dummy Charakter "Stickman" erstellt; Hat eigene Animationen: Schlag, Block, Gehen</t>
  </si>
  <si>
    <t>Anpassen des Schaden, als auch weitere Werte angepasst; Letzes Ordnen der Datein/Animationen</t>
  </si>
  <si>
    <t>Erstellung von Concept Arts für jeweilige Animationen (Geplant z.B: Sprungkick)</t>
  </si>
  <si>
    <t>Besprechung der weiteren Schritte; es können nicht alle Vorraussetzungen erfüllt werden</t>
  </si>
  <si>
    <t>Klären der formellen Kriterien, Hochladen des Projekts + Dateien</t>
  </si>
  <si>
    <t>Dokumentation Retrospektive</t>
  </si>
  <si>
    <t>Verbesserung der Arbeit, als auch Schreiben der Einführung, Glossar, etc.</t>
  </si>
  <si>
    <t>Weitere Bearbeitung des Latex-Files; Problem mit "/setauthor"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</si>
</sst>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0\ &quot;h&quot;"/>
    <numFmt numFmtId="166" formatCode="#0.0#\ &quot;h&quot;"/>
    <numFmt numFmtId="167" formatCode="##0\ &quot;%&quot;"/>
    <numFmt numFmtId="168" formatCode="#0.0\ &quot;h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i/>
      <u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1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2" borderId="9" applyNumberFormat="0" applyAlignment="0" applyProtection="0"/>
    <xf numFmtId="0" fontId="5" fillId="2" borderId="10" applyNumberFormat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7">
    <xf numFmtId="0" fontId="0" fillId="0" borderId="0" xfId="0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3" fillId="0" borderId="0" xfId="1" quotePrefix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3" fillId="0" borderId="6" xfId="1" quotePrefix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horizontal="center"/>
    </xf>
    <xf numFmtId="168" fontId="0" fillId="0" borderId="0" xfId="0" applyNumberFormat="1"/>
    <xf numFmtId="164" fontId="0" fillId="0" borderId="0" xfId="0" applyNumberFormat="1" applyAlignment="1">
      <alignment horizontal="center"/>
    </xf>
    <xf numFmtId="167" fontId="9" fillId="0" borderId="0" xfId="4" applyNumberFormat="1" applyFont="1" applyAlignment="1">
      <alignment horizontal="right"/>
    </xf>
    <xf numFmtId="168" fontId="0" fillId="0" borderId="0" xfId="0" applyNumberFormat="1" applyAlignment="1">
      <alignment horizontal="center"/>
    </xf>
    <xf numFmtId="0" fontId="10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7" fontId="9" fillId="0" borderId="0" xfId="4" applyNumberFormat="1" applyFont="1" applyFill="1" applyBorder="1"/>
    <xf numFmtId="166" fontId="0" fillId="0" borderId="0" xfId="0" applyNumberForma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 vertical="center"/>
    </xf>
    <xf numFmtId="0" fontId="6" fillId="0" borderId="11" xfId="5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10" fillId="0" borderId="11" xfId="0" applyFont="1" applyBorder="1"/>
    <xf numFmtId="0" fontId="7" fillId="0" borderId="11" xfId="0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0" borderId="11" xfId="0" applyFont="1" applyBorder="1"/>
    <xf numFmtId="167" fontId="9" fillId="0" borderId="11" xfId="4" applyNumberFormat="1" applyFont="1" applyBorder="1" applyAlignment="1">
      <alignment horizontal="center"/>
    </xf>
    <xf numFmtId="166" fontId="12" fillId="0" borderId="11" xfId="0" applyNumberFormat="1" applyFont="1" applyBorder="1" applyAlignment="1">
      <alignment horizontal="center"/>
    </xf>
    <xf numFmtId="167" fontId="9" fillId="0" borderId="11" xfId="4" applyNumberFormat="1" applyFont="1" applyBorder="1"/>
    <xf numFmtId="20" fontId="0" fillId="0" borderId="11" xfId="0" applyNumberFormat="1" applyBorder="1"/>
    <xf numFmtId="166" fontId="10" fillId="0" borderId="11" xfId="0" applyNumberFormat="1" applyFont="1" applyBorder="1" applyAlignment="1">
      <alignment horizontal="center"/>
    </xf>
    <xf numFmtId="49" fontId="0" fillId="0" borderId="11" xfId="0" applyNumberFormat="1" applyBorder="1" applyAlignment="1">
      <alignment horizontal="right"/>
    </xf>
    <xf numFmtId="49" fontId="5" fillId="2" borderId="11" xfId="3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0" fillId="0" borderId="0" xfId="0" applyFont="1" applyBorder="1"/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168" fontId="2" fillId="0" borderId="11" xfId="0" applyNumberFormat="1" applyFont="1" applyBorder="1" applyAlignment="1">
      <alignment horizontal="center"/>
    </xf>
    <xf numFmtId="167" fontId="9" fillId="0" borderId="11" xfId="4" applyNumberFormat="1" applyFont="1" applyBorder="1" applyAlignment="1">
      <alignment horizontal="right"/>
    </xf>
    <xf numFmtId="14" fontId="0" fillId="0" borderId="11" xfId="0" applyNumberFormat="1" applyBorder="1"/>
    <xf numFmtId="168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4" fillId="2" borderId="11" xfId="2" applyBorder="1" applyAlignment="1">
      <alignment horizontal="center" vertical="center"/>
    </xf>
    <xf numFmtId="168" fontId="4" fillId="2" borderId="11" xfId="2" applyNumberFormat="1" applyBorder="1" applyAlignment="1">
      <alignment horizontal="center" vertical="center"/>
    </xf>
    <xf numFmtId="167" fontId="4" fillId="2" borderId="11" xfId="2" applyNumberFormat="1" applyBorder="1" applyAlignment="1">
      <alignment vertical="center"/>
    </xf>
    <xf numFmtId="168" fontId="0" fillId="0" borderId="11" xfId="0" applyNumberFormat="1" applyFont="1" applyBorder="1"/>
    <xf numFmtId="168" fontId="0" fillId="0" borderId="11" xfId="0" applyNumberFormat="1" applyFont="1" applyBorder="1" applyAlignment="1">
      <alignment horizontal="center"/>
    </xf>
    <xf numFmtId="168" fontId="0" fillId="0" borderId="11" xfId="0" applyNumberFormat="1" applyBorder="1"/>
    <xf numFmtId="0" fontId="0" fillId="0" borderId="11" xfId="0" applyBorder="1" applyAlignment="1">
      <alignment horizontal="left" vertical="center"/>
    </xf>
    <xf numFmtId="0" fontId="4" fillId="2" borderId="11" xfId="2" applyBorder="1" applyAlignment="1">
      <alignment horizontal="center"/>
    </xf>
    <xf numFmtId="168" fontId="4" fillId="2" borderId="11" xfId="2" applyNumberFormat="1" applyBorder="1"/>
    <xf numFmtId="168" fontId="4" fillId="2" borderId="11" xfId="2" applyNumberFormat="1" applyBorder="1" applyAlignment="1">
      <alignment horizontal="center"/>
    </xf>
    <xf numFmtId="167" fontId="4" fillId="2" borderId="11" xfId="2" applyNumberFormat="1" applyBorder="1" applyAlignment="1">
      <alignment horizontal="right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left" wrapText="1"/>
    </xf>
    <xf numFmtId="167" fontId="4" fillId="2" borderId="11" xfId="2" applyNumberFormat="1" applyBorder="1"/>
    <xf numFmtId="164" fontId="0" fillId="0" borderId="11" xfId="0" applyNumberFormat="1" applyBorder="1"/>
    <xf numFmtId="20" fontId="0" fillId="0" borderId="11" xfId="0" applyNumberFormat="1" applyBorder="1" applyAlignment="1">
      <alignment horizontal="center"/>
    </xf>
    <xf numFmtId="0" fontId="4" fillId="2" borderId="11" xfId="2" applyBorder="1"/>
    <xf numFmtId="0" fontId="6" fillId="0" borderId="11" xfId="5" applyBorder="1" applyProtection="1">
      <protection locked="0"/>
    </xf>
    <xf numFmtId="2" fontId="0" fillId="0" borderId="11" xfId="0" applyNumberFormat="1" applyBorder="1"/>
    <xf numFmtId="0" fontId="0" fillId="0" borderId="11" xfId="0" applyBorder="1" applyProtection="1">
      <protection locked="0"/>
    </xf>
    <xf numFmtId="0" fontId="0" fillId="0" borderId="11" xfId="0" applyNumberFormat="1" applyBorder="1"/>
    <xf numFmtId="0" fontId="0" fillId="0" borderId="11" xfId="0" applyNumberFormat="1" applyBorder="1" applyAlignment="1">
      <alignment horizontal="center"/>
    </xf>
    <xf numFmtId="0" fontId="13" fillId="0" borderId="11" xfId="5" applyFont="1" applyBorder="1"/>
    <xf numFmtId="168" fontId="0" fillId="0" borderId="11" xfId="0" applyNumberFormat="1" applyFont="1" applyBorder="1" applyAlignment="1">
      <alignment horizontal="right"/>
    </xf>
    <xf numFmtId="168" fontId="0" fillId="0" borderId="11" xfId="0" applyNumberFormat="1" applyBorder="1" applyAlignment="1">
      <alignment horizontal="right"/>
    </xf>
    <xf numFmtId="168" fontId="4" fillId="2" borderId="11" xfId="2" applyNumberFormat="1" applyBorder="1" applyAlignment="1">
      <alignment horizontal="right"/>
    </xf>
    <xf numFmtId="49" fontId="0" fillId="0" borderId="11" xfId="0" applyNumberFormat="1" applyBorder="1"/>
    <xf numFmtId="49" fontId="0" fillId="0" borderId="11" xfId="0" applyNumberFormat="1" applyBorder="1" applyAlignment="1">
      <alignment horizontal="center"/>
    </xf>
    <xf numFmtId="0" fontId="0" fillId="0" borderId="12" xfId="0" applyBorder="1"/>
    <xf numFmtId="14" fontId="0" fillId="0" borderId="12" xfId="0" applyNumberFormat="1" applyBorder="1"/>
    <xf numFmtId="0" fontId="0" fillId="0" borderId="12" xfId="0" applyBorder="1" applyAlignment="1">
      <alignment horizontal="center"/>
    </xf>
    <xf numFmtId="14" fontId="0" fillId="0" borderId="0" xfId="0" applyNumberFormat="1" applyBorder="1"/>
    <xf numFmtId="0" fontId="0" fillId="0" borderId="12" xfId="0" applyNumberFormat="1" applyBorder="1"/>
    <xf numFmtId="0" fontId="7" fillId="0" borderId="16" xfId="0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/>
    <xf numFmtId="166" fontId="0" fillId="0" borderId="18" xfId="0" applyNumberFormat="1" applyBorder="1" applyAlignment="1">
      <alignment horizontal="center"/>
    </xf>
    <xf numFmtId="0" fontId="0" fillId="0" borderId="19" xfId="0" applyBorder="1"/>
    <xf numFmtId="166" fontId="0" fillId="0" borderId="20" xfId="0" applyNumberFormat="1" applyBorder="1" applyAlignment="1">
      <alignment horizontal="center"/>
    </xf>
    <xf numFmtId="166" fontId="5" fillId="2" borderId="18" xfId="3" applyNumberFormat="1" applyBorder="1" applyAlignment="1">
      <alignment horizontal="center"/>
    </xf>
    <xf numFmtId="167" fontId="9" fillId="0" borderId="19" xfId="4" applyNumberFormat="1" applyFont="1" applyBorder="1" applyAlignment="1">
      <alignment horizontal="center"/>
    </xf>
    <xf numFmtId="165" fontId="5" fillId="2" borderId="20" xfId="3" applyNumberFormat="1" applyBorder="1" applyAlignment="1">
      <alignment horizontal="center"/>
    </xf>
    <xf numFmtId="0" fontId="0" fillId="0" borderId="12" xfId="0" applyBorder="1" applyProtection="1">
      <protection locked="0"/>
    </xf>
    <xf numFmtId="20" fontId="0" fillId="0" borderId="12" xfId="0" applyNumberFormat="1" applyBorder="1" applyAlignment="1">
      <alignment horizontal="center"/>
    </xf>
    <xf numFmtId="0" fontId="7" fillId="0" borderId="12" xfId="0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0" fontId="0" fillId="0" borderId="12" xfId="0" applyBorder="1" applyAlignment="1">
      <alignment vertical="center"/>
    </xf>
    <xf numFmtId="14" fontId="0" fillId="0" borderId="12" xfId="0" applyNumberFormat="1" applyBorder="1" applyAlignment="1">
      <alignment vertical="center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left" vertic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1" xfId="5" applyBorder="1" applyAlignment="1">
      <alignment horizontal="left"/>
    </xf>
    <xf numFmtId="0" fontId="8" fillId="0" borderId="0" xfId="0" applyFont="1" applyFill="1" applyBorder="1" applyAlignment="1">
      <alignment horizontal="center"/>
    </xf>
  </cellXfs>
  <cellStyles count="6">
    <cellStyle name="Ausgabe" xfId="3" builtinId="21"/>
    <cellStyle name="Berechnung" xfId="2" builtinId="22"/>
    <cellStyle name="Link" xfId="1" builtinId="8"/>
    <cellStyle name="Prozent" xfId="4" builtinId="5"/>
    <cellStyle name="Standard" xfId="0" builtinId="0"/>
    <cellStyle name="Überschrift" xfId="5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Erfolgte Arbeitsstunden der Teammitglieder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AC-431F-8335-C1E7E336F2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AC-431F-8335-C1E7E336F2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AC-431F-8335-C1E7E336F2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AC-431F-8335-C1E7E336F2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AC-431F-8335-C1E7E336F2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Diagramme_!$J$3:$J$7</c:f>
              <c:strCache>
                <c:ptCount val="3"/>
                <c:pt idx="0">
                  <c:v>Babic</c:v>
                </c:pt>
                <c:pt idx="1">
                  <c:v>Caasi</c:v>
                </c:pt>
                <c:pt idx="2">
                  <c:v>Czachor</c:v>
                </c:pt>
              </c:strCache>
            </c:strRef>
          </c:cat>
          <c:val>
            <c:numRef>
              <c:f>Diagramme_!$K$3:$K$7</c:f>
              <c:numCache>
                <c:formatCode>#0.0#\ "h"</c:formatCode>
                <c:ptCount val="5"/>
                <c:pt idx="0">
                  <c:v>193</c:v>
                </c:pt>
                <c:pt idx="1">
                  <c:v>188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AC-431F-8335-C1E7E336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2200"/>
              <a:t>Erfolgte Arbeitstunden der jeweiligen Projektphase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4AA-49A7-B8C5-684FA15918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4AA-49A7-B8C5-684FA15918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4AA-49A7-B8C5-684FA15918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4AA-49A7-B8C5-684FA15918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4AA-49A7-B8C5-684FA15918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4AA-49A7-B8C5-684FA15918D2}"/>
              </c:ext>
            </c:extLst>
          </c:dPt>
          <c:dLbls>
            <c:dLbl>
              <c:idx val="0"/>
              <c:layout>
                <c:manualLayout>
                  <c:x val="-0.10545702618718961"/>
                  <c:y val="0.16122768856280137"/>
                </c:manualLayout>
              </c:layout>
              <c:tx>
                <c:rich>
                  <a:bodyPr/>
                  <a:lstStyle/>
                  <a:p>
                    <a:fld id="{B2BF4ECD-F401-4EBB-806C-A5EC6A75924D}" type="VALUE">
                      <a:rPr lang="en-US"/>
                      <a:pPr/>
                      <a:t>[WERT]</a:t>
                    </a:fld>
                    <a:endParaRPr lang="en-GB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D4AA-49A7-B8C5-684FA15918D2}"/>
                </c:ext>
              </c:extLst>
            </c:dLbl>
            <c:dLbl>
              <c:idx val="1"/>
              <c:layout>
                <c:manualLayout>
                  <c:x val="-0.175264690383761"/>
                  <c:y val="-3.3310664592411159E-2"/>
                </c:manualLayout>
              </c:layout>
              <c:tx>
                <c:rich>
                  <a:bodyPr/>
                  <a:lstStyle/>
                  <a:p>
                    <a:fld id="{355AA0B9-3E78-4E3A-9460-FEAEA124A5AC}" type="VALUE">
                      <a:rPr lang="en-US"/>
                      <a:pPr/>
                      <a:t>[WERT]</a:t>
                    </a:fld>
                    <a:endParaRPr lang="en-GB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D4AA-49A7-B8C5-684FA15918D2}"/>
                </c:ext>
              </c:extLst>
            </c:dLbl>
            <c:dLbl>
              <c:idx val="2"/>
              <c:layout>
                <c:manualLayout>
                  <c:x val="-5.3612814318215928E-2"/>
                  <c:y val="-0.11965910604955976"/>
                </c:manualLayout>
              </c:layout>
              <c:tx>
                <c:rich>
                  <a:bodyPr/>
                  <a:lstStyle/>
                  <a:p>
                    <a:fld id="{103E31D2-505E-4C8A-958E-31E082338459}" type="VALUE">
                      <a:rPr lang="en-US"/>
                      <a:pPr/>
                      <a:t>[WERT]</a:t>
                    </a:fld>
                    <a:endParaRPr lang="en-GB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D4AA-49A7-B8C5-684FA15918D2}"/>
                </c:ext>
              </c:extLst>
            </c:dLbl>
            <c:dLbl>
              <c:idx val="3"/>
              <c:layout>
                <c:manualLayout>
                  <c:x val="8.8961782593263525E-2"/>
                  <c:y val="-0.11165952885638319"/>
                </c:manualLayout>
              </c:layout>
              <c:tx>
                <c:rich>
                  <a:bodyPr/>
                  <a:lstStyle/>
                  <a:p>
                    <a:fld id="{4D26DAD2-257A-44C1-A0D7-C7D35DC6C00F}" type="VALUE">
                      <a:rPr lang="en-US"/>
                      <a:pPr/>
                      <a:t>[WERT]</a:t>
                    </a:fld>
                    <a:endParaRPr lang="en-GB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D4AA-49A7-B8C5-684FA15918D2}"/>
                </c:ext>
              </c:extLst>
            </c:dLbl>
            <c:dLbl>
              <c:idx val="4"/>
              <c:layout>
                <c:manualLayout>
                  <c:x val="0.14821226123091838"/>
                  <c:y val="-7.2588375086777068E-2"/>
                </c:manualLayout>
              </c:layout>
              <c:tx>
                <c:rich>
                  <a:bodyPr/>
                  <a:lstStyle/>
                  <a:p>
                    <a:fld id="{AB6F376C-BEEF-4093-83C1-7B36157F9148}" type="VALUE">
                      <a:rPr lang="en-US"/>
                      <a:pPr/>
                      <a:t>[WERT]</a:t>
                    </a:fld>
                    <a:endParaRPr lang="en-GB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D4AA-49A7-B8C5-684FA15918D2}"/>
                </c:ext>
              </c:extLst>
            </c:dLbl>
            <c:dLbl>
              <c:idx val="5"/>
              <c:layout>
                <c:manualLayout>
                  <c:x val="0.1293860956062711"/>
                  <c:y val="0.11840132435892529"/>
                </c:manualLayout>
              </c:layout>
              <c:tx>
                <c:rich>
                  <a:bodyPr/>
                  <a:lstStyle/>
                  <a:p>
                    <a:fld id="{89C73F9F-7381-4867-82E0-766E6A62565C}" type="VALUE">
                      <a:rPr lang="en-US"/>
                      <a:pPr/>
                      <a:t>[WERT]</a:t>
                    </a:fld>
                    <a:endParaRPr lang="en-GB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D4AA-49A7-B8C5-684FA15918D2}"/>
                </c:ext>
              </c:extLst>
            </c:dLbl>
            <c:spPr>
              <a:solidFill>
                <a:srgbClr val="FF0000"/>
              </a:solidFill>
              <a:ln w="25400"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Diagramme_!$B$4:$B$9</c:f>
              <c:strCache>
                <c:ptCount val="6"/>
                <c:pt idx="0">
                  <c:v>Vorprojektphase</c:v>
                </c:pt>
                <c:pt idx="1">
                  <c:v>Projektmanagement</c:v>
                </c:pt>
                <c:pt idx="2">
                  <c:v>Implementierung der Spielelogik</c:v>
                </c:pt>
                <c:pt idx="3">
                  <c:v>Erstellung der Spiel-Assets</c:v>
                </c:pt>
                <c:pt idx="4">
                  <c:v>Erstellung von SFX&amp;VFX</c:v>
                </c:pt>
                <c:pt idx="5">
                  <c:v>Dokumentation</c:v>
                </c:pt>
              </c:strCache>
            </c:strRef>
          </c:cat>
          <c:val>
            <c:numRef>
              <c:f>Diagramme_!$D$4:$D$9</c:f>
              <c:numCache>
                <c:formatCode>#0.0#\ "h"</c:formatCode>
                <c:ptCount val="6"/>
                <c:pt idx="0">
                  <c:v>33</c:v>
                </c:pt>
                <c:pt idx="1">
                  <c:v>54</c:v>
                </c:pt>
                <c:pt idx="2">
                  <c:v>116</c:v>
                </c:pt>
                <c:pt idx="3">
                  <c:v>130</c:v>
                </c:pt>
                <c:pt idx="4">
                  <c:v>48</c:v>
                </c:pt>
                <c:pt idx="5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AA-49A7-B8C5-684FA15918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Geplante/Durchgeführte Arbeitsstunden je Projektphase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57307165087462E-2"/>
          <c:y val="8.7172481823388631E-2"/>
          <c:w val="0.92036917214027469"/>
          <c:h val="0.74140003515358976"/>
        </c:manualLayout>
      </c:layout>
      <c:lineChart>
        <c:grouping val="standard"/>
        <c:varyColors val="0"/>
        <c:ser>
          <c:idx val="0"/>
          <c:order val="0"/>
          <c:tx>
            <c:strRef>
              <c:f>Diagramme_!$C$3</c:f>
              <c:strCache>
                <c:ptCount val="1"/>
                <c:pt idx="0">
                  <c:v>Geplant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153849881191186E-2"/>
                  <c:y val="-6.1111107398226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D2-4A89-95AC-AED448470B44}"/>
                </c:ext>
              </c:extLst>
            </c:dLbl>
            <c:dLbl>
              <c:idx val="1"/>
              <c:layout>
                <c:manualLayout>
                  <c:x val="-4.5128208772720273E-2"/>
                  <c:y val="-4.9228392070793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D2-4A89-95AC-AED448470B44}"/>
                </c:ext>
              </c:extLst>
            </c:dLbl>
            <c:dLbl>
              <c:idx val="2"/>
              <c:layout>
                <c:manualLayout>
                  <c:x val="-7.4871800918376891E-2"/>
                  <c:y val="-6.1111107398226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D2-4A89-95AC-AED448470B44}"/>
                </c:ext>
              </c:extLst>
            </c:dLbl>
            <c:dLbl>
              <c:idx val="3"/>
              <c:layout>
                <c:manualLayout>
                  <c:x val="-7.3846159809905901E-2"/>
                  <c:y val="-5.4320984353979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D2-4A89-95AC-AED448470B44}"/>
                </c:ext>
              </c:extLst>
            </c:dLbl>
            <c:dLbl>
              <c:idx val="4"/>
              <c:layout>
                <c:manualLayout>
                  <c:x val="-9.2307699762382376E-3"/>
                  <c:y val="-5.0925922831855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D2-4A89-95AC-AED448470B44}"/>
                </c:ext>
              </c:extLst>
            </c:dLbl>
            <c:dLbl>
              <c:idx val="5"/>
              <c:layout>
                <c:manualLayout>
                  <c:x val="1.9487181060947389E-2"/>
                  <c:y val="7.4691353486721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D2-4A89-95AC-AED448470B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Diagramme_!$B$4:$B$9</c:f>
              <c:strCache>
                <c:ptCount val="6"/>
                <c:pt idx="0">
                  <c:v>Vorprojektphase</c:v>
                </c:pt>
                <c:pt idx="1">
                  <c:v>Projektmanagement</c:v>
                </c:pt>
                <c:pt idx="2">
                  <c:v>Implementierung der Spielelogik</c:v>
                </c:pt>
                <c:pt idx="3">
                  <c:v>Erstellung der Spiel-Assets</c:v>
                </c:pt>
                <c:pt idx="4">
                  <c:v>Erstellung von SFX&amp;VFX</c:v>
                </c:pt>
                <c:pt idx="5">
                  <c:v>Dokumentation</c:v>
                </c:pt>
              </c:strCache>
            </c:strRef>
          </c:cat>
          <c:val>
            <c:numRef>
              <c:f>Diagramme_!$C$4:$C$9</c:f>
              <c:numCache>
                <c:formatCode>#0.0#\ "h"</c:formatCode>
                <c:ptCount val="6"/>
                <c:pt idx="0">
                  <c:v>35</c:v>
                </c:pt>
                <c:pt idx="1">
                  <c:v>92</c:v>
                </c:pt>
                <c:pt idx="2">
                  <c:v>110</c:v>
                </c:pt>
                <c:pt idx="3">
                  <c:v>118</c:v>
                </c:pt>
                <c:pt idx="4">
                  <c:v>110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2-4618-B523-0AD3845DE028}"/>
            </c:ext>
          </c:extLst>
        </c:ser>
        <c:ser>
          <c:idx val="1"/>
          <c:order val="1"/>
          <c:tx>
            <c:strRef>
              <c:f>Diagramme_!$D$3</c:f>
              <c:strCache>
                <c:ptCount val="1"/>
                <c:pt idx="0">
                  <c:v>Durchgeführt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8803203105759961E-17"/>
                  <c:y val="4.0740738265484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D2-4A89-95AC-AED448470B44}"/>
                </c:ext>
              </c:extLst>
            </c:dLbl>
            <c:dLbl>
              <c:idx val="1"/>
              <c:layout>
                <c:manualLayout>
                  <c:x val="-3.0769233254127459E-3"/>
                  <c:y val="7.12962919645978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D2-4A89-95AC-AED448470B44}"/>
                </c:ext>
              </c:extLst>
            </c:dLbl>
            <c:dLbl>
              <c:idx val="2"/>
              <c:layout>
                <c:manualLayout>
                  <c:x val="-3.0769233254128209E-3"/>
                  <c:y val="6.4506168920350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D2-4A89-95AC-AED448470B44}"/>
                </c:ext>
              </c:extLst>
            </c:dLbl>
            <c:dLbl>
              <c:idx val="3"/>
              <c:layout>
                <c:manualLayout>
                  <c:x val="5.1282055423545764E-3"/>
                  <c:y val="3.9043207504422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D2-4A89-95AC-AED448470B44}"/>
                </c:ext>
              </c:extLst>
            </c:dLbl>
            <c:dLbl>
              <c:idx val="4"/>
              <c:layout>
                <c:manualLayout>
                  <c:x val="3.0769233254127459E-3"/>
                  <c:y val="3.5648145982298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D2-4A89-95AC-AED448470B44}"/>
                </c:ext>
              </c:extLst>
            </c:dLbl>
            <c:dLbl>
              <c:idx val="5"/>
              <c:layout>
                <c:manualLayout>
                  <c:x val="6.8152640270756331E-3"/>
                  <c:y val="-0.101851845663711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2-4A89-95AC-AED448470B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Diagramme_!$B$4:$B$9</c:f>
              <c:strCache>
                <c:ptCount val="6"/>
                <c:pt idx="0">
                  <c:v>Vorprojektphase</c:v>
                </c:pt>
                <c:pt idx="1">
                  <c:v>Projektmanagement</c:v>
                </c:pt>
                <c:pt idx="2">
                  <c:v>Implementierung der Spielelogik</c:v>
                </c:pt>
                <c:pt idx="3">
                  <c:v>Erstellung der Spiel-Assets</c:v>
                </c:pt>
                <c:pt idx="4">
                  <c:v>Erstellung von SFX&amp;VFX</c:v>
                </c:pt>
                <c:pt idx="5">
                  <c:v>Dokumentation</c:v>
                </c:pt>
              </c:strCache>
            </c:strRef>
          </c:cat>
          <c:val>
            <c:numRef>
              <c:f>Diagramme_!$D$4:$D$9</c:f>
              <c:numCache>
                <c:formatCode>#0.0#\ "h"</c:formatCode>
                <c:ptCount val="6"/>
                <c:pt idx="0">
                  <c:v>33</c:v>
                </c:pt>
                <c:pt idx="1">
                  <c:v>54</c:v>
                </c:pt>
                <c:pt idx="2">
                  <c:v>116</c:v>
                </c:pt>
                <c:pt idx="3">
                  <c:v>130</c:v>
                </c:pt>
                <c:pt idx="4">
                  <c:v>48</c:v>
                </c:pt>
                <c:pt idx="5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2-4618-B523-0AD3845D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054800"/>
        <c:axId val="1257494176"/>
      </c:lineChart>
      <c:catAx>
        <c:axId val="12070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94176"/>
        <c:crosses val="autoZero"/>
        <c:auto val="1"/>
        <c:lblAlgn val="ctr"/>
        <c:lblOffset val="100"/>
        <c:noMultiLvlLbl val="0"/>
      </c:catAx>
      <c:valAx>
        <c:axId val="12574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#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Geplante/Durchgeführte Arbeitsstunden je Projektphase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79740338606111E-2"/>
          <c:y val="5.057569123307816E-2"/>
          <c:w val="0.94521344698614207"/>
          <c:h val="0.83239197770161133"/>
        </c:manualLayout>
      </c:layout>
      <c:lineChart>
        <c:grouping val="standard"/>
        <c:varyColors val="0"/>
        <c:ser>
          <c:idx val="0"/>
          <c:order val="0"/>
          <c:tx>
            <c:strRef>
              <c:f>Diagramme_!$C$3</c:f>
              <c:strCache>
                <c:ptCount val="1"/>
                <c:pt idx="0">
                  <c:v>Geplant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Diagramme_!$B$4:$B$9</c:f>
              <c:strCache>
                <c:ptCount val="6"/>
                <c:pt idx="0">
                  <c:v>Vorprojektphase</c:v>
                </c:pt>
                <c:pt idx="1">
                  <c:v>Projektmanagement</c:v>
                </c:pt>
                <c:pt idx="2">
                  <c:v>Implementierung der Spielelogik</c:v>
                </c:pt>
                <c:pt idx="3">
                  <c:v>Erstellung der Spiel-Assets</c:v>
                </c:pt>
                <c:pt idx="4">
                  <c:v>Erstellung von SFX&amp;VFX</c:v>
                </c:pt>
                <c:pt idx="5">
                  <c:v>Dokumentation</c:v>
                </c:pt>
              </c:strCache>
            </c:strRef>
          </c:cat>
          <c:val>
            <c:numRef>
              <c:f>Diagramme_!$C$4:$C$9</c:f>
              <c:numCache>
                <c:formatCode>#0.0#\ "h"</c:formatCode>
                <c:ptCount val="6"/>
                <c:pt idx="0">
                  <c:v>35</c:v>
                </c:pt>
                <c:pt idx="1">
                  <c:v>92</c:v>
                </c:pt>
                <c:pt idx="2">
                  <c:v>110</c:v>
                </c:pt>
                <c:pt idx="3">
                  <c:v>118</c:v>
                </c:pt>
                <c:pt idx="4">
                  <c:v>110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9-4EAF-96F0-876816327A53}"/>
            </c:ext>
          </c:extLst>
        </c:ser>
        <c:ser>
          <c:idx val="1"/>
          <c:order val="1"/>
          <c:tx>
            <c:strRef>
              <c:f>Diagramme_!$D$3</c:f>
              <c:strCache>
                <c:ptCount val="1"/>
                <c:pt idx="0">
                  <c:v>Durchgeführt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Diagramme_!$B$4:$B$9</c:f>
              <c:strCache>
                <c:ptCount val="6"/>
                <c:pt idx="0">
                  <c:v>Vorprojektphase</c:v>
                </c:pt>
                <c:pt idx="1">
                  <c:v>Projektmanagement</c:v>
                </c:pt>
                <c:pt idx="2">
                  <c:v>Implementierung der Spielelogik</c:v>
                </c:pt>
                <c:pt idx="3">
                  <c:v>Erstellung der Spiel-Assets</c:v>
                </c:pt>
                <c:pt idx="4">
                  <c:v>Erstellung von SFX&amp;VFX</c:v>
                </c:pt>
                <c:pt idx="5">
                  <c:v>Dokumentation</c:v>
                </c:pt>
              </c:strCache>
            </c:strRef>
          </c:cat>
          <c:val>
            <c:numRef>
              <c:f>Diagramme_!$D$4:$D$9</c:f>
              <c:numCache>
                <c:formatCode>#0.0#\ "h"</c:formatCode>
                <c:ptCount val="6"/>
                <c:pt idx="0">
                  <c:v>33</c:v>
                </c:pt>
                <c:pt idx="1">
                  <c:v>54</c:v>
                </c:pt>
                <c:pt idx="2">
                  <c:v>116</c:v>
                </c:pt>
                <c:pt idx="3">
                  <c:v>130</c:v>
                </c:pt>
                <c:pt idx="4">
                  <c:v>48</c:v>
                </c:pt>
                <c:pt idx="5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9-4EAF-96F0-87681632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054800"/>
        <c:axId val="1257494176"/>
      </c:lineChart>
      <c:catAx>
        <c:axId val="12070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94176"/>
        <c:crosses val="autoZero"/>
        <c:auto val="1"/>
        <c:lblAlgn val="ctr"/>
        <c:lblOffset val="100"/>
        <c:noMultiLvlLbl val="0"/>
      </c:catAx>
      <c:valAx>
        <c:axId val="12574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#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Geplante Arbeitstunden</a:t>
            </a:r>
            <a:r>
              <a:rPr lang="de-AT" baseline="0"/>
              <a:t> der</a:t>
            </a:r>
            <a:r>
              <a:rPr lang="de-AT"/>
              <a:t> jeweiligen Projektphase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CF-4B78-B4E4-2B6BD39869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CF-4B78-B4E4-2B6BD39869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CF-4B78-B4E4-2B6BD39869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CF-4B78-B4E4-2B6BD39869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CF-4B78-B4E4-2B6BD39869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DCF-4B78-B4E4-2B6BD39869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(Gesamtansicht!$A$4,Gesamtansicht!$A$9,Gesamtansicht!$A$14,Gesamtansicht!$A$19,Gesamtansicht!$A$24,Gesamtansicht!$A$29)</c:f>
              <c:strCache>
                <c:ptCount val="6"/>
                <c:pt idx="0">
                  <c:v>Vorprojektphase</c:v>
                </c:pt>
                <c:pt idx="1">
                  <c:v>Projektmanagement</c:v>
                </c:pt>
                <c:pt idx="2">
                  <c:v>Implementierung der Spielelogik</c:v>
                </c:pt>
                <c:pt idx="3">
                  <c:v>Erstellung der Spiel-Assets</c:v>
                </c:pt>
                <c:pt idx="4">
                  <c:v>Erstellung von SFX&amp;VFX</c:v>
                </c:pt>
                <c:pt idx="5">
                  <c:v>Dokumentation</c:v>
                </c:pt>
              </c:strCache>
            </c:strRef>
          </c:cat>
          <c:val>
            <c:numRef>
              <c:f>(Gesamtansicht!$H$4,Gesamtansicht!$H$9,Gesamtansicht!$H$14,Gesamtansicht!$H$19,Gesamtansicht!$H$24,Gesamtansicht!$H$29)</c:f>
              <c:numCache>
                <c:formatCode>#0.0#\ "h"</c:formatCode>
                <c:ptCount val="6"/>
                <c:pt idx="0">
                  <c:v>35</c:v>
                </c:pt>
                <c:pt idx="1">
                  <c:v>92</c:v>
                </c:pt>
                <c:pt idx="2">
                  <c:v>110</c:v>
                </c:pt>
                <c:pt idx="3">
                  <c:v>110</c:v>
                </c:pt>
                <c:pt idx="4">
                  <c:v>118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CF-4B78-B4E4-2B6BD3986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Erfolgte Arbeitsstunden der Teammitglieder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2C-4BA0-9828-F98BE6511A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2C-4BA0-9828-F98BE6511A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2C-4BA0-9828-F98BE6511A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2C-4BA0-9828-F98BE6511A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BE-49D4-B623-3F21501157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Diagramme_!$J$3:$J$7</c:f>
              <c:strCache>
                <c:ptCount val="3"/>
                <c:pt idx="0">
                  <c:v>Babic</c:v>
                </c:pt>
                <c:pt idx="1">
                  <c:v>Caasi</c:v>
                </c:pt>
                <c:pt idx="2">
                  <c:v>Czachor</c:v>
                </c:pt>
              </c:strCache>
            </c:strRef>
          </c:cat>
          <c:val>
            <c:numRef>
              <c:f>Diagramme_!$K$3:$K$7</c:f>
              <c:numCache>
                <c:formatCode>#0.0#\ "h"</c:formatCode>
                <c:ptCount val="5"/>
                <c:pt idx="0">
                  <c:v>193</c:v>
                </c:pt>
                <c:pt idx="1">
                  <c:v>188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2C-4BA0-9828-F98BE6511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51955</xdr:colOff>
      <xdr:row>0</xdr:row>
      <xdr:rowOff>34637</xdr:rowOff>
    </xdr:from>
    <xdr:to>
      <xdr:col>11</xdr:col>
      <xdr:colOff>329045</xdr:colOff>
      <xdr:row>33</xdr:row>
      <xdr:rowOff>56029</xdr:rowOff>
    </xdr:to>
    <xdr:graphicFrame macro="">
      <xdr:nvGraphicFramePr>
        <xdr:cNvPr id="3" name="Diagramm 10">
          <a:extLst>
            <a:ext uri="{FF2B5EF4-FFF2-40B4-BE49-F238E27FC236}">
              <a16:creationId xmlns:a16="http://schemas.microsoft.com/office/drawing/2014/main" id="{2AFCC356-96BE-4DAB-BD3B-A3E1D5885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4</xdr:row>
      <xdr:rowOff>38101</xdr:rowOff>
    </xdr:from>
    <xdr:to>
      <xdr:col>14</xdr:col>
      <xdr:colOff>297996</xdr:colOff>
      <xdr:row>36</xdr:row>
      <xdr:rowOff>174171</xdr:rowOff>
    </xdr:to>
    <xdr:graphicFrame macro="">
      <xdr:nvGraphicFramePr>
        <xdr:cNvPr id="8" name="Diagramm 9">
          <a:extLst>
            <a:ext uri="{FF2B5EF4-FFF2-40B4-BE49-F238E27FC236}">
              <a16:creationId xmlns:a16="http://schemas.microsoft.com/office/drawing/2014/main" id="{C8EF4A2F-80B2-4AC3-8ED9-A0B7D9BB0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190499</xdr:colOff>
      <xdr:row>36</xdr:row>
      <xdr:rowOff>176893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35453FA-D643-494A-AEEF-6C134B9FF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743001</xdr:colOff>
      <xdr:row>90</xdr:row>
      <xdr:rowOff>0</xdr:rowOff>
    </xdr:from>
    <xdr:to>
      <xdr:col>49</xdr:col>
      <xdr:colOff>142875</xdr:colOff>
      <xdr:row>148</xdr:row>
      <xdr:rowOff>88307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33B764-60FA-46B4-A2EC-0857EA7A9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392338</xdr:colOff>
      <xdr:row>71</xdr:row>
      <xdr:rowOff>90921</xdr:rowOff>
    </xdr:from>
    <xdr:to>
      <xdr:col>12</xdr:col>
      <xdr:colOff>718704</xdr:colOff>
      <xdr:row>121</xdr:row>
      <xdr:rowOff>105211</xdr:rowOff>
    </xdr:to>
    <xdr:graphicFrame macro="">
      <xdr:nvGraphicFramePr>
        <xdr:cNvPr id="3" name="Diagramm 9">
          <a:extLst>
            <a:ext uri="{FF2B5EF4-FFF2-40B4-BE49-F238E27FC236}">
              <a16:creationId xmlns:a16="http://schemas.microsoft.com/office/drawing/2014/main" id="{98AC873D-5BEF-4711-878A-BB60BCCC1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407312</xdr:colOff>
      <xdr:row>13</xdr:row>
      <xdr:rowOff>121504</xdr:rowOff>
    </xdr:from>
    <xdr:to>
      <xdr:col>42</xdr:col>
      <xdr:colOff>83038</xdr:colOff>
      <xdr:row>66</xdr:row>
      <xdr:rowOff>16607</xdr:rowOff>
    </xdr:to>
    <xdr:graphicFrame macro="">
      <xdr:nvGraphicFramePr>
        <xdr:cNvPr id="5" name="Diagramm 10">
          <a:extLst>
            <a:ext uri="{FF2B5EF4-FFF2-40B4-BE49-F238E27FC236}">
              <a16:creationId xmlns:a16="http://schemas.microsoft.com/office/drawing/2014/main" id="{C47D6F0A-74EF-49DB-9417-985ACD1A7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6">
    <pageSetUpPr fitToPage="1"/>
  </sheetPr>
  <dimension ref="A1:T35"/>
  <sheetViews>
    <sheetView tabSelected="1" showWhiteSpace="0" view="pageLayout" zoomScale="85" zoomScaleNormal="85" zoomScalePageLayoutView="85" workbookViewId="0">
      <selection activeCell="B35" sqref="B35"/>
    </sheetView>
  </sheetViews>
  <sheetFormatPr baseColWidth="10" defaultColWidth="11.42578125" defaultRowHeight="15" x14ac:dyDescent="0.25"/>
  <cols>
    <col min="5" max="5" width="12.140625" customWidth="1"/>
    <col min="6" max="6" width="15.7109375" customWidth="1"/>
    <col min="7" max="7" width="5.7109375" customWidth="1"/>
    <col min="8" max="8" width="11.42578125" style="20"/>
    <col min="9" max="9" width="15.5703125" style="20" customWidth="1"/>
    <col min="10" max="10" width="13.28515625" style="22" bestFit="1" customWidth="1"/>
    <col min="11" max="11" width="11.42578125" style="25"/>
    <col min="12" max="12" width="11.42578125" style="20"/>
    <col min="14" max="14" width="13.28515625" style="20" bestFit="1" customWidth="1"/>
    <col min="15" max="15" width="11.42578125" style="20"/>
    <col min="17" max="17" width="13.28515625" style="20" bestFit="1" customWidth="1"/>
    <col min="18" max="18" width="11.42578125" style="20"/>
    <col min="20" max="20" width="13.28515625" style="20" bestFit="1" customWidth="1"/>
  </cols>
  <sheetData>
    <row r="1" spans="1:20" ht="23.25" thickBot="1" x14ac:dyDescent="0.35">
      <c r="A1" s="43" t="s">
        <v>0</v>
      </c>
      <c r="B1" s="44"/>
      <c r="C1" s="44"/>
      <c r="D1" s="58"/>
      <c r="E1" s="58"/>
      <c r="F1" s="58"/>
      <c r="G1" s="58"/>
      <c r="H1" s="59"/>
      <c r="I1" s="59"/>
      <c r="J1" s="60"/>
      <c r="K1" s="61"/>
      <c r="L1" s="59"/>
      <c r="M1" s="58"/>
      <c r="N1" s="59"/>
      <c r="O1" s="59"/>
      <c r="P1" s="58"/>
      <c r="Q1" s="59"/>
      <c r="R1" s="59"/>
      <c r="S1" s="58"/>
      <c r="T1" s="59"/>
    </row>
    <row r="2" spans="1:20" x14ac:dyDescent="0.25">
      <c r="A2" s="44"/>
      <c r="B2" s="44"/>
      <c r="C2" s="44"/>
      <c r="D2" s="44"/>
      <c r="E2" s="44"/>
      <c r="F2" s="44"/>
      <c r="G2" s="44"/>
      <c r="H2" s="128" t="s">
        <v>1</v>
      </c>
      <c r="I2" s="129"/>
      <c r="J2" s="130"/>
      <c r="K2" s="46"/>
      <c r="L2" s="128" t="s">
        <v>2</v>
      </c>
      <c r="M2" s="129"/>
      <c r="N2" s="130"/>
      <c r="O2" s="131" t="s">
        <v>3</v>
      </c>
      <c r="P2" s="132"/>
      <c r="Q2" s="133"/>
      <c r="R2" s="131" t="s">
        <v>4</v>
      </c>
      <c r="S2" s="132"/>
      <c r="T2" s="133"/>
    </row>
    <row r="3" spans="1:20" x14ac:dyDescent="0.25">
      <c r="A3" s="44"/>
      <c r="B3" s="44"/>
      <c r="C3" s="44"/>
      <c r="D3" s="44"/>
      <c r="E3" s="44"/>
      <c r="F3" s="47" t="s">
        <v>5</v>
      </c>
      <c r="G3" s="47"/>
      <c r="H3" s="106" t="s">
        <v>6</v>
      </c>
      <c r="I3" s="48" t="s">
        <v>7</v>
      </c>
      <c r="J3" s="107" t="s">
        <v>8</v>
      </c>
      <c r="K3" s="49"/>
      <c r="L3" s="106" t="s">
        <v>6</v>
      </c>
      <c r="M3" s="48" t="s">
        <v>7</v>
      </c>
      <c r="N3" s="107" t="s">
        <v>8</v>
      </c>
      <c r="O3" s="106" t="s">
        <v>6</v>
      </c>
      <c r="P3" s="48" t="s">
        <v>7</v>
      </c>
      <c r="Q3" s="107" t="s">
        <v>8</v>
      </c>
      <c r="R3" s="106" t="s">
        <v>6</v>
      </c>
      <c r="S3" s="48" t="s">
        <v>7</v>
      </c>
      <c r="T3" s="107" t="s">
        <v>8</v>
      </c>
    </row>
    <row r="4" spans="1:20" x14ac:dyDescent="0.25">
      <c r="A4" s="50" t="s">
        <v>9</v>
      </c>
      <c r="B4" s="44"/>
      <c r="C4" s="44"/>
      <c r="D4" s="44"/>
      <c r="E4" s="44"/>
      <c r="F4" s="45" t="s">
        <v>10</v>
      </c>
      <c r="G4" s="44"/>
      <c r="H4" s="108">
        <f xml:space="preserve"> SUM(L4,O4,R4)</f>
        <v>35</v>
      </c>
      <c r="I4" s="51">
        <f>IFERROR(J4/(H4/100)-100,0)</f>
        <v>-5.7142857142857082</v>
      </c>
      <c r="J4" s="109">
        <f>Vorprojektphase!J10</f>
        <v>33</v>
      </c>
      <c r="K4" s="52"/>
      <c r="L4" s="108">
        <f>SUM(L5:L8)</f>
        <v>16</v>
      </c>
      <c r="M4" s="53">
        <f>IFERROR(N4/(L4/100)-100,0)</f>
        <v>-18.75</v>
      </c>
      <c r="N4" s="109">
        <f>Vorprojektphase!I14</f>
        <v>13</v>
      </c>
      <c r="O4" s="108">
        <f>SUM(O5:O8)</f>
        <v>7</v>
      </c>
      <c r="P4" s="53">
        <f>IFERROR(Q4/(O4/100)-100,0)</f>
        <v>71.428571428571416</v>
      </c>
      <c r="Q4" s="109">
        <f>Vorprojektphase!I15</f>
        <v>12</v>
      </c>
      <c r="R4" s="108">
        <f>SUM(R5:R8)</f>
        <v>12</v>
      </c>
      <c r="S4" s="53">
        <f>IFERROR(T4/(R4/100)-100,0)</f>
        <v>-33.333333333333329</v>
      </c>
      <c r="T4" s="109">
        <f>Vorprojektphase!I16</f>
        <v>8</v>
      </c>
    </row>
    <row r="5" spans="1:20" x14ac:dyDescent="0.25">
      <c r="A5" s="44"/>
      <c r="B5" s="54" t="s">
        <v>11</v>
      </c>
      <c r="C5" s="44"/>
      <c r="D5" s="44"/>
      <c r="E5" s="44"/>
      <c r="F5" s="45" t="s">
        <v>10</v>
      </c>
      <c r="G5" s="44"/>
      <c r="H5" s="108">
        <f t="shared" ref="H5:H30" si="0" xml:space="preserve"> SUM(L5,O5,R5)</f>
        <v>20</v>
      </c>
      <c r="I5" s="51">
        <f t="shared" ref="I5:I30" si="1">IFERROR(J5/(H5/100)-100,0)</f>
        <v>-10</v>
      </c>
      <c r="J5" s="111">
        <f>Vorprojektphase!J4</f>
        <v>18</v>
      </c>
      <c r="K5" s="55"/>
      <c r="L5" s="110">
        <v>5</v>
      </c>
      <c r="M5" s="53">
        <f t="shared" ref="M5:M7" si="2">IFERROR(N5/(L5/100)-100,0)</f>
        <v>-20</v>
      </c>
      <c r="N5" s="111">
        <f>SUMIFS(Vorprojektphase!$E$4:$E$101,Vorprojektphase!$B$4:$B$101,B5,Vorprojektphase!$A$4:$A$101,$L$2)</f>
        <v>4</v>
      </c>
      <c r="O5" s="110">
        <v>5</v>
      </c>
      <c r="P5" s="53">
        <f t="shared" ref="P5:P30" si="3">IFERROR(Q5/(O5/100)-100,0)</f>
        <v>60</v>
      </c>
      <c r="Q5" s="111">
        <f>SUMIFS(Vorprojektphase!$E$4:$E$101,Vorprojektphase!$B$4:$B$101,B5,Vorprojektphase!$A$4:$A$101,$O$2)</f>
        <v>8</v>
      </c>
      <c r="R5" s="110">
        <v>10</v>
      </c>
      <c r="S5" s="53">
        <f t="shared" ref="S5:S30" si="4">IFERROR(T5/(R5/100)-100,0)</f>
        <v>-40</v>
      </c>
      <c r="T5" s="111">
        <f>SUMIFS(Vorprojektphase!$E$4:$E$101,Vorprojektphase!$B$4:$B$101,B5,Vorprojektphase!$A$4:$A$101,$R$2)</f>
        <v>6</v>
      </c>
    </row>
    <row r="6" spans="1:20" x14ac:dyDescent="0.25">
      <c r="A6" s="44"/>
      <c r="B6" s="44" t="s">
        <v>82</v>
      </c>
      <c r="C6" s="44"/>
      <c r="D6" s="44"/>
      <c r="E6" s="44"/>
      <c r="F6" s="45" t="s">
        <v>10</v>
      </c>
      <c r="G6" s="44"/>
      <c r="H6" s="108">
        <f t="shared" si="0"/>
        <v>7</v>
      </c>
      <c r="I6" s="51">
        <f t="shared" si="1"/>
        <v>57.142857142857139</v>
      </c>
      <c r="J6" s="111">
        <f>Vorprojektphase!J5</f>
        <v>11</v>
      </c>
      <c r="K6" s="55"/>
      <c r="L6" s="110">
        <v>3</v>
      </c>
      <c r="M6" s="53">
        <f t="shared" si="2"/>
        <v>66.666666666666686</v>
      </c>
      <c r="N6" s="111">
        <f>SUMIFS(Vorprojektphase!$E$4:$E$101,Vorprojektphase!$B$4:$B$101,B6,Vorprojektphase!$A$4:$A$101,$L$2)</f>
        <v>5</v>
      </c>
      <c r="O6" s="110">
        <v>2</v>
      </c>
      <c r="P6" s="53">
        <f t="shared" si="3"/>
        <v>100</v>
      </c>
      <c r="Q6" s="111">
        <f>SUMIFS(Vorprojektphase!$E$4:$E$101,Vorprojektphase!$B$4:$B$101,B6,Vorprojektphase!$A$4:$A$101,$O$2)</f>
        <v>4</v>
      </c>
      <c r="R6" s="110">
        <v>2</v>
      </c>
      <c r="S6" s="53">
        <f t="shared" si="4"/>
        <v>0</v>
      </c>
      <c r="T6" s="111">
        <f>SUMIFS(Vorprojektphase!$E$4:$E$101,Vorprojektphase!$B$4:$B$101,B6,Vorprojektphase!$A$4:$A$101,$R$2)</f>
        <v>2</v>
      </c>
    </row>
    <row r="7" spans="1:20" x14ac:dyDescent="0.25">
      <c r="A7" s="44"/>
      <c r="B7" s="44" t="s">
        <v>12</v>
      </c>
      <c r="C7" s="44"/>
      <c r="D7" s="44"/>
      <c r="E7" s="44"/>
      <c r="F7" s="45" t="s">
        <v>10</v>
      </c>
      <c r="G7" s="44"/>
      <c r="H7" s="108">
        <f t="shared" si="0"/>
        <v>8</v>
      </c>
      <c r="I7" s="51">
        <f t="shared" si="1"/>
        <v>-50</v>
      </c>
      <c r="J7" s="111">
        <f>Vorprojektphase!J6</f>
        <v>4</v>
      </c>
      <c r="K7" s="55"/>
      <c r="L7" s="110">
        <v>8</v>
      </c>
      <c r="M7" s="53">
        <f t="shared" si="2"/>
        <v>-50</v>
      </c>
      <c r="N7" s="111">
        <f>SUMIFS(Vorprojektphase!$E$4:$E$101,Vorprojektphase!$B$4:$B$101,B7,Vorprojektphase!$A$4:$A$101,$L$2)</f>
        <v>4</v>
      </c>
      <c r="O7" s="110">
        <v>0</v>
      </c>
      <c r="P7" s="53">
        <f t="shared" si="3"/>
        <v>0</v>
      </c>
      <c r="Q7" s="111">
        <f>SUMIFS(Vorprojektphase!$E$4:$E$101,Vorprojektphase!$B$4:$B$101,B7,Vorprojektphase!$A$4:$A$101,$O$2)</f>
        <v>0</v>
      </c>
      <c r="R7" s="110">
        <v>0</v>
      </c>
      <c r="S7" s="53">
        <f t="shared" si="4"/>
        <v>0</v>
      </c>
      <c r="T7" s="111">
        <f>SUMIFS(Vorprojektphase!$E$4:$E$101,Vorprojektphase!$B$4:$B$101,B7,Vorprojektphase!$A$4:$A$101,$R$2)</f>
        <v>0</v>
      </c>
    </row>
    <row r="8" spans="1:20" x14ac:dyDescent="0.25">
      <c r="A8" s="44"/>
      <c r="B8" s="44"/>
      <c r="C8" s="44"/>
      <c r="D8" s="44"/>
      <c r="E8" s="44"/>
      <c r="F8" s="44"/>
      <c r="G8" s="44"/>
      <c r="H8" s="108"/>
      <c r="I8" s="44"/>
      <c r="J8" s="111"/>
      <c r="K8" s="44"/>
      <c r="L8" s="108"/>
      <c r="M8" s="44"/>
      <c r="N8" s="111"/>
      <c r="O8" s="112"/>
      <c r="P8" s="44"/>
      <c r="Q8" s="111"/>
      <c r="R8" s="112"/>
      <c r="S8" s="44"/>
      <c r="T8" s="113"/>
    </row>
    <row r="9" spans="1:20" x14ac:dyDescent="0.25">
      <c r="A9" s="50" t="s">
        <v>14</v>
      </c>
      <c r="B9" s="44"/>
      <c r="C9" s="44"/>
      <c r="D9" s="44"/>
      <c r="E9" s="44"/>
      <c r="F9" s="56" t="s">
        <v>15</v>
      </c>
      <c r="G9" s="44"/>
      <c r="H9" s="108">
        <f t="shared" si="0"/>
        <v>92</v>
      </c>
      <c r="I9" s="51">
        <f t="shared" si="1"/>
        <v>-41.304347826086961</v>
      </c>
      <c r="J9" s="109">
        <f>Projektmanagement!J8</f>
        <v>54</v>
      </c>
      <c r="K9" s="52"/>
      <c r="L9" s="108">
        <f>SUM(L10:L13)</f>
        <v>39</v>
      </c>
      <c r="M9" s="53">
        <f t="shared" ref="M9:M30" si="5">IFERROR(N9/(L9/100)-100,0)</f>
        <v>-23.07692307692308</v>
      </c>
      <c r="N9" s="109">
        <f>Projektmanagement!I12</f>
        <v>30</v>
      </c>
      <c r="O9" s="108">
        <f>SUM(O10:O13)</f>
        <v>29</v>
      </c>
      <c r="P9" s="53">
        <f t="shared" si="3"/>
        <v>-58.620689655172413</v>
      </c>
      <c r="Q9" s="109">
        <f>Projektmanagement!I13</f>
        <v>12</v>
      </c>
      <c r="R9" s="108">
        <f>SUM(R10:R13)</f>
        <v>24</v>
      </c>
      <c r="S9" s="53">
        <f t="shared" si="4"/>
        <v>-50</v>
      </c>
      <c r="T9" s="109">
        <f>Projektmanagement!I14</f>
        <v>12</v>
      </c>
    </row>
    <row r="10" spans="1:20" x14ac:dyDescent="0.25">
      <c r="A10" s="44"/>
      <c r="B10" s="54" t="s">
        <v>16</v>
      </c>
      <c r="C10" s="44"/>
      <c r="D10" s="44"/>
      <c r="E10" s="44"/>
      <c r="F10" s="56" t="s">
        <v>17</v>
      </c>
      <c r="G10" s="44"/>
      <c r="H10" s="108">
        <f t="shared" si="0"/>
        <v>6</v>
      </c>
      <c r="I10" s="51">
        <f t="shared" si="1"/>
        <v>166.66666666666669</v>
      </c>
      <c r="J10" s="111">
        <f>Projektmanagement!J4</f>
        <v>16</v>
      </c>
      <c r="K10" s="55"/>
      <c r="L10" s="110">
        <v>2</v>
      </c>
      <c r="M10" s="53">
        <f t="shared" si="5"/>
        <v>300</v>
      </c>
      <c r="N10" s="111">
        <f>SUMIFS(Projektmanagement!$E$4:$E$99,Projektmanagement!$B$4:$B$99,B10,Projektmanagement!$A$4:$A$99,$L$2)</f>
        <v>8</v>
      </c>
      <c r="O10" s="110">
        <v>2</v>
      </c>
      <c r="P10" s="53">
        <f t="shared" si="3"/>
        <v>100</v>
      </c>
      <c r="Q10" s="111">
        <f>SUMIFS(Projektmanagement!$E$4:$E$99,Projektmanagement!$B$4:$B$99,B10,Projektmanagement!$A$4:$A$99,$O$2)</f>
        <v>4</v>
      </c>
      <c r="R10" s="110">
        <v>2</v>
      </c>
      <c r="S10" s="53">
        <f t="shared" si="4"/>
        <v>100</v>
      </c>
      <c r="T10" s="111">
        <f>SUMIFS(Projektmanagement!$E$4:$E$99,Projektmanagement!$B$4:$B$99,B10,Projektmanagement!$A$4:$A$99,$R$2)</f>
        <v>4</v>
      </c>
    </row>
    <row r="11" spans="1:20" x14ac:dyDescent="0.25">
      <c r="A11" s="44"/>
      <c r="B11" s="44" t="s">
        <v>18</v>
      </c>
      <c r="C11" s="44"/>
      <c r="D11" s="44"/>
      <c r="E11" s="44"/>
      <c r="F11" s="56" t="s">
        <v>19</v>
      </c>
      <c r="G11" s="44"/>
      <c r="H11" s="108">
        <f t="shared" si="0"/>
        <v>15</v>
      </c>
      <c r="I11" s="51">
        <f t="shared" si="1"/>
        <v>-13.333333333333329</v>
      </c>
      <c r="J11" s="111">
        <f>Projektmanagement!J5</f>
        <v>13</v>
      </c>
      <c r="K11" s="55"/>
      <c r="L11" s="110">
        <v>15</v>
      </c>
      <c r="M11" s="53">
        <f t="shared" si="5"/>
        <v>-13.333333333333329</v>
      </c>
      <c r="N11" s="111">
        <f>SUMIFS(Projektmanagement!$E$4:$E$99,Projektmanagement!$B$4:$B$99,B11,Projektmanagement!$A$4:$A$99,$L$2)</f>
        <v>13</v>
      </c>
      <c r="O11" s="110">
        <v>0</v>
      </c>
      <c r="P11" s="53">
        <f t="shared" si="3"/>
        <v>0</v>
      </c>
      <c r="Q11" s="111">
        <f>SUMIFS(Projektmanagement!$E$4:$E$99,Projektmanagement!$B$4:$B$99,B11,Projektmanagement!$A$4:$A$99,$O$2)</f>
        <v>0</v>
      </c>
      <c r="R11" s="110">
        <v>0</v>
      </c>
      <c r="S11" s="53">
        <f t="shared" si="4"/>
        <v>0</v>
      </c>
      <c r="T11" s="111">
        <f>SUMIFS(Projektmanagement!$E$4:$E$99,Projektmanagement!$B$4:$B$99,B11,Projektmanagement!$A$4:$A$99,$R$2)</f>
        <v>0</v>
      </c>
    </row>
    <row r="12" spans="1:20" x14ac:dyDescent="0.25">
      <c r="A12" s="44"/>
      <c r="B12" s="44" t="s">
        <v>20</v>
      </c>
      <c r="C12" s="44"/>
      <c r="D12" s="44"/>
      <c r="E12" s="44"/>
      <c r="F12" s="56" t="s">
        <v>21</v>
      </c>
      <c r="G12" s="44"/>
      <c r="H12" s="108">
        <f t="shared" si="0"/>
        <v>35</v>
      </c>
      <c r="I12" s="51">
        <f t="shared" si="1"/>
        <v>-39.999999999999993</v>
      </c>
      <c r="J12" s="111">
        <f>Projektmanagement!J6</f>
        <v>21</v>
      </c>
      <c r="K12" s="55"/>
      <c r="L12" s="110">
        <v>10</v>
      </c>
      <c r="M12" s="53">
        <f t="shared" si="5"/>
        <v>-50</v>
      </c>
      <c r="N12" s="111">
        <f>SUMIFS(Projektmanagement!$E$4:$E$99,Projektmanagement!$B$4:$B$99,B12,Projektmanagement!$A$4:$A$99,$L$2)</f>
        <v>5</v>
      </c>
      <c r="O12" s="110">
        <v>15</v>
      </c>
      <c r="P12" s="53">
        <f t="shared" si="3"/>
        <v>-46.666666666666664</v>
      </c>
      <c r="Q12" s="111">
        <f>SUMIFS(Projektmanagement!$E$4:$E$99,Projektmanagement!$B$4:$B$99,B12,Projektmanagement!$A$4:$A$99,$O$2)</f>
        <v>8</v>
      </c>
      <c r="R12" s="110">
        <v>10</v>
      </c>
      <c r="S12" s="53">
        <f t="shared" si="4"/>
        <v>-20</v>
      </c>
      <c r="T12" s="111">
        <f>SUMIFS(Projektmanagement!$E$4:$E$99,Projektmanagement!$B$4:$B$99,B12,Projektmanagement!$A$4:$A$99,$R$2)</f>
        <v>8</v>
      </c>
    </row>
    <row r="13" spans="1:20" x14ac:dyDescent="0.25">
      <c r="A13" s="44"/>
      <c r="B13" s="44" t="s">
        <v>22</v>
      </c>
      <c r="C13" s="44"/>
      <c r="D13" s="44"/>
      <c r="E13" s="44"/>
      <c r="F13" s="56" t="s">
        <v>23</v>
      </c>
      <c r="G13" s="44"/>
      <c r="H13" s="108">
        <f t="shared" si="0"/>
        <v>36</v>
      </c>
      <c r="I13" s="51">
        <f t="shared" si="1"/>
        <v>-88.888888888888886</v>
      </c>
      <c r="J13" s="111">
        <f>Projektmanagement!J7</f>
        <v>4</v>
      </c>
      <c r="K13" s="55"/>
      <c r="L13" s="110">
        <v>12</v>
      </c>
      <c r="M13" s="53">
        <f t="shared" si="5"/>
        <v>-66.666666666666657</v>
      </c>
      <c r="N13" s="111">
        <f>SUMIFS(Projektmanagement!$E$4:$E$99,Projektmanagement!$B$4:$B$99,B13,Projektmanagement!$A$4:$A$99,$L$2)</f>
        <v>4</v>
      </c>
      <c r="O13" s="110">
        <v>12</v>
      </c>
      <c r="P13" s="53">
        <f t="shared" si="3"/>
        <v>-100</v>
      </c>
      <c r="Q13" s="111">
        <f>SUMIFS(Projektmanagement!$E$4:$E$99,Projektmanagement!$B$4:$B$99,B13,Projektmanagement!$A$4:$A$99,$O$2)</f>
        <v>0</v>
      </c>
      <c r="R13" s="110">
        <v>12</v>
      </c>
      <c r="S13" s="53">
        <f t="shared" si="4"/>
        <v>-100</v>
      </c>
      <c r="T13" s="111">
        <f>SUMIFS(Projektmanagement!$E$4:$E$99,Projektmanagement!$B$4:$B$99,B13,Projektmanagement!$A$4:$A$99,$R$2)</f>
        <v>0</v>
      </c>
    </row>
    <row r="14" spans="1:20" x14ac:dyDescent="0.25">
      <c r="A14" s="50" t="s">
        <v>65</v>
      </c>
      <c r="B14" s="44"/>
      <c r="C14" s="44"/>
      <c r="D14" s="44"/>
      <c r="E14" s="44"/>
      <c r="F14" s="56" t="s">
        <v>24</v>
      </c>
      <c r="G14" s="44"/>
      <c r="H14" s="108">
        <f t="shared" si="0"/>
        <v>110</v>
      </c>
      <c r="I14" s="51">
        <f t="shared" si="1"/>
        <v>5.454545454545439</v>
      </c>
      <c r="J14" s="109">
        <f>'Implementierung der Spielelogik'!K8</f>
        <v>116</v>
      </c>
      <c r="K14" s="52"/>
      <c r="L14" s="108">
        <f>SUM(L15:L18)</f>
        <v>110</v>
      </c>
      <c r="M14" s="53">
        <f t="shared" si="5"/>
        <v>-7.2727272727272805</v>
      </c>
      <c r="N14" s="109">
        <f>'Implementierung der Spielelogik'!I12</f>
        <v>102</v>
      </c>
      <c r="O14" s="108">
        <f>SUM(O15:O18)</f>
        <v>0</v>
      </c>
      <c r="P14" s="53">
        <f t="shared" si="3"/>
        <v>0</v>
      </c>
      <c r="Q14" s="109">
        <f>'Implementierung der Spielelogik'!I13</f>
        <v>2</v>
      </c>
      <c r="R14" s="108">
        <f>SUM(R15:R17)</f>
        <v>0</v>
      </c>
      <c r="S14" s="53">
        <f t="shared" si="4"/>
        <v>0</v>
      </c>
      <c r="T14" s="109">
        <f>'Implementierung der Spielelogik'!I14</f>
        <v>12</v>
      </c>
    </row>
    <row r="15" spans="1:20" x14ac:dyDescent="0.25">
      <c r="A15" s="44"/>
      <c r="B15" s="54" t="s">
        <v>66</v>
      </c>
      <c r="C15" s="44"/>
      <c r="D15" s="44"/>
      <c r="E15" s="44"/>
      <c r="F15" s="56" t="s">
        <v>25</v>
      </c>
      <c r="G15" s="44"/>
      <c r="H15" s="108">
        <f t="shared" si="0"/>
        <v>35</v>
      </c>
      <c r="I15" s="51">
        <f t="shared" si="1"/>
        <v>-45.714285714285708</v>
      </c>
      <c r="J15" s="111">
        <f>'Implementierung der Spielelogik'!K4</f>
        <v>19</v>
      </c>
      <c r="K15" s="55"/>
      <c r="L15" s="110">
        <v>35</v>
      </c>
      <c r="M15" s="53">
        <f t="shared" si="5"/>
        <v>-45.714285714285708</v>
      </c>
      <c r="N15" s="111">
        <f>SUMIFS('Implementierung der Spielelogik'!$E$4:$E$100,'Implementierung der Spielelogik'!$B$4:$B$100,B15,'Implementierung der Spielelogik'!$A$4:$A$100,$L$2)</f>
        <v>19</v>
      </c>
      <c r="O15" s="110">
        <v>0</v>
      </c>
      <c r="P15" s="53">
        <f t="shared" si="3"/>
        <v>0</v>
      </c>
      <c r="Q15" s="111">
        <f>SUMIFS('Implementierung der Spielelogik'!$E$4:$E$100,'Implementierung der Spielelogik'!$B$4:$B$100,B15,'Implementierung der Spielelogik'!$A$4:$A$100,$O$2)</f>
        <v>0</v>
      </c>
      <c r="R15" s="110">
        <v>0</v>
      </c>
      <c r="S15" s="53">
        <f t="shared" si="4"/>
        <v>0</v>
      </c>
      <c r="T15" s="111">
        <f>SUMIFS('Implementierung der Spielelogik'!$E$4:$E$100,'Implementierung der Spielelogik'!$B$4:$B$100,B15,'Implementierung der Spielelogik'!$A$4:$A$100,$R$2)</f>
        <v>0</v>
      </c>
    </row>
    <row r="16" spans="1:20" x14ac:dyDescent="0.25">
      <c r="A16" s="44"/>
      <c r="B16" s="44" t="s">
        <v>67</v>
      </c>
      <c r="C16" s="44"/>
      <c r="D16" s="44"/>
      <c r="E16" s="44"/>
      <c r="F16" s="56" t="s">
        <v>26</v>
      </c>
      <c r="G16" s="44"/>
      <c r="H16" s="108">
        <f t="shared" si="0"/>
        <v>40</v>
      </c>
      <c r="I16" s="51">
        <f t="shared" si="1"/>
        <v>15</v>
      </c>
      <c r="J16" s="111">
        <f>'Implementierung der Spielelogik'!K5</f>
        <v>46</v>
      </c>
      <c r="K16" s="55"/>
      <c r="L16" s="110">
        <v>40</v>
      </c>
      <c r="M16" s="53">
        <f t="shared" si="5"/>
        <v>15</v>
      </c>
      <c r="N16" s="111">
        <f>SUMIFS('Implementierung der Spielelogik'!$E$4:$E$100,'Implementierung der Spielelogik'!$B$4:$B$100,B16,'Implementierung der Spielelogik'!$A$4:$A$100,$L$2)</f>
        <v>46</v>
      </c>
      <c r="O16" s="110">
        <v>0</v>
      </c>
      <c r="P16" s="53">
        <f t="shared" si="3"/>
        <v>0</v>
      </c>
      <c r="Q16" s="111">
        <f>SUMIFS('Implementierung der Spielelogik'!$E$4:$E$100,'Implementierung der Spielelogik'!$B$4:$B$100,B16,'Implementierung der Spielelogik'!$A$4:$A$100,$O$2)</f>
        <v>0</v>
      </c>
      <c r="R16" s="110">
        <v>0</v>
      </c>
      <c r="S16" s="53">
        <f t="shared" si="4"/>
        <v>0</v>
      </c>
      <c r="T16" s="111">
        <f>SUMIFS('Implementierung der Spielelogik'!$E$4:$E$100,'Implementierung der Spielelogik'!$B$4:$B$100,B16,'Implementierung der Spielelogik'!$A$4:$A$100,$R$2)</f>
        <v>0</v>
      </c>
    </row>
    <row r="17" spans="1:20" x14ac:dyDescent="0.25">
      <c r="A17" s="44"/>
      <c r="B17" s="44" t="s">
        <v>68</v>
      </c>
      <c r="C17" s="44"/>
      <c r="D17" s="44"/>
      <c r="E17" s="44"/>
      <c r="F17" s="56" t="s">
        <v>27</v>
      </c>
      <c r="G17" s="44"/>
      <c r="H17" s="108">
        <f t="shared" si="0"/>
        <v>10</v>
      </c>
      <c r="I17" s="51">
        <f t="shared" si="1"/>
        <v>310</v>
      </c>
      <c r="J17" s="111">
        <f>'Implementierung der Spielelogik'!K6</f>
        <v>41</v>
      </c>
      <c r="K17" s="55"/>
      <c r="L17" s="110">
        <v>10</v>
      </c>
      <c r="M17" s="53">
        <f t="shared" si="5"/>
        <v>170</v>
      </c>
      <c r="N17" s="111">
        <f>SUMIFS('Implementierung der Spielelogik'!$E$4:$E$100,'Implementierung der Spielelogik'!$B$4:$B$100,B17,'Implementierung der Spielelogik'!$A$4:$A$100,$L$2)</f>
        <v>27</v>
      </c>
      <c r="O17" s="110">
        <v>0</v>
      </c>
      <c r="P17" s="53">
        <f t="shared" si="3"/>
        <v>0</v>
      </c>
      <c r="Q17" s="111">
        <f>SUMIFS('Implementierung der Spielelogik'!$E$4:$E$100,'Implementierung der Spielelogik'!$B$4:$B$100,B17,'Implementierung der Spielelogik'!$A$4:$A$100,$O$2)</f>
        <v>2</v>
      </c>
      <c r="R17" s="110">
        <v>0</v>
      </c>
      <c r="S17" s="53">
        <f t="shared" si="4"/>
        <v>0</v>
      </c>
      <c r="T17" s="111">
        <f>SUMIFS('Implementierung der Spielelogik'!$E$4:$E$100,'Implementierung der Spielelogik'!$B$4:$B$100,B17,'Implementierung der Spielelogik'!$A$4:$A$100,$R$2)</f>
        <v>12</v>
      </c>
    </row>
    <row r="18" spans="1:20" x14ac:dyDescent="0.25">
      <c r="A18" s="44"/>
      <c r="B18" s="44" t="s">
        <v>69</v>
      </c>
      <c r="C18" s="44"/>
      <c r="D18" s="44"/>
      <c r="E18" s="44"/>
      <c r="F18" s="56" t="s">
        <v>28</v>
      </c>
      <c r="G18" s="44"/>
      <c r="H18" s="108">
        <f t="shared" si="0"/>
        <v>25</v>
      </c>
      <c r="I18" s="51">
        <f t="shared" si="1"/>
        <v>-60</v>
      </c>
      <c r="J18" s="111">
        <f>'Implementierung der Spielelogik'!K7</f>
        <v>10</v>
      </c>
      <c r="K18" s="55"/>
      <c r="L18" s="110">
        <v>25</v>
      </c>
      <c r="M18" s="53">
        <f t="shared" si="5"/>
        <v>-60</v>
      </c>
      <c r="N18" s="111">
        <f>SUMIFS('Implementierung der Spielelogik'!$E$4:$E$100,'Implementierung der Spielelogik'!$B$4:$B$100,B18,'Implementierung der Spielelogik'!$A$4:$A$100,$L$2)</f>
        <v>10</v>
      </c>
      <c r="O18" s="110">
        <v>0</v>
      </c>
      <c r="P18" s="53">
        <f t="shared" si="3"/>
        <v>0</v>
      </c>
      <c r="Q18" s="111">
        <f>SUMIFS('Implementierung der Spielelogik'!$E$4:$E$100,'Implementierung der Spielelogik'!$B$4:$B$100,B18,'Implementierung der Spielelogik'!$A$4:$A$100,$O$2)</f>
        <v>0</v>
      </c>
      <c r="R18" s="110">
        <v>0</v>
      </c>
      <c r="S18" s="53">
        <f t="shared" si="4"/>
        <v>0</v>
      </c>
      <c r="T18" s="111">
        <f>SUMIFS('Implementierung der Spielelogik'!$E$4:$E$100,'Implementierung der Spielelogik'!$B$4:$B$100,B18,'Implementierung der Spielelogik'!$A$4:$A$100,$R$2)</f>
        <v>0</v>
      </c>
    </row>
    <row r="19" spans="1:20" x14ac:dyDescent="0.25">
      <c r="A19" s="50" t="s">
        <v>70</v>
      </c>
      <c r="B19" s="44"/>
      <c r="C19" s="44"/>
      <c r="D19" s="44"/>
      <c r="E19" s="44"/>
      <c r="F19" s="56" t="s">
        <v>29</v>
      </c>
      <c r="G19" s="44"/>
      <c r="H19" s="108">
        <f t="shared" si="0"/>
        <v>110</v>
      </c>
      <c r="I19" s="51">
        <f t="shared" si="1"/>
        <v>18.181818181818173</v>
      </c>
      <c r="J19" s="109">
        <f>SUM(J20:J23)</f>
        <v>130</v>
      </c>
      <c r="K19" s="52"/>
      <c r="L19" s="108">
        <f>SUM(L20:L23)</f>
        <v>15</v>
      </c>
      <c r="M19" s="53">
        <f>IFERROR(N19/(L19/100)-100,0)</f>
        <v>0</v>
      </c>
      <c r="N19" s="109">
        <f>'Erstellung der Spiel-Assets'!I12</f>
        <v>15</v>
      </c>
      <c r="O19" s="108">
        <f>SUM(O20:O23)</f>
        <v>0</v>
      </c>
      <c r="P19" s="53">
        <f t="shared" si="3"/>
        <v>0</v>
      </c>
      <c r="Q19" s="109">
        <f>'Erstellung der Spiel-Assets'!I13</f>
        <v>38</v>
      </c>
      <c r="R19" s="108">
        <v>95</v>
      </c>
      <c r="S19" s="53">
        <f t="shared" si="4"/>
        <v>-18.94736842105263</v>
      </c>
      <c r="T19" s="109">
        <f>'Erstellung der Spiel-Assets'!I14</f>
        <v>77</v>
      </c>
    </row>
    <row r="20" spans="1:20" x14ac:dyDescent="0.25">
      <c r="A20" s="44"/>
      <c r="B20" s="44" t="s">
        <v>71</v>
      </c>
      <c r="C20" s="44"/>
      <c r="D20" s="44"/>
      <c r="E20" s="44"/>
      <c r="F20" s="56" t="s">
        <v>30</v>
      </c>
      <c r="G20" s="44"/>
      <c r="H20" s="108">
        <f t="shared" si="0"/>
        <v>45</v>
      </c>
      <c r="I20" s="51">
        <f t="shared" si="1"/>
        <v>48.888888888888886</v>
      </c>
      <c r="J20" s="111">
        <f>'Erstellung der Spiel-Assets'!K4</f>
        <v>67</v>
      </c>
      <c r="K20" s="55"/>
      <c r="L20" s="110">
        <v>15</v>
      </c>
      <c r="M20" s="53">
        <f t="shared" si="5"/>
        <v>-40</v>
      </c>
      <c r="N20" s="111">
        <f>SUMIFS('Erstellung der Spiel-Assets'!$E$4:$E$100,'Erstellung der Spiel-Assets'!$B$4:$B$100,B20,'Erstellung der Spiel-Assets'!$A$4:$A$100,$L$2)</f>
        <v>9</v>
      </c>
      <c r="O20" s="110">
        <v>0</v>
      </c>
      <c r="P20" s="53">
        <f t="shared" si="3"/>
        <v>0</v>
      </c>
      <c r="Q20" s="111">
        <f>SUMIFS('Erstellung der Spiel-Assets'!$E$4:$E$100,'Erstellung der Spiel-Assets'!$B$4:$B$100,B20,'Erstellung der Spiel-Assets'!$A$4:$A$100,$O$2)</f>
        <v>38</v>
      </c>
      <c r="R20" s="110">
        <v>30</v>
      </c>
      <c r="S20" s="53">
        <f t="shared" si="4"/>
        <v>-33.333333333333329</v>
      </c>
      <c r="T20" s="111">
        <f>SUMIFS('Erstellung der Spiel-Assets'!$E$4:$E$100,'Erstellung der Spiel-Assets'!$B$4:$B$100,B20,'Erstellung der Spiel-Assets'!$A$4:$A$100,$R$2)</f>
        <v>20</v>
      </c>
    </row>
    <row r="21" spans="1:20" x14ac:dyDescent="0.25">
      <c r="A21" s="44"/>
      <c r="B21" s="44" t="s">
        <v>72</v>
      </c>
      <c r="C21" s="44"/>
      <c r="D21" s="44"/>
      <c r="E21" s="44"/>
      <c r="F21" s="56" t="s">
        <v>31</v>
      </c>
      <c r="G21" s="44"/>
      <c r="H21" s="108">
        <f t="shared" si="0"/>
        <v>30</v>
      </c>
      <c r="I21" s="51">
        <f t="shared" si="1"/>
        <v>23.333333333333343</v>
      </c>
      <c r="J21" s="111">
        <f>'Erstellung der Spiel-Assets'!K5</f>
        <v>37</v>
      </c>
      <c r="K21" s="55"/>
      <c r="L21" s="110">
        <v>0</v>
      </c>
      <c r="M21" s="53">
        <f t="shared" si="5"/>
        <v>0</v>
      </c>
      <c r="N21" s="111">
        <f>SUMIFS('Erstellung der Spiel-Assets'!$E$4:$E$100,'Erstellung der Spiel-Assets'!$B$4:$B$100,B21,'Erstellung der Spiel-Assets'!$A$4:$A$100,$L$2)</f>
        <v>2</v>
      </c>
      <c r="O21" s="110">
        <v>0</v>
      </c>
      <c r="P21" s="53">
        <f t="shared" si="3"/>
        <v>0</v>
      </c>
      <c r="Q21" s="111">
        <f>SUMIFS('Erstellung der Spiel-Assets'!$E$4:$E$100,'Erstellung der Spiel-Assets'!$B$4:$B$100,B21,'Erstellung der Spiel-Assets'!$A$4:$A$100,$O$2)</f>
        <v>0</v>
      </c>
      <c r="R21" s="110">
        <v>30</v>
      </c>
      <c r="S21" s="53">
        <f>IFERROR(T21/(R21/100)-100,0)</f>
        <v>16.666666666666671</v>
      </c>
      <c r="T21" s="111">
        <f>SUMIFS('Erstellung der Spiel-Assets'!$E$4:$E$100,'Erstellung der Spiel-Assets'!$B$4:$B$100,B21,'Erstellung der Spiel-Assets'!$A$4:$A$100,$R$2)</f>
        <v>35</v>
      </c>
    </row>
    <row r="22" spans="1:20" x14ac:dyDescent="0.25">
      <c r="A22" s="44"/>
      <c r="B22" s="44" t="s">
        <v>73</v>
      </c>
      <c r="C22" s="44"/>
      <c r="D22" s="44"/>
      <c r="E22" s="44"/>
      <c r="F22" s="56" t="s">
        <v>32</v>
      </c>
      <c r="G22" s="44"/>
      <c r="H22" s="108">
        <f t="shared" si="0"/>
        <v>15</v>
      </c>
      <c r="I22" s="51">
        <f t="shared" si="1"/>
        <v>-6.6666666666666572</v>
      </c>
      <c r="J22" s="111">
        <f>'Erstellung der Spiel-Assets'!K6</f>
        <v>14</v>
      </c>
      <c r="K22" s="55"/>
      <c r="L22" s="110">
        <v>0</v>
      </c>
      <c r="M22" s="53">
        <f t="shared" si="5"/>
        <v>0</v>
      </c>
      <c r="N22" s="111">
        <f>SUMIFS('Erstellung der Spiel-Assets'!$E$4:$E$100,'Erstellung der Spiel-Assets'!$B$4:$B$100,B22,'Erstellung der Spiel-Assets'!$A$4:$A$100,$L$2)</f>
        <v>0</v>
      </c>
      <c r="O22" s="110">
        <v>0</v>
      </c>
      <c r="P22" s="53">
        <f t="shared" si="3"/>
        <v>0</v>
      </c>
      <c r="Q22" s="111">
        <f>SUMIFS('Erstellung der Spiel-Assets'!$E$4:$E$100,'Erstellung der Spiel-Assets'!$B$4:$B$100,B22,'Erstellung der Spiel-Assets'!$A$4:$A$100,$O$2)</f>
        <v>0</v>
      </c>
      <c r="R22" s="110">
        <v>15</v>
      </c>
      <c r="S22" s="53">
        <f t="shared" si="4"/>
        <v>-6.6666666666666572</v>
      </c>
      <c r="T22" s="111">
        <f>SUMIFS('Erstellung der Spiel-Assets'!$E$4:$E$100,'Erstellung der Spiel-Assets'!$B$4:$B$100,B22,'Erstellung der Spiel-Assets'!$A$4:$A$100,$R$2)</f>
        <v>14</v>
      </c>
    </row>
    <row r="23" spans="1:20" x14ac:dyDescent="0.25">
      <c r="A23" s="44"/>
      <c r="B23" s="44" t="s">
        <v>74</v>
      </c>
      <c r="C23" s="44"/>
      <c r="D23" s="44"/>
      <c r="E23" s="44"/>
      <c r="F23" s="56" t="s">
        <v>33</v>
      </c>
      <c r="G23" s="44"/>
      <c r="H23" s="108">
        <f t="shared" si="0"/>
        <v>20</v>
      </c>
      <c r="I23" s="51">
        <f t="shared" si="1"/>
        <v>-40</v>
      </c>
      <c r="J23" s="111">
        <f>'Erstellung der Spiel-Assets'!K7</f>
        <v>12</v>
      </c>
      <c r="K23" s="55"/>
      <c r="L23" s="110">
        <v>0</v>
      </c>
      <c r="M23" s="53">
        <f t="shared" si="5"/>
        <v>0</v>
      </c>
      <c r="N23" s="111">
        <f>SUMIFS('Erstellung der Spiel-Assets'!$E$4:$E$100,'Erstellung der Spiel-Assets'!$B$4:$B$100,B23,'Erstellung der Spiel-Assets'!$A$4:$A$100,$L$2)</f>
        <v>4</v>
      </c>
      <c r="O23" s="110">
        <v>0</v>
      </c>
      <c r="P23" s="53">
        <f t="shared" si="3"/>
        <v>0</v>
      </c>
      <c r="Q23" s="111">
        <f>SUMIFS('Erstellung der Spiel-Assets'!$E$4:$E$100,'Erstellung der Spiel-Assets'!$B$4:$B$100,B23,'Erstellung der Spiel-Assets'!$A$4:$A$100,$O$2)</f>
        <v>0</v>
      </c>
      <c r="R23" s="110">
        <v>20</v>
      </c>
      <c r="S23" s="53">
        <f t="shared" si="4"/>
        <v>-60</v>
      </c>
      <c r="T23" s="111">
        <f>SUMIFS('Erstellung der Spiel-Assets'!$E$4:$E$100,'Erstellung der Spiel-Assets'!$B$4:$B$100,B23,'Erstellung der Spiel-Assets'!$A$4:$A$100,$R$2)</f>
        <v>8</v>
      </c>
    </row>
    <row r="24" spans="1:20" x14ac:dyDescent="0.25">
      <c r="A24" s="50" t="s">
        <v>75</v>
      </c>
      <c r="B24" s="44"/>
      <c r="C24" s="44"/>
      <c r="D24" s="44"/>
      <c r="E24" s="44"/>
      <c r="F24" s="56" t="s">
        <v>34</v>
      </c>
      <c r="G24" s="44"/>
      <c r="H24" s="108">
        <f t="shared" si="0"/>
        <v>118</v>
      </c>
      <c r="I24" s="51">
        <f t="shared" si="1"/>
        <v>-59.322033898305079</v>
      </c>
      <c r="J24" s="109">
        <f>'Erstellung von SFX&amp;VFX'!K8</f>
        <v>48</v>
      </c>
      <c r="K24" s="52"/>
      <c r="L24" s="108">
        <f>SUM(L25:L28)</f>
        <v>0</v>
      </c>
      <c r="M24" s="53">
        <f t="shared" si="5"/>
        <v>0</v>
      </c>
      <c r="N24" s="109">
        <f>'Erstellung von SFX&amp;VFX'!I12</f>
        <v>0</v>
      </c>
      <c r="O24" s="108">
        <f>SUM(O25:O28)</f>
        <v>118</v>
      </c>
      <c r="P24" s="53">
        <f t="shared" si="3"/>
        <v>-59.322033898305079</v>
      </c>
      <c r="Q24" s="109">
        <f>'Erstellung von SFX&amp;VFX'!I13</f>
        <v>48</v>
      </c>
      <c r="R24" s="108">
        <f>SUM(R25:R28)</f>
        <v>0</v>
      </c>
      <c r="S24" s="53">
        <f t="shared" si="4"/>
        <v>0</v>
      </c>
      <c r="T24" s="109">
        <f>'Erstellung von SFX&amp;VFX'!I14</f>
        <v>0</v>
      </c>
    </row>
    <row r="25" spans="1:20" x14ac:dyDescent="0.25">
      <c r="A25" s="44"/>
      <c r="B25" s="44" t="s">
        <v>77</v>
      </c>
      <c r="C25" s="44"/>
      <c r="D25" s="44"/>
      <c r="E25" s="44"/>
      <c r="F25" s="56" t="s">
        <v>35</v>
      </c>
      <c r="G25" s="44"/>
      <c r="H25" s="108">
        <f t="shared" si="0"/>
        <v>43</v>
      </c>
      <c r="I25" s="51">
        <f t="shared" si="1"/>
        <v>-25.581395348837205</v>
      </c>
      <c r="J25" s="111">
        <f>'Erstellung von SFX&amp;VFX'!K4</f>
        <v>32</v>
      </c>
      <c r="K25" s="55"/>
      <c r="L25" s="110">
        <v>0</v>
      </c>
      <c r="M25" s="53">
        <f t="shared" si="5"/>
        <v>0</v>
      </c>
      <c r="N25" s="111">
        <f>SUMIFS('Erstellung von SFX&amp;VFX'!$E$4:$E$100,'Erstellung von SFX&amp;VFX'!$B$4:$B$100,B25,'Erstellung von SFX&amp;VFX'!$A$4:$A$100,$L$2)</f>
        <v>0</v>
      </c>
      <c r="O25" s="110">
        <v>43</v>
      </c>
      <c r="P25" s="53">
        <f t="shared" si="3"/>
        <v>-25.581395348837205</v>
      </c>
      <c r="Q25" s="111">
        <f>SUMIFS('Erstellung von SFX&amp;VFX'!$E$4:$E$100,'Erstellung von SFX&amp;VFX'!$B$4:$B$100,B25,'Erstellung von SFX&amp;VFX'!$A$4:$A$100,$O$2)</f>
        <v>32</v>
      </c>
      <c r="R25" s="110">
        <v>0</v>
      </c>
      <c r="S25" s="53">
        <f t="shared" si="4"/>
        <v>0</v>
      </c>
      <c r="T25" s="111">
        <f>SUMIFS('Erstellung von SFX&amp;VFX'!$E$4:$E$100,'Erstellung von SFX&amp;VFX'!$B$4:$B$100,B25,'Erstellung von SFX&amp;VFX'!$A$4:$A$100,$R$2)</f>
        <v>0</v>
      </c>
    </row>
    <row r="26" spans="1:20" x14ac:dyDescent="0.25">
      <c r="A26" s="44"/>
      <c r="B26" s="44" t="s">
        <v>78</v>
      </c>
      <c r="C26" s="44"/>
      <c r="D26" s="44"/>
      <c r="E26" s="44"/>
      <c r="F26" s="56" t="s">
        <v>36</v>
      </c>
      <c r="G26" s="44"/>
      <c r="H26" s="108">
        <f t="shared" si="0"/>
        <v>40</v>
      </c>
      <c r="I26" s="51">
        <f t="shared" si="1"/>
        <v>-70</v>
      </c>
      <c r="J26" s="111">
        <f>'Erstellung von SFX&amp;VFX'!K5</f>
        <v>12</v>
      </c>
      <c r="K26" s="55"/>
      <c r="L26" s="110">
        <v>0</v>
      </c>
      <c r="M26" s="53">
        <f t="shared" si="5"/>
        <v>0</v>
      </c>
      <c r="N26" s="111">
        <f>SUMIFS('Erstellung von SFX&amp;VFX'!$E$4:$E$100,'Erstellung von SFX&amp;VFX'!$B$4:$B$100,B26,'Erstellung von SFX&amp;VFX'!$A$4:$A$100,$L$2)</f>
        <v>0</v>
      </c>
      <c r="O26" s="110">
        <v>40</v>
      </c>
      <c r="P26" s="53">
        <f t="shared" si="3"/>
        <v>-70</v>
      </c>
      <c r="Q26" s="111">
        <f>SUMIFS('Erstellung von SFX&amp;VFX'!$E$4:$E$100,'Erstellung von SFX&amp;VFX'!$B$4:$B$100,B26,'Erstellung von SFX&amp;VFX'!$A$4:$A$100,$O$2)</f>
        <v>12</v>
      </c>
      <c r="R26" s="110">
        <v>0</v>
      </c>
      <c r="S26" s="53">
        <f t="shared" si="4"/>
        <v>0</v>
      </c>
      <c r="T26" s="111">
        <f>SUMIFS('Erstellung von SFX&amp;VFX'!$E$4:$E$100,'Erstellung von SFX&amp;VFX'!$B$4:$B$100,B26,'Erstellung von SFX&amp;VFX'!$A$4:$A$100,$R$2)</f>
        <v>0</v>
      </c>
    </row>
    <row r="27" spans="1:20" x14ac:dyDescent="0.25">
      <c r="A27" s="44"/>
      <c r="B27" s="44" t="s">
        <v>79</v>
      </c>
      <c r="C27" s="44"/>
      <c r="D27" s="44"/>
      <c r="E27" s="44"/>
      <c r="F27" s="56" t="s">
        <v>37</v>
      </c>
      <c r="G27" s="44"/>
      <c r="H27" s="108">
        <f t="shared" si="0"/>
        <v>15</v>
      </c>
      <c r="I27" s="51">
        <f t="shared" si="1"/>
        <v>-86.666666666666671</v>
      </c>
      <c r="J27" s="111">
        <f>'Erstellung von SFX&amp;VFX'!K6</f>
        <v>2</v>
      </c>
      <c r="K27" s="55"/>
      <c r="L27" s="110">
        <v>0</v>
      </c>
      <c r="M27" s="53">
        <f t="shared" si="5"/>
        <v>0</v>
      </c>
      <c r="N27" s="111">
        <f>SUMIFS('Erstellung von SFX&amp;VFX'!$E$4:$E$100,'Erstellung von SFX&amp;VFX'!$B$4:$B$100,B27,'Erstellung von SFX&amp;VFX'!$A$4:$A$100,$L$2)</f>
        <v>0</v>
      </c>
      <c r="O27" s="110">
        <v>15</v>
      </c>
      <c r="P27" s="53">
        <f t="shared" si="3"/>
        <v>-86.666666666666671</v>
      </c>
      <c r="Q27" s="111">
        <f>SUMIFS('Erstellung von SFX&amp;VFX'!$E$4:$E$100,'Erstellung von SFX&amp;VFX'!$B$4:$B$100,B27,'Erstellung von SFX&amp;VFX'!$A$4:$A$100,$O$2)</f>
        <v>2</v>
      </c>
      <c r="R27" s="110">
        <v>0</v>
      </c>
      <c r="S27" s="53">
        <f t="shared" si="4"/>
        <v>0</v>
      </c>
      <c r="T27" s="111">
        <f>SUMIFS('Erstellung von SFX&amp;VFX'!$E$4:$E$100,'Erstellung von SFX&amp;VFX'!$B$4:$B$100,B27,'Erstellung von SFX&amp;VFX'!$A$4:$A$100,$R$2)</f>
        <v>0</v>
      </c>
    </row>
    <row r="28" spans="1:20" x14ac:dyDescent="0.25">
      <c r="A28" s="44"/>
      <c r="B28" s="44" t="s">
        <v>76</v>
      </c>
      <c r="C28" s="44"/>
      <c r="D28" s="44"/>
      <c r="E28" s="44"/>
      <c r="F28" s="56" t="s">
        <v>38</v>
      </c>
      <c r="G28" s="44"/>
      <c r="H28" s="108">
        <f t="shared" si="0"/>
        <v>20</v>
      </c>
      <c r="I28" s="51">
        <f t="shared" si="1"/>
        <v>-90</v>
      </c>
      <c r="J28" s="111">
        <f>'Erstellung von SFX&amp;VFX'!K7</f>
        <v>2</v>
      </c>
      <c r="K28" s="55"/>
      <c r="L28" s="110">
        <v>0</v>
      </c>
      <c r="M28" s="53">
        <f t="shared" si="5"/>
        <v>0</v>
      </c>
      <c r="N28" s="111">
        <f>SUMIFS('Erstellung von SFX&amp;VFX'!$E$4:$E$100,'Erstellung von SFX&amp;VFX'!$B$4:$B$100,B28,'Erstellung von SFX&amp;VFX'!$A$4:$A$100,$L$2)</f>
        <v>0</v>
      </c>
      <c r="O28" s="110">
        <v>20</v>
      </c>
      <c r="P28" s="53">
        <f t="shared" si="3"/>
        <v>-100</v>
      </c>
      <c r="Q28" s="111">
        <f>SUMIFS('Erstellung von SFX&amp;VFX'!$E$4:$E$100,'Erstellung von SFX&amp;VFX'!$B$4:$B$100,B28,'Erstellung von SFX&amp;VFX'!$A$4:$A$100,$O$2)</f>
        <v>0</v>
      </c>
      <c r="R28" s="110">
        <v>0</v>
      </c>
      <c r="S28" s="53">
        <f t="shared" si="4"/>
        <v>0</v>
      </c>
      <c r="T28" s="111">
        <f>SUMIFS('Erstellung von SFX&amp;VFX'!$E$4:$E$100,'Erstellung von SFX&amp;VFX'!$B$4:$B$100,B28,'Erstellung von SFX&amp;VFX'!$A$4:$A$100,$R$2)</f>
        <v>0</v>
      </c>
    </row>
    <row r="29" spans="1:20" x14ac:dyDescent="0.25">
      <c r="A29" s="50" t="s">
        <v>80</v>
      </c>
      <c r="B29" s="44"/>
      <c r="C29" s="44"/>
      <c r="D29" s="44"/>
      <c r="E29" s="44"/>
      <c r="F29" s="56" t="s">
        <v>39</v>
      </c>
      <c r="G29" s="44"/>
      <c r="H29" s="108">
        <f t="shared" si="0"/>
        <v>75</v>
      </c>
      <c r="I29" s="51">
        <f t="shared" si="1"/>
        <v>152</v>
      </c>
      <c r="J29" s="109">
        <f>Dokumentation!K8</f>
        <v>189</v>
      </c>
      <c r="K29" s="52"/>
      <c r="L29" s="108">
        <f>SUM(L30:L32)</f>
        <v>0</v>
      </c>
      <c r="M29" s="53">
        <f t="shared" si="5"/>
        <v>0</v>
      </c>
      <c r="N29" s="109">
        <f>Dokumentation!I11</f>
        <v>33</v>
      </c>
      <c r="O29" s="108">
        <f>SUM(O30:O32)</f>
        <v>26</v>
      </c>
      <c r="P29" s="53">
        <f t="shared" si="3"/>
        <v>192.30769230769232</v>
      </c>
      <c r="Q29" s="109">
        <f>Dokumentation!I12</f>
        <v>76</v>
      </c>
      <c r="R29" s="108">
        <v>49</v>
      </c>
      <c r="S29" s="53">
        <f t="shared" si="4"/>
        <v>63.265306122448976</v>
      </c>
      <c r="T29" s="109">
        <f>Dokumentation!I13</f>
        <v>80</v>
      </c>
    </row>
    <row r="30" spans="1:20" x14ac:dyDescent="0.25">
      <c r="A30" s="44"/>
      <c r="B30" s="44" t="s">
        <v>188</v>
      </c>
      <c r="C30" s="44"/>
      <c r="D30" s="44"/>
      <c r="E30" s="44"/>
      <c r="F30" s="56" t="s">
        <v>40</v>
      </c>
      <c r="G30" s="44"/>
      <c r="H30" s="108">
        <f t="shared" si="0"/>
        <v>39</v>
      </c>
      <c r="I30" s="51">
        <f t="shared" si="1"/>
        <v>323.07692307692304</v>
      </c>
      <c r="J30" s="111">
        <f>Dokumentation!K4</f>
        <v>165</v>
      </c>
      <c r="K30" s="55"/>
      <c r="L30" s="110">
        <v>0</v>
      </c>
      <c r="M30" s="53">
        <f t="shared" si="5"/>
        <v>0</v>
      </c>
      <c r="N30" s="111">
        <f>SUMIFS(Dokumentation!$E$4:$E$100,Dokumentation!$B$4:$B$100,B30,Dokumentation!$A$4:$A$100,$L$2)</f>
        <v>33</v>
      </c>
      <c r="O30" s="110">
        <v>10</v>
      </c>
      <c r="P30" s="53">
        <f t="shared" si="3"/>
        <v>560</v>
      </c>
      <c r="Q30" s="111">
        <f>SUMIFS(Dokumentation!$E$4:$E$100,Dokumentation!$B$4:$B$100,B30,Dokumentation!$A$4:$A$100,$O$2)</f>
        <v>66</v>
      </c>
      <c r="R30" s="110">
        <v>29</v>
      </c>
      <c r="S30" s="53">
        <f t="shared" si="4"/>
        <v>127.58620689655174</v>
      </c>
      <c r="T30" s="111">
        <f>SUMIFS(Dokumentation!$E$4:$E$100,Dokumentation!$B$4:$B$100,B30,Dokumentation!$A$4:$A$100,$R$2)</f>
        <v>66</v>
      </c>
    </row>
    <row r="31" spans="1:20" x14ac:dyDescent="0.25">
      <c r="A31" s="44"/>
      <c r="B31" s="44" t="s">
        <v>83</v>
      </c>
      <c r="C31" s="44"/>
      <c r="D31" s="44"/>
      <c r="E31" s="44"/>
      <c r="F31" s="56" t="s">
        <v>41</v>
      </c>
      <c r="G31" s="44"/>
      <c r="H31" s="108">
        <f t="shared" ref="H31" si="6" xml:space="preserve"> SUM(L31,O31,R31)</f>
        <v>10</v>
      </c>
      <c r="I31" s="51">
        <f t="shared" ref="I31:I32" si="7">IFERROR(J31/(H31/100)-100,0)</f>
        <v>0</v>
      </c>
      <c r="J31" s="111">
        <f>Dokumentation!K5</f>
        <v>10</v>
      </c>
      <c r="K31" s="55"/>
      <c r="L31" s="110">
        <v>0</v>
      </c>
      <c r="M31" s="53">
        <f t="shared" ref="M31:M32" si="8">IFERROR(N31/(L31/100)-100,0)</f>
        <v>0</v>
      </c>
      <c r="N31" s="111">
        <f>SUMIFS(Dokumentation!$E$4:$E$100,Dokumentation!$B$4:$B$100,B31,Dokumentation!$A$4:$A$100,$L$2)</f>
        <v>0</v>
      </c>
      <c r="O31" s="110">
        <v>10</v>
      </c>
      <c r="P31" s="53">
        <f t="shared" ref="P31:P32" si="9">IFERROR(Q31/(O31/100)-100,0)</f>
        <v>0</v>
      </c>
      <c r="Q31" s="111">
        <f>SUMIFS(Dokumentation!$E$4:$E$100,Dokumentation!$B$4:$B$100,B31,Dokumentation!$A$4:$A$100,$O$2)</f>
        <v>10</v>
      </c>
      <c r="R31" s="110">
        <v>0</v>
      </c>
      <c r="S31" s="53">
        <f t="shared" ref="S31:S32" si="10">IFERROR(T31/(R31/100)-100,0)</f>
        <v>0</v>
      </c>
      <c r="T31" s="111">
        <f>SUMIFS(Dokumentation!$E$4:$E$100,Dokumentation!$B$4:$B$100,B31,Dokumentation!$A$4:$A$100,$R$2)</f>
        <v>0</v>
      </c>
    </row>
    <row r="32" spans="1:20" x14ac:dyDescent="0.25">
      <c r="A32" s="44"/>
      <c r="B32" s="44" t="s">
        <v>81</v>
      </c>
      <c r="C32" s="44"/>
      <c r="D32" s="44"/>
      <c r="E32" s="44"/>
      <c r="F32" s="56" t="s">
        <v>42</v>
      </c>
      <c r="G32" s="44"/>
      <c r="H32" s="108">
        <f xml:space="preserve"> SUM(L32,O32,R32)</f>
        <v>26</v>
      </c>
      <c r="I32" s="51">
        <f t="shared" si="7"/>
        <v>-46.153846153846153</v>
      </c>
      <c r="J32" s="111">
        <f>Dokumentation!K6</f>
        <v>14</v>
      </c>
      <c r="K32" s="55"/>
      <c r="L32" s="110">
        <v>0</v>
      </c>
      <c r="M32" s="53">
        <f t="shared" si="8"/>
        <v>0</v>
      </c>
      <c r="N32" s="111">
        <f>SUMIFS(Dokumentation!$E$4:$E$100,Dokumentation!$B$4:$B$100,B32,Dokumentation!$A$4:$A$100,$L$2)</f>
        <v>0</v>
      </c>
      <c r="O32" s="110">
        <v>6</v>
      </c>
      <c r="P32" s="53">
        <f t="shared" si="9"/>
        <v>-100</v>
      </c>
      <c r="Q32" s="111">
        <f>SUMIFS(Dokumentation!$E$4:$E$100,Dokumentation!$B$4:$B$100,B32,Dokumentation!$A$4:$A$100,$O$2)</f>
        <v>0</v>
      </c>
      <c r="R32" s="110">
        <v>20</v>
      </c>
      <c r="S32" s="53">
        <f t="shared" si="10"/>
        <v>-30</v>
      </c>
      <c r="T32" s="111">
        <f>SUMIFS(Dokumentation!$E$4:$E$100,Dokumentation!$B$4:$B$100,B32,Dokumentation!$A$4:$A$100,$R$2)</f>
        <v>14</v>
      </c>
    </row>
    <row r="33" spans="1:20" x14ac:dyDescent="0.25">
      <c r="A33" s="44"/>
      <c r="B33" s="44"/>
      <c r="C33" s="44"/>
      <c r="D33" s="44"/>
      <c r="E33" s="44"/>
      <c r="F33" s="44"/>
      <c r="G33" s="44"/>
      <c r="H33" s="112"/>
      <c r="I33" s="44"/>
      <c r="J33" s="113"/>
      <c r="K33" s="44"/>
      <c r="L33" s="112"/>
      <c r="M33" s="44"/>
      <c r="N33" s="113"/>
      <c r="O33" s="112"/>
      <c r="P33" s="44"/>
      <c r="Q33" s="113"/>
      <c r="R33" s="112"/>
      <c r="S33" s="44"/>
      <c r="T33" s="113"/>
    </row>
    <row r="34" spans="1:20" ht="15.75" thickBot="1" x14ac:dyDescent="0.3">
      <c r="A34" s="44"/>
      <c r="B34" s="44"/>
      <c r="C34" s="44"/>
      <c r="D34" s="44"/>
      <c r="E34" s="44"/>
      <c r="F34" s="57" t="s">
        <v>43</v>
      </c>
      <c r="G34" s="44"/>
      <c r="H34" s="117">
        <f>SUM(H4,H9,H14,H24,H19,H29)</f>
        <v>540</v>
      </c>
      <c r="I34" s="118">
        <f>IFERROR(J34/(H34/100)-100,0)</f>
        <v>5.5555555555555429</v>
      </c>
      <c r="J34" s="119">
        <f>SUM(J4,J9,J29,J19,J24,J14)</f>
        <v>570</v>
      </c>
      <c r="K34" s="46"/>
      <c r="L34" s="114">
        <f>SUM(L4,L9,L14,L24,L19,L29)</f>
        <v>180</v>
      </c>
      <c r="M34" s="115"/>
      <c r="N34" s="116">
        <f>SUM(N4,N9,N14,N19,N24,N29)</f>
        <v>193</v>
      </c>
      <c r="O34" s="114">
        <f>SUM(O4,O9,O14,O24,O19,O29)</f>
        <v>180</v>
      </c>
      <c r="P34" s="115"/>
      <c r="Q34" s="116">
        <f>SUM(Q4,Q9,Q14,Q19,Q24,Q29)</f>
        <v>188</v>
      </c>
      <c r="R34" s="114">
        <f>SUM(R4,R9,R14,R24,R19,R29)</f>
        <v>180</v>
      </c>
      <c r="S34" s="115"/>
      <c r="T34" s="116">
        <f>SUM(T4,T9,T14,T19,T24,T29)</f>
        <v>189</v>
      </c>
    </row>
    <row r="35" spans="1:20" x14ac:dyDescent="0.25">
      <c r="H35"/>
      <c r="I35"/>
      <c r="J35"/>
      <c r="K35"/>
      <c r="L35"/>
      <c r="N35"/>
      <c r="O35"/>
      <c r="Q35"/>
      <c r="R35"/>
      <c r="T35"/>
    </row>
  </sheetData>
  <mergeCells count="4">
    <mergeCell ref="H2:J2"/>
    <mergeCell ref="L2:N2"/>
    <mergeCell ref="O2:Q2"/>
    <mergeCell ref="R2:T2"/>
  </mergeCells>
  <conditionalFormatting sqref="S36:S1048576 S1 S3">
    <cfRule type="iconSet" priority="10">
      <iconSet>
        <cfvo type="percent" val="0"/>
        <cfvo type="percent" val="33"/>
        <cfvo type="percent" val="67"/>
      </iconSet>
    </cfRule>
  </conditionalFormatting>
  <conditionalFormatting sqref="I2">
    <cfRule type="iconSet" priority="5">
      <iconSet>
        <cfvo type="percent" val="0"/>
        <cfvo type="percent" val="33"/>
        <cfvo type="percent" val="67"/>
      </iconSet>
    </cfRule>
  </conditionalFormatting>
  <conditionalFormatting sqref="M4:M7 P4:P7 S4:S7 I4:I7 I9:I32 S9:S32 P9:P32 M9:M32">
    <cfRule type="iconSet" priority="17">
      <iconSet>
        <cfvo type="percent" val="0"/>
        <cfvo type="num" val="0"/>
        <cfvo type="num" val="20"/>
      </iconSet>
    </cfRule>
  </conditionalFormatting>
  <conditionalFormatting sqref="S34">
    <cfRule type="iconSet" priority="1">
      <iconSet>
        <cfvo type="percent" val="0"/>
        <cfvo type="percent" val="33"/>
        <cfvo type="percent" val="67"/>
      </iconSet>
    </cfRule>
  </conditionalFormatting>
  <conditionalFormatting sqref="I34">
    <cfRule type="iconSet" priority="2">
      <iconSet>
        <cfvo type="percent" val="0"/>
        <cfvo type="num" val="0"/>
        <cfvo type="num" val="20"/>
      </iconSet>
    </cfRule>
  </conditionalFormatting>
  <pageMargins left="0.7" right="0.7" top="0.6875" bottom="0.78740157499999996" header="0.3" footer="0.3"/>
  <pageSetup paperSize="8" scale="82" orientation="landscape" r:id="rId1"/>
  <headerFooter>
    <oddHeader xml:space="preserve">&amp;LBabic, Caasi, Czachor&amp;C&amp;36Hero of the 9th&amp;R&amp;16Stand: 30.04.2021&amp;11
</oddHeader>
  </headerFooter>
  <ignoredErrors>
    <ignoredError sqref="F10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6348-58F2-4010-BC3A-4A6654A08278}">
  <dimension ref="A1"/>
  <sheetViews>
    <sheetView zoomScale="70" zoomScaleNormal="70" workbookViewId="0">
      <selection activeCell="S24" sqref="S24"/>
    </sheetView>
  </sheetViews>
  <sheetFormatPr baseColWidth="10" defaultColWidth="11.42578125" defaultRowHeight="15" x14ac:dyDescent="0.25"/>
  <sheetData/>
  <pageMargins left="0.7" right="0.7" top="0.78740157499999996" bottom="0.78740157499999996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71884-E780-4832-B733-5B7516AB951D}">
  <dimension ref="B1:Y151"/>
  <sheetViews>
    <sheetView topLeftCell="B1" zoomScale="40" zoomScaleNormal="40" workbookViewId="0">
      <selection activeCell="K44" sqref="K44"/>
    </sheetView>
  </sheetViews>
  <sheetFormatPr baseColWidth="10" defaultColWidth="11.42578125" defaultRowHeight="15" x14ac:dyDescent="0.25"/>
  <cols>
    <col min="2" max="2" width="47.7109375" customWidth="1"/>
    <col min="3" max="4" width="11.42578125" customWidth="1"/>
    <col min="5" max="5" width="18.140625" customWidth="1"/>
    <col min="6" max="6" width="15.7109375" customWidth="1"/>
    <col min="7" max="7" width="5.7109375" customWidth="1"/>
    <col min="8" max="8" width="11.42578125" style="20" customWidth="1"/>
    <col min="9" max="9" width="15.5703125" style="20" customWidth="1"/>
    <col min="10" max="10" width="13.28515625" style="22" bestFit="1" customWidth="1"/>
    <col min="11" max="11" width="11.42578125" style="25"/>
    <col min="12" max="12" width="11.42578125" style="20"/>
    <col min="14" max="14" width="13.28515625" style="20" bestFit="1" customWidth="1"/>
    <col min="15" max="15" width="11.42578125" style="20"/>
    <col min="17" max="17" width="13.28515625" style="20" bestFit="1" customWidth="1"/>
    <col min="18" max="18" width="11.42578125" style="20"/>
    <col min="20" max="20" width="13.28515625" style="20" bestFit="1" customWidth="1"/>
    <col min="21" max="21" width="11.42578125" style="20"/>
    <col min="23" max="23" width="13.28515625" style="20" bestFit="1" customWidth="1"/>
  </cols>
  <sheetData>
    <row r="1" spans="2:25" x14ac:dyDescent="0.25">
      <c r="Q1"/>
      <c r="R1" s="29"/>
      <c r="S1" s="28"/>
      <c r="T1" s="29"/>
      <c r="U1" s="29"/>
      <c r="V1" s="28"/>
      <c r="W1" s="29"/>
      <c r="X1" s="28"/>
      <c r="Y1" s="28"/>
    </row>
    <row r="2" spans="2:25" x14ac:dyDescent="0.25">
      <c r="Q2"/>
      <c r="R2" s="136"/>
      <c r="S2" s="136"/>
      <c r="T2" s="136"/>
      <c r="U2" s="136"/>
      <c r="V2" s="136"/>
      <c r="W2" s="136"/>
      <c r="X2" s="28"/>
      <c r="Y2" s="28"/>
    </row>
    <row r="3" spans="2:25" x14ac:dyDescent="0.25">
      <c r="B3" t="s">
        <v>51</v>
      </c>
      <c r="C3" t="s">
        <v>6</v>
      </c>
      <c r="D3" t="s">
        <v>8</v>
      </c>
      <c r="J3" t="s">
        <v>2</v>
      </c>
      <c r="K3" s="26">
        <f>Gesamtansicht!N34</f>
        <v>193</v>
      </c>
      <c r="Q3"/>
      <c r="R3" s="30"/>
      <c r="S3" s="31"/>
      <c r="T3" s="31"/>
      <c r="U3" s="30"/>
      <c r="V3" s="31"/>
      <c r="W3" s="31"/>
      <c r="X3" s="28"/>
      <c r="Y3" s="28"/>
    </row>
    <row r="4" spans="2:25" x14ac:dyDescent="0.25">
      <c r="B4" s="41" t="s">
        <v>9</v>
      </c>
      <c r="C4" s="26">
        <f>Gesamtansicht!H4</f>
        <v>35</v>
      </c>
      <c r="D4" s="26">
        <f>Gesamtansicht!J4</f>
        <v>33</v>
      </c>
      <c r="J4" t="s">
        <v>3</v>
      </c>
      <c r="K4" s="26">
        <f>Gesamtansicht!Q34</f>
        <v>188</v>
      </c>
      <c r="Q4"/>
      <c r="R4" s="33"/>
      <c r="S4" s="32"/>
      <c r="T4" s="34"/>
      <c r="U4" s="33"/>
      <c r="V4" s="32"/>
      <c r="W4" s="34"/>
      <c r="X4" s="28"/>
      <c r="Y4" s="28"/>
    </row>
    <row r="5" spans="2:25" x14ac:dyDescent="0.25">
      <c r="B5" s="41" t="s">
        <v>14</v>
      </c>
      <c r="C5" s="26">
        <f>Gesamtansicht!H9</f>
        <v>92</v>
      </c>
      <c r="D5" s="26">
        <f>Gesamtansicht!J9</f>
        <v>54</v>
      </c>
      <c r="J5" t="s">
        <v>4</v>
      </c>
      <c r="K5" s="26">
        <f>Gesamtansicht!T34</f>
        <v>189</v>
      </c>
      <c r="Q5"/>
      <c r="R5" s="33"/>
      <c r="S5" s="32"/>
      <c r="T5" s="33"/>
      <c r="U5" s="33"/>
      <c r="V5" s="32"/>
      <c r="W5" s="33"/>
      <c r="X5" s="28"/>
      <c r="Y5" s="28"/>
    </row>
    <row r="6" spans="2:25" x14ac:dyDescent="0.25">
      <c r="B6" s="41" t="s">
        <v>65</v>
      </c>
      <c r="C6" s="26">
        <f>Gesamtansicht!H14</f>
        <v>110</v>
      </c>
      <c r="D6" s="26">
        <f>Gesamtansicht!J14</f>
        <v>116</v>
      </c>
      <c r="J6"/>
      <c r="K6" s="26"/>
      <c r="Q6"/>
      <c r="R6" s="33"/>
      <c r="S6" s="32"/>
      <c r="T6" s="33"/>
      <c r="U6" s="33"/>
      <c r="V6" s="32"/>
      <c r="W6" s="33"/>
      <c r="X6" s="28"/>
      <c r="Y6" s="28"/>
    </row>
    <row r="7" spans="2:25" x14ac:dyDescent="0.25">
      <c r="B7" s="41" t="s">
        <v>70</v>
      </c>
      <c r="C7" s="26">
        <f>Gesamtansicht!H24</f>
        <v>118</v>
      </c>
      <c r="D7" s="26">
        <f>Gesamtansicht!J19</f>
        <v>130</v>
      </c>
      <c r="J7"/>
      <c r="K7" s="26"/>
      <c r="Q7"/>
      <c r="R7" s="33"/>
      <c r="S7" s="32"/>
      <c r="T7" s="33"/>
      <c r="U7" s="33"/>
      <c r="V7" s="32"/>
      <c r="W7" s="33"/>
      <c r="X7" s="28"/>
      <c r="Y7" s="28"/>
    </row>
    <row r="8" spans="2:25" x14ac:dyDescent="0.25">
      <c r="B8" s="41" t="s">
        <v>75</v>
      </c>
      <c r="C8" s="26">
        <f>Gesamtansicht!H19</f>
        <v>110</v>
      </c>
      <c r="D8" s="26">
        <f>Gesamtansicht!J24</f>
        <v>48</v>
      </c>
      <c r="Q8"/>
      <c r="R8" s="33"/>
      <c r="S8" s="32"/>
      <c r="T8" s="33"/>
      <c r="U8" s="33"/>
      <c r="V8" s="32"/>
      <c r="W8" s="33"/>
      <c r="X8" s="28"/>
      <c r="Y8" s="28"/>
    </row>
    <row r="9" spans="2:25" x14ac:dyDescent="0.25">
      <c r="B9" s="41" t="s">
        <v>80</v>
      </c>
      <c r="C9" s="26">
        <f>Gesamtansicht!H29</f>
        <v>75</v>
      </c>
      <c r="D9" s="26">
        <f>Gesamtansicht!J29</f>
        <v>189</v>
      </c>
      <c r="Q9"/>
      <c r="R9" s="33"/>
      <c r="S9" s="32"/>
      <c r="T9" s="33"/>
      <c r="U9" s="33"/>
      <c r="V9" s="32"/>
      <c r="W9" s="33"/>
      <c r="X9" s="28"/>
      <c r="Y9" s="28"/>
    </row>
    <row r="10" spans="2:25" x14ac:dyDescent="0.25">
      <c r="Q10"/>
      <c r="R10" s="34"/>
      <c r="S10" s="32"/>
      <c r="T10" s="34"/>
      <c r="U10" s="34"/>
      <c r="V10" s="32"/>
      <c r="W10" s="34"/>
      <c r="X10" s="28"/>
      <c r="Y10" s="28"/>
    </row>
    <row r="11" spans="2:25" x14ac:dyDescent="0.25">
      <c r="Q11"/>
      <c r="R11" s="33"/>
      <c r="S11" s="32"/>
      <c r="T11" s="33"/>
      <c r="U11" s="33"/>
      <c r="V11" s="32"/>
      <c r="W11" s="33"/>
      <c r="X11" s="28"/>
      <c r="Y11" s="28"/>
    </row>
    <row r="12" spans="2:25" x14ac:dyDescent="0.25">
      <c r="Q12"/>
      <c r="R12" s="33"/>
      <c r="S12" s="32"/>
      <c r="T12" s="33"/>
      <c r="U12" s="33"/>
      <c r="V12" s="32"/>
      <c r="W12" s="33"/>
      <c r="X12" s="28"/>
      <c r="Y12" s="28"/>
    </row>
    <row r="13" spans="2:25" x14ac:dyDescent="0.25">
      <c r="Q13"/>
      <c r="R13" s="33"/>
      <c r="S13" s="32"/>
      <c r="T13" s="33"/>
      <c r="U13" s="33"/>
      <c r="V13" s="32"/>
      <c r="W13" s="33"/>
      <c r="X13" s="28"/>
      <c r="Y13" s="28"/>
    </row>
    <row r="14" spans="2:25" x14ac:dyDescent="0.25">
      <c r="Q14"/>
      <c r="R14" s="33"/>
      <c r="S14" s="32"/>
      <c r="T14" s="33"/>
      <c r="U14" s="33"/>
      <c r="V14" s="32"/>
      <c r="W14" s="33"/>
      <c r="X14" s="28"/>
      <c r="Y14" s="28"/>
    </row>
    <row r="15" spans="2:25" x14ac:dyDescent="0.25">
      <c r="Q15"/>
      <c r="R15" s="34"/>
      <c r="S15" s="32"/>
      <c r="T15" s="34"/>
      <c r="U15" s="34"/>
      <c r="V15" s="32"/>
      <c r="W15" s="34"/>
      <c r="X15" s="28"/>
      <c r="Y15" s="28"/>
    </row>
    <row r="16" spans="2:25" x14ac:dyDescent="0.25">
      <c r="Q16"/>
      <c r="R16" s="33"/>
      <c r="S16" s="32"/>
      <c r="T16" s="33"/>
      <c r="U16" s="33"/>
      <c r="V16" s="32"/>
      <c r="W16" s="33"/>
      <c r="X16" s="28"/>
      <c r="Y16" s="28"/>
    </row>
    <row r="17" spans="17:25" x14ac:dyDescent="0.25">
      <c r="Q17"/>
      <c r="R17" s="33"/>
      <c r="S17" s="32"/>
      <c r="T17" s="33"/>
      <c r="U17" s="33"/>
      <c r="V17" s="32"/>
      <c r="W17" s="33"/>
      <c r="X17" s="28"/>
      <c r="Y17" s="28"/>
    </row>
    <row r="18" spans="17:25" x14ac:dyDescent="0.25">
      <c r="Q18"/>
      <c r="R18" s="33"/>
      <c r="S18" s="32"/>
      <c r="T18" s="33"/>
      <c r="U18" s="33"/>
      <c r="V18" s="32"/>
      <c r="W18" s="33"/>
      <c r="X18" s="28"/>
      <c r="Y18" s="28"/>
    </row>
    <row r="19" spans="17:25" x14ac:dyDescent="0.25">
      <c r="Q19"/>
      <c r="R19" s="34"/>
      <c r="S19" s="32"/>
      <c r="T19" s="34"/>
      <c r="U19" s="34"/>
      <c r="V19" s="32"/>
      <c r="W19" s="34"/>
      <c r="X19" s="28"/>
      <c r="Y19" s="28"/>
    </row>
    <row r="20" spans="17:25" x14ac:dyDescent="0.25">
      <c r="Q20"/>
      <c r="R20" s="33"/>
      <c r="S20" s="32"/>
      <c r="T20" s="33"/>
      <c r="U20" s="33"/>
      <c r="V20" s="32"/>
      <c r="W20" s="33"/>
      <c r="X20" s="28"/>
      <c r="Y20" s="28"/>
    </row>
    <row r="21" spans="17:25" x14ac:dyDescent="0.25">
      <c r="Q21"/>
      <c r="R21" s="33"/>
      <c r="S21" s="32"/>
      <c r="T21" s="33"/>
      <c r="U21" s="33"/>
      <c r="V21" s="32"/>
      <c r="W21" s="33"/>
      <c r="X21" s="28"/>
      <c r="Y21" s="28"/>
    </row>
    <row r="22" spans="17:25" x14ac:dyDescent="0.25">
      <c r="Q22"/>
      <c r="R22" s="33"/>
      <c r="S22" s="32"/>
      <c r="T22" s="33"/>
      <c r="U22" s="33"/>
      <c r="V22" s="32"/>
      <c r="W22" s="33"/>
      <c r="X22" s="28"/>
      <c r="Y22" s="28"/>
    </row>
    <row r="23" spans="17:25" x14ac:dyDescent="0.25">
      <c r="Q23"/>
      <c r="R23" s="33"/>
      <c r="S23" s="32"/>
      <c r="T23" s="33"/>
      <c r="U23" s="33"/>
      <c r="V23" s="32"/>
      <c r="W23" s="33"/>
      <c r="X23" s="28"/>
      <c r="Y23" s="28"/>
    </row>
    <row r="24" spans="17:25" x14ac:dyDescent="0.25">
      <c r="Q24"/>
      <c r="R24" s="33"/>
      <c r="S24" s="32"/>
      <c r="T24" s="33"/>
      <c r="U24" s="33"/>
      <c r="V24" s="32"/>
      <c r="W24" s="33"/>
      <c r="X24" s="28"/>
      <c r="Y24" s="28"/>
    </row>
    <row r="25" spans="17:25" x14ac:dyDescent="0.25">
      <c r="Q25"/>
      <c r="R25" s="34"/>
      <c r="S25" s="32"/>
      <c r="T25" s="34"/>
      <c r="U25" s="34"/>
      <c r="V25" s="32"/>
      <c r="W25" s="34"/>
      <c r="X25" s="28"/>
      <c r="Y25" s="28"/>
    </row>
    <row r="26" spans="17:25" x14ac:dyDescent="0.25">
      <c r="Q26"/>
      <c r="R26" s="33"/>
      <c r="S26" s="32"/>
      <c r="T26" s="33"/>
      <c r="U26" s="33"/>
      <c r="V26" s="32"/>
      <c r="W26" s="33"/>
      <c r="X26" s="28"/>
      <c r="Y26" s="28"/>
    </row>
    <row r="27" spans="17:25" x14ac:dyDescent="0.25">
      <c r="Q27"/>
      <c r="R27" s="33"/>
      <c r="S27" s="32"/>
      <c r="T27" s="33"/>
      <c r="U27" s="33"/>
      <c r="V27" s="32"/>
      <c r="W27" s="33"/>
      <c r="X27" s="28"/>
      <c r="Y27" s="28"/>
    </row>
    <row r="28" spans="17:25" x14ac:dyDescent="0.25">
      <c r="Q28"/>
      <c r="R28" s="33"/>
      <c r="S28" s="32"/>
      <c r="T28" s="33"/>
      <c r="U28" s="33"/>
      <c r="V28" s="32"/>
      <c r="W28" s="33"/>
      <c r="X28" s="28"/>
      <c r="Y28" s="28"/>
    </row>
    <row r="29" spans="17:25" x14ac:dyDescent="0.25">
      <c r="Q29"/>
      <c r="R29" s="33"/>
      <c r="S29" s="32"/>
      <c r="T29" s="33"/>
      <c r="U29" s="33"/>
      <c r="V29" s="32"/>
      <c r="W29" s="33"/>
      <c r="X29" s="28"/>
      <c r="Y29" s="28"/>
    </row>
    <row r="30" spans="17:25" x14ac:dyDescent="0.25">
      <c r="Q30"/>
      <c r="R30" s="34"/>
      <c r="S30" s="32"/>
      <c r="T30" s="34"/>
      <c r="U30" s="34"/>
      <c r="V30" s="32"/>
      <c r="W30" s="34"/>
      <c r="X30" s="28"/>
      <c r="Y30" s="28"/>
    </row>
    <row r="31" spans="17:25" x14ac:dyDescent="0.25">
      <c r="Q31"/>
      <c r="R31" s="33"/>
      <c r="S31" s="32"/>
      <c r="T31" s="33"/>
      <c r="U31" s="33"/>
      <c r="V31" s="32"/>
      <c r="W31" s="33"/>
      <c r="X31" s="28"/>
      <c r="Y31" s="28"/>
    </row>
    <row r="32" spans="17:25" x14ac:dyDescent="0.25">
      <c r="Q32"/>
      <c r="R32" s="33"/>
      <c r="S32" s="32"/>
      <c r="T32" s="33"/>
      <c r="U32" s="33"/>
      <c r="V32" s="32"/>
      <c r="W32" s="33"/>
      <c r="X32" s="28"/>
      <c r="Y32" s="28"/>
    </row>
    <row r="33" spans="17:25" x14ac:dyDescent="0.25">
      <c r="Q33"/>
      <c r="R33" s="33"/>
      <c r="S33" s="32"/>
      <c r="T33" s="33"/>
      <c r="U33" s="33"/>
      <c r="V33" s="32"/>
      <c r="W33" s="33"/>
      <c r="X33" s="28"/>
      <c r="Y33" s="28"/>
    </row>
    <row r="34" spans="17:25" x14ac:dyDescent="0.25">
      <c r="Q34"/>
      <c r="R34" s="33"/>
      <c r="S34" s="32"/>
      <c r="T34" s="33"/>
      <c r="U34" s="33"/>
      <c r="V34" s="32"/>
      <c r="W34" s="33"/>
      <c r="X34" s="28"/>
      <c r="Y34" s="28"/>
    </row>
    <row r="35" spans="17:25" x14ac:dyDescent="0.25">
      <c r="Q35"/>
      <c r="R35" s="29"/>
      <c r="S35" s="28"/>
      <c r="T35" s="29"/>
      <c r="U35" s="29"/>
      <c r="V35" s="28"/>
      <c r="W35" s="29"/>
      <c r="X35" s="28"/>
      <c r="Y35" s="28"/>
    </row>
    <row r="36" spans="17:25" x14ac:dyDescent="0.25">
      <c r="Q36"/>
      <c r="R36" s="33"/>
      <c r="S36" s="28"/>
      <c r="T36" s="29"/>
      <c r="U36" s="33"/>
      <c r="V36" s="28"/>
      <c r="W36" s="29"/>
      <c r="X36" s="28"/>
      <c r="Y36" s="28"/>
    </row>
    <row r="37" spans="17:25" x14ac:dyDescent="0.25">
      <c r="Q37"/>
      <c r="R37" s="29"/>
      <c r="S37" s="28"/>
      <c r="T37" s="29"/>
      <c r="U37" s="29"/>
      <c r="V37" s="28"/>
      <c r="W37" s="29"/>
      <c r="X37" s="28"/>
      <c r="Y37" s="28"/>
    </row>
    <row r="38" spans="17:25" x14ac:dyDescent="0.25">
      <c r="Q38"/>
      <c r="R38" s="29"/>
      <c r="S38" s="28"/>
      <c r="T38" s="29"/>
      <c r="U38" s="29"/>
      <c r="V38" s="28"/>
      <c r="W38" s="29"/>
      <c r="X38" s="28"/>
      <c r="Y38" s="28"/>
    </row>
    <row r="39" spans="17:25" x14ac:dyDescent="0.25">
      <c r="Q39"/>
    </row>
    <row r="40" spans="17:25" x14ac:dyDescent="0.25">
      <c r="Q40"/>
    </row>
    <row r="41" spans="17:25" x14ac:dyDescent="0.25">
      <c r="Q41"/>
    </row>
    <row r="42" spans="17:25" x14ac:dyDescent="0.25">
      <c r="Q42"/>
    </row>
    <row r="43" spans="17:25" x14ac:dyDescent="0.25">
      <c r="Q43"/>
    </row>
    <row r="44" spans="17:25" x14ac:dyDescent="0.25">
      <c r="Q44"/>
    </row>
    <row r="45" spans="17:25" x14ac:dyDescent="0.25">
      <c r="Q45"/>
    </row>
    <row r="46" spans="17:25" x14ac:dyDescent="0.25">
      <c r="Q46"/>
    </row>
    <row r="47" spans="17:25" x14ac:dyDescent="0.25">
      <c r="Q47"/>
    </row>
    <row r="48" spans="17:25" x14ac:dyDescent="0.25">
      <c r="Q48"/>
    </row>
    <row r="49" spans="17:17" x14ac:dyDescent="0.25">
      <c r="Q49"/>
    </row>
    <row r="50" spans="17:17" x14ac:dyDescent="0.25">
      <c r="Q50"/>
    </row>
    <row r="51" spans="17:17" x14ac:dyDescent="0.25">
      <c r="Q51"/>
    </row>
    <row r="52" spans="17:17" x14ac:dyDescent="0.25">
      <c r="Q52"/>
    </row>
    <row r="53" spans="17:17" x14ac:dyDescent="0.25">
      <c r="Q53"/>
    </row>
    <row r="54" spans="17:17" x14ac:dyDescent="0.25">
      <c r="Q54"/>
    </row>
    <row r="55" spans="17:17" x14ac:dyDescent="0.25">
      <c r="Q55"/>
    </row>
    <row r="56" spans="17:17" x14ac:dyDescent="0.25">
      <c r="Q56"/>
    </row>
    <row r="57" spans="17:17" x14ac:dyDescent="0.25">
      <c r="Q57"/>
    </row>
    <row r="58" spans="17:17" x14ac:dyDescent="0.25">
      <c r="Q58"/>
    </row>
    <row r="59" spans="17:17" x14ac:dyDescent="0.25">
      <c r="Q59"/>
    </row>
    <row r="60" spans="17:17" x14ac:dyDescent="0.25">
      <c r="Q60"/>
    </row>
    <row r="61" spans="17:17" x14ac:dyDescent="0.25">
      <c r="Q61"/>
    </row>
    <row r="62" spans="17:17" x14ac:dyDescent="0.25">
      <c r="Q62"/>
    </row>
    <row r="63" spans="17:17" x14ac:dyDescent="0.25">
      <c r="Q63"/>
    </row>
    <row r="64" spans="17:17" x14ac:dyDescent="0.25">
      <c r="Q64"/>
    </row>
    <row r="65" spans="17:17" x14ac:dyDescent="0.25">
      <c r="Q65"/>
    </row>
    <row r="66" spans="17:17" x14ac:dyDescent="0.25">
      <c r="Q66"/>
    </row>
    <row r="67" spans="17:17" x14ac:dyDescent="0.25">
      <c r="Q67"/>
    </row>
    <row r="68" spans="17:17" x14ac:dyDescent="0.25">
      <c r="Q68"/>
    </row>
    <row r="69" spans="17:17" x14ac:dyDescent="0.25">
      <c r="Q69"/>
    </row>
    <row r="70" spans="17:17" x14ac:dyDescent="0.25">
      <c r="Q70"/>
    </row>
    <row r="71" spans="17:17" x14ac:dyDescent="0.25">
      <c r="Q71"/>
    </row>
    <row r="72" spans="17:17" x14ac:dyDescent="0.25">
      <c r="Q72"/>
    </row>
    <row r="73" spans="17:17" x14ac:dyDescent="0.25">
      <c r="Q73"/>
    </row>
    <row r="74" spans="17:17" x14ac:dyDescent="0.25">
      <c r="Q74"/>
    </row>
    <row r="75" spans="17:17" x14ac:dyDescent="0.25">
      <c r="Q75"/>
    </row>
    <row r="76" spans="17:17" x14ac:dyDescent="0.25">
      <c r="Q76"/>
    </row>
    <row r="77" spans="17:17" x14ac:dyDescent="0.25">
      <c r="Q77"/>
    </row>
    <row r="78" spans="17:17" x14ac:dyDescent="0.25">
      <c r="Q78"/>
    </row>
    <row r="79" spans="17:17" x14ac:dyDescent="0.25">
      <c r="Q79"/>
    </row>
    <row r="80" spans="17:17" x14ac:dyDescent="0.25">
      <c r="Q80"/>
    </row>
    <row r="81" spans="17:17" x14ac:dyDescent="0.25">
      <c r="Q81"/>
    </row>
    <row r="82" spans="17:17" x14ac:dyDescent="0.25">
      <c r="Q82"/>
    </row>
    <row r="83" spans="17:17" x14ac:dyDescent="0.25">
      <c r="Q83"/>
    </row>
    <row r="84" spans="17:17" x14ac:dyDescent="0.25">
      <c r="Q84"/>
    </row>
    <row r="85" spans="17:17" x14ac:dyDescent="0.25">
      <c r="Q85"/>
    </row>
    <row r="86" spans="17:17" x14ac:dyDescent="0.25">
      <c r="Q86"/>
    </row>
    <row r="87" spans="17:17" x14ac:dyDescent="0.25">
      <c r="Q87"/>
    </row>
    <row r="88" spans="17:17" x14ac:dyDescent="0.25">
      <c r="Q88"/>
    </row>
    <row r="89" spans="17:17" x14ac:dyDescent="0.25">
      <c r="Q89"/>
    </row>
    <row r="90" spans="17:17" x14ac:dyDescent="0.25">
      <c r="Q90"/>
    </row>
    <row r="91" spans="17:17" x14ac:dyDescent="0.25">
      <c r="Q91"/>
    </row>
    <row r="92" spans="17:17" x14ac:dyDescent="0.25">
      <c r="Q92"/>
    </row>
    <row r="93" spans="17:17" x14ac:dyDescent="0.25">
      <c r="Q93"/>
    </row>
    <row r="94" spans="17:17" x14ac:dyDescent="0.25">
      <c r="Q94"/>
    </row>
    <row r="95" spans="17:17" x14ac:dyDescent="0.25">
      <c r="Q95"/>
    </row>
    <row r="96" spans="17:17" x14ac:dyDescent="0.25">
      <c r="Q96"/>
    </row>
    <row r="97" spans="17:17" x14ac:dyDescent="0.25">
      <c r="Q97"/>
    </row>
    <row r="98" spans="17:17" x14ac:dyDescent="0.25">
      <c r="Q98"/>
    </row>
    <row r="99" spans="17:17" x14ac:dyDescent="0.25">
      <c r="Q99"/>
    </row>
    <row r="100" spans="17:17" x14ac:dyDescent="0.25">
      <c r="Q100"/>
    </row>
    <row r="101" spans="17:17" x14ac:dyDescent="0.25">
      <c r="Q101"/>
    </row>
    <row r="102" spans="17:17" x14ac:dyDescent="0.25">
      <c r="Q102"/>
    </row>
    <row r="103" spans="17:17" x14ac:dyDescent="0.25">
      <c r="Q103"/>
    </row>
    <row r="104" spans="17:17" x14ac:dyDescent="0.25">
      <c r="Q104"/>
    </row>
    <row r="105" spans="17:17" x14ac:dyDescent="0.25">
      <c r="Q105"/>
    </row>
    <row r="106" spans="17:17" x14ac:dyDescent="0.25">
      <c r="Q106"/>
    </row>
    <row r="107" spans="17:17" x14ac:dyDescent="0.25">
      <c r="Q107"/>
    </row>
    <row r="108" spans="17:17" x14ac:dyDescent="0.25">
      <c r="Q108"/>
    </row>
    <row r="109" spans="17:17" x14ac:dyDescent="0.25">
      <c r="Q109"/>
    </row>
    <row r="110" spans="17:17" x14ac:dyDescent="0.25">
      <c r="Q110"/>
    </row>
    <row r="111" spans="17:17" x14ac:dyDescent="0.25">
      <c r="Q111"/>
    </row>
    <row r="112" spans="17:17" x14ac:dyDescent="0.25">
      <c r="Q112"/>
    </row>
    <row r="113" spans="17:17" x14ac:dyDescent="0.25">
      <c r="Q113"/>
    </row>
    <row r="114" spans="17:17" x14ac:dyDescent="0.25">
      <c r="Q114"/>
    </row>
    <row r="115" spans="17:17" x14ac:dyDescent="0.25">
      <c r="Q115"/>
    </row>
    <row r="116" spans="17:17" x14ac:dyDescent="0.25">
      <c r="Q116"/>
    </row>
    <row r="117" spans="17:17" x14ac:dyDescent="0.25">
      <c r="Q117"/>
    </row>
    <row r="118" spans="17:17" x14ac:dyDescent="0.25">
      <c r="Q118"/>
    </row>
    <row r="119" spans="17:17" x14ac:dyDescent="0.25">
      <c r="Q119"/>
    </row>
    <row r="120" spans="17:17" x14ac:dyDescent="0.25">
      <c r="Q120"/>
    </row>
    <row r="121" spans="17:17" x14ac:dyDescent="0.25">
      <c r="Q121"/>
    </row>
    <row r="122" spans="17:17" x14ac:dyDescent="0.25">
      <c r="Q122"/>
    </row>
    <row r="123" spans="17:17" x14ac:dyDescent="0.25">
      <c r="Q123"/>
    </row>
    <row r="124" spans="17:17" x14ac:dyDescent="0.25">
      <c r="Q124"/>
    </row>
    <row r="125" spans="17:17" x14ac:dyDescent="0.25">
      <c r="Q125"/>
    </row>
    <row r="126" spans="17:17" x14ac:dyDescent="0.25">
      <c r="Q126"/>
    </row>
    <row r="127" spans="17:17" x14ac:dyDescent="0.25">
      <c r="Q127"/>
    </row>
    <row r="128" spans="17:17" x14ac:dyDescent="0.25">
      <c r="Q128"/>
    </row>
    <row r="129" spans="17:17" x14ac:dyDescent="0.25">
      <c r="Q129"/>
    </row>
    <row r="130" spans="17:17" x14ac:dyDescent="0.25">
      <c r="Q130"/>
    </row>
    <row r="131" spans="17:17" x14ac:dyDescent="0.25">
      <c r="Q131"/>
    </row>
    <row r="132" spans="17:17" x14ac:dyDescent="0.25">
      <c r="Q132"/>
    </row>
    <row r="133" spans="17:17" x14ac:dyDescent="0.25">
      <c r="Q133"/>
    </row>
    <row r="134" spans="17:17" x14ac:dyDescent="0.25">
      <c r="Q134"/>
    </row>
    <row r="135" spans="17:17" x14ac:dyDescent="0.25">
      <c r="Q135"/>
    </row>
    <row r="136" spans="17:17" x14ac:dyDescent="0.25">
      <c r="Q136"/>
    </row>
    <row r="137" spans="17:17" x14ac:dyDescent="0.25">
      <c r="Q137"/>
    </row>
    <row r="138" spans="17:17" x14ac:dyDescent="0.25">
      <c r="Q138"/>
    </row>
    <row r="139" spans="17:17" x14ac:dyDescent="0.25">
      <c r="Q139"/>
    </row>
    <row r="140" spans="17:17" x14ac:dyDescent="0.25">
      <c r="Q140"/>
    </row>
    <row r="141" spans="17:17" x14ac:dyDescent="0.25">
      <c r="Q141"/>
    </row>
    <row r="142" spans="17:17" x14ac:dyDescent="0.25">
      <c r="Q142"/>
    </row>
    <row r="143" spans="17:17" x14ac:dyDescent="0.25">
      <c r="Q143"/>
    </row>
    <row r="144" spans="17:17" x14ac:dyDescent="0.25">
      <c r="Q144"/>
    </row>
    <row r="145" spans="17:17" x14ac:dyDescent="0.25">
      <c r="Q145"/>
    </row>
    <row r="146" spans="17:17" x14ac:dyDescent="0.25">
      <c r="Q146"/>
    </row>
    <row r="147" spans="17:17" x14ac:dyDescent="0.25">
      <c r="Q147"/>
    </row>
    <row r="148" spans="17:17" x14ac:dyDescent="0.25">
      <c r="Q148"/>
    </row>
    <row r="149" spans="17:17" x14ac:dyDescent="0.25">
      <c r="Q149"/>
    </row>
    <row r="150" spans="17:17" x14ac:dyDescent="0.25">
      <c r="Q150"/>
    </row>
    <row r="151" spans="17:17" x14ac:dyDescent="0.25">
      <c r="Q151"/>
    </row>
  </sheetData>
  <mergeCells count="2">
    <mergeCell ref="R2:T2"/>
    <mergeCell ref="U2:W2"/>
  </mergeCells>
  <conditionalFormatting sqref="S1:S3 S35:S1048576">
    <cfRule type="iconSet" priority="4">
      <iconSet>
        <cfvo type="percent" val="0"/>
        <cfvo type="percent" val="33"/>
        <cfvo type="percent" val="67"/>
      </iconSet>
    </cfRule>
  </conditionalFormatting>
  <conditionalFormatting sqref="V1:V3 V35:V1048576">
    <cfRule type="iconSet" priority="3">
      <iconSet>
        <cfvo type="percent" val="0"/>
        <cfvo type="percent" val="33"/>
        <cfvo type="percent" val="67"/>
      </iconSet>
    </cfRule>
  </conditionalFormatting>
  <conditionalFormatting sqref="I4:I36 M4:M34 P4:P34 S4:S34 V4:V34">
    <cfRule type="iconSet" priority="2">
      <iconSet>
        <cfvo type="percent" val="0"/>
        <cfvo type="num" val="0"/>
        <cfvo type="num" val="20"/>
      </iconSet>
    </cfRule>
  </conditionalFormatting>
  <conditionalFormatting sqref="I2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6875" bottom="0.78740157499999996" header="0.3" footer="0.3"/>
  <pageSetup paperSize="8" scale="95" orientation="landscape" r:id="rId1"/>
  <headerFooter>
    <oddHeader>&amp;C&amp;20AM-Gen&amp;R&amp;14Stand: &amp;D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7"/>
  <dimension ref="B1:F15"/>
  <sheetViews>
    <sheetView workbookViewId="0"/>
  </sheetViews>
  <sheetFormatPr baseColWidth="10" defaultColWidth="11.42578125" defaultRowHeight="15" x14ac:dyDescent="0.2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5">
      <c r="B1" s="4" t="s">
        <v>52</v>
      </c>
      <c r="C1" s="4"/>
      <c r="D1" s="11"/>
      <c r="E1" s="11"/>
      <c r="F1" s="11"/>
    </row>
    <row r="2" spans="2:6" x14ac:dyDescent="0.25">
      <c r="B2" s="4" t="s">
        <v>53</v>
      </c>
      <c r="C2" s="4"/>
      <c r="D2" s="11"/>
      <c r="E2" s="11"/>
      <c r="F2" s="11"/>
    </row>
    <row r="3" spans="2:6" x14ac:dyDescent="0.25">
      <c r="B3" s="5"/>
      <c r="C3" s="5"/>
      <c r="D3" s="12"/>
      <c r="E3" s="12"/>
      <c r="F3" s="12"/>
    </row>
    <row r="4" spans="2:6" ht="45" x14ac:dyDescent="0.25">
      <c r="B4" s="5" t="s">
        <v>54</v>
      </c>
      <c r="C4" s="5"/>
      <c r="D4" s="12"/>
      <c r="E4" s="12"/>
      <c r="F4" s="12"/>
    </row>
    <row r="5" spans="2:6" x14ac:dyDescent="0.25">
      <c r="B5" s="5"/>
      <c r="C5" s="5"/>
      <c r="D5" s="12"/>
      <c r="E5" s="12"/>
      <c r="F5" s="12"/>
    </row>
    <row r="6" spans="2:6" x14ac:dyDescent="0.25">
      <c r="B6" s="4" t="s">
        <v>55</v>
      </c>
      <c r="C6" s="4"/>
      <c r="D6" s="11"/>
      <c r="E6" s="11" t="s">
        <v>56</v>
      </c>
      <c r="F6" s="11" t="s">
        <v>57</v>
      </c>
    </row>
    <row r="7" spans="2:6" ht="15.75" thickBot="1" x14ac:dyDescent="0.3">
      <c r="B7" s="5"/>
      <c r="C7" s="5"/>
      <c r="D7" s="12"/>
      <c r="E7" s="12"/>
      <c r="F7" s="12"/>
    </row>
    <row r="8" spans="2:6" ht="45" x14ac:dyDescent="0.25">
      <c r="B8" s="6" t="s">
        <v>58</v>
      </c>
      <c r="C8" s="7"/>
      <c r="D8" s="13"/>
      <c r="E8" s="13">
        <v>8</v>
      </c>
      <c r="F8" s="14"/>
    </row>
    <row r="9" spans="2:6" ht="30" x14ac:dyDescent="0.25">
      <c r="B9" s="8"/>
      <c r="C9" s="5"/>
      <c r="D9" s="12"/>
      <c r="E9" s="15" t="s">
        <v>59</v>
      </c>
      <c r="F9" s="16" t="s">
        <v>60</v>
      </c>
    </row>
    <row r="10" spans="2:6" ht="30" x14ac:dyDescent="0.25">
      <c r="B10" s="8"/>
      <c r="C10" s="5"/>
      <c r="D10" s="12"/>
      <c r="E10" s="15" t="s">
        <v>61</v>
      </c>
      <c r="F10" s="16"/>
    </row>
    <row r="11" spans="2:6" ht="30" x14ac:dyDescent="0.25">
      <c r="B11" s="8"/>
      <c r="C11" s="5"/>
      <c r="D11" s="12"/>
      <c r="E11" s="15" t="s">
        <v>62</v>
      </c>
      <c r="F11" s="16" t="s">
        <v>60</v>
      </c>
    </row>
    <row r="12" spans="2:6" ht="45" x14ac:dyDescent="0.25">
      <c r="B12" s="8"/>
      <c r="C12" s="5"/>
      <c r="D12" s="12"/>
      <c r="E12" s="15" t="s">
        <v>63</v>
      </c>
      <c r="F12" s="16" t="s">
        <v>60</v>
      </c>
    </row>
    <row r="13" spans="2:6" ht="30.75" thickBot="1" x14ac:dyDescent="0.3">
      <c r="B13" s="9"/>
      <c r="C13" s="10"/>
      <c r="D13" s="17"/>
      <c r="E13" s="18" t="s">
        <v>64</v>
      </c>
      <c r="F13" s="19"/>
    </row>
    <row r="14" spans="2:6" x14ac:dyDescent="0.25">
      <c r="B14" s="5"/>
      <c r="C14" s="5"/>
      <c r="D14" s="12"/>
      <c r="E14" s="12"/>
      <c r="F14" s="12"/>
    </row>
    <row r="15" spans="2:6" x14ac:dyDescent="0.25">
      <c r="B15" s="5"/>
      <c r="C15" s="5"/>
      <c r="D15" s="12"/>
      <c r="E15" s="12"/>
      <c r="F15" s="12"/>
    </row>
  </sheetData>
  <hyperlinks>
    <hyperlink ref="E9" location="'Grobentwicklung'!A1:B48" display="'Grobentwicklung'!A1:B48" xr:uid="{00000000-0004-0000-0500-000000000000}"/>
    <hyperlink ref="E10" location="'Grobentwicklung'!A50:B65536" display="'Grobentwicklung'!A50:B65536" xr:uid="{00000000-0004-0000-0500-000001000000}"/>
    <hyperlink ref="E11" location="'Feinentwicklung'!A:B" display="'Feinentwicklung'!A:B" xr:uid="{00000000-0004-0000-0500-000002000000}"/>
    <hyperlink ref="E12" location="'Tests und Abnahme'!A1:A21" display="'Tests und Abnahme'!A1:A21" xr:uid="{00000000-0004-0000-0500-000003000000}"/>
    <hyperlink ref="E13" location="'Tests und Abnahme'!B:B" display="'Tests und Abnahme'!B:B" xr:uid="{00000000-0004-0000-0500-000004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FF23F-49ED-4553-B393-DB832E59876F}">
  <sheetPr>
    <pageSetUpPr fitToPage="1"/>
  </sheetPr>
  <dimension ref="A1:L47"/>
  <sheetViews>
    <sheetView view="pageLayout" zoomScale="85" zoomScaleNormal="100" zoomScalePageLayoutView="85" workbookViewId="0">
      <selection activeCell="B21" sqref="B21"/>
    </sheetView>
  </sheetViews>
  <sheetFormatPr baseColWidth="10" defaultColWidth="11.42578125" defaultRowHeight="15" x14ac:dyDescent="0.25"/>
  <cols>
    <col min="2" max="2" width="45.85546875" style="36" customWidth="1"/>
    <col min="3" max="3" width="44" style="36" bestFit="1" customWidth="1"/>
    <col min="5" max="5" width="12.5703125" style="37" customWidth="1"/>
    <col min="6" max="6" width="41" customWidth="1"/>
    <col min="7" max="7" width="7.5703125" customWidth="1"/>
    <col min="9" max="9" width="13.42578125" customWidth="1"/>
    <col min="10" max="10" width="13" style="20" bestFit="1" customWidth="1"/>
    <col min="11" max="11" width="11.42578125" style="20"/>
  </cols>
  <sheetData>
    <row r="1" spans="1:12" ht="22.5" x14ac:dyDescent="0.3">
      <c r="A1" s="43" t="s">
        <v>9</v>
      </c>
      <c r="B1" s="82"/>
      <c r="C1" s="82"/>
      <c r="D1" s="44"/>
      <c r="E1" s="83"/>
      <c r="F1" s="44"/>
      <c r="G1" s="44"/>
      <c r="H1" s="44"/>
      <c r="I1" s="44"/>
      <c r="J1" s="45"/>
      <c r="K1" s="45"/>
      <c r="L1" s="44"/>
    </row>
    <row r="2" spans="1:12" x14ac:dyDescent="0.25">
      <c r="A2" s="44"/>
      <c r="B2" s="82"/>
      <c r="C2" s="82"/>
      <c r="D2" s="44"/>
      <c r="E2" s="83"/>
      <c r="F2" s="44"/>
      <c r="G2" s="44"/>
      <c r="H2" s="44"/>
      <c r="I2" s="44"/>
      <c r="J2" s="45"/>
      <c r="K2" s="45"/>
      <c r="L2" s="44"/>
    </row>
    <row r="3" spans="1:12" x14ac:dyDescent="0.25">
      <c r="A3" s="44"/>
      <c r="B3" s="47" t="s">
        <v>44</v>
      </c>
      <c r="C3" s="47" t="s">
        <v>45</v>
      </c>
      <c r="D3" s="48" t="s">
        <v>46</v>
      </c>
      <c r="E3" s="47" t="s">
        <v>47</v>
      </c>
      <c r="F3" s="47" t="s">
        <v>48</v>
      </c>
      <c r="G3" s="44"/>
      <c r="H3" s="50" t="s">
        <v>44</v>
      </c>
      <c r="I3" s="50"/>
      <c r="J3" s="62" t="s">
        <v>49</v>
      </c>
      <c r="K3" s="62" t="s">
        <v>6</v>
      </c>
      <c r="L3" s="62" t="s">
        <v>7</v>
      </c>
    </row>
    <row r="4" spans="1:12" x14ac:dyDescent="0.25">
      <c r="A4" s="44" t="s">
        <v>3</v>
      </c>
      <c r="B4" s="82" t="s">
        <v>11</v>
      </c>
      <c r="C4" s="82" t="s">
        <v>84</v>
      </c>
      <c r="D4" s="67">
        <v>44088</v>
      </c>
      <c r="E4" s="83">
        <v>2</v>
      </c>
      <c r="F4" s="63"/>
      <c r="G4" s="44"/>
      <c r="H4" s="54" t="s">
        <v>11</v>
      </c>
      <c r="I4" s="44"/>
      <c r="J4" s="45">
        <f>SUMIF(B:B,H4,E:E)</f>
        <v>18</v>
      </c>
      <c r="K4" s="65">
        <f>Gesamtansicht!H5</f>
        <v>20</v>
      </c>
      <c r="L4" s="66">
        <f>IFERROR(J4/(K4/100)-100,0)</f>
        <v>-10</v>
      </c>
    </row>
    <row r="5" spans="1:12" x14ac:dyDescent="0.25">
      <c r="A5" s="44" t="s">
        <v>4</v>
      </c>
      <c r="B5" s="82" t="s">
        <v>11</v>
      </c>
      <c r="C5" s="82" t="s">
        <v>84</v>
      </c>
      <c r="D5" s="67">
        <v>44088</v>
      </c>
      <c r="E5" s="83">
        <v>2</v>
      </c>
      <c r="F5" s="84"/>
      <c r="G5" s="44"/>
      <c r="H5" s="44" t="s">
        <v>82</v>
      </c>
      <c r="I5" s="44"/>
      <c r="J5" s="45">
        <f>SUMIF(B:B,H5,E:E)</f>
        <v>11</v>
      </c>
      <c r="K5" s="65">
        <f>Gesamtansicht!H6</f>
        <v>7</v>
      </c>
      <c r="L5" s="66">
        <f>IFERROR(J5/(K5/100)-100,0)</f>
        <v>57.142857142857139</v>
      </c>
    </row>
    <row r="6" spans="1:12" ht="15" customHeight="1" x14ac:dyDescent="0.25">
      <c r="A6" s="44" t="s">
        <v>3</v>
      </c>
      <c r="B6" s="82" t="s">
        <v>11</v>
      </c>
      <c r="C6" s="82" t="s">
        <v>85</v>
      </c>
      <c r="D6" s="67">
        <v>44090</v>
      </c>
      <c r="E6" s="83">
        <v>3</v>
      </c>
      <c r="F6" s="69"/>
      <c r="G6" s="44"/>
      <c r="H6" s="44" t="s">
        <v>12</v>
      </c>
      <c r="I6" s="44"/>
      <c r="J6" s="45">
        <f>SUMIF(B:B,H6,E:E)</f>
        <v>4</v>
      </c>
      <c r="K6" s="65">
        <f>Gesamtansicht!H7</f>
        <v>8</v>
      </c>
      <c r="L6" s="66">
        <f>IFERROR(J6/(K6/100)-100,0)</f>
        <v>-50</v>
      </c>
    </row>
    <row r="7" spans="1:12" ht="15" customHeight="1" x14ac:dyDescent="0.25">
      <c r="A7" s="44" t="s">
        <v>2</v>
      </c>
      <c r="B7" s="82" t="s">
        <v>11</v>
      </c>
      <c r="C7" s="85" t="s">
        <v>100</v>
      </c>
      <c r="D7" s="67">
        <v>44090</v>
      </c>
      <c r="E7" s="83">
        <v>3</v>
      </c>
      <c r="F7" s="63"/>
      <c r="G7" s="44"/>
      <c r="H7" s="44" t="s">
        <v>13</v>
      </c>
      <c r="I7" s="44"/>
      <c r="J7" s="45">
        <f>SUMIF(B:B,H7,E:E)</f>
        <v>0</v>
      </c>
      <c r="K7" s="65">
        <f>Gesamtansicht!H8</f>
        <v>0</v>
      </c>
      <c r="L7" s="66">
        <f>IFERROR(J7/(K7/100)-100,0)</f>
        <v>0</v>
      </c>
    </row>
    <row r="8" spans="1:12" x14ac:dyDescent="0.25">
      <c r="A8" s="44" t="s">
        <v>4</v>
      </c>
      <c r="B8" s="82" t="s">
        <v>82</v>
      </c>
      <c r="C8" s="82" t="s">
        <v>86</v>
      </c>
      <c r="D8" s="67">
        <v>44090</v>
      </c>
      <c r="E8" s="83">
        <v>1</v>
      </c>
      <c r="F8" s="63"/>
      <c r="G8" s="44"/>
      <c r="H8" s="44"/>
      <c r="I8" s="44"/>
      <c r="J8" s="45"/>
      <c r="K8" s="65"/>
      <c r="L8" s="66"/>
    </row>
    <row r="9" spans="1:12" x14ac:dyDescent="0.25">
      <c r="A9" s="44" t="s">
        <v>4</v>
      </c>
      <c r="B9" s="82" t="s">
        <v>11</v>
      </c>
      <c r="C9" s="82" t="s">
        <v>85</v>
      </c>
      <c r="D9" s="67">
        <v>44090</v>
      </c>
      <c r="E9" s="83">
        <v>3</v>
      </c>
      <c r="F9" s="84"/>
      <c r="G9" s="44"/>
      <c r="H9" s="44"/>
      <c r="I9" s="44"/>
      <c r="J9" s="45"/>
      <c r="K9" s="65"/>
      <c r="L9" s="66"/>
    </row>
    <row r="10" spans="1:12" x14ac:dyDescent="0.25">
      <c r="A10" s="44" t="s">
        <v>2</v>
      </c>
      <c r="B10" s="82" t="s">
        <v>82</v>
      </c>
      <c r="C10" s="82" t="s">
        <v>101</v>
      </c>
      <c r="D10" s="67">
        <v>44091</v>
      </c>
      <c r="E10" s="83">
        <v>2</v>
      </c>
      <c r="F10" s="84"/>
      <c r="G10" s="44"/>
      <c r="H10" s="77" t="s">
        <v>43</v>
      </c>
      <c r="I10" s="77"/>
      <c r="J10" s="77">
        <f>SUM(J4:J8)</f>
        <v>33</v>
      </c>
      <c r="K10" s="79">
        <f>SUM(K5:K8)</f>
        <v>15</v>
      </c>
      <c r="L10" s="86">
        <f t="shared" ref="L10" si="0">J10/(K10/100)-100</f>
        <v>120</v>
      </c>
    </row>
    <row r="11" spans="1:12" ht="30.75" customHeight="1" x14ac:dyDescent="0.25">
      <c r="A11" s="44" t="s">
        <v>2</v>
      </c>
      <c r="B11" s="82" t="s">
        <v>82</v>
      </c>
      <c r="C11" s="85" t="s">
        <v>127</v>
      </c>
      <c r="D11" s="67">
        <v>44092</v>
      </c>
      <c r="E11" s="83">
        <v>2</v>
      </c>
      <c r="F11" s="63"/>
      <c r="G11" s="44"/>
      <c r="H11" s="44"/>
      <c r="I11" s="44"/>
      <c r="J11" s="45"/>
      <c r="K11" s="45"/>
      <c r="L11" s="44"/>
    </row>
    <row r="12" spans="1:12" ht="15.75" customHeight="1" x14ac:dyDescent="0.25">
      <c r="A12" s="44" t="s">
        <v>3</v>
      </c>
      <c r="B12" s="82" t="s">
        <v>82</v>
      </c>
      <c r="C12" s="85" t="s">
        <v>88</v>
      </c>
      <c r="D12" s="67">
        <v>44098</v>
      </c>
      <c r="E12" s="83">
        <v>4</v>
      </c>
      <c r="F12" s="63"/>
      <c r="G12" s="44"/>
      <c r="H12" s="44"/>
      <c r="I12" s="44"/>
      <c r="J12" s="45"/>
      <c r="K12" s="45"/>
      <c r="L12" s="44"/>
    </row>
    <row r="13" spans="1:12" x14ac:dyDescent="0.25">
      <c r="A13" s="44" t="s">
        <v>2</v>
      </c>
      <c r="B13" s="82" t="s">
        <v>82</v>
      </c>
      <c r="C13" s="82" t="s">
        <v>111</v>
      </c>
      <c r="D13" s="67">
        <v>44098</v>
      </c>
      <c r="E13" s="83">
        <v>1</v>
      </c>
      <c r="F13" s="84"/>
      <c r="G13" s="44"/>
      <c r="H13" s="50" t="s">
        <v>50</v>
      </c>
      <c r="I13" s="50" t="s">
        <v>49</v>
      </c>
      <c r="J13" s="62" t="s">
        <v>6</v>
      </c>
      <c r="K13" s="62" t="s">
        <v>7</v>
      </c>
      <c r="L13" s="44"/>
    </row>
    <row r="14" spans="1:12" x14ac:dyDescent="0.25">
      <c r="A14" s="44" t="s">
        <v>4</v>
      </c>
      <c r="B14" s="82" t="s">
        <v>82</v>
      </c>
      <c r="C14" s="82" t="s">
        <v>111</v>
      </c>
      <c r="D14" s="67">
        <v>44098</v>
      </c>
      <c r="E14" s="83">
        <v>1</v>
      </c>
      <c r="F14" s="69"/>
      <c r="G14" s="44"/>
      <c r="H14" s="54" t="s">
        <v>2</v>
      </c>
      <c r="I14" s="73">
        <f>SUMIF(A:A,H14,E:E)</f>
        <v>13</v>
      </c>
      <c r="J14" s="74">
        <f>Gesamtansicht!L4</f>
        <v>16</v>
      </c>
      <c r="K14" s="66">
        <f>IFERROR(I14/(J14/100)-100,0)</f>
        <v>-18.75</v>
      </c>
      <c r="L14" s="44"/>
    </row>
    <row r="15" spans="1:12" ht="16.5" customHeight="1" x14ac:dyDescent="0.25">
      <c r="A15" s="44" t="s">
        <v>3</v>
      </c>
      <c r="B15" s="82" t="s">
        <v>11</v>
      </c>
      <c r="C15" s="82" t="s">
        <v>93</v>
      </c>
      <c r="D15" s="67">
        <v>44108</v>
      </c>
      <c r="E15" s="83">
        <v>2</v>
      </c>
      <c r="F15" s="63"/>
      <c r="G15" s="44"/>
      <c r="H15" s="44" t="s">
        <v>3</v>
      </c>
      <c r="I15" s="75">
        <f>SUMIF(A:A,H15,E:E)</f>
        <v>12</v>
      </c>
      <c r="J15" s="68">
        <f>Gesamtansicht!O4</f>
        <v>7</v>
      </c>
      <c r="K15" s="66">
        <f t="shared" ref="K15:K16" si="1">IFERROR(I15/(J15/100)-100,0)</f>
        <v>71.428571428571416</v>
      </c>
      <c r="L15" s="44"/>
    </row>
    <row r="16" spans="1:12" ht="14.25" customHeight="1" x14ac:dyDescent="0.25">
      <c r="A16" s="44" t="s">
        <v>2</v>
      </c>
      <c r="B16" s="82" t="s">
        <v>12</v>
      </c>
      <c r="C16" s="85" t="s">
        <v>106</v>
      </c>
      <c r="D16" s="67">
        <v>44175</v>
      </c>
      <c r="E16" s="83">
        <v>3</v>
      </c>
      <c r="F16" s="84"/>
      <c r="G16" s="44"/>
      <c r="H16" s="44" t="s">
        <v>4</v>
      </c>
      <c r="I16" s="75">
        <f>SUMIF(A:A,H16,E:E)</f>
        <v>8</v>
      </c>
      <c r="J16" s="68">
        <f>Gesamtansicht!R4</f>
        <v>12</v>
      </c>
      <c r="K16" s="66">
        <f t="shared" si="1"/>
        <v>-33.333333333333329</v>
      </c>
      <c r="L16" s="44"/>
    </row>
    <row r="17" spans="1:12" x14ac:dyDescent="0.25">
      <c r="A17" s="44" t="s">
        <v>3</v>
      </c>
      <c r="B17" s="82" t="s">
        <v>11</v>
      </c>
      <c r="C17" s="82" t="s">
        <v>129</v>
      </c>
      <c r="D17" s="67">
        <v>44210</v>
      </c>
      <c r="E17" s="83">
        <v>1</v>
      </c>
      <c r="F17" s="84"/>
      <c r="G17" s="44"/>
      <c r="H17" s="77" t="s">
        <v>43</v>
      </c>
      <c r="I17" s="78">
        <f>SUM(I14:I16)</f>
        <v>33</v>
      </c>
      <c r="J17" s="79">
        <f>SUM(J14:J16)</f>
        <v>35</v>
      </c>
      <c r="K17" s="80">
        <f>IFERROR(I17/(J17/100)-100,0)</f>
        <v>-5.7142857142857082</v>
      </c>
      <c r="L17" s="44"/>
    </row>
    <row r="18" spans="1:12" x14ac:dyDescent="0.25">
      <c r="A18" s="44" t="s">
        <v>2</v>
      </c>
      <c r="B18" s="82" t="s">
        <v>11</v>
      </c>
      <c r="C18" s="82" t="s">
        <v>129</v>
      </c>
      <c r="D18" s="67">
        <v>44210</v>
      </c>
      <c r="E18" s="83">
        <v>1</v>
      </c>
      <c r="F18" s="84"/>
      <c r="G18" s="44"/>
      <c r="H18" s="54"/>
      <c r="I18" s="73"/>
      <c r="J18" s="74"/>
      <c r="K18" s="66"/>
      <c r="L18" s="44"/>
    </row>
    <row r="19" spans="1:12" ht="16.5" customHeight="1" x14ac:dyDescent="0.25">
      <c r="A19" s="44" t="s">
        <v>4</v>
      </c>
      <c r="B19" s="82" t="s">
        <v>11</v>
      </c>
      <c r="C19" s="82" t="s">
        <v>129</v>
      </c>
      <c r="D19" s="67">
        <v>44210</v>
      </c>
      <c r="E19" s="83">
        <v>1</v>
      </c>
      <c r="F19" s="84"/>
      <c r="G19" s="44"/>
      <c r="H19" s="44"/>
      <c r="I19" s="44"/>
      <c r="J19" s="44"/>
      <c r="K19" s="44"/>
      <c r="L19" s="44"/>
    </row>
    <row r="20" spans="1:12" x14ac:dyDescent="0.25">
      <c r="A20" s="44" t="s">
        <v>2</v>
      </c>
      <c r="B20" s="82" t="s">
        <v>12</v>
      </c>
      <c r="C20" s="82" t="s">
        <v>130</v>
      </c>
      <c r="D20" s="67">
        <v>44210</v>
      </c>
      <c r="E20" s="83">
        <v>1</v>
      </c>
      <c r="F20" s="84"/>
      <c r="G20" s="44"/>
      <c r="H20" s="44"/>
      <c r="I20" s="44"/>
      <c r="J20" s="45"/>
      <c r="K20" s="45"/>
      <c r="L20" s="44"/>
    </row>
    <row r="21" spans="1:12" x14ac:dyDescent="0.25">
      <c r="D21" s="2"/>
      <c r="F21" s="40"/>
    </row>
    <row r="22" spans="1:12" x14ac:dyDescent="0.25">
      <c r="D22" s="2"/>
      <c r="F22" s="40"/>
    </row>
    <row r="23" spans="1:12" x14ac:dyDescent="0.25">
      <c r="D23" s="2"/>
      <c r="F23" s="40"/>
    </row>
    <row r="24" spans="1:12" x14ac:dyDescent="0.25">
      <c r="D24" s="2"/>
      <c r="F24" s="42"/>
    </row>
    <row r="25" spans="1:12" x14ac:dyDescent="0.25">
      <c r="D25" s="2"/>
      <c r="F25" s="35"/>
    </row>
    <row r="26" spans="1:12" x14ac:dyDescent="0.25">
      <c r="D26" s="2"/>
      <c r="F26" s="40"/>
    </row>
    <row r="27" spans="1:12" x14ac:dyDescent="0.25">
      <c r="D27" s="2"/>
      <c r="F27" s="35"/>
    </row>
    <row r="28" spans="1:12" x14ac:dyDescent="0.25">
      <c r="D28" s="2"/>
      <c r="F28" s="35"/>
    </row>
    <row r="29" spans="1:12" x14ac:dyDescent="0.25">
      <c r="D29" s="2"/>
      <c r="F29" s="35"/>
    </row>
    <row r="30" spans="1:12" x14ac:dyDescent="0.25">
      <c r="D30" s="2"/>
      <c r="F30" s="42"/>
    </row>
    <row r="31" spans="1:12" x14ac:dyDescent="0.25">
      <c r="D31" s="2"/>
      <c r="F31" s="35"/>
    </row>
    <row r="32" spans="1:12" x14ac:dyDescent="0.25">
      <c r="D32" s="2"/>
      <c r="F32" s="35"/>
    </row>
    <row r="33" spans="4:6" x14ac:dyDescent="0.25">
      <c r="D33" s="2"/>
      <c r="F33" s="35"/>
    </row>
    <row r="34" spans="4:6" x14ac:dyDescent="0.25">
      <c r="D34" s="2"/>
      <c r="F34" s="35"/>
    </row>
    <row r="35" spans="4:6" x14ac:dyDescent="0.25">
      <c r="D35" s="2"/>
      <c r="F35" s="35"/>
    </row>
    <row r="36" spans="4:6" x14ac:dyDescent="0.25">
      <c r="D36" s="2"/>
      <c r="F36" s="35"/>
    </row>
    <row r="37" spans="4:6" x14ac:dyDescent="0.25">
      <c r="D37" s="2"/>
      <c r="F37" s="20"/>
    </row>
    <row r="38" spans="4:6" x14ac:dyDescent="0.25">
      <c r="D38" s="2"/>
      <c r="F38" s="134"/>
    </row>
    <row r="39" spans="4:6" x14ac:dyDescent="0.25">
      <c r="D39" s="2"/>
      <c r="F39" s="134"/>
    </row>
    <row r="40" spans="4:6" x14ac:dyDescent="0.25">
      <c r="D40" s="2"/>
      <c r="F40" s="134"/>
    </row>
    <row r="41" spans="4:6" x14ac:dyDescent="0.25">
      <c r="D41" s="2"/>
      <c r="F41" s="134"/>
    </row>
    <row r="42" spans="4:6" x14ac:dyDescent="0.25">
      <c r="D42" s="2"/>
      <c r="F42" s="134"/>
    </row>
    <row r="43" spans="4:6" x14ac:dyDescent="0.25">
      <c r="D43" s="2"/>
      <c r="F43" s="134"/>
    </row>
    <row r="44" spans="4:6" x14ac:dyDescent="0.25">
      <c r="D44" s="2"/>
      <c r="F44" s="134"/>
    </row>
    <row r="45" spans="4:6" x14ac:dyDescent="0.25">
      <c r="D45" s="2"/>
      <c r="F45" s="134"/>
    </row>
    <row r="46" spans="4:6" x14ac:dyDescent="0.25">
      <c r="D46" s="2"/>
      <c r="F46" s="20"/>
    </row>
    <row r="47" spans="4:6" x14ac:dyDescent="0.25">
      <c r="D47" s="2"/>
      <c r="F47" s="20"/>
    </row>
  </sheetData>
  <autoFilter ref="A3:F29" xr:uid="{86C16106-FE08-483A-AD3A-BDAFDF2954C2}">
    <sortState xmlns:xlrd2="http://schemas.microsoft.com/office/spreadsheetml/2017/richdata2" ref="A4:F29">
      <sortCondition ref="D3:D29"/>
    </sortState>
  </autoFilter>
  <sortState xmlns:xlrd2="http://schemas.microsoft.com/office/spreadsheetml/2017/richdata2" ref="A3:F5">
    <sortCondition ref="D4:D5"/>
  </sortState>
  <mergeCells count="2">
    <mergeCell ref="F42:F45"/>
    <mergeCell ref="F38:F41"/>
  </mergeCells>
  <conditionalFormatting sqref="L4:L9">
    <cfRule type="iconSet" priority="3">
      <iconSet>
        <cfvo type="percent" val="0"/>
        <cfvo type="num" val="0"/>
        <cfvo type="num" val="20"/>
      </iconSet>
    </cfRule>
  </conditionalFormatting>
  <conditionalFormatting sqref="K14:K16">
    <cfRule type="iconSet" priority="2">
      <iconSet>
        <cfvo type="percent" val="0"/>
        <cfvo type="num" val="0"/>
        <cfvo type="num" val="20"/>
      </iconSet>
    </cfRule>
  </conditionalFormatting>
  <conditionalFormatting sqref="K18">
    <cfRule type="iconSet" priority="1">
      <iconSet>
        <cfvo type="percent" val="0"/>
        <cfvo type="num" val="0"/>
        <cfvo type="num" val="20"/>
      </iconSet>
    </cfRule>
  </conditionalFormatting>
  <dataValidations count="4">
    <dataValidation type="list" allowBlank="1" showInputMessage="1" showErrorMessage="1" errorTitle="Name korrigieren" promptTitle="Name falsch" sqref="A3" xr:uid="{BD641EF8-E15B-4414-84B0-A6EC1BAE6A5F}">
      <formula1>$H$14:$H$17</formula1>
    </dataValidation>
    <dataValidation type="list" allowBlank="1" showInputMessage="1" showErrorMessage="1" errorTitle="Eingabe korrigieren" promptTitle="Falsche Eingabe" sqref="B3 B33:B1048576" xr:uid="{FBD8EA20-13EF-4E8E-98D2-999988A2C138}">
      <formula1>$H$4:$H$10</formula1>
    </dataValidation>
    <dataValidation type="list" allowBlank="1" showInputMessage="1" showErrorMessage="1" errorTitle="Name korrigieren" promptTitle="Name falsch" sqref="A4:A36" xr:uid="{D37D6B9D-C763-4FC5-B9A4-BE4C4CA315D2}">
      <formula1>$H$14:$H$16</formula1>
    </dataValidation>
    <dataValidation type="list" allowBlank="1" showInputMessage="1" showErrorMessage="1" errorTitle="Eingabe korrigieren" promptTitle="Falsche Eingabe" sqref="B4:B32" xr:uid="{7537D566-B547-4E8E-8680-8E2FE946B832}">
      <formula1>$H$4:$H$7</formula1>
    </dataValidation>
  </dataValidations>
  <pageMargins left="0.7" right="0.7" top="0.6875" bottom="0.78740157499999996" header="0.3" footer="0.3"/>
  <pageSetup paperSize="8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L34"/>
  <sheetViews>
    <sheetView view="pageLayout" zoomScale="85" zoomScaleNormal="100" zoomScalePageLayoutView="85" workbookViewId="0">
      <selection activeCell="J21" sqref="J21"/>
    </sheetView>
  </sheetViews>
  <sheetFormatPr baseColWidth="10" defaultColWidth="11.42578125" defaultRowHeight="15" x14ac:dyDescent="0.25"/>
  <cols>
    <col min="2" max="2" width="22.85546875" customWidth="1"/>
    <col min="3" max="3" width="68.42578125" customWidth="1"/>
    <col min="5" max="5" width="10.28515625" customWidth="1"/>
    <col min="6" max="6" width="27" style="20" customWidth="1"/>
    <col min="7" max="7" width="7.5703125" customWidth="1"/>
    <col min="8" max="8" width="19.85546875" customWidth="1"/>
    <col min="9" max="9" width="13.42578125" customWidth="1"/>
    <col min="10" max="10" width="13" style="20" bestFit="1" customWidth="1"/>
    <col min="11" max="11" width="11.42578125" style="20"/>
  </cols>
  <sheetData>
    <row r="1" spans="1:12" ht="22.5" x14ac:dyDescent="0.3">
      <c r="A1" s="43" t="s">
        <v>14</v>
      </c>
      <c r="B1" s="44"/>
      <c r="C1" s="44"/>
      <c r="D1" s="44"/>
      <c r="E1" s="44"/>
      <c r="F1" s="45"/>
      <c r="G1" s="44"/>
      <c r="H1" s="44"/>
      <c r="I1" s="44"/>
      <c r="J1" s="45"/>
      <c r="K1" s="45"/>
      <c r="L1" s="44"/>
    </row>
    <row r="2" spans="1:12" x14ac:dyDescent="0.25">
      <c r="A2" s="44"/>
      <c r="B2" s="44"/>
      <c r="C2" s="44"/>
      <c r="D2" s="44"/>
      <c r="E2" s="44"/>
      <c r="F2" s="45"/>
      <c r="G2" s="44"/>
      <c r="H2" s="44"/>
      <c r="I2" s="44"/>
      <c r="J2" s="45"/>
      <c r="K2" s="45"/>
      <c r="L2" s="44"/>
    </row>
    <row r="3" spans="1:12" x14ac:dyDescent="0.25">
      <c r="A3" s="101"/>
      <c r="B3" s="122" t="s">
        <v>44</v>
      </c>
      <c r="C3" s="122" t="s">
        <v>45</v>
      </c>
      <c r="D3" s="123" t="s">
        <v>46</v>
      </c>
      <c r="E3" s="122" t="s">
        <v>47</v>
      </c>
      <c r="F3" s="47" t="s">
        <v>48</v>
      </c>
      <c r="G3" s="44"/>
      <c r="H3" s="50" t="s">
        <v>44</v>
      </c>
      <c r="I3" s="50"/>
      <c r="J3" s="62" t="s">
        <v>49</v>
      </c>
      <c r="K3" s="62" t="s">
        <v>6</v>
      </c>
      <c r="L3" s="62" t="s">
        <v>7</v>
      </c>
    </row>
    <row r="4" spans="1:12" x14ac:dyDescent="0.25">
      <c r="A4" s="124" t="s">
        <v>2</v>
      </c>
      <c r="B4" s="101" t="s">
        <v>16</v>
      </c>
      <c r="C4" s="124" t="s">
        <v>99</v>
      </c>
      <c r="D4" s="125">
        <v>44090</v>
      </c>
      <c r="E4" s="124">
        <v>4</v>
      </c>
      <c r="F4" s="64"/>
      <c r="G4" s="44"/>
      <c r="H4" s="54" t="s">
        <v>16</v>
      </c>
      <c r="I4" s="99" t="s">
        <v>17</v>
      </c>
      <c r="J4" s="65">
        <f>SUMIF(B:B,H4,E:E)</f>
        <v>16</v>
      </c>
      <c r="K4" s="65">
        <f>Gesamtansicht!H10</f>
        <v>6</v>
      </c>
      <c r="L4" s="66">
        <f>Gesamtansicht!I10</f>
        <v>166.66666666666669</v>
      </c>
    </row>
    <row r="5" spans="1:12" x14ac:dyDescent="0.25">
      <c r="A5" s="124" t="s">
        <v>3</v>
      </c>
      <c r="B5" s="101" t="s">
        <v>16</v>
      </c>
      <c r="C5" s="124" t="s">
        <v>99</v>
      </c>
      <c r="D5" s="102">
        <v>44090</v>
      </c>
      <c r="E5" s="124">
        <v>4</v>
      </c>
      <c r="F5" s="64"/>
      <c r="G5" s="44"/>
      <c r="H5" s="44" t="s">
        <v>18</v>
      </c>
      <c r="I5" s="99" t="s">
        <v>19</v>
      </c>
      <c r="J5" s="68">
        <f>SUMIF(B:B,H5,E:E)</f>
        <v>13</v>
      </c>
      <c r="K5" s="68">
        <f>Gesamtansicht!H11</f>
        <v>15</v>
      </c>
      <c r="L5" s="66">
        <f>Gesamtansicht!I11</f>
        <v>-13.333333333333329</v>
      </c>
    </row>
    <row r="6" spans="1:12" x14ac:dyDescent="0.25">
      <c r="A6" s="101" t="s">
        <v>4</v>
      </c>
      <c r="B6" s="101" t="s">
        <v>16</v>
      </c>
      <c r="C6" s="124" t="s">
        <v>99</v>
      </c>
      <c r="D6" s="102">
        <v>44090</v>
      </c>
      <c r="E6" s="101">
        <v>4</v>
      </c>
      <c r="F6" s="69"/>
      <c r="G6" s="44"/>
      <c r="H6" s="44" t="s">
        <v>20</v>
      </c>
      <c r="I6" s="99" t="s">
        <v>21</v>
      </c>
      <c r="J6" s="68">
        <f>SUMIF(B:B,H6,E:E)</f>
        <v>21</v>
      </c>
      <c r="K6" s="68">
        <f>Gesamtansicht!H12</f>
        <v>35</v>
      </c>
      <c r="L6" s="66">
        <f>Gesamtansicht!I12</f>
        <v>-39.999999999999993</v>
      </c>
    </row>
    <row r="7" spans="1:12" x14ac:dyDescent="0.25">
      <c r="A7" s="101" t="s">
        <v>3</v>
      </c>
      <c r="B7" s="101" t="s">
        <v>20</v>
      </c>
      <c r="C7" s="124" t="s">
        <v>120</v>
      </c>
      <c r="D7" s="102">
        <v>44091</v>
      </c>
      <c r="E7" s="101">
        <v>4</v>
      </c>
      <c r="F7" s="64"/>
      <c r="G7" s="44"/>
      <c r="H7" s="44" t="s">
        <v>22</v>
      </c>
      <c r="I7" s="99" t="s">
        <v>23</v>
      </c>
      <c r="J7" s="68">
        <f>SUMIF(B:B,H7,E:E)</f>
        <v>4</v>
      </c>
      <c r="K7" s="68">
        <f>Gesamtansicht!H13</f>
        <v>36</v>
      </c>
      <c r="L7" s="66">
        <f>Gesamtansicht!I13</f>
        <v>-88.888888888888886</v>
      </c>
    </row>
    <row r="8" spans="1:12" x14ac:dyDescent="0.25">
      <c r="A8" s="101" t="s">
        <v>4</v>
      </c>
      <c r="B8" s="101" t="s">
        <v>20</v>
      </c>
      <c r="C8" s="101" t="s">
        <v>87</v>
      </c>
      <c r="D8" s="102">
        <v>44093</v>
      </c>
      <c r="E8" s="101">
        <v>4</v>
      </c>
      <c r="F8" s="45"/>
      <c r="G8" s="44"/>
      <c r="H8" s="70" t="s">
        <v>43</v>
      </c>
      <c r="I8" s="70"/>
      <c r="J8" s="71">
        <f>SUM(J4:J7)</f>
        <v>54</v>
      </c>
      <c r="K8" s="71">
        <f>SUM(K4:K7)</f>
        <v>92</v>
      </c>
      <c r="L8" s="72">
        <f>IFERROR(J8/(K8/100)-100,0)</f>
        <v>-41.304347826086961</v>
      </c>
    </row>
    <row r="9" spans="1:12" x14ac:dyDescent="0.25">
      <c r="A9" s="101" t="s">
        <v>3</v>
      </c>
      <c r="B9" s="101" t="s">
        <v>20</v>
      </c>
      <c r="C9" s="101" t="s">
        <v>89</v>
      </c>
      <c r="D9" s="102">
        <v>44105</v>
      </c>
      <c r="E9" s="101">
        <v>4</v>
      </c>
      <c r="F9" s="64"/>
      <c r="G9" s="44"/>
      <c r="H9" s="44"/>
      <c r="I9" s="44"/>
      <c r="J9" s="45"/>
      <c r="K9" s="45"/>
      <c r="L9" s="44"/>
    </row>
    <row r="10" spans="1:12" ht="30" x14ac:dyDescent="0.25">
      <c r="A10" s="101" t="s">
        <v>2</v>
      </c>
      <c r="B10" s="101" t="s">
        <v>16</v>
      </c>
      <c r="C10" s="126" t="s">
        <v>125</v>
      </c>
      <c r="D10" s="102">
        <v>44105</v>
      </c>
      <c r="E10" s="101">
        <v>4</v>
      </c>
      <c r="F10" s="64"/>
      <c r="G10" s="44"/>
      <c r="H10" s="44"/>
      <c r="I10" s="44"/>
      <c r="J10" s="45"/>
      <c r="K10" s="45"/>
      <c r="L10" s="44"/>
    </row>
    <row r="11" spans="1:12" ht="45" x14ac:dyDescent="0.25">
      <c r="A11" s="101" t="s">
        <v>2</v>
      </c>
      <c r="B11" s="101" t="s">
        <v>20</v>
      </c>
      <c r="C11" s="126" t="s">
        <v>126</v>
      </c>
      <c r="D11" s="102">
        <v>44118</v>
      </c>
      <c r="E11" s="101">
        <v>2</v>
      </c>
      <c r="F11" s="64"/>
      <c r="G11" s="44"/>
      <c r="H11" s="50" t="s">
        <v>50</v>
      </c>
      <c r="I11" s="50" t="s">
        <v>49</v>
      </c>
      <c r="J11" s="62" t="s">
        <v>6</v>
      </c>
      <c r="K11" s="62" t="s">
        <v>7</v>
      </c>
      <c r="L11" s="44"/>
    </row>
    <row r="12" spans="1:12" x14ac:dyDescent="0.25">
      <c r="A12" s="101" t="s">
        <v>4</v>
      </c>
      <c r="B12" s="101" t="s">
        <v>20</v>
      </c>
      <c r="C12" s="101" t="s">
        <v>117</v>
      </c>
      <c r="D12" s="102">
        <v>44118</v>
      </c>
      <c r="E12" s="101">
        <v>4</v>
      </c>
      <c r="F12" s="69"/>
      <c r="G12" s="44"/>
      <c r="H12" s="54" t="s">
        <v>2</v>
      </c>
      <c r="I12" s="73">
        <f>SUMIF(A:A,H12,E:E)</f>
        <v>30</v>
      </c>
      <c r="J12" s="74">
        <f>Gesamtansicht!L9</f>
        <v>39</v>
      </c>
      <c r="K12" s="66">
        <f t="shared" ref="K12:K14" si="0">IFERROR(I12/(J12/100)-100,0)</f>
        <v>-23.07692307692308</v>
      </c>
      <c r="L12" s="44"/>
    </row>
    <row r="13" spans="1:12" ht="15" customHeight="1" x14ac:dyDescent="0.25">
      <c r="A13" s="101" t="s">
        <v>2</v>
      </c>
      <c r="B13" s="101" t="s">
        <v>18</v>
      </c>
      <c r="C13" s="126" t="s">
        <v>103</v>
      </c>
      <c r="D13" s="102">
        <v>44126</v>
      </c>
      <c r="E13" s="101">
        <v>4</v>
      </c>
      <c r="F13" s="64"/>
      <c r="G13" s="44"/>
      <c r="H13" s="44" t="s">
        <v>3</v>
      </c>
      <c r="I13" s="75">
        <f>SUMIF(A:A,H13,E:E)</f>
        <v>12</v>
      </c>
      <c r="J13" s="68">
        <f>Gesamtansicht!O9</f>
        <v>29</v>
      </c>
      <c r="K13" s="66">
        <f t="shared" si="0"/>
        <v>-58.620689655172413</v>
      </c>
      <c r="L13" s="44"/>
    </row>
    <row r="14" spans="1:12" x14ac:dyDescent="0.25">
      <c r="A14" s="101" t="s">
        <v>2</v>
      </c>
      <c r="B14" s="101" t="s">
        <v>20</v>
      </c>
      <c r="C14" s="101" t="s">
        <v>104</v>
      </c>
      <c r="D14" s="102">
        <v>44147</v>
      </c>
      <c r="E14" s="101">
        <v>3</v>
      </c>
      <c r="F14" s="45"/>
      <c r="G14" s="44"/>
      <c r="H14" s="44" t="s">
        <v>4</v>
      </c>
      <c r="I14" s="75">
        <f>SUMIF(A:A,H14,E:E)</f>
        <v>12</v>
      </c>
      <c r="J14" s="68">
        <f>Gesamtansicht!R9</f>
        <v>24</v>
      </c>
      <c r="K14" s="66">
        <f t="shared" si="0"/>
        <v>-50</v>
      </c>
      <c r="L14" s="44"/>
    </row>
    <row r="15" spans="1:12" x14ac:dyDescent="0.25">
      <c r="A15" s="124" t="s">
        <v>2</v>
      </c>
      <c r="B15" s="127" t="s">
        <v>18</v>
      </c>
      <c r="C15" s="101" t="s">
        <v>121</v>
      </c>
      <c r="D15" s="102">
        <v>44160</v>
      </c>
      <c r="E15" s="101">
        <v>4</v>
      </c>
      <c r="F15" s="76"/>
      <c r="G15" s="44"/>
      <c r="H15" s="77" t="s">
        <v>43</v>
      </c>
      <c r="I15" s="78">
        <f>SUM(I10:I14)</f>
        <v>54</v>
      </c>
      <c r="J15" s="79">
        <f>SUM(J10:J14)</f>
        <v>92</v>
      </c>
      <c r="K15" s="80">
        <f t="shared" ref="K15" si="1">IFERROR(I15/(J15/100)-100,0)</f>
        <v>-41.304347826086961</v>
      </c>
      <c r="L15" s="44"/>
    </row>
    <row r="16" spans="1:12" x14ac:dyDescent="0.25">
      <c r="A16" s="101" t="s">
        <v>2</v>
      </c>
      <c r="B16" s="101" t="s">
        <v>18</v>
      </c>
      <c r="C16" s="101" t="s">
        <v>217</v>
      </c>
      <c r="D16" s="102">
        <v>44280</v>
      </c>
      <c r="E16" s="101">
        <v>5</v>
      </c>
      <c r="F16" s="39"/>
      <c r="I16" s="21"/>
      <c r="J16" s="24"/>
      <c r="K16" s="23"/>
    </row>
    <row r="17" spans="1:11" ht="16.5" customHeight="1" x14ac:dyDescent="0.25">
      <c r="A17" s="101" t="s">
        <v>2</v>
      </c>
      <c r="B17" s="101" t="s">
        <v>22</v>
      </c>
      <c r="C17" s="101" t="s">
        <v>218</v>
      </c>
      <c r="D17" s="102">
        <v>44307</v>
      </c>
      <c r="E17" s="101">
        <v>4</v>
      </c>
      <c r="F17" s="39"/>
      <c r="J17"/>
      <c r="K17"/>
    </row>
    <row r="18" spans="1:11" x14ac:dyDescent="0.25">
      <c r="D18" s="2"/>
      <c r="F18" s="39"/>
    </row>
    <row r="19" spans="1:11" x14ac:dyDescent="0.25">
      <c r="D19" s="2"/>
      <c r="F19" s="42"/>
    </row>
    <row r="20" spans="1:11" x14ac:dyDescent="0.25">
      <c r="D20" s="2"/>
      <c r="F20" s="42"/>
    </row>
    <row r="21" spans="1:11" x14ac:dyDescent="0.25">
      <c r="D21" s="2"/>
      <c r="F21" s="42"/>
    </row>
    <row r="22" spans="1:11" x14ac:dyDescent="0.25">
      <c r="D22" s="2"/>
      <c r="F22" s="42"/>
    </row>
    <row r="23" spans="1:11" x14ac:dyDescent="0.25">
      <c r="D23" s="2"/>
      <c r="F23" s="42"/>
    </row>
    <row r="24" spans="1:11" x14ac:dyDescent="0.25">
      <c r="D24" s="2"/>
      <c r="F24" s="42"/>
    </row>
    <row r="25" spans="1:11" x14ac:dyDescent="0.25">
      <c r="D25" s="2"/>
      <c r="F25" s="42"/>
    </row>
    <row r="26" spans="1:11" x14ac:dyDescent="0.25">
      <c r="D26" s="2"/>
      <c r="F26" s="42"/>
    </row>
    <row r="27" spans="1:11" x14ac:dyDescent="0.25">
      <c r="D27" s="2"/>
      <c r="F27" s="42"/>
    </row>
    <row r="28" spans="1:11" x14ac:dyDescent="0.25">
      <c r="D28" s="2"/>
      <c r="F28" s="42"/>
    </row>
    <row r="29" spans="1:11" x14ac:dyDescent="0.25">
      <c r="D29" s="2"/>
      <c r="F29" s="42"/>
    </row>
    <row r="30" spans="1:11" x14ac:dyDescent="0.25">
      <c r="D30" s="2"/>
      <c r="F30" s="42"/>
    </row>
    <row r="31" spans="1:11" x14ac:dyDescent="0.25">
      <c r="D31" s="2"/>
      <c r="F31" s="42"/>
    </row>
    <row r="32" spans="1:11" x14ac:dyDescent="0.25">
      <c r="F32" s="42"/>
    </row>
    <row r="34" spans="4:4" x14ac:dyDescent="0.25">
      <c r="D34" s="2"/>
    </row>
  </sheetData>
  <autoFilter ref="A3:F15" xr:uid="{BF646E10-4954-4F18-8875-320AB189B563}">
    <sortState xmlns:xlrd2="http://schemas.microsoft.com/office/spreadsheetml/2017/richdata2" ref="A4:F17">
      <sortCondition ref="D3:D15"/>
    </sortState>
  </autoFilter>
  <sortState xmlns:xlrd2="http://schemas.microsoft.com/office/spreadsheetml/2017/richdata2" ref="A4:F11">
    <sortCondition descending="1" ref="D4:D11"/>
  </sortState>
  <phoneticPr fontId="14" type="noConversion"/>
  <conditionalFormatting sqref="L4:L7">
    <cfRule type="iconSet" priority="3">
      <iconSet>
        <cfvo type="percent" val="0"/>
        <cfvo type="num" val="0"/>
        <cfvo type="num" val="20"/>
      </iconSet>
    </cfRule>
  </conditionalFormatting>
  <conditionalFormatting sqref="K12:K14 K16">
    <cfRule type="iconSet" priority="2">
      <iconSet>
        <cfvo type="percent" val="0"/>
        <cfvo type="num" val="0"/>
        <cfvo type="num" val="20"/>
      </iconSet>
    </cfRule>
  </conditionalFormatting>
  <dataValidations count="4">
    <dataValidation type="list" allowBlank="1" showInputMessage="1" showErrorMessage="1" errorTitle="Eingabe korrigieren" promptTitle="Falsche Eingabe" sqref="B34:B1048576 B4:B31" xr:uid="{00000000-0002-0000-0000-000001000000}">
      <formula1>$H$4:$H$7</formula1>
    </dataValidation>
    <dataValidation type="list" allowBlank="1" showInputMessage="1" showErrorMessage="1" errorTitle="Eingabe korrigieren" promptTitle="Falsche Eingabe" sqref="B3" xr:uid="{D6342AB5-1324-445B-84AC-BC3DA10806FD}">
      <formula1>$H$6:$H$10</formula1>
    </dataValidation>
    <dataValidation type="list" allowBlank="1" showInputMessage="1" showErrorMessage="1" errorTitle="Name korrigieren" promptTitle="Name falsch" sqref="A3" xr:uid="{00000000-0002-0000-0000-000000000000}">
      <formula1>$H$12:$H$15</formula1>
    </dataValidation>
    <dataValidation type="list" allowBlank="1" showInputMessage="1" showErrorMessage="1" errorTitle="Name korrigieren" promptTitle="Name falsch" sqref="A5:A36" xr:uid="{836B5C25-8CD4-4CC6-B44A-5AC3E71BBED1}">
      <formula1>$H$12:$H$14</formula1>
    </dataValidation>
  </dataValidations>
  <pageMargins left="0.7" right="0.7" top="0.6875" bottom="0.78740157499999996" header="0.3" footer="0.3"/>
  <pageSetup paperSize="8"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pageSetUpPr fitToPage="1"/>
  </sheetPr>
  <dimension ref="A1:M46"/>
  <sheetViews>
    <sheetView view="pageLayout" zoomScaleNormal="100" workbookViewId="0">
      <selection activeCell="B14" sqref="B14"/>
    </sheetView>
  </sheetViews>
  <sheetFormatPr baseColWidth="10" defaultColWidth="11.42578125" defaultRowHeight="15" x14ac:dyDescent="0.25"/>
  <cols>
    <col min="2" max="2" width="40.140625" customWidth="1"/>
    <col min="3" max="3" width="147.140625" customWidth="1"/>
    <col min="5" max="5" width="6.85546875" style="3" bestFit="1" customWidth="1"/>
    <col min="6" max="6" width="6.140625" style="20" bestFit="1" customWidth="1"/>
    <col min="7" max="7" width="5.85546875" customWidth="1"/>
    <col min="10" max="10" width="20.42578125" style="20" customWidth="1"/>
    <col min="11" max="11" width="13" style="20" bestFit="1" customWidth="1"/>
    <col min="12" max="12" width="11.42578125" style="20"/>
  </cols>
  <sheetData>
    <row r="1" spans="1:13" ht="22.5" x14ac:dyDescent="0.3">
      <c r="A1" s="43" t="s">
        <v>65</v>
      </c>
      <c r="B1" s="44"/>
      <c r="C1" s="44"/>
      <c r="D1" s="44"/>
      <c r="E1" s="87"/>
      <c r="F1" s="45"/>
      <c r="G1" s="44"/>
      <c r="H1" s="44"/>
      <c r="I1" s="44"/>
      <c r="J1" s="45"/>
      <c r="K1" s="45"/>
      <c r="L1" s="45"/>
      <c r="M1" s="44"/>
    </row>
    <row r="2" spans="1:13" x14ac:dyDescent="0.25">
      <c r="A2" s="44"/>
      <c r="B2" s="44"/>
      <c r="C2" s="44"/>
      <c r="D2" s="44"/>
      <c r="E2" s="87"/>
      <c r="F2" s="45"/>
      <c r="G2" s="44"/>
      <c r="H2" s="44"/>
      <c r="I2" s="44"/>
      <c r="J2" s="45"/>
      <c r="K2" s="45"/>
      <c r="L2" s="45"/>
      <c r="M2" s="44"/>
    </row>
    <row r="3" spans="1:13" x14ac:dyDescent="0.25">
      <c r="A3" s="44"/>
      <c r="B3" s="47" t="s">
        <v>44</v>
      </c>
      <c r="C3" s="47" t="s">
        <v>45</v>
      </c>
      <c r="D3" s="48" t="s">
        <v>46</v>
      </c>
      <c r="E3" s="47" t="s">
        <v>47</v>
      </c>
      <c r="F3" s="47" t="s">
        <v>48</v>
      </c>
      <c r="G3" s="44"/>
      <c r="H3" s="50" t="s">
        <v>44</v>
      </c>
      <c r="I3" s="50"/>
      <c r="J3" s="62"/>
      <c r="K3" s="62" t="s">
        <v>49</v>
      </c>
      <c r="L3" s="62" t="s">
        <v>6</v>
      </c>
      <c r="M3" s="62" t="s">
        <v>7</v>
      </c>
    </row>
    <row r="4" spans="1:13" x14ac:dyDescent="0.25">
      <c r="A4" s="101" t="s">
        <v>2</v>
      </c>
      <c r="B4" s="101" t="s">
        <v>67</v>
      </c>
      <c r="C4" s="101" t="s">
        <v>119</v>
      </c>
      <c r="D4" s="102">
        <v>44098</v>
      </c>
      <c r="E4" s="101">
        <v>3</v>
      </c>
      <c r="F4" s="103"/>
      <c r="G4" s="44"/>
      <c r="H4" s="54" t="s">
        <v>66</v>
      </c>
      <c r="I4" s="44"/>
      <c r="J4" s="100" t="s">
        <v>25</v>
      </c>
      <c r="K4" s="74">
        <f>SUMIF(B:B,H4,E:E)</f>
        <v>19</v>
      </c>
      <c r="L4" s="65">
        <f>Gesamtansicht!H15</f>
        <v>35</v>
      </c>
      <c r="M4" s="66">
        <f>IFERROR(K4/(L4/100)-100,0)</f>
        <v>-45.714285714285708</v>
      </c>
    </row>
    <row r="5" spans="1:13" x14ac:dyDescent="0.25">
      <c r="A5" s="101" t="s">
        <v>2</v>
      </c>
      <c r="B5" s="101" t="s">
        <v>67</v>
      </c>
      <c r="C5" s="101" t="s">
        <v>190</v>
      </c>
      <c r="D5" s="102">
        <v>44106</v>
      </c>
      <c r="E5" s="101">
        <v>6</v>
      </c>
      <c r="F5" s="103"/>
      <c r="G5" s="44"/>
      <c r="H5" s="44" t="s">
        <v>67</v>
      </c>
      <c r="I5" s="44"/>
      <c r="J5" s="100" t="s">
        <v>26</v>
      </c>
      <c r="K5" s="68">
        <f>SUMIF(B:B,H5,E:E)</f>
        <v>46</v>
      </c>
      <c r="L5" s="65">
        <f>Gesamtansicht!H16</f>
        <v>40</v>
      </c>
      <c r="M5" s="66">
        <f>IFERROR(K5/(L5/100)-100,0)</f>
        <v>15</v>
      </c>
    </row>
    <row r="6" spans="1:13" x14ac:dyDescent="0.25">
      <c r="A6" s="101" t="s">
        <v>2</v>
      </c>
      <c r="B6" s="101" t="s">
        <v>67</v>
      </c>
      <c r="C6" s="101" t="s">
        <v>102</v>
      </c>
      <c r="D6" s="102">
        <v>44111</v>
      </c>
      <c r="E6" s="101">
        <v>4</v>
      </c>
      <c r="F6" s="103"/>
      <c r="G6" s="44"/>
      <c r="H6" s="44" t="s">
        <v>68</v>
      </c>
      <c r="I6" s="44"/>
      <c r="J6" s="100" t="s">
        <v>27</v>
      </c>
      <c r="K6" s="68">
        <f>SUMIF(B:B,H6,E:E)</f>
        <v>41</v>
      </c>
      <c r="L6" s="65">
        <f>Gesamtansicht!H17</f>
        <v>10</v>
      </c>
      <c r="M6" s="66">
        <f>IFERROR(K6/(L6/100)-100,0)</f>
        <v>310</v>
      </c>
    </row>
    <row r="7" spans="1:13" x14ac:dyDescent="0.25">
      <c r="A7" s="101" t="s">
        <v>2</v>
      </c>
      <c r="B7" s="101" t="s">
        <v>69</v>
      </c>
      <c r="C7" s="101" t="s">
        <v>193</v>
      </c>
      <c r="D7" s="102">
        <v>44112</v>
      </c>
      <c r="E7" s="101">
        <v>6</v>
      </c>
      <c r="F7" s="103"/>
      <c r="G7" s="44"/>
      <c r="H7" s="44" t="s">
        <v>69</v>
      </c>
      <c r="I7" s="44"/>
      <c r="J7" s="100" t="s">
        <v>28</v>
      </c>
      <c r="K7" s="68">
        <f>SUMIF(B:B,H7,E:E)</f>
        <v>10</v>
      </c>
      <c r="L7" s="65">
        <f>Gesamtansicht!H18</f>
        <v>25</v>
      </c>
      <c r="M7" s="66">
        <f>IFERROR(K7/(L7/100)-100,0)</f>
        <v>-60</v>
      </c>
    </row>
    <row r="8" spans="1:13" x14ac:dyDescent="0.25">
      <c r="A8" s="101" t="s">
        <v>2</v>
      </c>
      <c r="B8" s="101" t="s">
        <v>67</v>
      </c>
      <c r="C8" s="101" t="s">
        <v>105</v>
      </c>
      <c r="D8" s="102">
        <v>44140</v>
      </c>
      <c r="E8" s="101">
        <v>5</v>
      </c>
      <c r="F8" s="103"/>
      <c r="G8" s="44"/>
      <c r="H8" s="77" t="s">
        <v>1</v>
      </c>
      <c r="I8" s="77"/>
      <c r="J8" s="77"/>
      <c r="K8" s="79">
        <f>SUM(K4:K7)</f>
        <v>116</v>
      </c>
      <c r="L8" s="79">
        <f>SUM(L4:L7)</f>
        <v>110</v>
      </c>
      <c r="M8" s="86">
        <f>IFERROR(K8/(L8/100)-100,0)</f>
        <v>5.454545454545439</v>
      </c>
    </row>
    <row r="9" spans="1:13" x14ac:dyDescent="0.25">
      <c r="A9" s="101" t="s">
        <v>2</v>
      </c>
      <c r="B9" s="101" t="s">
        <v>67</v>
      </c>
      <c r="C9" s="101" t="s">
        <v>191</v>
      </c>
      <c r="D9" s="102">
        <v>44148</v>
      </c>
      <c r="E9" s="101">
        <v>4</v>
      </c>
      <c r="F9" s="103"/>
      <c r="G9" s="44"/>
      <c r="H9" s="44"/>
      <c r="I9" s="44"/>
      <c r="J9" s="45"/>
      <c r="K9" s="45"/>
      <c r="L9" s="45"/>
      <c r="M9" s="44"/>
    </row>
    <row r="10" spans="1:13" x14ac:dyDescent="0.25">
      <c r="A10" s="101" t="s">
        <v>2</v>
      </c>
      <c r="B10" s="101" t="s">
        <v>67</v>
      </c>
      <c r="C10" s="101" t="s">
        <v>192</v>
      </c>
      <c r="D10" s="102">
        <v>44148</v>
      </c>
      <c r="E10" s="101">
        <v>6</v>
      </c>
      <c r="F10" s="103"/>
      <c r="G10" s="44"/>
      <c r="H10" s="44"/>
      <c r="I10" s="44"/>
      <c r="J10" s="45"/>
      <c r="K10" s="45"/>
      <c r="L10" s="45"/>
      <c r="M10" s="44"/>
    </row>
    <row r="11" spans="1:13" x14ac:dyDescent="0.25">
      <c r="A11" s="101" t="s">
        <v>2</v>
      </c>
      <c r="B11" s="101" t="s">
        <v>68</v>
      </c>
      <c r="C11" s="101" t="s">
        <v>108</v>
      </c>
      <c r="D11" s="102">
        <v>44152</v>
      </c>
      <c r="E11" s="101">
        <v>3</v>
      </c>
      <c r="F11" s="103"/>
      <c r="G11" s="44"/>
      <c r="H11" s="50" t="s">
        <v>50</v>
      </c>
      <c r="I11" s="50" t="s">
        <v>47</v>
      </c>
      <c r="J11" s="62" t="s">
        <v>6</v>
      </c>
      <c r="K11" s="62" t="s">
        <v>7</v>
      </c>
      <c r="L11" s="45"/>
      <c r="M11" s="44"/>
    </row>
    <row r="12" spans="1:13" x14ac:dyDescent="0.25">
      <c r="A12" s="101" t="s">
        <v>2</v>
      </c>
      <c r="B12" s="101" t="s">
        <v>67</v>
      </c>
      <c r="C12" s="101" t="s">
        <v>107</v>
      </c>
      <c r="D12" s="102">
        <v>44156</v>
      </c>
      <c r="E12" s="101">
        <v>3</v>
      </c>
      <c r="F12" s="103"/>
      <c r="G12" s="44"/>
      <c r="H12" s="44" t="s">
        <v>2</v>
      </c>
      <c r="I12" s="73">
        <f>SUMIF(A:A,H12,E:E)</f>
        <v>102</v>
      </c>
      <c r="J12" s="74">
        <f>Gesamtansicht!L14</f>
        <v>110</v>
      </c>
      <c r="K12" s="66">
        <f t="shared" ref="K12:K14" si="0">IFERROR(I12/(J12/100)-100,0)</f>
        <v>-7.2727272727272805</v>
      </c>
      <c r="L12" s="45"/>
      <c r="M12" s="44"/>
    </row>
    <row r="13" spans="1:13" x14ac:dyDescent="0.25">
      <c r="A13" s="101" t="s">
        <v>2</v>
      </c>
      <c r="B13" s="101" t="s">
        <v>66</v>
      </c>
      <c r="C13" s="101" t="s">
        <v>134</v>
      </c>
      <c r="D13" s="102">
        <v>44180</v>
      </c>
      <c r="E13" s="101">
        <v>3</v>
      </c>
      <c r="F13" s="103"/>
      <c r="G13" s="44"/>
      <c r="H13" s="44" t="s">
        <v>3</v>
      </c>
      <c r="I13" s="75">
        <f>SUMIF(A:A,H13,E:E)</f>
        <v>2</v>
      </c>
      <c r="J13" s="68">
        <f>Gesamtansicht!O14</f>
        <v>0</v>
      </c>
      <c r="K13" s="66">
        <f t="shared" si="0"/>
        <v>0</v>
      </c>
      <c r="L13" s="45"/>
      <c r="M13" s="44"/>
    </row>
    <row r="14" spans="1:13" x14ac:dyDescent="0.25">
      <c r="A14" s="101" t="s">
        <v>2</v>
      </c>
      <c r="B14" s="101" t="s">
        <v>66</v>
      </c>
      <c r="C14" s="101" t="s">
        <v>135</v>
      </c>
      <c r="D14" s="102">
        <v>44200</v>
      </c>
      <c r="E14" s="101">
        <v>2</v>
      </c>
      <c r="F14" s="103"/>
      <c r="G14" s="44"/>
      <c r="H14" s="44" t="s">
        <v>4</v>
      </c>
      <c r="I14" s="75">
        <f>SUMIF(A:A,H14,E:E)</f>
        <v>12</v>
      </c>
      <c r="J14" s="68">
        <f>Gesamtansicht!R14</f>
        <v>0</v>
      </c>
      <c r="K14" s="66">
        <f t="shared" si="0"/>
        <v>0</v>
      </c>
      <c r="L14" s="45"/>
      <c r="M14" s="44"/>
    </row>
    <row r="15" spans="1:13" x14ac:dyDescent="0.25">
      <c r="A15" s="101" t="s">
        <v>2</v>
      </c>
      <c r="B15" s="101" t="s">
        <v>66</v>
      </c>
      <c r="C15" s="101" t="s">
        <v>189</v>
      </c>
      <c r="D15" s="102">
        <v>44203</v>
      </c>
      <c r="E15" s="101">
        <v>3</v>
      </c>
      <c r="F15" s="103"/>
      <c r="G15" s="44"/>
      <c r="H15" s="89" t="s">
        <v>43</v>
      </c>
      <c r="I15" s="78">
        <f>SUM(I12:I14)</f>
        <v>116</v>
      </c>
      <c r="J15" s="79">
        <f>SUM(J12:J14)</f>
        <v>110</v>
      </c>
      <c r="K15" s="80">
        <f>IFERROR(I15/(J15/100)-100,0)</f>
        <v>5.454545454545439</v>
      </c>
      <c r="L15" s="45"/>
      <c r="M15" s="44"/>
    </row>
    <row r="16" spans="1:13" x14ac:dyDescent="0.25">
      <c r="A16" s="101" t="s">
        <v>2</v>
      </c>
      <c r="B16" s="101" t="s">
        <v>69</v>
      </c>
      <c r="C16" s="101" t="s">
        <v>194</v>
      </c>
      <c r="D16" s="102">
        <v>44210</v>
      </c>
      <c r="E16" s="101">
        <v>2</v>
      </c>
      <c r="F16" s="103"/>
      <c r="J16"/>
      <c r="K16"/>
    </row>
    <row r="17" spans="1:11" x14ac:dyDescent="0.25">
      <c r="A17" s="101" t="s">
        <v>2</v>
      </c>
      <c r="B17" s="101" t="s">
        <v>67</v>
      </c>
      <c r="C17" s="101" t="s">
        <v>195</v>
      </c>
      <c r="D17" s="102">
        <v>44215</v>
      </c>
      <c r="E17" s="101">
        <v>3</v>
      </c>
      <c r="F17" s="103"/>
      <c r="J17"/>
      <c r="K17"/>
    </row>
    <row r="18" spans="1:11" x14ac:dyDescent="0.25">
      <c r="A18" s="101" t="s">
        <v>2</v>
      </c>
      <c r="B18" s="101" t="s">
        <v>67</v>
      </c>
      <c r="C18" s="101" t="s">
        <v>196</v>
      </c>
      <c r="D18" s="102">
        <v>44233</v>
      </c>
      <c r="E18" s="101">
        <v>3</v>
      </c>
      <c r="F18" s="103"/>
    </row>
    <row r="19" spans="1:11" x14ac:dyDescent="0.25">
      <c r="A19" s="101" t="s">
        <v>2</v>
      </c>
      <c r="B19" s="101" t="s">
        <v>68</v>
      </c>
      <c r="C19" s="101" t="s">
        <v>197</v>
      </c>
      <c r="D19" s="102">
        <v>44238</v>
      </c>
      <c r="E19" s="101">
        <v>4</v>
      </c>
      <c r="F19" s="103"/>
    </row>
    <row r="20" spans="1:11" x14ac:dyDescent="0.25">
      <c r="A20" s="101" t="s">
        <v>2</v>
      </c>
      <c r="B20" s="101" t="s">
        <v>68</v>
      </c>
      <c r="C20" s="101" t="s">
        <v>198</v>
      </c>
      <c r="D20" s="102">
        <v>44247</v>
      </c>
      <c r="E20" s="101">
        <v>4</v>
      </c>
      <c r="F20" s="103"/>
    </row>
    <row r="21" spans="1:11" x14ac:dyDescent="0.25">
      <c r="A21" s="101" t="s">
        <v>2</v>
      </c>
      <c r="B21" s="101" t="s">
        <v>68</v>
      </c>
      <c r="C21" s="101" t="s">
        <v>199</v>
      </c>
      <c r="D21" s="102">
        <v>44254</v>
      </c>
      <c r="E21" s="101">
        <v>1</v>
      </c>
      <c r="F21" s="103"/>
    </row>
    <row r="22" spans="1:11" x14ac:dyDescent="0.25">
      <c r="A22" s="101" t="s">
        <v>2</v>
      </c>
      <c r="B22" s="101" t="s">
        <v>66</v>
      </c>
      <c r="C22" s="101" t="s">
        <v>200</v>
      </c>
      <c r="D22" s="102">
        <v>44259</v>
      </c>
      <c r="E22" s="101">
        <v>4</v>
      </c>
      <c r="F22" s="103"/>
    </row>
    <row r="23" spans="1:11" x14ac:dyDescent="0.25">
      <c r="A23" s="101" t="s">
        <v>2</v>
      </c>
      <c r="B23" s="101" t="s">
        <v>68</v>
      </c>
      <c r="C23" s="101" t="s">
        <v>201</v>
      </c>
      <c r="D23" s="102">
        <v>44266</v>
      </c>
      <c r="E23" s="101">
        <v>2</v>
      </c>
      <c r="F23" s="103"/>
    </row>
    <row r="24" spans="1:11" x14ac:dyDescent="0.25">
      <c r="A24" s="101" t="s">
        <v>3</v>
      </c>
      <c r="B24" s="101" t="s">
        <v>68</v>
      </c>
      <c r="C24" s="101" t="s">
        <v>202</v>
      </c>
      <c r="D24" s="102">
        <v>44266</v>
      </c>
      <c r="E24" s="101">
        <v>2</v>
      </c>
      <c r="F24" s="103"/>
    </row>
    <row r="25" spans="1:11" x14ac:dyDescent="0.25">
      <c r="A25" s="101" t="s">
        <v>2</v>
      </c>
      <c r="B25" s="101" t="s">
        <v>68</v>
      </c>
      <c r="C25" s="101" t="s">
        <v>203</v>
      </c>
      <c r="D25" s="102">
        <v>44273</v>
      </c>
      <c r="E25" s="101">
        <v>5</v>
      </c>
      <c r="F25" s="103"/>
    </row>
    <row r="26" spans="1:11" x14ac:dyDescent="0.25">
      <c r="A26" s="101" t="s">
        <v>2</v>
      </c>
      <c r="B26" s="101" t="s">
        <v>66</v>
      </c>
      <c r="C26" s="101" t="s">
        <v>204</v>
      </c>
      <c r="D26" s="102">
        <v>44280</v>
      </c>
      <c r="E26" s="101">
        <v>4</v>
      </c>
      <c r="F26" s="103"/>
    </row>
    <row r="27" spans="1:11" x14ac:dyDescent="0.25">
      <c r="A27" s="101" t="s">
        <v>4</v>
      </c>
      <c r="B27" s="101" t="s">
        <v>68</v>
      </c>
      <c r="C27" s="101" t="s">
        <v>173</v>
      </c>
      <c r="D27" s="102">
        <v>44287</v>
      </c>
      <c r="E27" s="101">
        <v>4</v>
      </c>
      <c r="F27" s="121"/>
    </row>
    <row r="28" spans="1:11" x14ac:dyDescent="0.25">
      <c r="A28" s="101" t="s">
        <v>2</v>
      </c>
      <c r="B28" s="101" t="s">
        <v>67</v>
      </c>
      <c r="C28" s="101" t="s">
        <v>205</v>
      </c>
      <c r="D28" s="102">
        <v>44287</v>
      </c>
      <c r="E28" s="101">
        <v>5</v>
      </c>
      <c r="F28" s="103"/>
    </row>
    <row r="29" spans="1:11" x14ac:dyDescent="0.25">
      <c r="A29" s="101" t="s">
        <v>4</v>
      </c>
      <c r="B29" s="101" t="s">
        <v>68</v>
      </c>
      <c r="C29" s="101" t="s">
        <v>174</v>
      </c>
      <c r="D29" s="102">
        <v>44289</v>
      </c>
      <c r="E29" s="101">
        <v>4</v>
      </c>
      <c r="F29" s="103"/>
    </row>
    <row r="30" spans="1:11" x14ac:dyDescent="0.25">
      <c r="A30" s="101" t="s">
        <v>4</v>
      </c>
      <c r="B30" s="101" t="s">
        <v>68</v>
      </c>
      <c r="C30" s="101" t="s">
        <v>175</v>
      </c>
      <c r="D30" s="102">
        <v>44289</v>
      </c>
      <c r="E30" s="101">
        <v>4</v>
      </c>
      <c r="F30" s="103"/>
    </row>
    <row r="31" spans="1:11" x14ac:dyDescent="0.25">
      <c r="A31" s="101" t="s">
        <v>2</v>
      </c>
      <c r="B31" s="101" t="s">
        <v>68</v>
      </c>
      <c r="C31" s="101" t="s">
        <v>206</v>
      </c>
      <c r="D31" s="102">
        <v>44291</v>
      </c>
      <c r="E31" s="101">
        <v>3</v>
      </c>
      <c r="F31" s="103"/>
    </row>
    <row r="32" spans="1:11" x14ac:dyDescent="0.25">
      <c r="A32" s="101" t="s">
        <v>2</v>
      </c>
      <c r="B32" s="101" t="s">
        <v>68</v>
      </c>
      <c r="C32" s="101" t="s">
        <v>207</v>
      </c>
      <c r="D32" s="102">
        <v>44292</v>
      </c>
      <c r="E32" s="101">
        <v>1</v>
      </c>
      <c r="F32" s="103"/>
    </row>
    <row r="33" spans="1:6" x14ac:dyDescent="0.25">
      <c r="A33" s="101" t="s">
        <v>2</v>
      </c>
      <c r="B33" s="101" t="s">
        <v>68</v>
      </c>
      <c r="C33" s="101" t="s">
        <v>208</v>
      </c>
      <c r="D33" s="102">
        <v>44293</v>
      </c>
      <c r="E33" s="101">
        <v>1</v>
      </c>
      <c r="F33" s="103"/>
    </row>
    <row r="34" spans="1:6" x14ac:dyDescent="0.25">
      <c r="A34" s="101" t="s">
        <v>2</v>
      </c>
      <c r="B34" s="101" t="s">
        <v>66</v>
      </c>
      <c r="C34" s="101" t="s">
        <v>209</v>
      </c>
      <c r="D34" s="102">
        <v>44293</v>
      </c>
      <c r="E34" s="101">
        <v>3</v>
      </c>
      <c r="F34" s="103"/>
    </row>
    <row r="35" spans="1:6" x14ac:dyDescent="0.25">
      <c r="A35" s="101" t="s">
        <v>2</v>
      </c>
      <c r="B35" s="101" t="s">
        <v>69</v>
      </c>
      <c r="C35" s="101" t="s">
        <v>210</v>
      </c>
      <c r="D35" s="102">
        <v>44294</v>
      </c>
      <c r="E35" s="101">
        <v>2</v>
      </c>
      <c r="F35" s="103"/>
    </row>
    <row r="36" spans="1:6" x14ac:dyDescent="0.25">
      <c r="A36" s="101" t="s">
        <v>2</v>
      </c>
      <c r="B36" s="101" t="s">
        <v>68</v>
      </c>
      <c r="C36" s="101" t="s">
        <v>211</v>
      </c>
      <c r="D36" s="102">
        <v>44294</v>
      </c>
      <c r="E36" s="101">
        <v>3</v>
      </c>
      <c r="F36" s="103"/>
    </row>
    <row r="37" spans="1:6" x14ac:dyDescent="0.25">
      <c r="A37" s="101" t="s">
        <v>2</v>
      </c>
      <c r="B37" s="101" t="s">
        <v>67</v>
      </c>
      <c r="C37" s="101" t="s">
        <v>215</v>
      </c>
      <c r="D37" s="102">
        <v>44294</v>
      </c>
      <c r="E37" s="101">
        <v>4</v>
      </c>
      <c r="F37" s="103"/>
    </row>
    <row r="38" spans="1:6" x14ac:dyDescent="0.25">
      <c r="D38" s="2"/>
    </row>
    <row r="39" spans="1:6" x14ac:dyDescent="0.25">
      <c r="D39" s="2"/>
    </row>
    <row r="40" spans="1:6" x14ac:dyDescent="0.25">
      <c r="D40" s="2"/>
    </row>
    <row r="41" spans="1:6" x14ac:dyDescent="0.25">
      <c r="D41" s="2"/>
    </row>
    <row r="42" spans="1:6" x14ac:dyDescent="0.25">
      <c r="D42" s="2"/>
    </row>
    <row r="43" spans="1:6" x14ac:dyDescent="0.25">
      <c r="D43" s="2"/>
    </row>
    <row r="44" spans="1:6" x14ac:dyDescent="0.25">
      <c r="D44" s="2"/>
    </row>
    <row r="45" spans="1:6" x14ac:dyDescent="0.25">
      <c r="D45" s="2"/>
    </row>
    <row r="46" spans="1:6" x14ac:dyDescent="0.25">
      <c r="D46" s="2"/>
    </row>
  </sheetData>
  <autoFilter ref="A3:F14" xr:uid="{3F1CD651-B068-474A-A196-15C47F506308}">
    <sortState xmlns:xlrd2="http://schemas.microsoft.com/office/spreadsheetml/2017/richdata2" ref="A4:F37">
      <sortCondition ref="D3:D14"/>
    </sortState>
  </autoFilter>
  <phoneticPr fontId="14" type="noConversion"/>
  <conditionalFormatting sqref="M4:M7">
    <cfRule type="iconSet" priority="4">
      <iconSet>
        <cfvo type="percent" val="0"/>
        <cfvo type="num" val="0"/>
        <cfvo type="num" val="20"/>
      </iconSet>
    </cfRule>
  </conditionalFormatting>
  <conditionalFormatting sqref="K12:K14">
    <cfRule type="iconSet" priority="3">
      <iconSet>
        <cfvo type="percent" val="0"/>
        <cfvo type="num" val="0"/>
        <cfvo type="num" val="20"/>
      </iconSet>
    </cfRule>
  </conditionalFormatting>
  <dataValidations count="5">
    <dataValidation type="list" allowBlank="1" showInputMessage="1" showErrorMessage="1" errorTitle="Eingabe korrigieren" promptTitle="Falsche Eingabe" sqref="B48:B65534 B4:B46" xr:uid="{00000000-0002-0000-0100-000000000000}">
      <formula1>$H$3:$H$7</formula1>
    </dataValidation>
    <dataValidation type="list" allowBlank="1" showInputMessage="1" showErrorMessage="1" errorTitle="Eingabe korrigieren" promptTitle="Falsche Eingabe" sqref="B3" xr:uid="{D11E2678-44D7-4422-8A52-A31C37651D34}">
      <formula1>$H$9:$H$14</formula1>
    </dataValidation>
    <dataValidation type="list" allowBlank="1" showInputMessage="1" showErrorMessage="1" errorTitle="Name korrigieren" promptTitle="Name falsch" sqref="A48:A65534 A3" xr:uid="{00000000-0002-0000-0100-000001000000}">
      <formula1>$H$12:$H$15</formula1>
    </dataValidation>
    <dataValidation type="list" allowBlank="1" showInputMessage="1" showErrorMessage="1" errorTitle="Name korrigieren" promptTitle="Name falsch" sqref="A45:A46" xr:uid="{9868C06C-CFA5-493A-BC54-8E833FDDA558}">
      <formula1>$H$12:$H$16</formula1>
    </dataValidation>
    <dataValidation type="list" allowBlank="1" showInputMessage="1" showErrorMessage="1" errorTitle="Name korrigieren" promptTitle="Name falsch" sqref="A4:A44" xr:uid="{3FF945D8-22E5-439E-9F34-34F05E003151}">
      <formula1>$H$12:$H$14</formula1>
    </dataValidation>
  </dataValidations>
  <pageMargins left="0.7" right="0.7" top="0.6875" bottom="0.78740157499999996" header="0.3" footer="0.3"/>
  <pageSetup paperSize="8" scale="6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pageSetUpPr fitToPage="1"/>
  </sheetPr>
  <dimension ref="A1:M39"/>
  <sheetViews>
    <sheetView view="pageLayout" zoomScale="85" zoomScaleNormal="100" zoomScalePageLayoutView="85" workbookViewId="0">
      <selection activeCell="C35" sqref="C35"/>
    </sheetView>
  </sheetViews>
  <sheetFormatPr baseColWidth="10" defaultColWidth="11.42578125" defaultRowHeight="15" x14ac:dyDescent="0.25"/>
  <cols>
    <col min="1" max="1" width="11.42578125" style="38"/>
    <col min="2" max="2" width="35.140625" bestFit="1" customWidth="1"/>
    <col min="3" max="3" width="78.42578125" customWidth="1"/>
    <col min="5" max="5" width="11.42578125" style="27"/>
    <col min="6" max="6" width="22.42578125" style="20" customWidth="1"/>
    <col min="7" max="7" width="22.85546875" customWidth="1"/>
    <col min="10" max="10" width="11.42578125" style="20"/>
    <col min="11" max="11" width="13" style="20" bestFit="1" customWidth="1"/>
    <col min="12" max="12" width="11.42578125" style="20"/>
  </cols>
  <sheetData>
    <row r="1" spans="1:13" ht="22.5" x14ac:dyDescent="0.3">
      <c r="A1" s="90" t="s">
        <v>70</v>
      </c>
      <c r="B1" s="44"/>
      <c r="C1" s="44"/>
      <c r="D1" s="44"/>
      <c r="E1" s="91"/>
      <c r="F1" s="45"/>
      <c r="G1" s="44"/>
      <c r="H1" s="44"/>
      <c r="I1" s="44"/>
      <c r="J1" s="45"/>
      <c r="K1" s="45"/>
      <c r="L1" s="45"/>
      <c r="M1" s="44"/>
    </row>
    <row r="2" spans="1:13" x14ac:dyDescent="0.25">
      <c r="A2" s="92"/>
      <c r="B2" s="44"/>
      <c r="C2" s="44"/>
      <c r="D2" s="44"/>
      <c r="E2" s="91"/>
      <c r="F2" s="45"/>
      <c r="G2" s="44"/>
      <c r="H2" s="44"/>
      <c r="I2" s="44"/>
      <c r="J2" s="45"/>
      <c r="K2" s="45"/>
      <c r="L2" s="45"/>
      <c r="M2" s="44"/>
    </row>
    <row r="3" spans="1:13" x14ac:dyDescent="0.25">
      <c r="A3" s="92"/>
      <c r="B3" s="47" t="s">
        <v>44</v>
      </c>
      <c r="C3" s="47" t="s">
        <v>45</v>
      </c>
      <c r="D3" s="48" t="s">
        <v>46</v>
      </c>
      <c r="E3" s="47" t="s">
        <v>47</v>
      </c>
      <c r="F3" s="47" t="s">
        <v>48</v>
      </c>
      <c r="G3" s="44"/>
      <c r="H3" s="50" t="s">
        <v>44</v>
      </c>
      <c r="I3" s="50"/>
      <c r="J3" s="62"/>
      <c r="K3" s="62" t="s">
        <v>49</v>
      </c>
      <c r="L3" s="62" t="s">
        <v>6</v>
      </c>
      <c r="M3" s="62" t="s">
        <v>7</v>
      </c>
    </row>
    <row r="4" spans="1:13" x14ac:dyDescent="0.25">
      <c r="A4" s="92" t="s">
        <v>4</v>
      </c>
      <c r="B4" s="44" t="s">
        <v>73</v>
      </c>
      <c r="C4" s="44" t="s">
        <v>109</v>
      </c>
      <c r="D4" s="67">
        <v>44094</v>
      </c>
      <c r="E4" s="93">
        <v>3</v>
      </c>
      <c r="F4" s="45"/>
      <c r="G4" s="44"/>
      <c r="H4" s="54" t="s">
        <v>71</v>
      </c>
      <c r="I4" s="99" t="s">
        <v>31</v>
      </c>
      <c r="J4" s="45"/>
      <c r="K4" s="74">
        <f>SUMIF(B:B,H4,E:E)</f>
        <v>67</v>
      </c>
      <c r="L4" s="65">
        <f>Gesamtansicht!H20</f>
        <v>45</v>
      </c>
      <c r="M4" s="66">
        <f>IFERROR(K4/(L4/100)-100,0)</f>
        <v>48.888888888888886</v>
      </c>
    </row>
    <row r="5" spans="1:13" x14ac:dyDescent="0.25">
      <c r="A5" s="92" t="s">
        <v>4</v>
      </c>
      <c r="B5" s="44" t="s">
        <v>73</v>
      </c>
      <c r="C5" s="44" t="s">
        <v>110</v>
      </c>
      <c r="D5" s="67">
        <v>44096</v>
      </c>
      <c r="E5" s="93">
        <v>4</v>
      </c>
      <c r="F5" s="94"/>
      <c r="G5" s="44"/>
      <c r="H5" s="44" t="s">
        <v>72</v>
      </c>
      <c r="I5" s="99" t="s">
        <v>32</v>
      </c>
      <c r="J5" s="45"/>
      <c r="K5" s="68">
        <f>SUMIF(B:B,H5,E:E)</f>
        <v>37</v>
      </c>
      <c r="L5" s="65">
        <f>Gesamtansicht!H21</f>
        <v>30</v>
      </c>
      <c r="M5" s="66">
        <f>IFERROR(K5/(L5/100)-100,0)</f>
        <v>23.333333333333343</v>
      </c>
    </row>
    <row r="6" spans="1:13" x14ac:dyDescent="0.25">
      <c r="A6" s="92" t="s">
        <v>2</v>
      </c>
      <c r="B6" s="44" t="s">
        <v>71</v>
      </c>
      <c r="C6" s="44" t="s">
        <v>212</v>
      </c>
      <c r="D6" s="67">
        <v>44102</v>
      </c>
      <c r="E6" s="93">
        <v>2</v>
      </c>
      <c r="F6" s="45"/>
      <c r="G6" s="44"/>
      <c r="H6" s="44" t="s">
        <v>73</v>
      </c>
      <c r="I6" s="99" t="s">
        <v>33</v>
      </c>
      <c r="J6" s="45"/>
      <c r="K6" s="68">
        <f>SUMIF(B:B,H6,E:E)</f>
        <v>14</v>
      </c>
      <c r="L6" s="65">
        <f>Gesamtansicht!H22</f>
        <v>15</v>
      </c>
      <c r="M6" s="66">
        <f>IFERROR(K6/(L6/100)-100,0)</f>
        <v>-6.6666666666666572</v>
      </c>
    </row>
    <row r="7" spans="1:13" x14ac:dyDescent="0.25">
      <c r="A7" s="92" t="s">
        <v>2</v>
      </c>
      <c r="B7" s="44" t="s">
        <v>72</v>
      </c>
      <c r="C7" s="44" t="s">
        <v>213</v>
      </c>
      <c r="D7" s="67">
        <v>44104</v>
      </c>
      <c r="E7" s="93">
        <v>2</v>
      </c>
      <c r="F7" s="45"/>
      <c r="G7" s="44"/>
      <c r="H7" s="44" t="s">
        <v>74</v>
      </c>
      <c r="I7" s="99" t="s">
        <v>136</v>
      </c>
      <c r="J7" s="45"/>
      <c r="K7" s="68">
        <f>SUMIF(B:B,H7,E:E)</f>
        <v>12</v>
      </c>
      <c r="L7" s="65">
        <f>Gesamtansicht!H23</f>
        <v>20</v>
      </c>
      <c r="M7" s="66">
        <f>IFERROR(K7/(L7/100)-100,0)</f>
        <v>-40</v>
      </c>
    </row>
    <row r="8" spans="1:13" x14ac:dyDescent="0.25">
      <c r="A8" s="92" t="s">
        <v>2</v>
      </c>
      <c r="B8" s="44" t="s">
        <v>71</v>
      </c>
      <c r="C8" s="44" t="s">
        <v>214</v>
      </c>
      <c r="D8" s="67">
        <v>44112</v>
      </c>
      <c r="E8" s="93">
        <v>7</v>
      </c>
      <c r="F8" s="45"/>
      <c r="G8" s="44"/>
      <c r="H8" s="77" t="s">
        <v>1</v>
      </c>
      <c r="I8" s="77"/>
      <c r="J8" s="77"/>
      <c r="K8" s="79">
        <f>SUM(K4:K6)</f>
        <v>118</v>
      </c>
      <c r="L8" s="79">
        <f>SUM(L3:L6)</f>
        <v>90</v>
      </c>
      <c r="M8" s="86">
        <f>K8/(L8/100)-100</f>
        <v>31.111111111111114</v>
      </c>
    </row>
    <row r="9" spans="1:13" x14ac:dyDescent="0.25">
      <c r="A9" s="92" t="s">
        <v>2</v>
      </c>
      <c r="B9" s="44" t="s">
        <v>74</v>
      </c>
      <c r="C9" s="44" t="s">
        <v>216</v>
      </c>
      <c r="D9" s="67">
        <v>44126</v>
      </c>
      <c r="E9" s="93">
        <v>4</v>
      </c>
      <c r="F9" s="45"/>
      <c r="G9" s="44"/>
      <c r="H9" s="44"/>
      <c r="I9" s="44"/>
      <c r="J9" s="45"/>
      <c r="K9" s="45"/>
      <c r="L9" s="45"/>
      <c r="M9" s="44"/>
    </row>
    <row r="10" spans="1:13" x14ac:dyDescent="0.25">
      <c r="A10" s="92" t="s">
        <v>4</v>
      </c>
      <c r="B10" s="44" t="s">
        <v>71</v>
      </c>
      <c r="C10" s="44" t="s">
        <v>114</v>
      </c>
      <c r="D10" s="67">
        <v>44140</v>
      </c>
      <c r="E10" s="93">
        <v>3</v>
      </c>
      <c r="F10" s="45"/>
      <c r="G10" s="44"/>
      <c r="H10" s="44"/>
      <c r="I10" s="44"/>
      <c r="J10" s="45"/>
      <c r="K10" s="45"/>
      <c r="L10" s="45"/>
      <c r="M10" s="44"/>
    </row>
    <row r="11" spans="1:13" x14ac:dyDescent="0.25">
      <c r="A11" s="92" t="s">
        <v>4</v>
      </c>
      <c r="B11" s="44" t="s">
        <v>71</v>
      </c>
      <c r="C11" s="44" t="s">
        <v>115</v>
      </c>
      <c r="D11" s="67">
        <v>44142</v>
      </c>
      <c r="E11" s="93">
        <v>4</v>
      </c>
      <c r="F11" s="45"/>
      <c r="G11" s="44"/>
      <c r="H11" s="50" t="s">
        <v>50</v>
      </c>
      <c r="I11" s="50" t="s">
        <v>47</v>
      </c>
      <c r="J11" s="62" t="s">
        <v>6</v>
      </c>
      <c r="K11" s="62" t="s">
        <v>7</v>
      </c>
      <c r="L11" s="45"/>
      <c r="M11" s="44"/>
    </row>
    <row r="12" spans="1:13" x14ac:dyDescent="0.25">
      <c r="A12" s="92" t="s">
        <v>4</v>
      </c>
      <c r="B12" s="44" t="s">
        <v>73</v>
      </c>
      <c r="C12" s="44" t="s">
        <v>116</v>
      </c>
      <c r="D12" s="102">
        <v>44149</v>
      </c>
      <c r="E12" s="105">
        <v>3</v>
      </c>
      <c r="F12" s="45"/>
      <c r="G12" s="44"/>
      <c r="H12" s="44" t="s">
        <v>2</v>
      </c>
      <c r="I12" s="73">
        <f>SUMIF(A:A,H12,E:E)</f>
        <v>15</v>
      </c>
      <c r="J12" s="74">
        <f>Gesamtansicht!L19</f>
        <v>15</v>
      </c>
      <c r="K12" s="66">
        <f>IFERROR(I12/(J12/100)-100,0)</f>
        <v>0</v>
      </c>
      <c r="L12" s="45"/>
      <c r="M12" s="44"/>
    </row>
    <row r="13" spans="1:13" x14ac:dyDescent="0.25">
      <c r="A13" s="92" t="s">
        <v>4</v>
      </c>
      <c r="B13" s="44" t="s">
        <v>71</v>
      </c>
      <c r="C13" s="44" t="s">
        <v>118</v>
      </c>
      <c r="D13" s="102">
        <v>44154</v>
      </c>
      <c r="E13" s="105">
        <v>2</v>
      </c>
      <c r="F13" s="45"/>
      <c r="G13" s="44"/>
      <c r="H13" s="44" t="s">
        <v>3</v>
      </c>
      <c r="I13" s="75">
        <f>SUMIF(A:A,H13,E:E)</f>
        <v>38</v>
      </c>
      <c r="J13" s="68">
        <f>Gesamtansicht!O19</f>
        <v>0</v>
      </c>
      <c r="K13" s="66">
        <f t="shared" ref="K13:K14" si="0">IFERROR(I13/(J13/100)-100,0)</f>
        <v>0</v>
      </c>
      <c r="L13" s="45"/>
      <c r="M13" s="44"/>
    </row>
    <row r="14" spans="1:13" x14ac:dyDescent="0.25">
      <c r="A14" s="92" t="s">
        <v>4</v>
      </c>
      <c r="B14" s="44" t="s">
        <v>72</v>
      </c>
      <c r="C14" s="44" t="s">
        <v>128</v>
      </c>
      <c r="D14" s="102">
        <v>44206</v>
      </c>
      <c r="E14" s="105">
        <v>4</v>
      </c>
      <c r="F14" s="45"/>
      <c r="G14" s="44"/>
      <c r="H14" s="44" t="s">
        <v>4</v>
      </c>
      <c r="I14" s="75">
        <f>SUMIF(A:A,H14,E:E)</f>
        <v>77</v>
      </c>
      <c r="J14" s="68">
        <f>Gesamtansicht!R19</f>
        <v>95</v>
      </c>
      <c r="K14" s="66">
        <f t="shared" si="0"/>
        <v>-18.94736842105263</v>
      </c>
      <c r="L14" s="45"/>
      <c r="M14" s="44"/>
    </row>
    <row r="15" spans="1:13" x14ac:dyDescent="0.25">
      <c r="A15" s="92" t="s">
        <v>4</v>
      </c>
      <c r="B15" s="44" t="s">
        <v>71</v>
      </c>
      <c r="C15" s="44" t="s">
        <v>133</v>
      </c>
      <c r="D15" s="102">
        <v>44207</v>
      </c>
      <c r="E15" s="105">
        <v>4</v>
      </c>
      <c r="F15" s="45"/>
      <c r="G15" s="44"/>
      <c r="H15" s="89" t="s">
        <v>43</v>
      </c>
      <c r="I15" s="78">
        <f>SUM(I12:I14)</f>
        <v>130</v>
      </c>
      <c r="J15" s="79">
        <f>SUM(J12:J14)</f>
        <v>110</v>
      </c>
      <c r="K15" s="80">
        <f>IFERROR(I15/(J15/100)-100,0)</f>
        <v>18.181818181818173</v>
      </c>
      <c r="L15" s="44"/>
      <c r="M15" s="44"/>
    </row>
    <row r="16" spans="1:13" x14ac:dyDescent="0.25">
      <c r="A16" s="92" t="s">
        <v>4</v>
      </c>
      <c r="B16" s="44" t="s">
        <v>72</v>
      </c>
      <c r="C16" s="44" t="s">
        <v>160</v>
      </c>
      <c r="D16" s="102">
        <v>44215</v>
      </c>
      <c r="E16" s="105">
        <v>2</v>
      </c>
      <c r="F16" s="45"/>
      <c r="J16"/>
      <c r="K16"/>
      <c r="L16"/>
    </row>
    <row r="17" spans="1:9" x14ac:dyDescent="0.25">
      <c r="A17" s="92" t="s">
        <v>4</v>
      </c>
      <c r="B17" s="44" t="s">
        <v>72</v>
      </c>
      <c r="C17" s="44" t="s">
        <v>161</v>
      </c>
      <c r="D17" s="102">
        <v>44222</v>
      </c>
      <c r="E17" s="105">
        <v>5</v>
      </c>
      <c r="F17" s="45"/>
      <c r="H17" s="20"/>
      <c r="I17" s="20"/>
    </row>
    <row r="18" spans="1:9" x14ac:dyDescent="0.25">
      <c r="A18" s="92" t="s">
        <v>4</v>
      </c>
      <c r="B18" s="44" t="s">
        <v>72</v>
      </c>
      <c r="C18" s="44" t="s">
        <v>162</v>
      </c>
      <c r="D18" s="102">
        <v>44230</v>
      </c>
      <c r="E18" s="105">
        <v>4</v>
      </c>
      <c r="F18" s="45"/>
    </row>
    <row r="19" spans="1:9" x14ac:dyDescent="0.25">
      <c r="A19" s="92" t="s">
        <v>4</v>
      </c>
      <c r="B19" s="44" t="s">
        <v>71</v>
      </c>
      <c r="C19" s="44" t="s">
        <v>163</v>
      </c>
      <c r="D19" s="102">
        <v>44233</v>
      </c>
      <c r="E19" s="105">
        <v>3</v>
      </c>
      <c r="F19" s="45"/>
    </row>
    <row r="20" spans="1:9" x14ac:dyDescent="0.25">
      <c r="A20" s="92" t="s">
        <v>4</v>
      </c>
      <c r="B20" s="44" t="s">
        <v>73</v>
      </c>
      <c r="C20" s="44" t="s">
        <v>164</v>
      </c>
      <c r="D20" s="102">
        <v>44238</v>
      </c>
      <c r="E20" s="105">
        <v>4</v>
      </c>
      <c r="F20" s="45"/>
    </row>
    <row r="21" spans="1:9" x14ac:dyDescent="0.25">
      <c r="A21" s="92" t="s">
        <v>4</v>
      </c>
      <c r="B21" s="44" t="s">
        <v>71</v>
      </c>
      <c r="C21" s="44" t="s">
        <v>165</v>
      </c>
      <c r="D21" s="102">
        <v>44244</v>
      </c>
      <c r="E21" s="105">
        <v>4</v>
      </c>
      <c r="F21" s="45"/>
    </row>
    <row r="22" spans="1:9" x14ac:dyDescent="0.25">
      <c r="A22" s="92" t="s">
        <v>3</v>
      </c>
      <c r="B22" s="44" t="s">
        <v>71</v>
      </c>
      <c r="C22" s="44" t="s">
        <v>144</v>
      </c>
      <c r="D22" s="102">
        <v>44245</v>
      </c>
      <c r="E22" s="101">
        <v>4</v>
      </c>
      <c r="F22" s="45"/>
    </row>
    <row r="23" spans="1:9" x14ac:dyDescent="0.25">
      <c r="A23" s="92" t="s">
        <v>3</v>
      </c>
      <c r="B23" s="44" t="s">
        <v>71</v>
      </c>
      <c r="C23" s="44" t="s">
        <v>145</v>
      </c>
      <c r="D23" s="102">
        <v>44252</v>
      </c>
      <c r="E23" s="101">
        <v>3</v>
      </c>
      <c r="F23" s="45"/>
    </row>
    <row r="24" spans="1:9" x14ac:dyDescent="0.25">
      <c r="A24" s="92" t="s">
        <v>4</v>
      </c>
      <c r="B24" s="44" t="s">
        <v>72</v>
      </c>
      <c r="C24" s="44" t="s">
        <v>166</v>
      </c>
      <c r="D24" s="102">
        <v>44252</v>
      </c>
      <c r="E24" s="101">
        <v>3</v>
      </c>
      <c r="F24" s="45"/>
    </row>
    <row r="25" spans="1:9" x14ac:dyDescent="0.25">
      <c r="A25" s="92" t="s">
        <v>4</v>
      </c>
      <c r="B25" s="44" t="s">
        <v>72</v>
      </c>
      <c r="C25" s="44" t="s">
        <v>167</v>
      </c>
      <c r="D25" s="102">
        <v>44258</v>
      </c>
      <c r="E25" s="101">
        <v>2</v>
      </c>
      <c r="F25" s="45"/>
    </row>
    <row r="26" spans="1:9" x14ac:dyDescent="0.25">
      <c r="A26" s="92" t="s">
        <v>3</v>
      </c>
      <c r="B26" s="44" t="s">
        <v>71</v>
      </c>
      <c r="C26" s="44" t="s">
        <v>146</v>
      </c>
      <c r="D26" s="102">
        <v>44259</v>
      </c>
      <c r="E26" s="101">
        <v>4</v>
      </c>
      <c r="F26" s="45"/>
    </row>
    <row r="27" spans="1:9" x14ac:dyDescent="0.25">
      <c r="A27" s="120" t="s">
        <v>3</v>
      </c>
      <c r="B27" s="101" t="s">
        <v>71</v>
      </c>
      <c r="C27" s="101" t="s">
        <v>146</v>
      </c>
      <c r="D27" s="102">
        <v>44261</v>
      </c>
      <c r="E27" s="101">
        <v>3</v>
      </c>
      <c r="F27" s="103"/>
    </row>
    <row r="28" spans="1:9" x14ac:dyDescent="0.25">
      <c r="A28" s="120" t="s">
        <v>4</v>
      </c>
      <c r="B28" s="101" t="s">
        <v>72</v>
      </c>
      <c r="C28" s="101" t="s">
        <v>168</v>
      </c>
      <c r="D28" s="102">
        <v>44264</v>
      </c>
      <c r="E28" s="101">
        <v>4</v>
      </c>
      <c r="F28" s="103"/>
    </row>
    <row r="29" spans="1:9" x14ac:dyDescent="0.25">
      <c r="A29" s="120" t="s">
        <v>3</v>
      </c>
      <c r="B29" s="101" t="s">
        <v>71</v>
      </c>
      <c r="C29" s="101" t="s">
        <v>147</v>
      </c>
      <c r="D29" s="102">
        <v>44266</v>
      </c>
      <c r="E29" s="101">
        <v>4</v>
      </c>
      <c r="F29" s="103"/>
    </row>
    <row r="30" spans="1:9" x14ac:dyDescent="0.25">
      <c r="A30" s="120" t="s">
        <v>3</v>
      </c>
      <c r="B30" s="101" t="s">
        <v>71</v>
      </c>
      <c r="C30" s="101" t="s">
        <v>148</v>
      </c>
      <c r="D30" s="102">
        <v>44273</v>
      </c>
      <c r="E30" s="101">
        <v>5</v>
      </c>
      <c r="F30" s="103"/>
    </row>
    <row r="31" spans="1:9" x14ac:dyDescent="0.25">
      <c r="A31" s="120" t="s">
        <v>4</v>
      </c>
      <c r="B31" s="101" t="s">
        <v>72</v>
      </c>
      <c r="C31" s="101" t="s">
        <v>169</v>
      </c>
      <c r="D31" s="102">
        <v>44273</v>
      </c>
      <c r="E31" s="101">
        <v>5</v>
      </c>
      <c r="F31" s="103"/>
    </row>
    <row r="32" spans="1:9" x14ac:dyDescent="0.25">
      <c r="A32" s="120" t="s">
        <v>4</v>
      </c>
      <c r="B32" s="101" t="s">
        <v>72</v>
      </c>
      <c r="C32" s="101" t="s">
        <v>170</v>
      </c>
      <c r="D32" s="102">
        <v>44274</v>
      </c>
      <c r="E32" s="101">
        <v>3</v>
      </c>
      <c r="F32" s="103"/>
    </row>
    <row r="33" spans="1:6" x14ac:dyDescent="0.25">
      <c r="A33" s="120" t="s">
        <v>3</v>
      </c>
      <c r="B33" s="101" t="s">
        <v>71</v>
      </c>
      <c r="C33" s="101" t="s">
        <v>149</v>
      </c>
      <c r="D33" s="102">
        <v>44280</v>
      </c>
      <c r="E33" s="101">
        <v>4</v>
      </c>
      <c r="F33" s="103"/>
    </row>
    <row r="34" spans="1:6" x14ac:dyDescent="0.25">
      <c r="A34" s="120" t="s">
        <v>4</v>
      </c>
      <c r="B34" s="101" t="s">
        <v>74</v>
      </c>
      <c r="C34" s="101" t="s">
        <v>171</v>
      </c>
      <c r="D34" s="102">
        <v>44281</v>
      </c>
      <c r="E34" s="101">
        <v>5</v>
      </c>
      <c r="F34" s="103"/>
    </row>
    <row r="35" spans="1:6" x14ac:dyDescent="0.25">
      <c r="A35" s="120" t="s">
        <v>3</v>
      </c>
      <c r="B35" s="101" t="s">
        <v>71</v>
      </c>
      <c r="C35" s="101" t="s">
        <v>150</v>
      </c>
      <c r="D35" s="102">
        <v>44287</v>
      </c>
      <c r="E35" s="101">
        <v>4</v>
      </c>
      <c r="F35" s="103"/>
    </row>
    <row r="36" spans="1:6" x14ac:dyDescent="0.25">
      <c r="A36" s="120" t="s">
        <v>4</v>
      </c>
      <c r="B36" s="101" t="s">
        <v>72</v>
      </c>
      <c r="C36" s="101" t="s">
        <v>172</v>
      </c>
      <c r="D36" s="102">
        <v>44288</v>
      </c>
      <c r="E36" s="101">
        <v>3</v>
      </c>
      <c r="F36" s="103"/>
    </row>
    <row r="37" spans="1:6" x14ac:dyDescent="0.25">
      <c r="A37" s="120" t="s">
        <v>3</v>
      </c>
      <c r="B37" s="101" t="s">
        <v>71</v>
      </c>
      <c r="C37" s="101" t="s">
        <v>158</v>
      </c>
      <c r="D37" s="102">
        <v>44294</v>
      </c>
      <c r="E37" s="101">
        <v>4</v>
      </c>
      <c r="F37" s="103"/>
    </row>
    <row r="38" spans="1:6" x14ac:dyDescent="0.25">
      <c r="A38" s="120" t="s">
        <v>3</v>
      </c>
      <c r="B38" s="101" t="s">
        <v>71</v>
      </c>
      <c r="C38" s="101" t="s">
        <v>159</v>
      </c>
      <c r="D38" s="102">
        <v>44295</v>
      </c>
      <c r="E38" s="101">
        <v>3</v>
      </c>
      <c r="F38" s="103"/>
    </row>
    <row r="39" spans="1:6" x14ac:dyDescent="0.25">
      <c r="A39" s="120" t="s">
        <v>4</v>
      </c>
      <c r="B39" s="101" t="s">
        <v>74</v>
      </c>
      <c r="C39" s="101" t="s">
        <v>176</v>
      </c>
      <c r="D39" s="102">
        <v>44295</v>
      </c>
      <c r="E39" s="105">
        <v>3</v>
      </c>
      <c r="F39" s="103"/>
    </row>
  </sheetData>
  <autoFilter ref="A3:F11" xr:uid="{9A6CC66E-96D9-EF42-B20E-C74FAA3337FD}">
    <sortState xmlns:xlrd2="http://schemas.microsoft.com/office/spreadsheetml/2017/richdata2" ref="A4:F39">
      <sortCondition ref="D3:D11"/>
    </sortState>
  </autoFilter>
  <phoneticPr fontId="14" type="noConversion"/>
  <conditionalFormatting sqref="M4:M7">
    <cfRule type="iconSet" priority="4">
      <iconSet>
        <cfvo type="percent" val="0"/>
        <cfvo type="num" val="0"/>
        <cfvo type="num" val="20"/>
      </iconSet>
    </cfRule>
  </conditionalFormatting>
  <conditionalFormatting sqref="K12:K14">
    <cfRule type="iconSet" priority="3">
      <iconSet>
        <cfvo type="percent" val="0"/>
        <cfvo type="num" val="0"/>
        <cfvo type="num" val="20"/>
      </iconSet>
    </cfRule>
  </conditionalFormatting>
  <dataValidations count="5">
    <dataValidation type="list" allowBlank="1" showInputMessage="1" showErrorMessage="1" sqref="A3 A52:A1048576" xr:uid="{00000000-0002-0000-0200-000001000000}">
      <formula1>$H$12:$H$15</formula1>
    </dataValidation>
    <dataValidation type="list" allowBlank="1" showInputMessage="1" showErrorMessage="1" errorTitle="Eingabe korrigieren" promptTitle="Falsche Eingabe" sqref="B3" xr:uid="{E8FE5DE3-1CB1-492B-BD51-E82D2D883087}">
      <formula1>$H$10:$H$15</formula1>
    </dataValidation>
    <dataValidation type="list" allowBlank="1" showInputMessage="1" showErrorMessage="1" sqref="B37:B1048576" xr:uid="{00000000-0002-0000-0200-000000000000}">
      <formula1>$H$3:$H$7</formula1>
    </dataValidation>
    <dataValidation type="list" allowBlank="1" showInputMessage="1" showErrorMessage="1" sqref="B4:B36" xr:uid="{FB99F3E0-CADA-4CBF-B846-D1F1810C0DD4}">
      <formula1>$H$4:$H$7</formula1>
    </dataValidation>
    <dataValidation type="list" allowBlank="1" showInputMessage="1" showErrorMessage="1" sqref="A4:A51" xr:uid="{F34C737D-9359-4E72-9C35-3180689C85FD}">
      <formula1>$H$12:$H$14</formula1>
    </dataValidation>
  </dataValidations>
  <pageMargins left="0.7" right="0.7" top="0.6875" bottom="0.78740157499999996" header="0.3" footer="0.3"/>
  <pageSetup paperSize="8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>
    <pageSetUpPr fitToPage="1"/>
  </sheetPr>
  <dimension ref="A1:M21"/>
  <sheetViews>
    <sheetView view="pageLayout" zoomScaleNormal="100" workbookViewId="0">
      <selection activeCell="B11" sqref="B11"/>
    </sheetView>
  </sheetViews>
  <sheetFormatPr baseColWidth="10" defaultColWidth="11.42578125" defaultRowHeight="15" x14ac:dyDescent="0.25"/>
  <cols>
    <col min="2" max="2" width="26.7109375" customWidth="1"/>
    <col min="3" max="3" width="34.140625" customWidth="1"/>
    <col min="6" max="6" width="11.42578125" style="20"/>
    <col min="9" max="9" width="13" customWidth="1"/>
    <col min="10" max="10" width="28.7109375" style="20" customWidth="1"/>
    <col min="11" max="11" width="13" style="20" bestFit="1" customWidth="1"/>
    <col min="12" max="12" width="11.42578125" style="20"/>
  </cols>
  <sheetData>
    <row r="1" spans="1:13" ht="22.5" x14ac:dyDescent="0.3">
      <c r="A1" s="135" t="s">
        <v>75</v>
      </c>
      <c r="B1" s="135"/>
      <c r="C1" s="135"/>
      <c r="D1" s="135"/>
      <c r="E1" s="135"/>
      <c r="F1" s="135"/>
      <c r="G1" s="44"/>
      <c r="H1" s="44"/>
      <c r="I1" s="44"/>
      <c r="J1" s="45"/>
      <c r="K1" s="45"/>
      <c r="L1" s="45"/>
      <c r="M1" s="44"/>
    </row>
    <row r="2" spans="1:13" x14ac:dyDescent="0.25">
      <c r="A2" s="44"/>
      <c r="B2" s="44"/>
      <c r="C2" s="44"/>
      <c r="D2" s="44"/>
      <c r="E2" s="44"/>
      <c r="F2" s="45"/>
      <c r="G2" s="44"/>
      <c r="H2" s="44"/>
      <c r="I2" s="44"/>
      <c r="J2" s="45"/>
      <c r="K2" s="45"/>
      <c r="L2" s="45"/>
      <c r="M2" s="44"/>
    </row>
    <row r="3" spans="1:13" x14ac:dyDescent="0.25">
      <c r="A3" s="44"/>
      <c r="B3" s="47" t="s">
        <v>44</v>
      </c>
      <c r="C3" s="47" t="s">
        <v>45</v>
      </c>
      <c r="D3" s="48" t="s">
        <v>46</v>
      </c>
      <c r="E3" s="47" t="s">
        <v>47</v>
      </c>
      <c r="F3" s="47" t="s">
        <v>48</v>
      </c>
      <c r="G3" s="44"/>
      <c r="H3" s="50" t="s">
        <v>44</v>
      </c>
      <c r="I3" s="50"/>
      <c r="J3" s="62"/>
      <c r="K3" s="62" t="s">
        <v>49</v>
      </c>
      <c r="L3" s="62" t="s">
        <v>6</v>
      </c>
      <c r="M3" s="62" t="s">
        <v>7</v>
      </c>
    </row>
    <row r="4" spans="1:13" x14ac:dyDescent="0.25">
      <c r="A4" s="44" t="s">
        <v>3</v>
      </c>
      <c r="B4" s="44" t="s">
        <v>77</v>
      </c>
      <c r="C4" s="45" t="s">
        <v>90</v>
      </c>
      <c r="D4" s="67">
        <v>44112</v>
      </c>
      <c r="E4" s="44">
        <v>4</v>
      </c>
      <c r="F4" s="45"/>
      <c r="G4" s="44"/>
      <c r="H4" s="54" t="s">
        <v>77</v>
      </c>
      <c r="I4" s="44"/>
      <c r="J4" s="100" t="s">
        <v>35</v>
      </c>
      <c r="K4" s="74">
        <f>SUMIF(B:B,H4,E:E)</f>
        <v>32</v>
      </c>
      <c r="L4" s="65">
        <f>Gesamtansicht!H25</f>
        <v>43</v>
      </c>
      <c r="M4" s="66">
        <f>IFERROR(K4/(L4/100)-100,0)</f>
        <v>-25.581395348837205</v>
      </c>
    </row>
    <row r="5" spans="1:13" x14ac:dyDescent="0.25">
      <c r="A5" s="44" t="s">
        <v>3</v>
      </c>
      <c r="B5" s="44" t="s">
        <v>77</v>
      </c>
      <c r="C5" s="44" t="s">
        <v>91</v>
      </c>
      <c r="D5" s="67">
        <v>44119</v>
      </c>
      <c r="E5" s="44">
        <v>3</v>
      </c>
      <c r="F5" s="45"/>
      <c r="G5" s="44"/>
      <c r="H5" s="44" t="s">
        <v>78</v>
      </c>
      <c r="I5" s="44"/>
      <c r="J5" s="100" t="s">
        <v>36</v>
      </c>
      <c r="K5" s="68">
        <f>SUMIF(B:B,H5,E:E)</f>
        <v>12</v>
      </c>
      <c r="L5" s="65">
        <f>Gesamtansicht!H26</f>
        <v>40</v>
      </c>
      <c r="M5" s="66">
        <f>IFERROR(K5/(L5/100)-100,0)</f>
        <v>-70</v>
      </c>
    </row>
    <row r="6" spans="1:13" x14ac:dyDescent="0.25">
      <c r="A6" s="44" t="s">
        <v>3</v>
      </c>
      <c r="B6" s="44" t="s">
        <v>77</v>
      </c>
      <c r="C6" s="44" t="s">
        <v>92</v>
      </c>
      <c r="D6" s="67">
        <v>44126</v>
      </c>
      <c r="E6" s="44">
        <v>2</v>
      </c>
      <c r="F6" s="45"/>
      <c r="G6" s="44"/>
      <c r="H6" s="44" t="s">
        <v>79</v>
      </c>
      <c r="I6" s="44"/>
      <c r="J6" s="100" t="s">
        <v>37</v>
      </c>
      <c r="K6" s="68">
        <f>SUMIF(B:B,H6,E:E)</f>
        <v>2</v>
      </c>
      <c r="L6" s="65">
        <f>Gesamtansicht!H27</f>
        <v>15</v>
      </c>
      <c r="M6" s="66">
        <f>IFERROR(K6/(L6/100)-100,0)</f>
        <v>-86.666666666666671</v>
      </c>
    </row>
    <row r="7" spans="1:13" x14ac:dyDescent="0.25">
      <c r="A7" s="44" t="s">
        <v>3</v>
      </c>
      <c r="B7" s="44" t="s">
        <v>77</v>
      </c>
      <c r="C7" s="44" t="s">
        <v>94</v>
      </c>
      <c r="D7" s="67">
        <v>44140</v>
      </c>
      <c r="E7" s="44">
        <v>1</v>
      </c>
      <c r="F7" s="45"/>
      <c r="G7" s="44"/>
      <c r="H7" s="44" t="s">
        <v>137</v>
      </c>
      <c r="I7" s="44"/>
      <c r="J7" s="100" t="s">
        <v>38</v>
      </c>
      <c r="K7" s="68">
        <f>SUMIF(B:B,H7,E:E)</f>
        <v>2</v>
      </c>
      <c r="L7" s="65">
        <f>Gesamtansicht!H28</f>
        <v>20</v>
      </c>
      <c r="M7" s="66">
        <f>IFERROR(K7/(L7/100)-100,0)</f>
        <v>-90</v>
      </c>
    </row>
    <row r="8" spans="1:13" x14ac:dyDescent="0.25">
      <c r="A8" s="44" t="s">
        <v>3</v>
      </c>
      <c r="B8" s="44" t="s">
        <v>77</v>
      </c>
      <c r="C8" s="44" t="s">
        <v>95</v>
      </c>
      <c r="D8" s="67">
        <v>44147</v>
      </c>
      <c r="E8" s="44">
        <v>4</v>
      </c>
      <c r="F8" s="45"/>
      <c r="G8" s="44"/>
      <c r="H8" s="77" t="s">
        <v>1</v>
      </c>
      <c r="I8" s="77"/>
      <c r="J8" s="77"/>
      <c r="K8" s="79">
        <f>SUM(K4:K7)</f>
        <v>48</v>
      </c>
      <c r="L8" s="79">
        <f>SUM(L3:L7)</f>
        <v>118</v>
      </c>
      <c r="M8" s="86">
        <f>IFERROR(K8/(L8/100)-100,0)</f>
        <v>-59.322033898305079</v>
      </c>
    </row>
    <row r="9" spans="1:13" x14ac:dyDescent="0.25">
      <c r="A9" s="44" t="s">
        <v>3</v>
      </c>
      <c r="B9" s="44" t="s">
        <v>77</v>
      </c>
      <c r="C9" s="44" t="s">
        <v>97</v>
      </c>
      <c r="D9" s="67">
        <v>44161</v>
      </c>
      <c r="E9" s="44">
        <v>4</v>
      </c>
      <c r="F9" s="45"/>
      <c r="G9" s="44"/>
      <c r="H9" s="44"/>
      <c r="I9" s="44"/>
      <c r="J9" s="45"/>
      <c r="K9" s="45"/>
      <c r="L9" s="45"/>
      <c r="M9" s="44"/>
    </row>
    <row r="10" spans="1:13" x14ac:dyDescent="0.25">
      <c r="A10" s="44" t="s">
        <v>3</v>
      </c>
      <c r="B10" s="44" t="s">
        <v>77</v>
      </c>
      <c r="C10" s="44" t="s">
        <v>123</v>
      </c>
      <c r="D10" s="67">
        <v>44182</v>
      </c>
      <c r="E10" s="44">
        <v>4</v>
      </c>
      <c r="F10" s="45"/>
      <c r="G10" s="44"/>
      <c r="H10" s="44"/>
      <c r="I10" s="44"/>
      <c r="J10" s="45"/>
      <c r="K10" s="45"/>
      <c r="L10" s="45"/>
      <c r="M10" s="44"/>
    </row>
    <row r="11" spans="1:13" x14ac:dyDescent="0.25">
      <c r="A11" s="44" t="s">
        <v>3</v>
      </c>
      <c r="B11" s="44" t="s">
        <v>78</v>
      </c>
      <c r="C11" s="44" t="s">
        <v>124</v>
      </c>
      <c r="D11" s="67">
        <v>44203</v>
      </c>
      <c r="E11" s="44">
        <v>4</v>
      </c>
      <c r="F11" s="45"/>
      <c r="G11" s="44"/>
      <c r="H11" s="50" t="s">
        <v>50</v>
      </c>
      <c r="I11" s="50" t="s">
        <v>47</v>
      </c>
      <c r="J11" s="62" t="s">
        <v>6</v>
      </c>
      <c r="K11" s="62" t="s">
        <v>7</v>
      </c>
      <c r="L11" s="45"/>
      <c r="M11" s="44"/>
    </row>
    <row r="12" spans="1:13" x14ac:dyDescent="0.25">
      <c r="A12" s="44" t="s">
        <v>3</v>
      </c>
      <c r="B12" s="44" t="s">
        <v>78</v>
      </c>
      <c r="C12" s="44" t="s">
        <v>138</v>
      </c>
      <c r="D12" s="67">
        <v>44210</v>
      </c>
      <c r="E12" s="44">
        <v>4</v>
      </c>
      <c r="F12" s="45"/>
      <c r="G12" s="44"/>
      <c r="H12" s="44" t="s">
        <v>2</v>
      </c>
      <c r="I12" s="73">
        <f>SUMIF(A:A,H12,E:E)</f>
        <v>0</v>
      </c>
      <c r="J12" s="74">
        <f>Gesamtansicht!L24</f>
        <v>0</v>
      </c>
      <c r="K12" s="66">
        <f t="shared" ref="K12:K14" si="0">IFERROR(I12/(J12/100)-100,0)</f>
        <v>0</v>
      </c>
      <c r="L12" s="45"/>
      <c r="M12" s="44"/>
    </row>
    <row r="13" spans="1:13" x14ac:dyDescent="0.25">
      <c r="A13" s="44" t="s">
        <v>3</v>
      </c>
      <c r="B13" s="44" t="s">
        <v>78</v>
      </c>
      <c r="C13" s="44" t="s">
        <v>139</v>
      </c>
      <c r="D13" s="67">
        <v>44217</v>
      </c>
      <c r="E13" s="44">
        <v>4</v>
      </c>
      <c r="F13" s="45"/>
      <c r="G13" s="44"/>
      <c r="H13" s="44" t="s">
        <v>3</v>
      </c>
      <c r="I13" s="75">
        <f>SUMIF(A:A,H13,E:E)</f>
        <v>48</v>
      </c>
      <c r="J13" s="68">
        <f>Gesamtansicht!O24</f>
        <v>118</v>
      </c>
      <c r="K13" s="66">
        <f t="shared" si="0"/>
        <v>-59.322033898305079</v>
      </c>
      <c r="L13" s="45"/>
      <c r="M13" s="44"/>
    </row>
    <row r="14" spans="1:13" x14ac:dyDescent="0.25">
      <c r="A14" s="44" t="s">
        <v>3</v>
      </c>
      <c r="B14" s="44" t="s">
        <v>77</v>
      </c>
      <c r="C14" s="44" t="s">
        <v>143</v>
      </c>
      <c r="D14" s="67">
        <v>44224</v>
      </c>
      <c r="E14" s="44">
        <v>3</v>
      </c>
      <c r="F14" s="45"/>
      <c r="G14" s="44"/>
      <c r="H14" s="44" t="s">
        <v>4</v>
      </c>
      <c r="I14" s="75">
        <f>SUMIF(A:A,H14,E:E)</f>
        <v>0</v>
      </c>
      <c r="J14" s="68">
        <f>Gesamtansicht!R24</f>
        <v>0</v>
      </c>
      <c r="K14" s="66">
        <f t="shared" si="0"/>
        <v>0</v>
      </c>
      <c r="L14" s="45"/>
      <c r="M14" s="44"/>
    </row>
    <row r="15" spans="1:13" x14ac:dyDescent="0.25">
      <c r="A15" s="44" t="s">
        <v>3</v>
      </c>
      <c r="B15" s="44" t="s">
        <v>77</v>
      </c>
      <c r="C15" s="44" t="s">
        <v>142</v>
      </c>
      <c r="D15" s="67">
        <v>44238</v>
      </c>
      <c r="E15" s="44">
        <v>4</v>
      </c>
      <c r="F15" s="88"/>
      <c r="G15" s="44"/>
      <c r="H15" s="89" t="s">
        <v>43</v>
      </c>
      <c r="I15" s="78">
        <f>SUM(I10:I14)</f>
        <v>48</v>
      </c>
      <c r="J15" s="79">
        <f>SUM(J10:J14)</f>
        <v>118</v>
      </c>
      <c r="K15" s="80">
        <f t="shared" ref="K15" si="1">IFERROR(I15/(J15/100)-100,0)</f>
        <v>-59.322033898305079</v>
      </c>
      <c r="L15" s="44"/>
      <c r="M15" s="44"/>
    </row>
    <row r="16" spans="1:13" x14ac:dyDescent="0.25">
      <c r="A16" s="101" t="s">
        <v>3</v>
      </c>
      <c r="B16" s="101" t="s">
        <v>77</v>
      </c>
      <c r="C16" s="101" t="s">
        <v>151</v>
      </c>
      <c r="D16" s="102">
        <v>44245</v>
      </c>
      <c r="E16" s="101">
        <v>3</v>
      </c>
      <c r="F16" s="103"/>
      <c r="G16" s="101"/>
      <c r="J16"/>
      <c r="K16"/>
      <c r="L16"/>
    </row>
    <row r="17" spans="1:11" x14ac:dyDescent="0.25">
      <c r="A17" s="101" t="s">
        <v>3</v>
      </c>
      <c r="B17" s="101" t="s">
        <v>79</v>
      </c>
      <c r="C17" s="101" t="s">
        <v>140</v>
      </c>
      <c r="D17" s="102">
        <v>44247</v>
      </c>
      <c r="E17" s="101">
        <v>2</v>
      </c>
      <c r="F17" s="103"/>
      <c r="G17" s="101"/>
      <c r="J17"/>
      <c r="K17"/>
    </row>
    <row r="18" spans="1:11" x14ac:dyDescent="0.25">
      <c r="A18" s="101" t="s">
        <v>3</v>
      </c>
      <c r="B18" s="101" t="s">
        <v>137</v>
      </c>
      <c r="C18" s="101" t="s">
        <v>141</v>
      </c>
      <c r="D18" s="102">
        <v>44247</v>
      </c>
      <c r="E18" s="101">
        <v>2</v>
      </c>
      <c r="F18" s="103"/>
      <c r="G18" s="101"/>
    </row>
    <row r="19" spans="1:11" x14ac:dyDescent="0.25">
      <c r="A19" s="58"/>
      <c r="B19" s="58"/>
      <c r="C19" s="58"/>
      <c r="D19" s="104"/>
      <c r="E19" s="58"/>
      <c r="F19" s="59"/>
      <c r="G19" s="58"/>
    </row>
    <row r="20" spans="1:11" x14ac:dyDescent="0.25">
      <c r="A20" s="58"/>
      <c r="B20" s="58"/>
      <c r="C20" s="58"/>
      <c r="D20" s="104"/>
      <c r="E20" s="58"/>
      <c r="F20" s="59"/>
      <c r="G20" s="58"/>
    </row>
    <row r="21" spans="1:11" x14ac:dyDescent="0.25">
      <c r="A21" s="58"/>
      <c r="B21" s="58"/>
      <c r="C21" s="58"/>
      <c r="D21" s="104"/>
      <c r="E21" s="58"/>
      <c r="F21" s="59"/>
      <c r="G21" s="58"/>
    </row>
  </sheetData>
  <autoFilter ref="A3:F9" xr:uid="{D557128A-74E3-4AEF-BF92-81728683FF2B}">
    <sortState xmlns:xlrd2="http://schemas.microsoft.com/office/spreadsheetml/2017/richdata2" ref="A4:F18">
      <sortCondition ref="D3:D9"/>
    </sortState>
  </autoFilter>
  <mergeCells count="1">
    <mergeCell ref="A1:F1"/>
  </mergeCells>
  <phoneticPr fontId="14" type="noConversion"/>
  <conditionalFormatting sqref="M4:M7">
    <cfRule type="iconSet" priority="4">
      <iconSet>
        <cfvo type="percent" val="0"/>
        <cfvo type="num" val="0"/>
        <cfvo type="num" val="20"/>
      </iconSet>
    </cfRule>
  </conditionalFormatting>
  <conditionalFormatting sqref="K12:K14">
    <cfRule type="iconSet" priority="3">
      <iconSet>
        <cfvo type="percent" val="0"/>
        <cfvo type="num" val="0"/>
        <cfvo type="num" val="20"/>
      </iconSet>
    </cfRule>
  </conditionalFormatting>
  <dataValidations count="4">
    <dataValidation type="list" allowBlank="1" showInputMessage="1" showErrorMessage="1" errorTitle="Eingabe korrigieren" promptTitle="Falsche Eingabe" sqref="B3" xr:uid="{FC08E54E-FFE6-4A4F-8FF4-05AC01E7AC39}">
      <formula1>$H$12:$H$16</formula1>
    </dataValidation>
    <dataValidation type="list" allowBlank="1" showInputMessage="1" showErrorMessage="1" errorTitle="Eingabe korrigieren" promptTitle="Falsche Eingabe" sqref="B4:B1048576" xr:uid="{00000000-0002-0000-0300-000001000000}">
      <formula1>$H$3:$H$7</formula1>
    </dataValidation>
    <dataValidation type="list" allowBlank="1" showInputMessage="1" showErrorMessage="1" sqref="A3" xr:uid="{FCF20B9D-9B74-4F26-BB72-29F57E990475}">
      <formula1>H12:H15</formula1>
    </dataValidation>
    <dataValidation type="list" allowBlank="1" showInputMessage="1" showErrorMessage="1" sqref="A4:A45" xr:uid="{8F2AAE98-4514-4034-8D16-2C360572B316}">
      <formula1>$H$12:$H$14</formula1>
    </dataValidation>
  </dataValidations>
  <pageMargins left="0.7" right="0.7" top="0.6875" bottom="0.78740157499999996" header="0.3" footer="0.3"/>
  <pageSetup paperSize="8"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2767-7F43-476A-83F5-C37838B6A45A}">
  <sheetPr codeName="Tabelle5">
    <pageSetUpPr fitToPage="1"/>
  </sheetPr>
  <dimension ref="A1:M44"/>
  <sheetViews>
    <sheetView view="pageLayout" zoomScaleNormal="100" workbookViewId="0">
      <selection activeCell="C28" sqref="C28"/>
    </sheetView>
  </sheetViews>
  <sheetFormatPr baseColWidth="10" defaultColWidth="11.42578125" defaultRowHeight="15" x14ac:dyDescent="0.25"/>
  <cols>
    <col min="2" max="2" width="23" customWidth="1"/>
    <col min="3" max="3" width="68.7109375" customWidth="1"/>
    <col min="8" max="8" width="30.28515625" customWidth="1"/>
    <col min="10" max="10" width="11.42578125" style="20"/>
    <col min="11" max="11" width="13" style="20" bestFit="1" customWidth="1"/>
    <col min="12" max="12" width="11.42578125" style="20"/>
  </cols>
  <sheetData>
    <row r="1" spans="1:13" ht="22.5" x14ac:dyDescent="0.3">
      <c r="A1" s="95" t="s">
        <v>80</v>
      </c>
      <c r="B1" s="44"/>
      <c r="C1" s="44"/>
      <c r="D1" s="44"/>
      <c r="E1" s="44"/>
      <c r="F1" s="44"/>
      <c r="G1" s="44"/>
      <c r="H1" s="44"/>
      <c r="I1" s="44"/>
      <c r="J1" s="45"/>
      <c r="K1" s="45"/>
      <c r="L1" s="45"/>
      <c r="M1" s="44"/>
    </row>
    <row r="2" spans="1:13" x14ac:dyDescent="0.25">
      <c r="A2" s="44"/>
      <c r="B2" s="44"/>
      <c r="C2" s="44"/>
      <c r="D2" s="44"/>
      <c r="E2" s="44"/>
      <c r="F2" s="44"/>
      <c r="G2" s="44"/>
      <c r="H2" s="44"/>
      <c r="I2" s="44"/>
      <c r="J2" s="45"/>
      <c r="K2" s="45"/>
      <c r="L2" s="45"/>
      <c r="M2" s="44"/>
    </row>
    <row r="3" spans="1:13" x14ac:dyDescent="0.25">
      <c r="A3" s="44"/>
      <c r="B3" s="47" t="s">
        <v>44</v>
      </c>
      <c r="C3" s="47" t="s">
        <v>45</v>
      </c>
      <c r="D3" s="47" t="s">
        <v>46</v>
      </c>
      <c r="E3" s="47" t="s">
        <v>47</v>
      </c>
      <c r="F3" s="47" t="s">
        <v>48</v>
      </c>
      <c r="G3" s="44"/>
      <c r="H3" s="50" t="s">
        <v>44</v>
      </c>
      <c r="I3" s="50"/>
      <c r="J3" s="62"/>
      <c r="K3" s="62" t="s">
        <v>49</v>
      </c>
      <c r="L3" s="62" t="s">
        <v>6</v>
      </c>
      <c r="M3" s="62" t="s">
        <v>7</v>
      </c>
    </row>
    <row r="4" spans="1:13" x14ac:dyDescent="0.25">
      <c r="A4" s="44" t="s">
        <v>4</v>
      </c>
      <c r="B4" s="44" t="s">
        <v>81</v>
      </c>
      <c r="C4" s="44" t="s">
        <v>112</v>
      </c>
      <c r="D4" s="67">
        <v>44098</v>
      </c>
      <c r="E4" s="44">
        <v>5</v>
      </c>
      <c r="F4" s="44"/>
      <c r="G4" s="44"/>
      <c r="H4" s="54" t="s">
        <v>188</v>
      </c>
      <c r="I4" s="99" t="s">
        <v>40</v>
      </c>
      <c r="J4" s="45"/>
      <c r="K4" s="65">
        <f>SUMIF(B:B,H4,E:E)</f>
        <v>165</v>
      </c>
      <c r="L4" s="65">
        <f>Gesamtansicht!H30</f>
        <v>39</v>
      </c>
      <c r="M4" s="66">
        <f>IFERROR(K4/(L4/100)-100,0)</f>
        <v>323.07692307692304</v>
      </c>
    </row>
    <row r="5" spans="1:13" x14ac:dyDescent="0.25">
      <c r="A5" s="44" t="s">
        <v>3</v>
      </c>
      <c r="B5" s="44" t="s">
        <v>188</v>
      </c>
      <c r="C5" s="44" t="s">
        <v>96</v>
      </c>
      <c r="D5" s="67">
        <v>44154</v>
      </c>
      <c r="E5" s="44">
        <v>11</v>
      </c>
      <c r="F5" s="44"/>
      <c r="G5" s="44"/>
      <c r="H5" s="54" t="s">
        <v>83</v>
      </c>
      <c r="I5" s="99" t="s">
        <v>41</v>
      </c>
      <c r="J5" s="45"/>
      <c r="K5" s="68">
        <f>SUMIF(B:B,H5,E:E)</f>
        <v>10</v>
      </c>
      <c r="L5" s="65">
        <f>Gesamtansicht!H31</f>
        <v>10</v>
      </c>
      <c r="M5" s="66">
        <f>IFERROR(K5/(L5/100)-100,0)</f>
        <v>0</v>
      </c>
    </row>
    <row r="6" spans="1:13" x14ac:dyDescent="0.25">
      <c r="A6" s="44" t="s">
        <v>2</v>
      </c>
      <c r="B6" s="44" t="s">
        <v>188</v>
      </c>
      <c r="C6" s="44" t="s">
        <v>96</v>
      </c>
      <c r="D6" s="67">
        <v>44154</v>
      </c>
      <c r="E6" s="44">
        <v>10</v>
      </c>
      <c r="F6" s="44"/>
      <c r="G6" s="44"/>
      <c r="H6" s="54" t="s">
        <v>81</v>
      </c>
      <c r="I6" s="99" t="s">
        <v>42</v>
      </c>
      <c r="J6" s="45"/>
      <c r="K6" s="68">
        <f>SUMIF(B:B,H6,E:E)</f>
        <v>14</v>
      </c>
      <c r="L6" s="65">
        <f>Gesamtansicht!H32</f>
        <v>26</v>
      </c>
      <c r="M6" s="66">
        <f>IFERROR(K6/(L6/100)-100,0)</f>
        <v>-46.153846153846153</v>
      </c>
    </row>
    <row r="7" spans="1:13" x14ac:dyDescent="0.25">
      <c r="A7" s="44" t="s">
        <v>4</v>
      </c>
      <c r="B7" s="44" t="s">
        <v>188</v>
      </c>
      <c r="C7" s="44" t="s">
        <v>96</v>
      </c>
      <c r="D7" s="67">
        <v>44154</v>
      </c>
      <c r="E7" s="44">
        <v>12</v>
      </c>
      <c r="F7" s="44"/>
      <c r="G7" s="44"/>
      <c r="H7" s="54"/>
      <c r="I7" s="44"/>
      <c r="J7" s="45"/>
      <c r="K7" s="65">
        <f>SUMIF(B:B,H7,E:E)</f>
        <v>0</v>
      </c>
      <c r="L7" s="65">
        <f>Gesamtansicht!H33</f>
        <v>0</v>
      </c>
      <c r="M7" s="66">
        <f>IFERROR(K7/(L7/100)-100,0)</f>
        <v>0</v>
      </c>
    </row>
    <row r="8" spans="1:13" x14ac:dyDescent="0.25">
      <c r="A8" s="44" t="s">
        <v>3</v>
      </c>
      <c r="B8" s="44" t="s">
        <v>83</v>
      </c>
      <c r="C8" s="44" t="s">
        <v>98</v>
      </c>
      <c r="D8" s="67">
        <v>44174</v>
      </c>
      <c r="E8" s="44">
        <v>6</v>
      </c>
      <c r="F8" s="44"/>
      <c r="G8" s="44"/>
      <c r="H8" s="89" t="s">
        <v>1</v>
      </c>
      <c r="I8" s="89"/>
      <c r="J8" s="77"/>
      <c r="K8" s="79">
        <f>SUM(K4:K7)</f>
        <v>189</v>
      </c>
      <c r="L8" s="79">
        <f>SUM(L3:L7)</f>
        <v>75</v>
      </c>
      <c r="M8" s="86">
        <f>IFERROR(K7/(L8/100)-100,0)</f>
        <v>-100</v>
      </c>
    </row>
    <row r="9" spans="1:13" x14ac:dyDescent="0.25">
      <c r="A9" s="44" t="s">
        <v>4</v>
      </c>
      <c r="B9" s="44" t="s">
        <v>81</v>
      </c>
      <c r="C9" s="44" t="s">
        <v>113</v>
      </c>
      <c r="D9" s="67">
        <v>44174</v>
      </c>
      <c r="E9" s="44">
        <v>4</v>
      </c>
      <c r="F9" s="44"/>
      <c r="G9" s="44"/>
      <c r="H9" s="44"/>
      <c r="I9" s="44"/>
      <c r="J9" s="45"/>
      <c r="K9" s="45"/>
      <c r="L9" s="45"/>
      <c r="M9" s="44"/>
    </row>
    <row r="10" spans="1:13" ht="15.75" customHeight="1" x14ac:dyDescent="0.25">
      <c r="A10" s="44" t="s">
        <v>4</v>
      </c>
      <c r="B10" s="44" t="s">
        <v>81</v>
      </c>
      <c r="C10" s="81" t="s">
        <v>177</v>
      </c>
      <c r="D10" s="67">
        <v>44175</v>
      </c>
      <c r="E10" s="44">
        <v>3</v>
      </c>
      <c r="F10" s="44"/>
      <c r="G10" s="44"/>
      <c r="H10" s="50" t="s">
        <v>50</v>
      </c>
      <c r="I10" s="62" t="s">
        <v>47</v>
      </c>
      <c r="J10" s="62" t="s">
        <v>6</v>
      </c>
      <c r="K10" s="62" t="s">
        <v>7</v>
      </c>
      <c r="L10" s="45"/>
      <c r="M10" s="44"/>
    </row>
    <row r="11" spans="1:13" x14ac:dyDescent="0.25">
      <c r="A11" s="44" t="s">
        <v>3</v>
      </c>
      <c r="B11" s="44" t="s">
        <v>83</v>
      </c>
      <c r="C11" s="44" t="s">
        <v>122</v>
      </c>
      <c r="D11" s="67">
        <v>44175</v>
      </c>
      <c r="E11" s="44">
        <v>3</v>
      </c>
      <c r="F11" s="44"/>
      <c r="G11" s="44"/>
      <c r="H11" s="54" t="s">
        <v>2</v>
      </c>
      <c r="I11" s="96">
        <f>SUMIF(A:A,H11,E:E)</f>
        <v>33</v>
      </c>
      <c r="J11" s="74">
        <f>Gesamtansicht!L29</f>
        <v>0</v>
      </c>
      <c r="K11" s="66">
        <f t="shared" ref="K11:K12" si="0">IFERROR(I11/(J11/100)-100,0)</f>
        <v>0</v>
      </c>
      <c r="L11" s="45"/>
      <c r="M11" s="44"/>
    </row>
    <row r="12" spans="1:13" x14ac:dyDescent="0.25">
      <c r="A12" s="44" t="s">
        <v>4</v>
      </c>
      <c r="B12" s="44" t="s">
        <v>188</v>
      </c>
      <c r="C12" s="44" t="s">
        <v>179</v>
      </c>
      <c r="D12" s="67">
        <v>44209</v>
      </c>
      <c r="E12" s="44">
        <v>2</v>
      </c>
      <c r="F12" s="44"/>
      <c r="G12" s="44"/>
      <c r="H12" s="44" t="s">
        <v>3</v>
      </c>
      <c r="I12" s="97">
        <f>SUMIF(A:A,H12,E:E)</f>
        <v>76</v>
      </c>
      <c r="J12" s="68">
        <f>Gesamtansicht!O29</f>
        <v>26</v>
      </c>
      <c r="K12" s="66">
        <f t="shared" si="0"/>
        <v>192.30769230769232</v>
      </c>
      <c r="L12" s="45"/>
      <c r="M12" s="44"/>
    </row>
    <row r="13" spans="1:13" x14ac:dyDescent="0.25">
      <c r="A13" s="44" t="s">
        <v>3</v>
      </c>
      <c r="B13" s="44" t="s">
        <v>83</v>
      </c>
      <c r="C13" s="44" t="s">
        <v>131</v>
      </c>
      <c r="D13" s="67">
        <v>44210</v>
      </c>
      <c r="E13" s="44">
        <v>1</v>
      </c>
      <c r="F13" s="44"/>
      <c r="G13" s="44"/>
      <c r="H13" s="44" t="s">
        <v>4</v>
      </c>
      <c r="I13" s="97">
        <f>SUMIF(A:A,H13,E:E)</f>
        <v>80</v>
      </c>
      <c r="J13" s="68">
        <f>Gesamtansicht!R29</f>
        <v>49</v>
      </c>
      <c r="K13" s="66">
        <f>IFERROR(I13/(J13/100)-100,0)</f>
        <v>63.265306122448976</v>
      </c>
      <c r="L13" s="45"/>
      <c r="M13" s="44"/>
    </row>
    <row r="14" spans="1:13" x14ac:dyDescent="0.25">
      <c r="A14" s="101" t="s">
        <v>4</v>
      </c>
      <c r="B14" s="101" t="s">
        <v>81</v>
      </c>
      <c r="C14" s="101" t="s">
        <v>132</v>
      </c>
      <c r="D14" s="102">
        <v>44210</v>
      </c>
      <c r="E14" s="101">
        <v>2</v>
      </c>
      <c r="F14" s="44"/>
      <c r="G14" s="44"/>
      <c r="H14" s="89" t="s">
        <v>43</v>
      </c>
      <c r="I14" s="98">
        <f>SUM(I11:I13)</f>
        <v>189</v>
      </c>
      <c r="J14" s="79">
        <f>SUM(J11:J13)</f>
        <v>75</v>
      </c>
      <c r="K14" s="80">
        <f>IFERROR(I14/(J14/100)-100,0)</f>
        <v>152</v>
      </c>
      <c r="L14" s="45"/>
      <c r="M14" s="44"/>
    </row>
    <row r="15" spans="1:13" x14ac:dyDescent="0.25">
      <c r="A15" s="101" t="s">
        <v>4</v>
      </c>
      <c r="B15" s="101" t="s">
        <v>188</v>
      </c>
      <c r="C15" s="101" t="s">
        <v>184</v>
      </c>
      <c r="D15" s="102">
        <v>44248</v>
      </c>
      <c r="E15" s="101">
        <v>5</v>
      </c>
      <c r="J15"/>
      <c r="K15"/>
    </row>
    <row r="16" spans="1:13" x14ac:dyDescent="0.25">
      <c r="A16" s="101" t="s">
        <v>3</v>
      </c>
      <c r="B16" s="101" t="s">
        <v>188</v>
      </c>
      <c r="C16" s="101" t="s">
        <v>96</v>
      </c>
      <c r="D16" s="102">
        <v>44250</v>
      </c>
      <c r="E16" s="101">
        <v>3</v>
      </c>
      <c r="F16" s="58"/>
      <c r="J16"/>
      <c r="K16"/>
    </row>
    <row r="17" spans="1:6" x14ac:dyDescent="0.25">
      <c r="A17" s="101" t="s">
        <v>3</v>
      </c>
      <c r="B17" s="101" t="s">
        <v>188</v>
      </c>
      <c r="C17" s="101" t="s">
        <v>96</v>
      </c>
      <c r="D17" s="102">
        <v>44251</v>
      </c>
      <c r="E17" s="101">
        <v>4</v>
      </c>
      <c r="F17" s="1"/>
    </row>
    <row r="18" spans="1:6" x14ac:dyDescent="0.25">
      <c r="A18" s="101" t="s">
        <v>4</v>
      </c>
      <c r="B18" s="101" t="s">
        <v>188</v>
      </c>
      <c r="C18" s="101" t="s">
        <v>184</v>
      </c>
      <c r="D18" s="102">
        <v>44251</v>
      </c>
      <c r="E18" s="101">
        <v>6</v>
      </c>
    </row>
    <row r="19" spans="1:6" x14ac:dyDescent="0.25">
      <c r="A19" s="101" t="s">
        <v>3</v>
      </c>
      <c r="B19" s="101" t="s">
        <v>188</v>
      </c>
      <c r="C19" s="101" t="s">
        <v>96</v>
      </c>
      <c r="D19" s="102">
        <v>44252</v>
      </c>
      <c r="E19" s="101">
        <v>4</v>
      </c>
    </row>
    <row r="20" spans="1:6" x14ac:dyDescent="0.25">
      <c r="A20" s="101" t="s">
        <v>4</v>
      </c>
      <c r="B20" s="101" t="s">
        <v>188</v>
      </c>
      <c r="C20" s="101" t="s">
        <v>178</v>
      </c>
      <c r="D20" s="102">
        <v>44255</v>
      </c>
      <c r="E20" s="101">
        <v>4</v>
      </c>
    </row>
    <row r="21" spans="1:6" x14ac:dyDescent="0.25">
      <c r="A21" s="101" t="s">
        <v>2</v>
      </c>
      <c r="B21" s="101" t="s">
        <v>188</v>
      </c>
      <c r="C21" s="101" t="s">
        <v>156</v>
      </c>
      <c r="D21" s="102">
        <v>44265</v>
      </c>
      <c r="E21" s="101">
        <v>3</v>
      </c>
    </row>
    <row r="22" spans="1:6" x14ac:dyDescent="0.25">
      <c r="A22" s="101" t="s">
        <v>4</v>
      </c>
      <c r="B22" s="101" t="s">
        <v>188</v>
      </c>
      <c r="C22" s="101" t="s">
        <v>185</v>
      </c>
      <c r="D22" s="102">
        <v>44294</v>
      </c>
      <c r="E22" s="101">
        <v>4</v>
      </c>
    </row>
    <row r="23" spans="1:6" x14ac:dyDescent="0.25">
      <c r="A23" s="101" t="s">
        <v>3</v>
      </c>
      <c r="B23" s="101" t="s">
        <v>188</v>
      </c>
      <c r="C23" s="101" t="s">
        <v>156</v>
      </c>
      <c r="D23" s="102">
        <v>44296</v>
      </c>
      <c r="E23" s="101">
        <v>5</v>
      </c>
    </row>
    <row r="24" spans="1:6" x14ac:dyDescent="0.25">
      <c r="A24" s="101" t="s">
        <v>4</v>
      </c>
      <c r="B24" s="101" t="s">
        <v>188</v>
      </c>
      <c r="C24" s="101" t="s">
        <v>186</v>
      </c>
      <c r="D24" s="102">
        <v>44298</v>
      </c>
      <c r="E24" s="101">
        <v>5</v>
      </c>
    </row>
    <row r="25" spans="1:6" x14ac:dyDescent="0.25">
      <c r="A25" s="101" t="s">
        <v>4</v>
      </c>
      <c r="B25" s="101" t="s">
        <v>188</v>
      </c>
      <c r="C25" s="101" t="s">
        <v>186</v>
      </c>
      <c r="D25" s="102">
        <v>44300</v>
      </c>
      <c r="E25" s="101">
        <v>6</v>
      </c>
    </row>
    <row r="26" spans="1:6" x14ac:dyDescent="0.25">
      <c r="A26" s="101" t="s">
        <v>3</v>
      </c>
      <c r="B26" s="101" t="s">
        <v>188</v>
      </c>
      <c r="C26" s="101" t="s">
        <v>152</v>
      </c>
      <c r="D26" s="102">
        <v>44301</v>
      </c>
      <c r="E26" s="101">
        <v>3</v>
      </c>
    </row>
    <row r="27" spans="1:6" x14ac:dyDescent="0.25">
      <c r="A27" s="101" t="s">
        <v>3</v>
      </c>
      <c r="B27" s="101" t="s">
        <v>188</v>
      </c>
      <c r="C27" s="101" t="s">
        <v>152</v>
      </c>
      <c r="D27" s="102">
        <v>44302</v>
      </c>
      <c r="E27" s="101">
        <v>6</v>
      </c>
    </row>
    <row r="28" spans="1:6" x14ac:dyDescent="0.25">
      <c r="A28" s="101" t="s">
        <v>3</v>
      </c>
      <c r="B28" s="101" t="s">
        <v>188</v>
      </c>
      <c r="C28" s="101" t="s">
        <v>155</v>
      </c>
      <c r="D28" s="102">
        <v>44302</v>
      </c>
      <c r="E28" s="101">
        <v>4</v>
      </c>
    </row>
    <row r="29" spans="1:6" x14ac:dyDescent="0.25">
      <c r="A29" s="101" t="s">
        <v>2</v>
      </c>
      <c r="B29" s="101" t="s">
        <v>188</v>
      </c>
      <c r="C29" s="101" t="s">
        <v>152</v>
      </c>
      <c r="D29" s="102">
        <v>44302</v>
      </c>
      <c r="E29" s="101">
        <v>5</v>
      </c>
    </row>
    <row r="30" spans="1:6" x14ac:dyDescent="0.25">
      <c r="A30" s="101" t="s">
        <v>3</v>
      </c>
      <c r="B30" s="101" t="s">
        <v>188</v>
      </c>
      <c r="C30" s="101" t="s">
        <v>152</v>
      </c>
      <c r="D30" s="102">
        <v>44303</v>
      </c>
      <c r="E30" s="101">
        <v>4</v>
      </c>
    </row>
    <row r="31" spans="1:6" x14ac:dyDescent="0.25">
      <c r="A31" s="101" t="s">
        <v>3</v>
      </c>
      <c r="B31" s="101" t="s">
        <v>188</v>
      </c>
      <c r="C31" s="101" t="s">
        <v>155</v>
      </c>
      <c r="D31" s="102">
        <v>44303</v>
      </c>
      <c r="E31" s="101">
        <v>3</v>
      </c>
    </row>
    <row r="32" spans="1:6" x14ac:dyDescent="0.25">
      <c r="A32" s="101" t="s">
        <v>4</v>
      </c>
      <c r="B32" s="101" t="s">
        <v>188</v>
      </c>
      <c r="C32" s="101" t="s">
        <v>187</v>
      </c>
      <c r="D32" s="102">
        <v>44303</v>
      </c>
      <c r="E32" s="101">
        <v>6</v>
      </c>
    </row>
    <row r="33" spans="1:5" x14ac:dyDescent="0.25">
      <c r="A33" s="101" t="s">
        <v>4</v>
      </c>
      <c r="B33" s="101" t="s">
        <v>188</v>
      </c>
      <c r="C33" s="101" t="s">
        <v>187</v>
      </c>
      <c r="D33" s="102">
        <v>44304</v>
      </c>
      <c r="E33" s="101">
        <v>3</v>
      </c>
    </row>
    <row r="34" spans="1:5" x14ac:dyDescent="0.25">
      <c r="A34" s="101" t="s">
        <v>3</v>
      </c>
      <c r="B34" s="101" t="s">
        <v>188</v>
      </c>
      <c r="C34" s="101" t="s">
        <v>157</v>
      </c>
      <c r="D34" s="102">
        <v>44305</v>
      </c>
      <c r="E34" s="101">
        <v>3</v>
      </c>
    </row>
    <row r="35" spans="1:5" x14ac:dyDescent="0.25">
      <c r="A35" s="101" t="s">
        <v>4</v>
      </c>
      <c r="B35" s="101" t="s">
        <v>188</v>
      </c>
      <c r="C35" s="101" t="s">
        <v>180</v>
      </c>
      <c r="D35" s="102">
        <v>44305</v>
      </c>
      <c r="E35" s="101">
        <v>5</v>
      </c>
    </row>
    <row r="36" spans="1:5" x14ac:dyDescent="0.25">
      <c r="A36" s="101" t="s">
        <v>4</v>
      </c>
      <c r="B36" s="101" t="s">
        <v>188</v>
      </c>
      <c r="C36" s="101" t="s">
        <v>181</v>
      </c>
      <c r="D36" s="102">
        <v>44305</v>
      </c>
      <c r="E36" s="101">
        <v>3</v>
      </c>
    </row>
    <row r="37" spans="1:5" x14ac:dyDescent="0.25">
      <c r="A37" s="101" t="s">
        <v>2</v>
      </c>
      <c r="B37" s="101" t="s">
        <v>188</v>
      </c>
      <c r="C37" s="101" t="s">
        <v>155</v>
      </c>
      <c r="D37" s="102">
        <v>44305</v>
      </c>
      <c r="E37" s="101">
        <v>7</v>
      </c>
    </row>
    <row r="38" spans="1:5" x14ac:dyDescent="0.25">
      <c r="A38" s="101" t="s">
        <v>3</v>
      </c>
      <c r="B38" s="101" t="s">
        <v>188</v>
      </c>
      <c r="C38" s="101" t="s">
        <v>153</v>
      </c>
      <c r="D38" s="102">
        <v>44306</v>
      </c>
      <c r="E38" s="101">
        <v>12</v>
      </c>
    </row>
    <row r="39" spans="1:5" x14ac:dyDescent="0.25">
      <c r="A39" s="101" t="s">
        <v>2</v>
      </c>
      <c r="B39" s="101" t="s">
        <v>188</v>
      </c>
      <c r="C39" s="101" t="s">
        <v>219</v>
      </c>
      <c r="D39" s="102">
        <v>44306</v>
      </c>
      <c r="E39" s="101">
        <v>3</v>
      </c>
    </row>
    <row r="40" spans="1:5" x14ac:dyDescent="0.25">
      <c r="A40" s="101" t="s">
        <v>2</v>
      </c>
      <c r="B40" s="101" t="s">
        <v>188</v>
      </c>
      <c r="C40" s="101" t="s">
        <v>220</v>
      </c>
      <c r="D40" s="102">
        <v>44306</v>
      </c>
      <c r="E40" s="101">
        <v>2</v>
      </c>
    </row>
    <row r="41" spans="1:5" x14ac:dyDescent="0.25">
      <c r="A41" s="101" t="s">
        <v>3</v>
      </c>
      <c r="B41" s="101" t="s">
        <v>188</v>
      </c>
      <c r="C41" s="101" t="s">
        <v>154</v>
      </c>
      <c r="D41" s="102">
        <v>44307</v>
      </c>
      <c r="E41" s="101">
        <v>4</v>
      </c>
    </row>
    <row r="42" spans="1:5" x14ac:dyDescent="0.25">
      <c r="A42" s="101" t="s">
        <v>4</v>
      </c>
      <c r="B42" s="101" t="s">
        <v>188</v>
      </c>
      <c r="C42" s="101" t="s">
        <v>182</v>
      </c>
      <c r="D42" s="102">
        <v>44307</v>
      </c>
      <c r="E42" s="101">
        <v>3</v>
      </c>
    </row>
    <row r="43" spans="1:5" x14ac:dyDescent="0.25">
      <c r="A43" s="101" t="s">
        <v>4</v>
      </c>
      <c r="B43" s="101" t="s">
        <v>188</v>
      </c>
      <c r="C43" s="101" t="s">
        <v>183</v>
      </c>
      <c r="D43" s="102">
        <v>44307</v>
      </c>
      <c r="E43" s="101">
        <v>2</v>
      </c>
    </row>
    <row r="44" spans="1:5" x14ac:dyDescent="0.25">
      <c r="A44" s="101" t="s">
        <v>2</v>
      </c>
      <c r="B44" s="101" t="s">
        <v>188</v>
      </c>
      <c r="C44" s="101" t="s">
        <v>221</v>
      </c>
      <c r="D44" s="102">
        <v>44307</v>
      </c>
      <c r="E44" s="101">
        <v>3</v>
      </c>
    </row>
  </sheetData>
  <autoFilter ref="A3:F45" xr:uid="{0E2B4F40-94BB-4CDA-BDC9-5DA1F809BF62}">
    <sortState xmlns:xlrd2="http://schemas.microsoft.com/office/spreadsheetml/2017/richdata2" ref="A4:F45">
      <sortCondition ref="D3:D45"/>
    </sortState>
  </autoFilter>
  <phoneticPr fontId="14" type="noConversion"/>
  <conditionalFormatting sqref="M4:M7">
    <cfRule type="iconSet" priority="3">
      <iconSet>
        <cfvo type="percent" val="0"/>
        <cfvo type="num" val="0"/>
        <cfvo type="num" val="20"/>
      </iconSet>
    </cfRule>
  </conditionalFormatting>
  <conditionalFormatting sqref="K11:K13">
    <cfRule type="iconSet" priority="2">
      <iconSet>
        <cfvo type="percent" val="0"/>
        <cfvo type="num" val="0"/>
        <cfvo type="num" val="20"/>
      </iconSet>
    </cfRule>
  </conditionalFormatting>
  <dataValidations count="6">
    <dataValidation type="list" allowBlank="1" showInputMessage="1" showErrorMessage="1" errorTitle="Eingabe korrigieren" promptTitle="Falsche Eingabe" sqref="B3" xr:uid="{8F5B3D0A-BD8C-4673-B2D5-6C57623C943A}">
      <formula1>$H$14:$H$17</formula1>
    </dataValidation>
    <dataValidation type="list" allowBlank="1" showInputMessage="1" showErrorMessage="1" errorTitle="Name korrigieren" promptTitle="Name falsch" sqref="A3" xr:uid="{2E3294B8-E9D6-48D0-82A0-81C188D43892}">
      <formula1>$H$10:$H$12</formula1>
    </dataValidation>
    <dataValidation type="list" allowBlank="1" showInputMessage="1" showErrorMessage="1" errorTitle="Eingabe korrigieren" promptTitle="Falsche Eingabe" sqref="B4:B11 B42:B1048576" xr:uid="{4C4E825F-FD56-432E-BDD8-96DAD7D1B12D}">
      <formula1>$H$3:$H$7</formula1>
    </dataValidation>
    <dataValidation type="list" allowBlank="1" showInputMessage="1" showErrorMessage="1" errorTitle="Eingabe korrigieren" promptTitle="Falsche Eingabe" sqref="B12:B41" xr:uid="{38A34196-CC7B-426C-84D1-0D0FB7ACC18F}">
      <formula1>$H$4:$H$7</formula1>
    </dataValidation>
    <dataValidation type="list" allowBlank="1" showInputMessage="1" showErrorMessage="1" errorTitle="Name korrigieren" promptTitle="Name falsch" sqref="A4:A40" xr:uid="{7B978CD2-97A8-4039-808A-02165E74B2D8}">
      <formula1>$H$11:$H$13</formula1>
    </dataValidation>
    <dataValidation type="list" allowBlank="1" showInputMessage="1" showErrorMessage="1" sqref="A41:A57" xr:uid="{23D12D7A-64E5-4551-8B7A-C2B6865E34F9}">
      <formula1>$H$11:$H$13</formula1>
    </dataValidation>
  </dataValidations>
  <pageMargins left="0.7" right="0.7" top="0.6875" bottom="0.78740157499999996" header="0.3" footer="0.3"/>
  <pageSetup paperSize="8" scale="8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B180-50C9-45DF-9B08-6ACFCA9D295F}">
  <dimension ref="A1"/>
  <sheetViews>
    <sheetView zoomScale="85" zoomScaleNormal="85" workbookViewId="0">
      <selection activeCell="O25" sqref="O25"/>
    </sheetView>
  </sheetViews>
  <sheetFormatPr baseColWidth="10" defaultColWidth="11.42578125" defaultRowHeight="15" x14ac:dyDescent="0.25"/>
  <sheetData/>
  <pageMargins left="0.7" right="0.7" top="0.78740157499999996" bottom="0.78740157499999996" header="0.3" footer="0.3"/>
  <pageSetup paperSize="9" scale="9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514F-6340-49B3-AF11-48F9D41862BE}">
  <dimension ref="A1"/>
  <sheetViews>
    <sheetView zoomScale="70" zoomScaleNormal="70" workbookViewId="0">
      <selection activeCell="T41" sqref="T41"/>
    </sheetView>
  </sheetViews>
  <sheetFormatPr baseColWidth="10" defaultColWidth="11.42578125" defaultRowHeight="15" x14ac:dyDescent="0.25"/>
  <sheetData/>
  <pageMargins left="0.7" right="0.7" top="0.78740157499999996" bottom="0.78740157499999996" header="0.3" footer="0.3"/>
  <pageSetup paperSize="9" scale="9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6958C3BC97CC94CBC659417648ABC8C" ma:contentTypeVersion="12" ma:contentTypeDescription="Ein neues Dokument erstellen." ma:contentTypeScope="" ma:versionID="6f433e88b657da3ca94161ccaf292fe2">
  <xsd:schema xmlns:xsd="http://www.w3.org/2001/XMLSchema" xmlns:xs="http://www.w3.org/2001/XMLSchema" xmlns:p="http://schemas.microsoft.com/office/2006/metadata/properties" xmlns:ns3="daf5e767-e870-488d-b4eb-b8109a46c05b" xmlns:ns4="2a308820-4e9d-40a3-afb2-dbdb072d9b63" targetNamespace="http://schemas.microsoft.com/office/2006/metadata/properties" ma:root="true" ma:fieldsID="6fba872c299cc24106d97276b0489852" ns3:_="" ns4:_="">
    <xsd:import namespace="daf5e767-e870-488d-b4eb-b8109a46c05b"/>
    <xsd:import namespace="2a308820-4e9d-40a3-afb2-dbdb072d9b6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5e767-e870-488d-b4eb-b8109a46c05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308820-4e9d-40a3-afb2-dbdb072d9b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6EB63E-B32B-4FA3-A7AB-3B074FB641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34F16B-2AD1-4235-A55B-2B9FD06A68F9}">
  <ds:schemaRefs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2a308820-4e9d-40a3-afb2-dbdb072d9b63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daf5e767-e870-488d-b4eb-b8109a46c05b"/>
  </ds:schemaRefs>
</ds:datastoreItem>
</file>

<file path=customXml/itemProps3.xml><?xml version="1.0" encoding="utf-8"?>
<ds:datastoreItem xmlns:ds="http://schemas.openxmlformats.org/officeDocument/2006/customXml" ds:itemID="{CCD40D77-BBD5-43DE-8437-FF2CF66B5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f5e767-e870-488d-b4eb-b8109a46c05b"/>
    <ds:schemaRef ds:uri="2a308820-4e9d-40a3-afb2-dbdb072d9b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Gesamtansicht</vt:lpstr>
      <vt:lpstr>Vorprojektphase</vt:lpstr>
      <vt:lpstr>Projektmanagement</vt:lpstr>
      <vt:lpstr>Implementierung der Spielelogik</vt:lpstr>
      <vt:lpstr>Erstellung der Spiel-Assets</vt:lpstr>
      <vt:lpstr>Erstellung von SFX&amp;VFX</vt:lpstr>
      <vt:lpstr>Dokumentation</vt:lpstr>
      <vt:lpstr>Tabelle3</vt:lpstr>
      <vt:lpstr>Tabelle2</vt:lpstr>
      <vt:lpstr>Tabelle1</vt:lpstr>
      <vt:lpstr>Diagramme_</vt:lpstr>
      <vt:lpstr>Kompatibilitätsbericht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Josef</dc:creator>
  <cp:keywords/>
  <dc:description/>
  <cp:lastModifiedBy>Beton Locke</cp:lastModifiedBy>
  <cp:revision/>
  <cp:lastPrinted>2021-01-14T15:17:00Z</cp:lastPrinted>
  <dcterms:created xsi:type="dcterms:W3CDTF">2011-11-24T09:03:11Z</dcterms:created>
  <dcterms:modified xsi:type="dcterms:W3CDTF">2021-04-30T08:26:29Z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0x01010086958C3BC97CC94CBC659417648ABC8C</vt:lpwstr>
  </property>
</Properties>
</file>