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ea519bde4720e977/VBA Course/Projects/Portfolio Tracker/"/>
    </mc:Choice>
  </mc:AlternateContent>
  <xr:revisionPtr revIDLastSave="443" documentId="8_{3598A283-413A-43AD-A912-3F5602D6758B}" xr6:coauthVersionLast="47" xr6:coauthVersionMax="47" xr10:uidLastSave="{0720712C-DC74-448A-A0BD-16F0D93E262C}"/>
  <bookViews>
    <workbookView xWindow="-120" yWindow="-120" windowWidth="29040" windowHeight="15840" activeTab="1" xr2:uid="{9088BA52-E49B-43D3-B182-0DCAD007BB57}"/>
  </bookViews>
  <sheets>
    <sheet name="Transactions" sheetId="2" r:id="rId1"/>
    <sheet name="Dashboard" sheetId="1" r:id="rId2"/>
    <sheet name="Chartin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5" i="1" l="1"/>
  <c r="H17" i="1"/>
  <c r="F4" i="3"/>
  <c r="C5" i="3"/>
  <c r="F5" i="3" s="1"/>
  <c r="C4" i="3"/>
  <c r="B8" i="1" a="1"/>
  <c r="B8" i="1" s="1"/>
  <c r="C8" i="1" s="1" a="1"/>
  <c r="C8" i="1" s="1"/>
  <c r="H7" i="2"/>
  <c r="H6" i="2"/>
  <c r="H5" i="2"/>
  <c r="H4" i="2"/>
  <c r="H3" i="2"/>
  <c r="D7" i="2" a="1"/>
  <c r="D7" i="2" s="1"/>
  <c r="D6" i="2" a="1"/>
  <c r="D6" i="2" s="1"/>
  <c r="D5" i="2" a="1"/>
  <c r="D5" i="2" s="1"/>
  <c r="D4" i="2" a="1"/>
  <c r="D4" i="2" s="1"/>
  <c r="D3" i="2" a="1"/>
  <c r="D3" i="2" s="1"/>
  <c r="E8" i="3" a="1"/>
  <c r="B8" i="3" a="1"/>
  <c r="E8" i="3" l="1"/>
  <c r="B8" i="3"/>
  <c r="K8" i="1" a="1"/>
  <c r="K8" i="1" s="1"/>
  <c r="L8" i="1" a="1"/>
  <c r="L8" i="1" s="1"/>
  <c r="D8" i="1" a="1"/>
  <c r="D8" i="1" s="1"/>
  <c r="E8" i="1" a="1"/>
  <c r="F8" i="1" a="1"/>
  <c r="F8" i="1" s="1"/>
  <c r="E8" i="1" l="1"/>
  <c r="G8" i="1" s="1"/>
  <c r="G11" i="1"/>
  <c r="G10" i="1"/>
  <c r="G9" i="1"/>
  <c r="I8" i="1" l="1" a="1"/>
  <c r="I8" i="1" s="1"/>
  <c r="G3" i="1" s="1"/>
  <c r="F3" i="1"/>
  <c r="H8" i="1"/>
  <c r="J8" i="1" a="1"/>
  <c r="J8" i="1" s="1"/>
  <c r="H3" i="1" s="1"/>
  <c r="H10" i="1"/>
  <c r="H11" i="1"/>
  <c r="H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futureMetadata>
  <cellMetadata count="1">
    <bk>
      <rc t="1" v="0"/>
    </bk>
  </cellMetadata>
  <valueMetadata count="19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valueMetadata>
</metadata>
</file>

<file path=xl/sharedStrings.xml><?xml version="1.0" encoding="utf-8"?>
<sst xmlns="http://schemas.openxmlformats.org/spreadsheetml/2006/main" count="47" uniqueCount="35">
  <si>
    <t>Stock Portfolio Tracker</t>
  </si>
  <si>
    <t>Company</t>
  </si>
  <si>
    <t>Ticker</t>
  </si>
  <si>
    <t>Industry</t>
  </si>
  <si>
    <t>Quantity</t>
  </si>
  <si>
    <t>Price</t>
  </si>
  <si>
    <t>Market Value</t>
  </si>
  <si>
    <t>% Breakdown</t>
  </si>
  <si>
    <t>Day Change</t>
  </si>
  <si>
    <t>Gain (Loss)</t>
  </si>
  <si>
    <t>52 Week High</t>
  </si>
  <si>
    <t>52 Week Low</t>
  </si>
  <si>
    <t>Holdings</t>
  </si>
  <si>
    <t>Portfolio Breakdown</t>
  </si>
  <si>
    <t>Gain (Loss) Breakdown</t>
  </si>
  <si>
    <t>Historical Performance</t>
  </si>
  <si>
    <t>Stock Lookup -&gt;</t>
  </si>
  <si>
    <t>Time Period (Months) -&gt;</t>
  </si>
  <si>
    <t>Comparison -&gt;</t>
  </si>
  <si>
    <t>Date</t>
  </si>
  <si>
    <t>Transaction Type</t>
  </si>
  <si>
    <t>Units</t>
  </si>
  <si>
    <t>Transaction Total</t>
  </si>
  <si>
    <t>Currency</t>
  </si>
  <si>
    <t>Actual</t>
  </si>
  <si>
    <t>Ticker -&gt;</t>
  </si>
  <si>
    <t>Months -&gt;</t>
  </si>
  <si>
    <t>Comparison</t>
  </si>
  <si>
    <t>Company -&gt;</t>
  </si>
  <si>
    <t>GOOGL</t>
  </si>
  <si>
    <t>BUY</t>
  </si>
  <si>
    <t>SELL</t>
  </si>
  <si>
    <t>USD</t>
  </si>
  <si>
    <t>Portfolio Value</t>
  </si>
  <si>
    <t>$ Day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</si>
</sst>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0.00;\(#,##0.00\)"/>
    <numFmt numFmtId="166" formatCode="&quot;$&quot;#,##0.00;\(&quot;$&quot;#,##0.00\)\ "/>
    <numFmt numFmtId="167" formatCode="0.0%"/>
  </numFmts>
  <fonts count="9" x14ac:knownFonts="1">
    <font>
      <sz val="11"/>
      <color theme="1"/>
      <name val="Calibri"/>
      <family val="2"/>
      <scheme val="minor"/>
    </font>
    <font>
      <sz val="11"/>
      <color theme="1"/>
      <name val="Arial"/>
      <family val="2"/>
    </font>
    <font>
      <b/>
      <sz val="11"/>
      <color theme="0"/>
      <name val="Arial"/>
      <family val="2"/>
    </font>
    <font>
      <b/>
      <sz val="12"/>
      <color theme="0"/>
      <name val="Arial"/>
      <family val="2"/>
    </font>
    <font>
      <b/>
      <sz val="28"/>
      <color theme="0"/>
      <name val="Arial"/>
      <family val="2"/>
    </font>
    <font>
      <b/>
      <sz val="11"/>
      <color theme="1"/>
      <name val="Arial"/>
      <family val="2"/>
    </font>
    <font>
      <sz val="11"/>
      <color theme="1"/>
      <name val="Calibri"/>
      <family val="2"/>
      <scheme val="minor"/>
    </font>
    <font>
      <sz val="11"/>
      <color theme="0"/>
      <name val="Arial"/>
      <family val="2"/>
    </font>
    <font>
      <sz val="11"/>
      <name val="Arial"/>
      <family val="2"/>
    </font>
  </fonts>
  <fills count="7">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9" fontId="6" fillId="0" borderId="0" applyFont="0" applyFill="0" applyBorder="0" applyAlignment="0" applyProtection="0"/>
  </cellStyleXfs>
  <cellXfs count="25">
    <xf numFmtId="0" fontId="0" fillId="0" borderId="0" xfId="0"/>
    <xf numFmtId="0" fontId="1" fillId="0" borderId="0" xfId="0" applyFont="1"/>
    <xf numFmtId="0" fontId="2" fillId="2" borderId="0" xfId="0" applyFont="1" applyFill="1"/>
    <xf numFmtId="0" fontId="5" fillId="3" borderId="1" xfId="0" applyFont="1" applyFill="1" applyBorder="1" applyAlignment="1">
      <alignment horizontal="left"/>
    </xf>
    <xf numFmtId="0" fontId="1" fillId="4" borderId="2" xfId="0" applyFont="1" applyFill="1" applyBorder="1"/>
    <xf numFmtId="0" fontId="3" fillId="2" borderId="0" xfId="0" applyFont="1" applyFill="1" applyAlignment="1">
      <alignment horizontal="center"/>
    </xf>
    <xf numFmtId="0" fontId="2" fillId="2" borderId="0" xfId="0" applyFont="1" applyFill="1" applyAlignment="1">
      <alignment horizontal="center"/>
    </xf>
    <xf numFmtId="0" fontId="1" fillId="5" borderId="0" xfId="0" applyFont="1" applyFill="1"/>
    <xf numFmtId="0" fontId="7" fillId="2" borderId="0" xfId="0" applyFont="1" applyFill="1" applyAlignment="1">
      <alignment horizontal="center"/>
    </xf>
    <xf numFmtId="0" fontId="1" fillId="5" borderId="2" xfId="0" applyFont="1" applyFill="1" applyBorder="1"/>
    <xf numFmtId="14" fontId="1" fillId="5" borderId="0" xfId="0" applyNumberFormat="1" applyFont="1" applyFill="1"/>
    <xf numFmtId="44" fontId="1" fillId="5" borderId="0" xfId="0" applyNumberFormat="1" applyFont="1" applyFill="1"/>
    <xf numFmtId="164" fontId="1" fillId="5" borderId="0" xfId="0" applyNumberFormat="1" applyFont="1" applyFill="1"/>
    <xf numFmtId="166" fontId="1" fillId="5" borderId="0" xfId="0" applyNumberFormat="1" applyFont="1" applyFill="1"/>
    <xf numFmtId="167" fontId="1" fillId="0" borderId="0" xfId="1" applyNumberFormat="1" applyFont="1"/>
    <xf numFmtId="166" fontId="1" fillId="0" borderId="0" xfId="0" applyNumberFormat="1" applyFont="1"/>
    <xf numFmtId="0" fontId="4" fillId="2" borderId="0" xfId="0" applyFont="1" applyFill="1" applyAlignment="1">
      <alignment horizontal="center"/>
    </xf>
    <xf numFmtId="0" fontId="2" fillId="2" borderId="0" xfId="0" applyFont="1" applyFill="1" applyAlignment="1">
      <alignment horizontal="right"/>
    </xf>
    <xf numFmtId="166" fontId="2" fillId="2" borderId="0" xfId="0" applyNumberFormat="1" applyFont="1" applyFill="1" applyAlignment="1">
      <alignment vertical="center"/>
    </xf>
    <xf numFmtId="166" fontId="2" fillId="2" borderId="0" xfId="0" applyNumberFormat="1" applyFont="1" applyFill="1"/>
    <xf numFmtId="0" fontId="2" fillId="6" borderId="0" xfId="0" applyFont="1" applyFill="1" applyAlignment="1"/>
    <xf numFmtId="0" fontId="1" fillId="3" borderId="0" xfId="0" applyFont="1" applyFill="1" applyAlignment="1">
      <alignment horizontal="center"/>
    </xf>
    <xf numFmtId="0" fontId="1" fillId="4" borderId="3" xfId="0" applyFont="1" applyFill="1" applyBorder="1" applyAlignment="1">
      <alignment horizontal="center"/>
    </xf>
    <xf numFmtId="0" fontId="1" fillId="4" borderId="0" xfId="0" applyFont="1" applyFill="1" applyBorder="1" applyAlignment="1">
      <alignment horizontal="center"/>
    </xf>
    <xf numFmtId="0" fontId="8" fillId="3"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2"/>
              </a:solidFill>
              <a:ln w="19050">
                <a:solidFill>
                  <a:schemeClr val="lt1"/>
                </a:solidFill>
              </a:ln>
              <a:effectLst/>
            </c:spPr>
          </c:dPt>
          <c:dPt>
            <c:idx val="1"/>
            <c:bubble3D val="0"/>
            <c:spPr>
              <a:solidFill>
                <a:schemeClr val="accent4"/>
              </a:solidFill>
              <a:ln w="19050">
                <a:solidFill>
                  <a:schemeClr val="lt1"/>
                </a:solidFill>
              </a:ln>
              <a:effectLst/>
            </c:spPr>
          </c:dPt>
          <c:dPt>
            <c:idx val="2"/>
            <c:bubble3D val="0"/>
            <c:spPr>
              <a:solidFill>
                <a:schemeClr val="accent6"/>
              </a:solidFill>
              <a:ln w="19050">
                <a:solidFill>
                  <a:schemeClr val="lt1"/>
                </a:solidFill>
              </a:ln>
              <a:effectLst/>
            </c:spPr>
          </c:dPt>
          <c:dPt>
            <c:idx val="3"/>
            <c:bubble3D val="0"/>
            <c:spPr>
              <a:solidFill>
                <a:schemeClr val="accent2">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Dashboard!$C$8:$C$11</c:f>
              <c:strCache>
                <c:ptCount val="4"/>
                <c:pt idx="0">
                  <c:v>AAPL</c:v>
                </c:pt>
                <c:pt idx="1">
                  <c:v>RY</c:v>
                </c:pt>
                <c:pt idx="2">
                  <c:v>TSLA</c:v>
                </c:pt>
                <c:pt idx="3">
                  <c:v>GOOGL</c:v>
                </c:pt>
              </c:strCache>
            </c:strRef>
          </c:cat>
          <c:val>
            <c:numRef>
              <c:f>Dashboard!$H$8:$H$11</c:f>
              <c:numCache>
                <c:formatCode>0.0%</c:formatCode>
                <c:ptCount val="4"/>
                <c:pt idx="0">
                  <c:v>0.20365638906006053</c:v>
                </c:pt>
                <c:pt idx="1">
                  <c:v>0.11876201077041861</c:v>
                </c:pt>
                <c:pt idx="2">
                  <c:v>0.64984935540676469</c:v>
                </c:pt>
                <c:pt idx="3">
                  <c:v>2.7732244762756073E-2</c:v>
                </c:pt>
              </c:numCache>
            </c:numRef>
          </c:val>
          <c:extLst>
            <c:ext xmlns:c16="http://schemas.microsoft.com/office/drawing/2014/chart" uri="{C3380CC4-5D6E-409C-BE32-E72D297353CC}">
              <c16:uniqueId val="{00000000-EAC1-420B-B1E4-C79109C1D59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dLbl>
              <c:idx val="2"/>
              <c:layout>
                <c:manualLayout>
                  <c:x val="3.0197433785130359E-2"/>
                  <c:y val="1.6077609837905626E-7"/>
                </c:manualLayout>
              </c:layout>
              <c:dLblPos val="outEnd"/>
              <c:showLegendKey val="0"/>
              <c:showVal val="1"/>
              <c:showCatName val="1"/>
              <c:showSerName val="0"/>
              <c:showPercent val="0"/>
              <c:showBubbleSize val="0"/>
              <c:extLst>
                <c:ext xmlns:c15="http://schemas.microsoft.com/office/drawing/2012/chart" uri="{CE6537A1-D6FC-4f65-9D91-7224C49458BB}">
                  <c15:layout>
                    <c:manualLayout>
                      <c:w val="0.25035995487394996"/>
                      <c:h val="0.14683005805624913"/>
                    </c:manualLayout>
                  </c15:layout>
                </c:ext>
                <c:ext xmlns:c16="http://schemas.microsoft.com/office/drawing/2014/chart" uri="{C3380CC4-5D6E-409C-BE32-E72D297353CC}">
                  <c16:uniqueId val="{00000001-A323-4FD8-9484-C1CB621CCB6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Dashboard!$C$8:$C$11</c:f>
              <c:strCache>
                <c:ptCount val="4"/>
                <c:pt idx="0">
                  <c:v>AAPL</c:v>
                </c:pt>
                <c:pt idx="1">
                  <c:v>RY</c:v>
                </c:pt>
                <c:pt idx="2">
                  <c:v>TSLA</c:v>
                </c:pt>
                <c:pt idx="3">
                  <c:v>GOOGL</c:v>
                </c:pt>
              </c:strCache>
            </c:strRef>
          </c:cat>
          <c:val>
            <c:numRef>
              <c:f>Dashboard!$J$8:$J$11</c:f>
              <c:numCache>
                <c:formatCode>"$"#,##0.00;\("$"#,##0.00\)\ </c:formatCode>
                <c:ptCount val="4"/>
                <c:pt idx="0">
                  <c:v>2861.5</c:v>
                </c:pt>
                <c:pt idx="1">
                  <c:v>3861.5</c:v>
                </c:pt>
                <c:pt idx="2">
                  <c:v>-8138.5</c:v>
                </c:pt>
                <c:pt idx="3">
                  <c:v>6961.5</c:v>
                </c:pt>
              </c:numCache>
            </c:numRef>
          </c:val>
          <c:extLst>
            <c:ext xmlns:c16="http://schemas.microsoft.com/office/drawing/2014/chart" uri="{C3380CC4-5D6E-409C-BE32-E72D297353CC}">
              <c16:uniqueId val="{00000000-A323-4FD8-9484-C1CB621CCB6D}"/>
            </c:ext>
          </c:extLst>
        </c:ser>
        <c:dLbls>
          <c:dLblPos val="outEnd"/>
          <c:showLegendKey val="0"/>
          <c:showVal val="1"/>
          <c:showCatName val="0"/>
          <c:showSerName val="0"/>
          <c:showPercent val="0"/>
          <c:showBubbleSize val="0"/>
        </c:dLbls>
        <c:gapWidth val="219"/>
        <c:overlap val="-27"/>
        <c:axId val="365340272"/>
        <c:axId val="365343224"/>
      </c:barChart>
      <c:catAx>
        <c:axId val="365340272"/>
        <c:scaling>
          <c:orientation val="minMax"/>
        </c:scaling>
        <c:delete val="1"/>
        <c:axPos val="b"/>
        <c:numFmt formatCode="General" sourceLinked="1"/>
        <c:majorTickMark val="none"/>
        <c:minorTickMark val="none"/>
        <c:tickLblPos val="nextTo"/>
        <c:crossAx val="365343224"/>
        <c:crosses val="autoZero"/>
        <c:auto val="1"/>
        <c:lblAlgn val="ctr"/>
        <c:lblOffset val="100"/>
        <c:noMultiLvlLbl val="0"/>
      </c:catAx>
      <c:valAx>
        <c:axId val="365343224"/>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0;\(&quot;$&quot;#,##0.00\)\ " sourceLinked="1"/>
        <c:majorTickMark val="none"/>
        <c:minorTickMark val="none"/>
        <c:tickLblPos val="nextTo"/>
        <c:crossAx val="3653402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Charting!$C$8</c:f>
              <c:strCache>
                <c:ptCount val="1"/>
                <c:pt idx="0">
                  <c:v>Close</c:v>
                </c:pt>
              </c:strCache>
            </c:strRef>
          </c:tx>
          <c:spPr>
            <a:ln w="28575" cap="rnd">
              <a:solidFill>
                <a:srgbClr val="002060"/>
              </a:solidFill>
              <a:round/>
            </a:ln>
            <a:effectLst/>
          </c:spPr>
          <c:marker>
            <c:symbol val="none"/>
          </c:marker>
          <c:cat>
            <c:numRef>
              <c:f>Charting!$B$9:$B$71</c:f>
              <c:numCache>
                <c:formatCode>m/d/yyyy</c:formatCode>
                <c:ptCount val="63"/>
                <c:pt idx="0">
                  <c:v>44704</c:v>
                </c:pt>
                <c:pt idx="1">
                  <c:v>44705</c:v>
                </c:pt>
                <c:pt idx="2">
                  <c:v>44706</c:v>
                </c:pt>
                <c:pt idx="3">
                  <c:v>44707</c:v>
                </c:pt>
                <c:pt idx="4">
                  <c:v>44708</c:v>
                </c:pt>
                <c:pt idx="5">
                  <c:v>44712</c:v>
                </c:pt>
                <c:pt idx="6">
                  <c:v>44713</c:v>
                </c:pt>
                <c:pt idx="7">
                  <c:v>44714</c:v>
                </c:pt>
                <c:pt idx="8">
                  <c:v>44715</c:v>
                </c:pt>
                <c:pt idx="9">
                  <c:v>44718</c:v>
                </c:pt>
                <c:pt idx="10">
                  <c:v>44719</c:v>
                </c:pt>
                <c:pt idx="11">
                  <c:v>44720</c:v>
                </c:pt>
                <c:pt idx="12">
                  <c:v>44721</c:v>
                </c:pt>
                <c:pt idx="13">
                  <c:v>44722</c:v>
                </c:pt>
                <c:pt idx="14">
                  <c:v>44725</c:v>
                </c:pt>
                <c:pt idx="15">
                  <c:v>44726</c:v>
                </c:pt>
                <c:pt idx="16">
                  <c:v>44727</c:v>
                </c:pt>
                <c:pt idx="17">
                  <c:v>44728</c:v>
                </c:pt>
                <c:pt idx="18">
                  <c:v>44729</c:v>
                </c:pt>
                <c:pt idx="19">
                  <c:v>44733</c:v>
                </c:pt>
                <c:pt idx="20">
                  <c:v>44734</c:v>
                </c:pt>
                <c:pt idx="21">
                  <c:v>44735</c:v>
                </c:pt>
                <c:pt idx="22">
                  <c:v>44736</c:v>
                </c:pt>
                <c:pt idx="23">
                  <c:v>44739</c:v>
                </c:pt>
                <c:pt idx="24">
                  <c:v>44740</c:v>
                </c:pt>
                <c:pt idx="25">
                  <c:v>44741</c:v>
                </c:pt>
                <c:pt idx="26">
                  <c:v>44742</c:v>
                </c:pt>
                <c:pt idx="27">
                  <c:v>44743</c:v>
                </c:pt>
                <c:pt idx="28">
                  <c:v>44747</c:v>
                </c:pt>
                <c:pt idx="29">
                  <c:v>44748</c:v>
                </c:pt>
                <c:pt idx="30">
                  <c:v>44749</c:v>
                </c:pt>
                <c:pt idx="31">
                  <c:v>44750</c:v>
                </c:pt>
                <c:pt idx="32">
                  <c:v>44753</c:v>
                </c:pt>
                <c:pt idx="33">
                  <c:v>44754</c:v>
                </c:pt>
                <c:pt idx="34">
                  <c:v>44755</c:v>
                </c:pt>
                <c:pt idx="35">
                  <c:v>44756</c:v>
                </c:pt>
                <c:pt idx="36">
                  <c:v>44757</c:v>
                </c:pt>
                <c:pt idx="37">
                  <c:v>44760</c:v>
                </c:pt>
                <c:pt idx="38">
                  <c:v>44761</c:v>
                </c:pt>
                <c:pt idx="39">
                  <c:v>44762</c:v>
                </c:pt>
                <c:pt idx="40">
                  <c:v>44763</c:v>
                </c:pt>
                <c:pt idx="41">
                  <c:v>44764</c:v>
                </c:pt>
                <c:pt idx="42">
                  <c:v>44767</c:v>
                </c:pt>
                <c:pt idx="43">
                  <c:v>44768</c:v>
                </c:pt>
                <c:pt idx="44">
                  <c:v>44769</c:v>
                </c:pt>
                <c:pt idx="45">
                  <c:v>44770</c:v>
                </c:pt>
                <c:pt idx="46">
                  <c:v>44771</c:v>
                </c:pt>
                <c:pt idx="47">
                  <c:v>44774</c:v>
                </c:pt>
                <c:pt idx="48">
                  <c:v>44775</c:v>
                </c:pt>
                <c:pt idx="49">
                  <c:v>44776</c:v>
                </c:pt>
                <c:pt idx="50">
                  <c:v>44777</c:v>
                </c:pt>
                <c:pt idx="51">
                  <c:v>44778</c:v>
                </c:pt>
                <c:pt idx="52">
                  <c:v>44781</c:v>
                </c:pt>
                <c:pt idx="53">
                  <c:v>44782</c:v>
                </c:pt>
                <c:pt idx="54">
                  <c:v>44783</c:v>
                </c:pt>
                <c:pt idx="55">
                  <c:v>44784</c:v>
                </c:pt>
                <c:pt idx="56">
                  <c:v>44785</c:v>
                </c:pt>
                <c:pt idx="57">
                  <c:v>44788</c:v>
                </c:pt>
                <c:pt idx="58">
                  <c:v>44789</c:v>
                </c:pt>
                <c:pt idx="59">
                  <c:v>44790</c:v>
                </c:pt>
                <c:pt idx="60">
                  <c:v>44791</c:v>
                </c:pt>
                <c:pt idx="61">
                  <c:v>44792</c:v>
                </c:pt>
                <c:pt idx="62">
                  <c:v>44795</c:v>
                </c:pt>
              </c:numCache>
            </c:numRef>
          </c:cat>
          <c:val>
            <c:numRef>
              <c:f>Charting!$C$9:$C$71</c:f>
              <c:numCache>
                <c:formatCode>_([$$-409]* #,##0.00_);_([$$-409]* \(#,##0.00\);_([$$-409]* "-"??_);_(@_)</c:formatCode>
                <c:ptCount val="63"/>
                <c:pt idx="0">
                  <c:v>111.488</c:v>
                </c:pt>
                <c:pt idx="1">
                  <c:v>105.97</c:v>
                </c:pt>
                <c:pt idx="2">
                  <c:v>105.80500000000001</c:v>
                </c:pt>
                <c:pt idx="3">
                  <c:v>107.7925</c:v>
                </c:pt>
                <c:pt idx="4">
                  <c:v>112.3165</c:v>
                </c:pt>
                <c:pt idx="5">
                  <c:v>113.762</c:v>
                </c:pt>
                <c:pt idx="6">
                  <c:v>113.892</c:v>
                </c:pt>
                <c:pt idx="7">
                  <c:v>117.6225</c:v>
                </c:pt>
                <c:pt idx="8">
                  <c:v>114.541</c:v>
                </c:pt>
                <c:pt idx="9">
                  <c:v>116.8205</c:v>
                </c:pt>
                <c:pt idx="10">
                  <c:v>117.1495</c:v>
                </c:pt>
                <c:pt idx="11">
                  <c:v>117.194</c:v>
                </c:pt>
                <c:pt idx="12">
                  <c:v>114.8355</c:v>
                </c:pt>
                <c:pt idx="13">
                  <c:v>111.1615</c:v>
                </c:pt>
                <c:pt idx="14">
                  <c:v>106.3925</c:v>
                </c:pt>
                <c:pt idx="15">
                  <c:v>106.71550000000001</c:v>
                </c:pt>
                <c:pt idx="16">
                  <c:v>109.7645</c:v>
                </c:pt>
                <c:pt idx="17">
                  <c:v>106.0335</c:v>
                </c:pt>
                <c:pt idx="18">
                  <c:v>107.1435</c:v>
                </c:pt>
                <c:pt idx="19">
                  <c:v>111.544</c:v>
                </c:pt>
                <c:pt idx="20">
                  <c:v>111.4875</c:v>
                </c:pt>
                <c:pt idx="21">
                  <c:v>112.242</c:v>
                </c:pt>
                <c:pt idx="22">
                  <c:v>117.97499999999999</c:v>
                </c:pt>
                <c:pt idx="23">
                  <c:v>115.8335</c:v>
                </c:pt>
                <c:pt idx="24">
                  <c:v>112.00749999999999</c:v>
                </c:pt>
                <c:pt idx="25">
                  <c:v>111.7015</c:v>
                </c:pt>
                <c:pt idx="26">
                  <c:v>108.96299999999999</c:v>
                </c:pt>
                <c:pt idx="27">
                  <c:v>108.7375</c:v>
                </c:pt>
                <c:pt idx="28">
                  <c:v>113.26300000000001</c:v>
                </c:pt>
                <c:pt idx="29">
                  <c:v>114.572</c:v>
                </c:pt>
                <c:pt idx="30">
                  <c:v>118.783</c:v>
                </c:pt>
                <c:pt idx="31">
                  <c:v>119.3535</c:v>
                </c:pt>
                <c:pt idx="32">
                  <c:v>115.6765</c:v>
                </c:pt>
                <c:pt idx="33">
                  <c:v>114.0205</c:v>
                </c:pt>
                <c:pt idx="34">
                  <c:v>111.3535</c:v>
                </c:pt>
                <c:pt idx="35">
                  <c:v>110.36750000000001</c:v>
                </c:pt>
                <c:pt idx="36">
                  <c:v>111.7775</c:v>
                </c:pt>
                <c:pt idx="37">
                  <c:v>109.03</c:v>
                </c:pt>
                <c:pt idx="38">
                  <c:v>113.81</c:v>
                </c:pt>
                <c:pt idx="39">
                  <c:v>113.9</c:v>
                </c:pt>
                <c:pt idx="40">
                  <c:v>114.34</c:v>
                </c:pt>
                <c:pt idx="41">
                  <c:v>107.9</c:v>
                </c:pt>
                <c:pt idx="42">
                  <c:v>107.51</c:v>
                </c:pt>
                <c:pt idx="43">
                  <c:v>105.02</c:v>
                </c:pt>
                <c:pt idx="44">
                  <c:v>113.06</c:v>
                </c:pt>
                <c:pt idx="45">
                  <c:v>114.22</c:v>
                </c:pt>
                <c:pt idx="46">
                  <c:v>116.32</c:v>
                </c:pt>
                <c:pt idx="47">
                  <c:v>114.86</c:v>
                </c:pt>
                <c:pt idx="48">
                  <c:v>115.13</c:v>
                </c:pt>
                <c:pt idx="49">
                  <c:v>118.08</c:v>
                </c:pt>
                <c:pt idx="50">
                  <c:v>118.19</c:v>
                </c:pt>
                <c:pt idx="51">
                  <c:v>117.47</c:v>
                </c:pt>
                <c:pt idx="52">
                  <c:v>117.3</c:v>
                </c:pt>
                <c:pt idx="53">
                  <c:v>116.63</c:v>
                </c:pt>
                <c:pt idx="54">
                  <c:v>119.7</c:v>
                </c:pt>
                <c:pt idx="55">
                  <c:v>118.84</c:v>
                </c:pt>
                <c:pt idx="56">
                  <c:v>121.68</c:v>
                </c:pt>
                <c:pt idx="57">
                  <c:v>122.08</c:v>
                </c:pt>
                <c:pt idx="58">
                  <c:v>121.7</c:v>
                </c:pt>
                <c:pt idx="59">
                  <c:v>119.55</c:v>
                </c:pt>
                <c:pt idx="60">
                  <c:v>120.17</c:v>
                </c:pt>
                <c:pt idx="61">
                  <c:v>117.21</c:v>
                </c:pt>
                <c:pt idx="62">
                  <c:v>114.24</c:v>
                </c:pt>
              </c:numCache>
            </c:numRef>
          </c:val>
          <c:smooth val="0"/>
          <c:extLst>
            <c:ext xmlns:c16="http://schemas.microsoft.com/office/drawing/2014/chart" uri="{C3380CC4-5D6E-409C-BE32-E72D297353CC}">
              <c16:uniqueId val="{00000000-E753-47C1-83FB-4AB04C142686}"/>
            </c:ext>
          </c:extLst>
        </c:ser>
        <c:dLbls>
          <c:showLegendKey val="0"/>
          <c:showVal val="0"/>
          <c:showCatName val="0"/>
          <c:showSerName val="0"/>
          <c:showPercent val="0"/>
          <c:showBubbleSize val="0"/>
        </c:dLbls>
        <c:smooth val="0"/>
        <c:axId val="788048824"/>
        <c:axId val="788049480"/>
      </c:lineChart>
      <c:dateAx>
        <c:axId val="78804882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49480"/>
        <c:crosses val="autoZero"/>
        <c:auto val="1"/>
        <c:lblOffset val="100"/>
        <c:baseTimeUnit val="days"/>
      </c:dateAx>
      <c:valAx>
        <c:axId val="788049480"/>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04882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Charting!$C$4</c:f>
              <c:strCache>
                <c:ptCount val="1"/>
                <c:pt idx="0">
                  <c:v>GOOGL</c:v>
                </c:pt>
              </c:strCache>
            </c:strRef>
          </c:tx>
          <c:spPr>
            <a:ln w="28575" cap="rnd">
              <a:solidFill>
                <a:srgbClr val="002060"/>
              </a:solidFill>
              <a:round/>
            </a:ln>
            <a:effectLst/>
          </c:spPr>
          <c:marker>
            <c:symbol val="none"/>
          </c:marker>
          <c:cat>
            <c:numRef>
              <c:f>Charting!$B$9:$B$133</c:f>
              <c:numCache>
                <c:formatCode>m/d/yyyy</c:formatCode>
                <c:ptCount val="125"/>
                <c:pt idx="0">
                  <c:v>44704</c:v>
                </c:pt>
                <c:pt idx="1">
                  <c:v>44705</c:v>
                </c:pt>
                <c:pt idx="2">
                  <c:v>44706</c:v>
                </c:pt>
                <c:pt idx="3">
                  <c:v>44707</c:v>
                </c:pt>
                <c:pt idx="4">
                  <c:v>44708</c:v>
                </c:pt>
                <c:pt idx="5">
                  <c:v>44712</c:v>
                </c:pt>
                <c:pt idx="6">
                  <c:v>44713</c:v>
                </c:pt>
                <c:pt idx="7">
                  <c:v>44714</c:v>
                </c:pt>
                <c:pt idx="8">
                  <c:v>44715</c:v>
                </c:pt>
                <c:pt idx="9">
                  <c:v>44718</c:v>
                </c:pt>
                <c:pt idx="10">
                  <c:v>44719</c:v>
                </c:pt>
                <c:pt idx="11">
                  <c:v>44720</c:v>
                </c:pt>
                <c:pt idx="12">
                  <c:v>44721</c:v>
                </c:pt>
                <c:pt idx="13">
                  <c:v>44722</c:v>
                </c:pt>
                <c:pt idx="14">
                  <c:v>44725</c:v>
                </c:pt>
                <c:pt idx="15">
                  <c:v>44726</c:v>
                </c:pt>
                <c:pt idx="16">
                  <c:v>44727</c:v>
                </c:pt>
                <c:pt idx="17">
                  <c:v>44728</c:v>
                </c:pt>
                <c:pt idx="18">
                  <c:v>44729</c:v>
                </c:pt>
                <c:pt idx="19">
                  <c:v>44733</c:v>
                </c:pt>
                <c:pt idx="20">
                  <c:v>44734</c:v>
                </c:pt>
                <c:pt idx="21">
                  <c:v>44735</c:v>
                </c:pt>
                <c:pt idx="22">
                  <c:v>44736</c:v>
                </c:pt>
                <c:pt idx="23">
                  <c:v>44739</c:v>
                </c:pt>
                <c:pt idx="24">
                  <c:v>44740</c:v>
                </c:pt>
                <c:pt idx="25">
                  <c:v>44741</c:v>
                </c:pt>
                <c:pt idx="26">
                  <c:v>44742</c:v>
                </c:pt>
                <c:pt idx="27">
                  <c:v>44743</c:v>
                </c:pt>
                <c:pt idx="28">
                  <c:v>44747</c:v>
                </c:pt>
                <c:pt idx="29">
                  <c:v>44748</c:v>
                </c:pt>
                <c:pt idx="30">
                  <c:v>44749</c:v>
                </c:pt>
                <c:pt idx="31">
                  <c:v>44750</c:v>
                </c:pt>
                <c:pt idx="32">
                  <c:v>44753</c:v>
                </c:pt>
                <c:pt idx="33">
                  <c:v>44754</c:v>
                </c:pt>
                <c:pt idx="34">
                  <c:v>44755</c:v>
                </c:pt>
                <c:pt idx="35">
                  <c:v>44756</c:v>
                </c:pt>
                <c:pt idx="36">
                  <c:v>44757</c:v>
                </c:pt>
                <c:pt idx="37">
                  <c:v>44760</c:v>
                </c:pt>
                <c:pt idx="38">
                  <c:v>44761</c:v>
                </c:pt>
                <c:pt idx="39">
                  <c:v>44762</c:v>
                </c:pt>
                <c:pt idx="40">
                  <c:v>44763</c:v>
                </c:pt>
                <c:pt idx="41">
                  <c:v>44764</c:v>
                </c:pt>
                <c:pt idx="42">
                  <c:v>44767</c:v>
                </c:pt>
                <c:pt idx="43">
                  <c:v>44768</c:v>
                </c:pt>
                <c:pt idx="44">
                  <c:v>44769</c:v>
                </c:pt>
                <c:pt idx="45">
                  <c:v>44770</c:v>
                </c:pt>
                <c:pt idx="46">
                  <c:v>44771</c:v>
                </c:pt>
                <c:pt idx="47">
                  <c:v>44774</c:v>
                </c:pt>
                <c:pt idx="48">
                  <c:v>44775</c:v>
                </c:pt>
                <c:pt idx="49">
                  <c:v>44776</c:v>
                </c:pt>
                <c:pt idx="50">
                  <c:v>44777</c:v>
                </c:pt>
                <c:pt idx="51">
                  <c:v>44778</c:v>
                </c:pt>
                <c:pt idx="52">
                  <c:v>44781</c:v>
                </c:pt>
                <c:pt idx="53">
                  <c:v>44782</c:v>
                </c:pt>
                <c:pt idx="54">
                  <c:v>44783</c:v>
                </c:pt>
                <c:pt idx="55">
                  <c:v>44784</c:v>
                </c:pt>
                <c:pt idx="56">
                  <c:v>44785</c:v>
                </c:pt>
                <c:pt idx="57">
                  <c:v>44788</c:v>
                </c:pt>
                <c:pt idx="58">
                  <c:v>44789</c:v>
                </c:pt>
                <c:pt idx="59">
                  <c:v>44790</c:v>
                </c:pt>
                <c:pt idx="60">
                  <c:v>44791</c:v>
                </c:pt>
                <c:pt idx="61">
                  <c:v>44792</c:v>
                </c:pt>
                <c:pt idx="62">
                  <c:v>44795</c:v>
                </c:pt>
              </c:numCache>
            </c:numRef>
          </c:cat>
          <c:val>
            <c:numRef>
              <c:f>Charting!$C$9:$C$133</c:f>
              <c:numCache>
                <c:formatCode>_([$$-409]* #,##0.00_);_([$$-409]* \(#,##0.00\);_([$$-409]* "-"??_);_(@_)</c:formatCode>
                <c:ptCount val="125"/>
                <c:pt idx="0">
                  <c:v>111.488</c:v>
                </c:pt>
                <c:pt idx="1">
                  <c:v>105.97</c:v>
                </c:pt>
                <c:pt idx="2">
                  <c:v>105.80500000000001</c:v>
                </c:pt>
                <c:pt idx="3">
                  <c:v>107.7925</c:v>
                </c:pt>
                <c:pt idx="4">
                  <c:v>112.3165</c:v>
                </c:pt>
                <c:pt idx="5">
                  <c:v>113.762</c:v>
                </c:pt>
                <c:pt idx="6">
                  <c:v>113.892</c:v>
                </c:pt>
                <c:pt idx="7">
                  <c:v>117.6225</c:v>
                </c:pt>
                <c:pt idx="8">
                  <c:v>114.541</c:v>
                </c:pt>
                <c:pt idx="9">
                  <c:v>116.8205</c:v>
                </c:pt>
                <c:pt idx="10">
                  <c:v>117.1495</c:v>
                </c:pt>
                <c:pt idx="11">
                  <c:v>117.194</c:v>
                </c:pt>
                <c:pt idx="12">
                  <c:v>114.8355</c:v>
                </c:pt>
                <c:pt idx="13">
                  <c:v>111.1615</c:v>
                </c:pt>
                <c:pt idx="14">
                  <c:v>106.3925</c:v>
                </c:pt>
                <c:pt idx="15">
                  <c:v>106.71550000000001</c:v>
                </c:pt>
                <c:pt idx="16">
                  <c:v>109.7645</c:v>
                </c:pt>
                <c:pt idx="17">
                  <c:v>106.0335</c:v>
                </c:pt>
                <c:pt idx="18">
                  <c:v>107.1435</c:v>
                </c:pt>
                <c:pt idx="19">
                  <c:v>111.544</c:v>
                </c:pt>
                <c:pt idx="20">
                  <c:v>111.4875</c:v>
                </c:pt>
                <c:pt idx="21">
                  <c:v>112.242</c:v>
                </c:pt>
                <c:pt idx="22">
                  <c:v>117.97499999999999</c:v>
                </c:pt>
                <c:pt idx="23">
                  <c:v>115.8335</c:v>
                </c:pt>
                <c:pt idx="24">
                  <c:v>112.00749999999999</c:v>
                </c:pt>
                <c:pt idx="25">
                  <c:v>111.7015</c:v>
                </c:pt>
                <c:pt idx="26">
                  <c:v>108.96299999999999</c:v>
                </c:pt>
                <c:pt idx="27">
                  <c:v>108.7375</c:v>
                </c:pt>
                <c:pt idx="28">
                  <c:v>113.26300000000001</c:v>
                </c:pt>
                <c:pt idx="29">
                  <c:v>114.572</c:v>
                </c:pt>
                <c:pt idx="30">
                  <c:v>118.783</c:v>
                </c:pt>
                <c:pt idx="31">
                  <c:v>119.3535</c:v>
                </c:pt>
                <c:pt idx="32">
                  <c:v>115.6765</c:v>
                </c:pt>
                <c:pt idx="33">
                  <c:v>114.0205</c:v>
                </c:pt>
                <c:pt idx="34">
                  <c:v>111.3535</c:v>
                </c:pt>
                <c:pt idx="35">
                  <c:v>110.36750000000001</c:v>
                </c:pt>
                <c:pt idx="36">
                  <c:v>111.7775</c:v>
                </c:pt>
                <c:pt idx="37">
                  <c:v>109.03</c:v>
                </c:pt>
                <c:pt idx="38">
                  <c:v>113.81</c:v>
                </c:pt>
                <c:pt idx="39">
                  <c:v>113.9</c:v>
                </c:pt>
                <c:pt idx="40">
                  <c:v>114.34</c:v>
                </c:pt>
                <c:pt idx="41">
                  <c:v>107.9</c:v>
                </c:pt>
                <c:pt idx="42">
                  <c:v>107.51</c:v>
                </c:pt>
                <c:pt idx="43">
                  <c:v>105.02</c:v>
                </c:pt>
                <c:pt idx="44">
                  <c:v>113.06</c:v>
                </c:pt>
                <c:pt idx="45">
                  <c:v>114.22</c:v>
                </c:pt>
                <c:pt idx="46">
                  <c:v>116.32</c:v>
                </c:pt>
                <c:pt idx="47">
                  <c:v>114.86</c:v>
                </c:pt>
                <c:pt idx="48">
                  <c:v>115.13</c:v>
                </c:pt>
                <c:pt idx="49">
                  <c:v>118.08</c:v>
                </c:pt>
                <c:pt idx="50">
                  <c:v>118.19</c:v>
                </c:pt>
                <c:pt idx="51">
                  <c:v>117.47</c:v>
                </c:pt>
                <c:pt idx="52">
                  <c:v>117.3</c:v>
                </c:pt>
                <c:pt idx="53">
                  <c:v>116.63</c:v>
                </c:pt>
                <c:pt idx="54">
                  <c:v>119.7</c:v>
                </c:pt>
                <c:pt idx="55">
                  <c:v>118.84</c:v>
                </c:pt>
                <c:pt idx="56">
                  <c:v>121.68</c:v>
                </c:pt>
                <c:pt idx="57">
                  <c:v>122.08</c:v>
                </c:pt>
                <c:pt idx="58">
                  <c:v>121.7</c:v>
                </c:pt>
                <c:pt idx="59">
                  <c:v>119.55</c:v>
                </c:pt>
                <c:pt idx="60">
                  <c:v>120.17</c:v>
                </c:pt>
                <c:pt idx="61">
                  <c:v>117.21</c:v>
                </c:pt>
                <c:pt idx="62">
                  <c:v>114.24</c:v>
                </c:pt>
              </c:numCache>
            </c:numRef>
          </c:val>
          <c:smooth val="0"/>
          <c:extLst>
            <c:ext xmlns:c16="http://schemas.microsoft.com/office/drawing/2014/chart" uri="{C3380CC4-5D6E-409C-BE32-E72D297353CC}">
              <c16:uniqueId val="{00000000-91C8-45CA-8728-EBBF0555F8D8}"/>
            </c:ext>
          </c:extLst>
        </c:ser>
        <c:ser>
          <c:idx val="1"/>
          <c:order val="1"/>
          <c:tx>
            <c:strRef>
              <c:f>Charting!$F$4</c:f>
              <c:strCache>
                <c:ptCount val="1"/>
                <c:pt idx="0">
                  <c:v>AMAZON.COM, INC. (XNAS:AMZN)</c:v>
                </c:pt>
              </c:strCache>
            </c:strRef>
          </c:tx>
          <c:spPr>
            <a:ln w="28575" cap="rnd">
              <a:solidFill>
                <a:schemeClr val="accent1">
                  <a:lumMod val="40000"/>
                  <a:lumOff val="60000"/>
                </a:schemeClr>
              </a:solidFill>
              <a:round/>
            </a:ln>
            <a:effectLst/>
          </c:spPr>
          <c:marker>
            <c:symbol val="none"/>
          </c:marker>
          <c:cat>
            <c:numRef>
              <c:f>Charting!$B$9:$B$133</c:f>
              <c:numCache>
                <c:formatCode>m/d/yyyy</c:formatCode>
                <c:ptCount val="125"/>
                <c:pt idx="0">
                  <c:v>44704</c:v>
                </c:pt>
                <c:pt idx="1">
                  <c:v>44705</c:v>
                </c:pt>
                <c:pt idx="2">
                  <c:v>44706</c:v>
                </c:pt>
                <c:pt idx="3">
                  <c:v>44707</c:v>
                </c:pt>
                <c:pt idx="4">
                  <c:v>44708</c:v>
                </c:pt>
                <c:pt idx="5">
                  <c:v>44712</c:v>
                </c:pt>
                <c:pt idx="6">
                  <c:v>44713</c:v>
                </c:pt>
                <c:pt idx="7">
                  <c:v>44714</c:v>
                </c:pt>
                <c:pt idx="8">
                  <c:v>44715</c:v>
                </c:pt>
                <c:pt idx="9">
                  <c:v>44718</c:v>
                </c:pt>
                <c:pt idx="10">
                  <c:v>44719</c:v>
                </c:pt>
                <c:pt idx="11">
                  <c:v>44720</c:v>
                </c:pt>
                <c:pt idx="12">
                  <c:v>44721</c:v>
                </c:pt>
                <c:pt idx="13">
                  <c:v>44722</c:v>
                </c:pt>
                <c:pt idx="14">
                  <c:v>44725</c:v>
                </c:pt>
                <c:pt idx="15">
                  <c:v>44726</c:v>
                </c:pt>
                <c:pt idx="16">
                  <c:v>44727</c:v>
                </c:pt>
                <c:pt idx="17">
                  <c:v>44728</c:v>
                </c:pt>
                <c:pt idx="18">
                  <c:v>44729</c:v>
                </c:pt>
                <c:pt idx="19">
                  <c:v>44733</c:v>
                </c:pt>
                <c:pt idx="20">
                  <c:v>44734</c:v>
                </c:pt>
                <c:pt idx="21">
                  <c:v>44735</c:v>
                </c:pt>
                <c:pt idx="22">
                  <c:v>44736</c:v>
                </c:pt>
                <c:pt idx="23">
                  <c:v>44739</c:v>
                </c:pt>
                <c:pt idx="24">
                  <c:v>44740</c:v>
                </c:pt>
                <c:pt idx="25">
                  <c:v>44741</c:v>
                </c:pt>
                <c:pt idx="26">
                  <c:v>44742</c:v>
                </c:pt>
                <c:pt idx="27">
                  <c:v>44743</c:v>
                </c:pt>
                <c:pt idx="28">
                  <c:v>44747</c:v>
                </c:pt>
                <c:pt idx="29">
                  <c:v>44748</c:v>
                </c:pt>
                <c:pt idx="30">
                  <c:v>44749</c:v>
                </c:pt>
                <c:pt idx="31">
                  <c:v>44750</c:v>
                </c:pt>
                <c:pt idx="32">
                  <c:v>44753</c:v>
                </c:pt>
                <c:pt idx="33">
                  <c:v>44754</c:v>
                </c:pt>
                <c:pt idx="34">
                  <c:v>44755</c:v>
                </c:pt>
                <c:pt idx="35">
                  <c:v>44756</c:v>
                </c:pt>
                <c:pt idx="36">
                  <c:v>44757</c:v>
                </c:pt>
                <c:pt idx="37">
                  <c:v>44760</c:v>
                </c:pt>
                <c:pt idx="38">
                  <c:v>44761</c:v>
                </c:pt>
                <c:pt idx="39">
                  <c:v>44762</c:v>
                </c:pt>
                <c:pt idx="40">
                  <c:v>44763</c:v>
                </c:pt>
                <c:pt idx="41">
                  <c:v>44764</c:v>
                </c:pt>
                <c:pt idx="42">
                  <c:v>44767</c:v>
                </c:pt>
                <c:pt idx="43">
                  <c:v>44768</c:v>
                </c:pt>
                <c:pt idx="44">
                  <c:v>44769</c:v>
                </c:pt>
                <c:pt idx="45">
                  <c:v>44770</c:v>
                </c:pt>
                <c:pt idx="46">
                  <c:v>44771</c:v>
                </c:pt>
                <c:pt idx="47">
                  <c:v>44774</c:v>
                </c:pt>
                <c:pt idx="48">
                  <c:v>44775</c:v>
                </c:pt>
                <c:pt idx="49">
                  <c:v>44776</c:v>
                </c:pt>
                <c:pt idx="50">
                  <c:v>44777</c:v>
                </c:pt>
                <c:pt idx="51">
                  <c:v>44778</c:v>
                </c:pt>
                <c:pt idx="52">
                  <c:v>44781</c:v>
                </c:pt>
                <c:pt idx="53">
                  <c:v>44782</c:v>
                </c:pt>
                <c:pt idx="54">
                  <c:v>44783</c:v>
                </c:pt>
                <c:pt idx="55">
                  <c:v>44784</c:v>
                </c:pt>
                <c:pt idx="56">
                  <c:v>44785</c:v>
                </c:pt>
                <c:pt idx="57">
                  <c:v>44788</c:v>
                </c:pt>
                <c:pt idx="58">
                  <c:v>44789</c:v>
                </c:pt>
                <c:pt idx="59">
                  <c:v>44790</c:v>
                </c:pt>
                <c:pt idx="60">
                  <c:v>44791</c:v>
                </c:pt>
                <c:pt idx="61">
                  <c:v>44792</c:v>
                </c:pt>
                <c:pt idx="62">
                  <c:v>44795</c:v>
                </c:pt>
              </c:numCache>
            </c:numRef>
          </c:cat>
          <c:val>
            <c:numRef>
              <c:f>Charting!$F$9:$F$133</c:f>
              <c:numCache>
                <c:formatCode>_([$$-409]* #,##0.00_);_([$$-409]* \(#,##0.00\);_([$$-409]* "-"??_);_(@_)</c:formatCode>
                <c:ptCount val="125"/>
                <c:pt idx="0">
                  <c:v>107.557</c:v>
                </c:pt>
                <c:pt idx="1">
                  <c:v>104.1</c:v>
                </c:pt>
                <c:pt idx="2">
                  <c:v>106.77500000000001</c:v>
                </c:pt>
                <c:pt idx="3">
                  <c:v>111.0775</c:v>
                </c:pt>
                <c:pt idx="4">
                  <c:v>115.1465</c:v>
                </c:pt>
                <c:pt idx="5">
                  <c:v>120.20950000000001</c:v>
                </c:pt>
                <c:pt idx="6">
                  <c:v>121.684</c:v>
                </c:pt>
                <c:pt idx="7">
                  <c:v>125.511</c:v>
                </c:pt>
                <c:pt idx="8">
                  <c:v>122.35</c:v>
                </c:pt>
                <c:pt idx="9">
                  <c:v>124.79</c:v>
                </c:pt>
                <c:pt idx="10">
                  <c:v>123</c:v>
                </c:pt>
                <c:pt idx="11">
                  <c:v>121.18</c:v>
                </c:pt>
                <c:pt idx="12">
                  <c:v>116.15</c:v>
                </c:pt>
                <c:pt idx="13">
                  <c:v>109.65</c:v>
                </c:pt>
                <c:pt idx="14">
                  <c:v>103.67</c:v>
                </c:pt>
                <c:pt idx="15">
                  <c:v>102.31</c:v>
                </c:pt>
                <c:pt idx="16">
                  <c:v>107.67</c:v>
                </c:pt>
                <c:pt idx="17">
                  <c:v>103.66</c:v>
                </c:pt>
                <c:pt idx="18">
                  <c:v>106.22</c:v>
                </c:pt>
                <c:pt idx="19">
                  <c:v>108.68</c:v>
                </c:pt>
                <c:pt idx="20">
                  <c:v>108.95</c:v>
                </c:pt>
                <c:pt idx="21">
                  <c:v>112.44</c:v>
                </c:pt>
                <c:pt idx="22">
                  <c:v>116.46</c:v>
                </c:pt>
                <c:pt idx="23">
                  <c:v>113.22</c:v>
                </c:pt>
                <c:pt idx="24">
                  <c:v>107.4</c:v>
                </c:pt>
                <c:pt idx="25">
                  <c:v>108.92</c:v>
                </c:pt>
                <c:pt idx="26">
                  <c:v>106.21</c:v>
                </c:pt>
                <c:pt idx="27">
                  <c:v>109.56</c:v>
                </c:pt>
                <c:pt idx="28">
                  <c:v>113.5</c:v>
                </c:pt>
                <c:pt idx="29">
                  <c:v>114.33</c:v>
                </c:pt>
                <c:pt idx="30">
                  <c:v>116.33</c:v>
                </c:pt>
                <c:pt idx="31">
                  <c:v>115.54</c:v>
                </c:pt>
                <c:pt idx="32">
                  <c:v>111.75</c:v>
                </c:pt>
                <c:pt idx="33">
                  <c:v>109.22</c:v>
                </c:pt>
                <c:pt idx="34">
                  <c:v>110.4</c:v>
                </c:pt>
                <c:pt idx="35">
                  <c:v>110.63</c:v>
                </c:pt>
                <c:pt idx="36">
                  <c:v>113.55</c:v>
                </c:pt>
                <c:pt idx="37">
                  <c:v>113.76</c:v>
                </c:pt>
                <c:pt idx="38">
                  <c:v>118.21</c:v>
                </c:pt>
                <c:pt idx="39">
                  <c:v>122.77</c:v>
                </c:pt>
                <c:pt idx="40">
                  <c:v>124.63</c:v>
                </c:pt>
                <c:pt idx="41">
                  <c:v>122.42</c:v>
                </c:pt>
                <c:pt idx="42">
                  <c:v>121.14</c:v>
                </c:pt>
                <c:pt idx="43">
                  <c:v>114.81</c:v>
                </c:pt>
                <c:pt idx="44">
                  <c:v>120.97</c:v>
                </c:pt>
                <c:pt idx="45">
                  <c:v>122.28</c:v>
                </c:pt>
                <c:pt idx="46">
                  <c:v>134.94999999999999</c:v>
                </c:pt>
                <c:pt idx="47">
                  <c:v>135.38999999999999</c:v>
                </c:pt>
                <c:pt idx="48">
                  <c:v>134.16</c:v>
                </c:pt>
                <c:pt idx="49">
                  <c:v>139.52000000000001</c:v>
                </c:pt>
                <c:pt idx="50">
                  <c:v>142.57</c:v>
                </c:pt>
                <c:pt idx="51">
                  <c:v>140.80000000000001</c:v>
                </c:pt>
                <c:pt idx="52">
                  <c:v>139.41</c:v>
                </c:pt>
                <c:pt idx="53">
                  <c:v>137.83000000000001</c:v>
                </c:pt>
                <c:pt idx="54">
                  <c:v>142.69</c:v>
                </c:pt>
                <c:pt idx="55">
                  <c:v>140.63999999999999</c:v>
                </c:pt>
                <c:pt idx="56">
                  <c:v>143.55000000000001</c:v>
                </c:pt>
                <c:pt idx="57">
                  <c:v>143.18</c:v>
                </c:pt>
                <c:pt idx="58">
                  <c:v>144.78</c:v>
                </c:pt>
                <c:pt idx="59">
                  <c:v>142.1</c:v>
                </c:pt>
                <c:pt idx="60">
                  <c:v>142.30000000000001</c:v>
                </c:pt>
                <c:pt idx="61">
                  <c:v>138.22999999999999</c:v>
                </c:pt>
                <c:pt idx="62">
                  <c:v>133.22</c:v>
                </c:pt>
              </c:numCache>
            </c:numRef>
          </c:val>
          <c:smooth val="0"/>
          <c:extLst>
            <c:ext xmlns:c16="http://schemas.microsoft.com/office/drawing/2014/chart" uri="{C3380CC4-5D6E-409C-BE32-E72D297353CC}">
              <c16:uniqueId val="{00000001-91C8-45CA-8728-EBBF0555F8D8}"/>
            </c:ext>
          </c:extLst>
        </c:ser>
        <c:dLbls>
          <c:showLegendKey val="0"/>
          <c:showVal val="0"/>
          <c:showCatName val="0"/>
          <c:showSerName val="0"/>
          <c:showPercent val="0"/>
          <c:showBubbleSize val="0"/>
        </c:dLbls>
        <c:smooth val="0"/>
        <c:axId val="363908256"/>
        <c:axId val="363908912"/>
      </c:lineChart>
      <c:dateAx>
        <c:axId val="36390825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908912"/>
        <c:crosses val="autoZero"/>
        <c:auto val="1"/>
        <c:lblOffset val="100"/>
        <c:baseTimeUnit val="days"/>
      </c:dateAx>
      <c:valAx>
        <c:axId val="3639089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908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276225</xdr:colOff>
      <xdr:row>0</xdr:row>
      <xdr:rowOff>95248</xdr:rowOff>
    </xdr:from>
    <xdr:to>
      <xdr:col>1</xdr:col>
      <xdr:colOff>247651</xdr:colOff>
      <xdr:row>3</xdr:row>
      <xdr:rowOff>104774</xdr:rowOff>
    </xdr:to>
    <xdr:pic>
      <xdr:nvPicPr>
        <xdr:cNvPr id="3" name="Graphic 2" descr="Bar graph with upward trend outline">
          <a:extLst>
            <a:ext uri="{FF2B5EF4-FFF2-40B4-BE49-F238E27FC236}">
              <a16:creationId xmlns:a16="http://schemas.microsoft.com/office/drawing/2014/main" id="{708F59FA-AD4C-FC2C-DEDA-9C36D148EA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6225" y="95248"/>
          <a:ext cx="581026" cy="581026"/>
        </a:xfrm>
        <a:prstGeom prst="rect">
          <a:avLst/>
        </a:prstGeom>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pic>
    <xdr:clientData/>
  </xdr:twoCellAnchor>
  <xdr:twoCellAnchor>
    <xdr:from>
      <xdr:col>0</xdr:col>
      <xdr:colOff>600075</xdr:colOff>
      <xdr:row>14</xdr:row>
      <xdr:rowOff>152399</xdr:rowOff>
    </xdr:from>
    <xdr:to>
      <xdr:col>3</xdr:col>
      <xdr:colOff>19050</xdr:colOff>
      <xdr:row>30</xdr:row>
      <xdr:rowOff>52386</xdr:rowOff>
    </xdr:to>
    <xdr:graphicFrame macro="">
      <xdr:nvGraphicFramePr>
        <xdr:cNvPr id="2" name="Chart 1">
          <a:extLst>
            <a:ext uri="{FF2B5EF4-FFF2-40B4-BE49-F238E27FC236}">
              <a16:creationId xmlns:a16="http://schemas.microsoft.com/office/drawing/2014/main" id="{2E75D2D9-60B2-5E68-743E-9EAD5771B1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2857499</xdr:colOff>
      <xdr:row>14</xdr:row>
      <xdr:rowOff>23810</xdr:rowOff>
    </xdr:from>
    <xdr:to>
      <xdr:col>6</xdr:col>
      <xdr:colOff>85725</xdr:colOff>
      <xdr:row>32</xdr:row>
      <xdr:rowOff>76200</xdr:rowOff>
    </xdr:to>
    <xdr:graphicFrame macro="">
      <xdr:nvGraphicFramePr>
        <xdr:cNvPr id="4" name="Chart 3">
          <a:extLst>
            <a:ext uri="{FF2B5EF4-FFF2-40B4-BE49-F238E27FC236}">
              <a16:creationId xmlns:a16="http://schemas.microsoft.com/office/drawing/2014/main" id="{049E53D0-6D5F-84E5-B471-B419875A98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9525</xdr:colOff>
      <xdr:row>17</xdr:row>
      <xdr:rowOff>57150</xdr:rowOff>
    </xdr:from>
    <xdr:to>
      <xdr:col>11</xdr:col>
      <xdr:colOff>1581150</xdr:colOff>
      <xdr:row>30</xdr:row>
      <xdr:rowOff>161925</xdr:rowOff>
    </xdr:to>
    <xdr:graphicFrame macro="">
      <xdr:nvGraphicFramePr>
        <xdr:cNvPr id="5" name="Chart 4">
          <a:extLst>
            <a:ext uri="{FF2B5EF4-FFF2-40B4-BE49-F238E27FC236}">
              <a16:creationId xmlns:a16="http://schemas.microsoft.com/office/drawing/2014/main" id="{2BCA46C0-5506-4D68-9B8F-B5F83E1C93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9524</xdr:colOff>
      <xdr:row>35</xdr:row>
      <xdr:rowOff>76199</xdr:rowOff>
    </xdr:from>
    <xdr:to>
      <xdr:col>11</xdr:col>
      <xdr:colOff>1600199</xdr:colOff>
      <xdr:row>51</xdr:row>
      <xdr:rowOff>66674</xdr:rowOff>
    </xdr:to>
    <xdr:graphicFrame macro="">
      <xdr:nvGraphicFramePr>
        <xdr:cNvPr id="6" name="Chart 5">
          <a:extLst>
            <a:ext uri="{FF2B5EF4-FFF2-40B4-BE49-F238E27FC236}">
              <a16:creationId xmlns:a16="http://schemas.microsoft.com/office/drawing/2014/main" id="{91A13FB6-DCBB-4D75-B0C2-CE45D9116E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63">
    <v t="i">0</v>
    <v t="i">1</v>
    <v t="i">2</v>
    <v t="i">3</v>
    <v t="i">4</v>
    <v t="i">8</v>
    <v t="i">9</v>
    <v t="i">10</v>
    <v t="i">11</v>
    <v t="i">14</v>
    <v t="i">15</v>
    <v t="i">16</v>
    <v t="i">17</v>
    <v t="i">18</v>
    <v t="i">21</v>
    <v t="i">22</v>
    <v t="i">23</v>
    <v t="i">24</v>
    <v t="i">25</v>
    <v t="i">29</v>
    <v t="i">30</v>
    <v t="i">31</v>
    <v t="i">32</v>
    <v t="i">35</v>
    <v t="i">36</v>
    <v t="i">37</v>
    <v t="i">38</v>
    <v t="i">39</v>
    <v t="i">43</v>
    <v t="i">44</v>
    <v t="i">45</v>
    <v t="i">46</v>
    <v t="i">49</v>
    <v t="i">50</v>
    <v t="i">51</v>
    <v t="i">52</v>
    <v t="i">53</v>
    <v t="i">56</v>
    <v t="i">57</v>
    <v t="i">58</v>
    <v t="i">59</v>
    <v t="i">60</v>
    <v t="i">63</v>
    <v t="i">64</v>
    <v t="i">65</v>
    <v t="i">66</v>
    <v t="i">67</v>
    <v t="i">70</v>
    <v t="i">71</v>
    <v t="i">72</v>
    <v t="i">73</v>
    <v t="i">74</v>
    <v t="i">77</v>
    <v t="i">78</v>
    <v t="i">79</v>
    <v t="i">80</v>
    <v t="i">81</v>
    <v t="i">84</v>
    <v t="i">85</v>
    <v t="i">86</v>
    <v t="i">87</v>
    <v t="i">88</v>
    <v t="i">91</v>
  </a>
  <a r="1" c="63">
    <v>111.488</v>
    <v>105.97</v>
    <v>105.80500000000001</v>
    <v>107.7925</v>
    <v>112.3165</v>
    <v>113.762</v>
    <v>113.892</v>
    <v>117.6225</v>
    <v>114.541</v>
    <v>116.8205</v>
    <v>117.1495</v>
    <v>117.194</v>
    <v>114.8355</v>
    <v>111.1615</v>
    <v>106.3925</v>
    <v>106.71550000000001</v>
    <v>109.7645</v>
    <v>106.0335</v>
    <v>107.1435</v>
    <v>111.544</v>
    <v>111.4875</v>
    <v>112.242</v>
    <v>117.97499999999999</v>
    <v>115.8335</v>
    <v>112.00749999999999</v>
    <v>111.7015</v>
    <v>108.96299999999999</v>
    <v>108.7375</v>
    <v>113.26300000000001</v>
    <v>114.572</v>
    <v>118.783</v>
    <v>119.3535</v>
    <v>115.6765</v>
    <v>114.0205</v>
    <v>111.3535</v>
    <v>110.36750000000001</v>
    <v>111.7775</v>
    <v>109.03</v>
    <v>113.81</v>
    <v>113.9</v>
    <v>114.34</v>
    <v>107.9</v>
    <v>107.51</v>
    <v>105.02</v>
    <v>113.06</v>
    <v>114.22</v>
    <v>116.32</v>
    <v>114.86</v>
    <v>115.13</v>
    <v>118.08</v>
    <v>118.19</v>
    <v>117.47</v>
    <v>117.3</v>
    <v>116.63</v>
    <v>119.7</v>
    <v>118.84</v>
    <v>121.68</v>
    <v>122.08</v>
    <v>121.7</v>
    <v>119.55</v>
    <v>120.17</v>
    <v>117.21</v>
    <v>114.24</v>
  </a>
  <a r="1" c="63">
    <v>107.557</v>
    <v>104.1</v>
    <v>106.77500000000001</v>
    <v>111.0775</v>
    <v>115.1465</v>
    <v>120.20950000000001</v>
    <v>121.684</v>
    <v>125.511</v>
    <v>122.35</v>
    <v>124.79</v>
    <v>123</v>
    <v>121.18</v>
    <v>116.15</v>
    <v>109.65</v>
    <v>103.67</v>
    <v>102.31</v>
    <v>107.67</v>
    <v>103.66</v>
    <v>106.22</v>
    <v>108.68</v>
    <v>108.95</v>
    <v>112.44</v>
    <v>116.46</v>
    <v>113.22</v>
    <v>107.4</v>
    <v>108.92</v>
    <v>106.21</v>
    <v>109.56</v>
    <v>113.5</v>
    <v>114.33</v>
    <v>116.33</v>
    <v>115.54</v>
    <v>111.75</v>
    <v>109.22</v>
    <v>110.4</v>
    <v>110.63</v>
    <v>113.55</v>
    <v>113.76</v>
    <v>118.21</v>
    <v>122.77</v>
    <v>124.63</v>
    <v>122.42</v>
    <v>121.14</v>
    <v>114.81</v>
    <v>120.97</v>
    <v>122.28</v>
    <v>134.94999999999999</v>
    <v>135.38999999999999</v>
    <v>134.16</v>
    <v>139.52000000000001</v>
    <v>142.57</v>
    <v>140.80000000000001</v>
    <v>139.41</v>
    <v>137.83000000000001</v>
    <v>142.69</v>
    <v>140.63999999999999</v>
    <v>143.55000000000001</v>
    <v>143.18</v>
    <v>144.78</v>
    <v>142.1</v>
    <v>142.30000000000001</v>
    <v>138.22999999999999</v>
    <v>133.22</v>
  </a>
</arrayData>
</file>

<file path=xl/richData/rdrichvalue.xml><?xml version="1.0" encoding="utf-8"?>
<rvData xmlns="http://schemas.microsoft.com/office/spreadsheetml/2017/richdata" count="206">
  <rv s="0">
    <v>https://www.bing.com/financeapi/forcetrigger?t=a1mou2&amp;q=XNAS%3aAAPL&amp;form=skydnc</v>
    <v>Learn more on Bing</v>
  </rv>
  <rv s="1">
    <v>en-CA</v>
    <v>a1mou2</v>
    <v>268435456</v>
    <v>1</v>
    <v>Powered by Refinitiv</v>
    <v>0</v>
    <v>APPLE INC. (XNAS:AAPL)</v>
    <v>2</v>
    <v>3</v>
    <v>Finance</v>
    <v>4</v>
    <v>182.94</v>
    <v>129.04</v>
    <v>1.2346999999999999</v>
    <v>-0.34</v>
    <v>-9.5680000000000005E-4</v>
    <v>-2.029E-3</v>
    <v>-0.16</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154000</v>
    <v>Nasdaq Stock Market</v>
    <v>XNAS</v>
    <v>XNAS</v>
    <v>One Apple Park Way, CUPERTINO, CA, 95014 US</v>
    <v>168.71</v>
    <v>Computers, Phones &amp; Household Electronics</v>
    <v>Stock</v>
    <v>44796.95146601797</v>
    <v>0</v>
    <v>166.65</v>
    <v>2687511522500</v>
    <v>APPLE INC.</v>
    <v>APPLE INC.</v>
    <v>167.08</v>
    <v>27.688600000000001</v>
    <v>167.57</v>
    <v>167.23</v>
    <v>167.07</v>
    <v>16070750000</v>
    <v>AAPL</v>
    <v>APPLE INC. (XNAS:AAPL)</v>
    <v>54117360</v>
    <v>67322506</v>
    <v>1977</v>
  </rv>
  <rv s="2">
    <v>1</v>
  </rv>
  <rv s="0">
    <v>https://www.bing.com/financeapi/forcetrigger?t=a22dsm&amp;q=XNYS%3aRY&amp;form=skydnc</v>
    <v>Learn more on Bing</v>
  </rv>
  <rv s="1">
    <v>en-CA</v>
    <v>a22dsm</v>
    <v>268435456</v>
    <v>1</v>
    <v>Powered by Refinitiv</v>
    <v>0</v>
    <v>ROYAL BANK OF CANADA (XNYS:RY)</v>
    <v>2</v>
    <v>5</v>
    <v>Finance</v>
    <v>6</v>
    <v>119.41</v>
    <v>90.75</v>
    <v>0.7601</v>
    <v>-0.28000000000000003</v>
    <v>1.5176E-2</v>
    <v>-2.8630000000000001E-3</v>
    <v>1.48</v>
    <v>USD</v>
    <v>Royal Bank of Canada is a diversified financial services company. The Company provides personal and commercial banking, wealth management services, insurance, corporate and investment banking, and transaction processing services. The Company serves personal, business, public sector and institutional clients in Canada, and the United States. The Company's business segments include Personal &amp; Commercial Banking, Wealth Management, Insurance, Investor &amp; Treasury Services, Capital Markets, and Corporate Support. The Company, through its segments, serves various lines of businesses, which include personal financial services, business financial services, cards and payment solutions, and United States banking, Canadian wealth management, United States and international wealth management, global asset management, Canadian insurance, international insurance, corporate and investment banking, global markets and other.</v>
    <v>86007</v>
    <v>New York Stock Exchange</v>
    <v>XNYS</v>
    <v>XNYS</v>
    <v>Royal Bank Plaza, 200 Bay Street, TORONTO, ON, M5J2J5 CA</v>
    <v>97.93</v>
    <v>Banking Services</v>
    <v>Stock</v>
    <v>44796.937500010936</v>
    <v>3</v>
    <v>96.81</v>
    <v>180918500000</v>
    <v>ROYAL BANK OF CANADA</v>
    <v>ROYAL BANK OF CANADA</v>
    <v>97.45</v>
    <v>10.9857</v>
    <v>97.8</v>
    <v>97.52</v>
    <v>99</v>
    <v>1417523000</v>
    <v>RY</v>
    <v>ROYAL BANK OF CANADA (XNYS:RY)</v>
    <v>694114</v>
    <v>759907</v>
    <v>1995</v>
  </rv>
  <rv s="2">
    <v>4</v>
  </rv>
  <rv s="0">
    <v>https://www.bing.com/financeapi/forcetrigger?t=a24kar&amp;q=XNAS%3aTSLA&amp;form=skydnc</v>
    <v>Learn more on Bing</v>
  </rv>
  <rv s="1">
    <v>en-CA</v>
    <v>a24kar</v>
    <v>268435456</v>
    <v>1</v>
    <v>Powered by Refinitiv</v>
    <v>0</v>
    <v>TESLA, INC. (XNAS:TSLA)</v>
    <v>2</v>
    <v>3</v>
    <v>Finance</v>
    <v>4</v>
    <v>1243.49</v>
    <v>620.57000000000005</v>
    <v>2.1829000000000001</v>
    <v>19.62</v>
    <v>1.4169999999999999E-3</v>
    <v>2.2557999999999998E-2</v>
    <v>1.26</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896.47990000000004</v>
    <v>Automobiles &amp; Auto Parts</v>
    <v>Stock</v>
    <v>44796.951546203127</v>
    <v>6</v>
    <v>863.77</v>
    <v>928927626400</v>
    <v>TESLA, INC.</v>
    <v>TESLA, INC.</v>
    <v>874.36</v>
    <v>104.39579999999999</v>
    <v>869.74</v>
    <v>889.36</v>
    <v>890.62</v>
    <v>1044490000</v>
    <v>TSLA</v>
    <v>TESLA, INC. (XNAS:TSLA)</v>
    <v>21295768</v>
    <v>28450425</v>
    <v>2003</v>
  </rv>
  <rv s="2">
    <v>7</v>
  </rv>
  <rv s="0">
    <v>https://www.bing.com/financeapi/forcetrigger?t=a1u3rw&amp;q=XNAS%3aGOOGL&amp;form=skydnc</v>
    <v>Learn more on Bing</v>
  </rv>
  <rv s="1">
    <v>en-CA</v>
    <v>a1u3rw</v>
    <v>268435456</v>
    <v>1</v>
    <v>Powered by Refinitiv</v>
    <v>0</v>
    <v>ALPHABET INC. (XNAS:GOOGL)</v>
    <v>2</v>
    <v>3</v>
    <v>Finance</v>
    <v>6</v>
    <v>151.54660000000001</v>
    <v>101.8847</v>
    <v>1.0799000000000001</v>
    <v>-0.38</v>
    <v>6.8510000000000003E-3</v>
    <v>-3.326E-3</v>
    <v>0.78010000000000002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174014</v>
    <v>Nasdaq Stock Market</v>
    <v>XNAS</v>
    <v>XNAS</v>
    <v>1600 Amphitheatre Pkwy, MOUNTAIN VIEW, CA, 94043-1351 US</v>
    <v>115.01</v>
    <v>Software &amp; IT Services</v>
    <v>Stock</v>
    <v>44796.940903981253</v>
    <v>9</v>
    <v>113.43</v>
    <v>1495262000000</v>
    <v>ALPHABET INC.</v>
    <v>ALPHABET INC.</v>
    <v>113.47499999999999</v>
    <v>21.256</v>
    <v>114.24</v>
    <v>113.86</v>
    <v>114.6401</v>
    <v>13044000000</v>
    <v>GOOGL</v>
    <v>ALPHABET INC. (XNAS:GOOGL)</v>
    <v>15857675</v>
    <v>28681355</v>
    <v>2015</v>
  </rv>
  <rv s="2">
    <v>10</v>
  </rv>
  <rv s="0">
    <v>https://www.bing.com/financeapi/forcetrigger?t=a1nhlh&amp;q=XNAS%3aAMZN&amp;form=skydnc</v>
    <v>Learn more on Bing</v>
  </rv>
  <rv s="1">
    <v>en-CA</v>
    <v>a1nhlh</v>
    <v>268435456</v>
    <v>1</v>
    <v>Powered by Refinitiv</v>
    <v>0</v>
    <v>AMAZON.COM, INC. (XNAS:AMZN)</v>
    <v>2</v>
    <v>3</v>
    <v>Finance</v>
    <v>4</v>
    <v>188.10730000000001</v>
    <v>101.26</v>
    <v>1.3301000000000001</v>
    <v>0.4</v>
    <v>-6.736E-4</v>
    <v>3.003E-3</v>
    <v>-0.09</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 US</v>
    <v>134.99</v>
    <v>Diversified Retail</v>
    <v>Stock</v>
    <v>44796.951948356247</v>
    <v>12</v>
    <v>132.94999999999999</v>
    <v>1357186000000</v>
    <v>AMAZON.COM, INC.</v>
    <v>AMAZON.COM, INC.</v>
    <v>133.41</v>
    <v>119.7996</v>
    <v>133.22</v>
    <v>133.62</v>
    <v>133.53</v>
    <v>10187550000</v>
    <v>AMZN</v>
    <v>AMAZON.COM, INC. (XNAS:AMZN)</v>
    <v>36226694</v>
    <v>60314038</v>
    <v>1996</v>
  </rv>
  <rv s="2">
    <v>13</v>
  </rv>
  <rv s="3">
    <fb>44704</fb>
    <v>7</v>
  </rv>
  <rv s="3">
    <fb>111.488</fb>
    <v>8</v>
  </rv>
  <rv s="3">
    <fb>107.557</fb>
    <v>8</v>
  </rv>
  <rv s="3">
    <fb>44705</fb>
    <v>7</v>
  </rv>
  <rv s="3">
    <fb>105.97</fb>
    <v>8</v>
  </rv>
  <rv s="3">
    <fb>104.1</fb>
    <v>8</v>
  </rv>
  <rv s="3">
    <fb>44706</fb>
    <v>7</v>
  </rv>
  <rv s="3">
    <fb>105.80500000000001</fb>
    <v>8</v>
  </rv>
  <rv s="3">
    <fb>106.77500000000001</fb>
    <v>8</v>
  </rv>
  <rv s="3">
    <fb>44707</fb>
    <v>7</v>
  </rv>
  <rv s="3">
    <fb>107.7925</fb>
    <v>8</v>
  </rv>
  <rv s="3">
    <fb>111.0775</fb>
    <v>8</v>
  </rv>
  <rv s="3">
    <fb>44708</fb>
    <v>7</v>
  </rv>
  <rv s="3">
    <fb>112.3165</fb>
    <v>8</v>
  </rv>
  <rv s="3">
    <fb>115.1465</fb>
    <v>8</v>
  </rv>
  <rv s="3">
    <fb>44712</fb>
    <v>7</v>
  </rv>
  <rv s="3">
    <fb>113.762</fb>
    <v>8</v>
  </rv>
  <rv s="3">
    <fb>120.20950000000001</fb>
    <v>8</v>
  </rv>
  <rv s="3">
    <fb>44713</fb>
    <v>7</v>
  </rv>
  <rv s="3">
    <fb>113.892</fb>
    <v>8</v>
  </rv>
  <rv s="3">
    <fb>121.684</fb>
    <v>8</v>
  </rv>
  <rv s="3">
    <fb>44714</fb>
    <v>7</v>
  </rv>
  <rv s="3">
    <fb>117.6225</fb>
    <v>8</v>
  </rv>
  <rv s="3">
    <fb>125.511</fb>
    <v>8</v>
  </rv>
  <rv s="3">
    <fb>44715</fb>
    <v>7</v>
  </rv>
  <rv s="3">
    <fb>114.541</fb>
    <v>8</v>
  </rv>
  <rv s="3">
    <fb>122.35</fb>
    <v>8</v>
  </rv>
  <rv s="3">
    <fb>44718</fb>
    <v>7</v>
  </rv>
  <rv s="3">
    <fb>116.8205</fb>
    <v>8</v>
  </rv>
  <rv s="3">
    <fb>124.79</fb>
    <v>8</v>
  </rv>
  <rv s="3">
    <fb>44719</fb>
    <v>7</v>
  </rv>
  <rv s="3">
    <fb>117.1495</fb>
    <v>8</v>
  </rv>
  <rv s="3">
    <fb>123</fb>
    <v>8</v>
  </rv>
  <rv s="3">
    <fb>44720</fb>
    <v>7</v>
  </rv>
  <rv s="3">
    <fb>117.194</fb>
    <v>8</v>
  </rv>
  <rv s="3">
    <fb>121.18</fb>
    <v>8</v>
  </rv>
  <rv s="3">
    <fb>44721</fb>
    <v>7</v>
  </rv>
  <rv s="3">
    <fb>114.8355</fb>
    <v>8</v>
  </rv>
  <rv s="3">
    <fb>116.15</fb>
    <v>8</v>
  </rv>
  <rv s="3">
    <fb>44722</fb>
    <v>7</v>
  </rv>
  <rv s="3">
    <fb>111.1615</fb>
    <v>8</v>
  </rv>
  <rv s="3">
    <fb>109.65</fb>
    <v>8</v>
  </rv>
  <rv s="3">
    <fb>44725</fb>
    <v>7</v>
  </rv>
  <rv s="3">
    <fb>106.3925</fb>
    <v>8</v>
  </rv>
  <rv s="3">
    <fb>103.67</fb>
    <v>8</v>
  </rv>
  <rv s="3">
    <fb>44726</fb>
    <v>7</v>
  </rv>
  <rv s="3">
    <fb>106.71550000000001</fb>
    <v>8</v>
  </rv>
  <rv s="3">
    <fb>102.31</fb>
    <v>8</v>
  </rv>
  <rv s="3">
    <fb>44727</fb>
    <v>7</v>
  </rv>
  <rv s="3">
    <fb>109.7645</fb>
    <v>8</v>
  </rv>
  <rv s="3">
    <fb>107.67</fb>
    <v>8</v>
  </rv>
  <rv s="3">
    <fb>44728</fb>
    <v>7</v>
  </rv>
  <rv s="3">
    <fb>106.0335</fb>
    <v>8</v>
  </rv>
  <rv s="3">
    <fb>103.66</fb>
    <v>8</v>
  </rv>
  <rv s="3">
    <fb>44729</fb>
    <v>7</v>
  </rv>
  <rv s="3">
    <fb>107.1435</fb>
    <v>8</v>
  </rv>
  <rv s="3">
    <fb>106.22</fb>
    <v>8</v>
  </rv>
  <rv s="3">
    <fb>44733</fb>
    <v>7</v>
  </rv>
  <rv s="3">
    <fb>111.544</fb>
    <v>8</v>
  </rv>
  <rv s="3">
    <fb>108.68</fb>
    <v>8</v>
  </rv>
  <rv s="3">
    <fb>44734</fb>
    <v>7</v>
  </rv>
  <rv s="3">
    <fb>111.4875</fb>
    <v>8</v>
  </rv>
  <rv s="3">
    <fb>108.95</fb>
    <v>8</v>
  </rv>
  <rv s="3">
    <fb>44735</fb>
    <v>7</v>
  </rv>
  <rv s="3">
    <fb>112.242</fb>
    <v>8</v>
  </rv>
  <rv s="3">
    <fb>112.44</fb>
    <v>8</v>
  </rv>
  <rv s="3">
    <fb>44736</fb>
    <v>7</v>
  </rv>
  <rv s="3">
    <fb>117.97499999999999</fb>
    <v>8</v>
  </rv>
  <rv s="3">
    <fb>116.46</fb>
    <v>8</v>
  </rv>
  <rv s="3">
    <fb>44739</fb>
    <v>7</v>
  </rv>
  <rv s="3">
    <fb>115.8335</fb>
    <v>8</v>
  </rv>
  <rv s="3">
    <fb>113.22</fb>
    <v>8</v>
  </rv>
  <rv s="3">
    <fb>44740</fb>
    <v>7</v>
  </rv>
  <rv s="3">
    <fb>112.00749999999999</fb>
    <v>8</v>
  </rv>
  <rv s="3">
    <fb>107.4</fb>
    <v>8</v>
  </rv>
  <rv s="3">
    <fb>44741</fb>
    <v>7</v>
  </rv>
  <rv s="3">
    <fb>111.7015</fb>
    <v>8</v>
  </rv>
  <rv s="3">
    <fb>108.92</fb>
    <v>8</v>
  </rv>
  <rv s="3">
    <fb>44742</fb>
    <v>7</v>
  </rv>
  <rv s="3">
    <fb>108.96299999999999</fb>
    <v>8</v>
  </rv>
  <rv s="3">
    <fb>106.21</fb>
    <v>8</v>
  </rv>
  <rv s="3">
    <fb>44743</fb>
    <v>7</v>
  </rv>
  <rv s="3">
    <fb>108.7375</fb>
    <v>8</v>
  </rv>
  <rv s="3">
    <fb>109.56</fb>
    <v>8</v>
  </rv>
  <rv s="3">
    <fb>44747</fb>
    <v>7</v>
  </rv>
  <rv s="3">
    <fb>113.26300000000001</fb>
    <v>8</v>
  </rv>
  <rv s="3">
    <fb>113.5</fb>
    <v>8</v>
  </rv>
  <rv s="3">
    <fb>44748</fb>
    <v>7</v>
  </rv>
  <rv s="3">
    <fb>114.572</fb>
    <v>8</v>
  </rv>
  <rv s="3">
    <fb>114.33</fb>
    <v>8</v>
  </rv>
  <rv s="3">
    <fb>44749</fb>
    <v>7</v>
  </rv>
  <rv s="3">
    <fb>118.783</fb>
    <v>8</v>
  </rv>
  <rv s="3">
    <fb>116.33</fb>
    <v>8</v>
  </rv>
  <rv s="3">
    <fb>44750</fb>
    <v>7</v>
  </rv>
  <rv s="3">
    <fb>119.3535</fb>
    <v>8</v>
  </rv>
  <rv s="3">
    <fb>115.54</fb>
    <v>8</v>
  </rv>
  <rv s="3">
    <fb>44753</fb>
    <v>7</v>
  </rv>
  <rv s="3">
    <fb>115.6765</fb>
    <v>8</v>
  </rv>
  <rv s="3">
    <fb>111.75</fb>
    <v>8</v>
  </rv>
  <rv s="3">
    <fb>44754</fb>
    <v>7</v>
  </rv>
  <rv s="3">
    <fb>114.0205</fb>
    <v>8</v>
  </rv>
  <rv s="3">
    <fb>109.22</fb>
    <v>8</v>
  </rv>
  <rv s="3">
    <fb>44755</fb>
    <v>7</v>
  </rv>
  <rv s="3">
    <fb>111.3535</fb>
    <v>8</v>
  </rv>
  <rv s="3">
    <fb>110.4</fb>
    <v>8</v>
  </rv>
  <rv s="3">
    <fb>44756</fb>
    <v>7</v>
  </rv>
  <rv s="3">
    <fb>110.36750000000001</fb>
    <v>8</v>
  </rv>
  <rv s="3">
    <fb>110.63</fb>
    <v>8</v>
  </rv>
  <rv s="3">
    <fb>44757</fb>
    <v>7</v>
  </rv>
  <rv s="3">
    <fb>111.7775</fb>
    <v>8</v>
  </rv>
  <rv s="3">
    <fb>113.55</fb>
    <v>8</v>
  </rv>
  <rv s="3">
    <fb>44760</fb>
    <v>7</v>
  </rv>
  <rv s="3">
    <fb>109.03</fb>
    <v>8</v>
  </rv>
  <rv s="3">
    <fb>113.76</fb>
    <v>8</v>
  </rv>
  <rv s="3">
    <fb>44761</fb>
    <v>7</v>
  </rv>
  <rv s="3">
    <fb>113.81</fb>
    <v>8</v>
  </rv>
  <rv s="3">
    <fb>118.21</fb>
    <v>8</v>
  </rv>
  <rv s="3">
    <fb>44762</fb>
    <v>7</v>
  </rv>
  <rv s="3">
    <fb>113.9</fb>
    <v>8</v>
  </rv>
  <rv s="3">
    <fb>122.77</fb>
    <v>8</v>
  </rv>
  <rv s="3">
    <fb>44763</fb>
    <v>7</v>
  </rv>
  <rv s="3">
    <fb>114.34</fb>
    <v>8</v>
  </rv>
  <rv s="3">
    <fb>124.63</fb>
    <v>8</v>
  </rv>
  <rv s="3">
    <fb>44764</fb>
    <v>7</v>
  </rv>
  <rv s="3">
    <fb>107.9</fb>
    <v>8</v>
  </rv>
  <rv s="3">
    <fb>122.42</fb>
    <v>8</v>
  </rv>
  <rv s="3">
    <fb>44767</fb>
    <v>7</v>
  </rv>
  <rv s="3">
    <fb>107.51</fb>
    <v>8</v>
  </rv>
  <rv s="3">
    <fb>121.14</fb>
    <v>8</v>
  </rv>
  <rv s="3">
    <fb>44768</fb>
    <v>7</v>
  </rv>
  <rv s="3">
    <fb>105.02</fb>
    <v>8</v>
  </rv>
  <rv s="3">
    <fb>114.81</fb>
    <v>8</v>
  </rv>
  <rv s="3">
    <fb>44769</fb>
    <v>7</v>
  </rv>
  <rv s="3">
    <fb>113.06</fb>
    <v>8</v>
  </rv>
  <rv s="3">
    <fb>120.97</fb>
    <v>8</v>
  </rv>
  <rv s="3">
    <fb>44770</fb>
    <v>7</v>
  </rv>
  <rv s="3">
    <fb>114.22</fb>
    <v>8</v>
  </rv>
  <rv s="3">
    <fb>122.28</fb>
    <v>8</v>
  </rv>
  <rv s="3">
    <fb>44771</fb>
    <v>7</v>
  </rv>
  <rv s="3">
    <fb>116.32</fb>
    <v>8</v>
  </rv>
  <rv s="3">
    <fb>134.94999999999999</fb>
    <v>8</v>
  </rv>
  <rv s="3">
    <fb>44774</fb>
    <v>7</v>
  </rv>
  <rv s="3">
    <fb>114.86</fb>
    <v>8</v>
  </rv>
  <rv s="3">
    <fb>135.38999999999999</fb>
    <v>8</v>
  </rv>
  <rv s="3">
    <fb>44775</fb>
    <v>7</v>
  </rv>
  <rv s="3">
    <fb>115.13</fb>
    <v>8</v>
  </rv>
  <rv s="3">
    <fb>134.16</fb>
    <v>8</v>
  </rv>
  <rv s="3">
    <fb>44776</fb>
    <v>7</v>
  </rv>
  <rv s="3">
    <fb>118.08</fb>
    <v>8</v>
  </rv>
  <rv s="3">
    <fb>139.52000000000001</fb>
    <v>8</v>
  </rv>
  <rv s="3">
    <fb>44777</fb>
    <v>7</v>
  </rv>
  <rv s="3">
    <fb>118.19</fb>
    <v>8</v>
  </rv>
  <rv s="3">
    <fb>142.57</fb>
    <v>8</v>
  </rv>
  <rv s="3">
    <fb>44778</fb>
    <v>7</v>
  </rv>
  <rv s="3">
    <fb>117.47</fb>
    <v>8</v>
  </rv>
  <rv s="3">
    <fb>140.80000000000001</fb>
    <v>8</v>
  </rv>
  <rv s="3">
    <fb>44781</fb>
    <v>7</v>
  </rv>
  <rv s="3">
    <fb>117.3</fb>
    <v>8</v>
  </rv>
  <rv s="3">
    <fb>139.41</fb>
    <v>8</v>
  </rv>
  <rv s="3">
    <fb>44782</fb>
    <v>7</v>
  </rv>
  <rv s="3">
    <fb>116.63</fb>
    <v>8</v>
  </rv>
  <rv s="3">
    <fb>137.83000000000001</fb>
    <v>8</v>
  </rv>
  <rv s="3">
    <fb>44783</fb>
    <v>7</v>
  </rv>
  <rv s="3">
    <fb>119.7</fb>
    <v>8</v>
  </rv>
  <rv s="3">
    <fb>142.69</fb>
    <v>8</v>
  </rv>
  <rv s="3">
    <fb>44784</fb>
    <v>7</v>
  </rv>
  <rv s="3">
    <fb>118.84</fb>
    <v>8</v>
  </rv>
  <rv s="3">
    <fb>140.63999999999999</fb>
    <v>8</v>
  </rv>
  <rv s="3">
    <fb>44785</fb>
    <v>7</v>
  </rv>
  <rv s="3">
    <fb>121.68</fb>
    <v>8</v>
  </rv>
  <rv s="3">
    <fb>143.55000000000001</fb>
    <v>8</v>
  </rv>
  <rv s="3">
    <fb>44788</fb>
    <v>7</v>
  </rv>
  <rv s="3">
    <fb>122.08</fb>
    <v>8</v>
  </rv>
  <rv s="3">
    <fb>143.18</fb>
    <v>8</v>
  </rv>
  <rv s="3">
    <fb>44789</fb>
    <v>7</v>
  </rv>
  <rv s="3">
    <fb>121.7</fb>
    <v>8</v>
  </rv>
  <rv s="3">
    <fb>144.78</fb>
    <v>8</v>
  </rv>
  <rv s="3">
    <fb>44790</fb>
    <v>7</v>
  </rv>
  <rv s="3">
    <fb>119.55</fb>
    <v>8</v>
  </rv>
  <rv s="3">
    <fb>142.1</fb>
    <v>8</v>
  </rv>
  <rv s="3">
    <fb>44791</fb>
    <v>7</v>
  </rv>
  <rv s="3">
    <fb>120.17</fb>
    <v>8</v>
  </rv>
  <rv s="3">
    <fb>142.30000000000001</fb>
    <v>8</v>
  </rv>
  <rv s="3">
    <fb>44792</fb>
    <v>7</v>
  </rv>
  <rv s="3">
    <fb>117.21</fb>
    <v>8</v>
  </rv>
  <rv s="3">
    <fb>138.22999999999999</fb>
    <v>8</v>
  </rv>
  <rv s="3">
    <fb>44795</fb>
    <v>7</v>
  </rv>
  <rv s="3">
    <fb>114.24</fb>
    <v>8</v>
  </rv>
  <rv s="3">
    <fb>133.22</fb>
    <v>8</v>
  </rv>
  <rv s="4">
    <v>9</v>
    <v>GOOGL</v>
    <v>Daily</v>
    <v>44704</v>
    <v>44796</v>
    <v>0</v>
    <v>1</v>
    <v>637967232000000000,637968918509215976,0</v>
    <v>0</v>
    <v>a1u3rw</v>
    <v>XNAS:GOOGL</v>
    <v>1</v>
  </rv>
  <rv s="4">
    <v>9</v>
    <v>a1nhlh</v>
    <v>Daily</v>
    <v>44704</v>
    <v>44796</v>
    <v>0</v>
    <v>1</v>
    <v>637967232000000000,637968918654942780,0</v>
    <v>0</v>
    <v>a1nhlh</v>
    <v>XNAS:AMZN</v>
    <v>2</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0">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3">
      <v>1</v>
      <v>2</v>
      <v>2</v>
      <v>1</v>
      <v>3</v>
      <v>1</v>
      <v>1</v>
      <v>1</v>
      <v>4</v>
      <v>4</v>
      <v>5</v>
      <v>10</v>
      <v>1</v>
      <v>1</v>
      <v>1</v>
      <v>4</v>
      <v>7</v>
      <v>8</v>
      <v>9</v>
      <v>4</v>
      <v>1</v>
      <v>1</v>
      <v>5</v>
    </spb>
    <spb s="4">
      <v>at close</v>
      <v>from previous close</v>
      <v>from previous close</v>
      <v>Source: Nasdaq</v>
      <v>GMT</v>
      <v>Delayed 15 minutes</v>
      <v>from close</v>
      <v>from close</v>
    </spb>
    <spb s="5">
      <v>11</v>
    </spb>
    <spb s="5">
      <v>1</v>
    </spb>
    <spb s="6">
      <v>11</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x:dxf>
      <x:numFmt numFmtId="19" formatCode="yyyy/mm/dd"/>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#,##0_-;-[$$-en-CA]* #,##0_-;_-[$$-en-CA]*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00164-08F5-4B8F-8D66-C84F856C0E05}">
  <dimension ref="B2:I7"/>
  <sheetViews>
    <sheetView showGridLines="0" workbookViewId="0">
      <selection activeCell="L30" sqref="L30"/>
    </sheetView>
  </sheetViews>
  <sheetFormatPr defaultRowHeight="14.25" x14ac:dyDescent="0.2"/>
  <cols>
    <col min="1" max="1" width="9.140625" style="1"/>
    <col min="2" max="2" width="15.7109375" style="1" customWidth="1"/>
    <col min="3" max="3" width="45.140625" style="1" bestFit="1" customWidth="1"/>
    <col min="4" max="4" width="8.7109375" style="1" bestFit="1" customWidth="1"/>
    <col min="5" max="5" width="18.85546875" style="1" bestFit="1" customWidth="1"/>
    <col min="6" max="6" width="7.5703125" style="1" bestFit="1" customWidth="1"/>
    <col min="7" max="7" width="9.85546875" style="1" bestFit="1" customWidth="1"/>
    <col min="8" max="8" width="19" style="1" bestFit="1" customWidth="1"/>
    <col min="9" max="9" width="10.28515625" style="1" bestFit="1" customWidth="1"/>
    <col min="10" max="16384" width="9.140625" style="1"/>
  </cols>
  <sheetData>
    <row r="2" spans="2:9" ht="15" x14ac:dyDescent="0.25">
      <c r="B2" s="2" t="s">
        <v>19</v>
      </c>
      <c r="C2" s="2" t="s">
        <v>1</v>
      </c>
      <c r="D2" s="2" t="s">
        <v>2</v>
      </c>
      <c r="E2" s="2" t="s">
        <v>20</v>
      </c>
      <c r="F2" s="2" t="s">
        <v>21</v>
      </c>
      <c r="G2" s="2" t="s">
        <v>5</v>
      </c>
      <c r="H2" s="2" t="s">
        <v>22</v>
      </c>
      <c r="I2" s="2" t="s">
        <v>23</v>
      </c>
    </row>
    <row r="3" spans="2:9" x14ac:dyDescent="0.2">
      <c r="B3" s="10">
        <v>44431</v>
      </c>
      <c r="C3" s="7" t="e" vm="1">
        <v>#VALUE!</v>
      </c>
      <c r="D3" s="7" t="str" cm="1">
        <f t="array" ref="D3">_FV(C3,"Ticker symbol",TRUE)</f>
        <v>AAPL</v>
      </c>
      <c r="E3" s="7" t="s">
        <v>30</v>
      </c>
      <c r="F3" s="12">
        <v>100</v>
      </c>
      <c r="G3" s="11">
        <v>120</v>
      </c>
      <c r="H3" s="13">
        <f>F3*G3</f>
        <v>12000</v>
      </c>
      <c r="I3" s="7" t="s">
        <v>32</v>
      </c>
    </row>
    <row r="4" spans="2:9" x14ac:dyDescent="0.2">
      <c r="B4" s="10">
        <v>44433</v>
      </c>
      <c r="C4" s="7" t="e" vm="2">
        <v>#VALUE!</v>
      </c>
      <c r="D4" s="7" t="str" cm="1">
        <f t="array" ref="D4">_FV(C4,"Ticker symbol",TRUE)</f>
        <v>RY</v>
      </c>
      <c r="E4" s="7" t="s">
        <v>30</v>
      </c>
      <c r="F4" s="12">
        <v>50</v>
      </c>
      <c r="G4" s="11">
        <v>90</v>
      </c>
      <c r="H4" s="13">
        <f t="shared" ref="H4:H7" si="0">F4*G4</f>
        <v>4500</v>
      </c>
      <c r="I4" s="7" t="s">
        <v>32</v>
      </c>
    </row>
    <row r="5" spans="2:9" x14ac:dyDescent="0.2">
      <c r="B5" s="10">
        <v>44494</v>
      </c>
      <c r="C5" s="7" t="e" vm="3">
        <v>#VALUE!</v>
      </c>
      <c r="D5" s="7" t="str" cm="1">
        <f t="array" ref="D5">_FV(C5,"Ticker symbol",TRUE)</f>
        <v>TSLA</v>
      </c>
      <c r="E5" s="7" t="s">
        <v>30</v>
      </c>
      <c r="F5" s="12">
        <v>30</v>
      </c>
      <c r="G5" s="11">
        <v>550</v>
      </c>
      <c r="H5" s="13">
        <f t="shared" si="0"/>
        <v>16500</v>
      </c>
      <c r="I5" s="7" t="s">
        <v>32</v>
      </c>
    </row>
    <row r="6" spans="2:9" x14ac:dyDescent="0.2">
      <c r="B6" s="10">
        <v>44525</v>
      </c>
      <c r="C6" s="7" t="e" vm="1">
        <v>#VALUE!</v>
      </c>
      <c r="D6" s="7" t="str" cm="1">
        <f t="array" ref="D6">_FV(C6,"Ticker symbol",TRUE)</f>
        <v>AAPL</v>
      </c>
      <c r="E6" s="7" t="s">
        <v>31</v>
      </c>
      <c r="F6" s="12">
        <v>-50</v>
      </c>
      <c r="G6" s="11">
        <v>130</v>
      </c>
      <c r="H6" s="13">
        <f t="shared" si="0"/>
        <v>-6500</v>
      </c>
      <c r="I6" s="7" t="s">
        <v>32</v>
      </c>
    </row>
    <row r="7" spans="2:9" x14ac:dyDescent="0.2">
      <c r="B7" s="10">
        <v>44555</v>
      </c>
      <c r="C7" s="7" t="e" vm="4">
        <v>#VALUE!</v>
      </c>
      <c r="D7" s="7" t="str" cm="1">
        <f t="array" ref="D7">_FV(C7,"Ticker symbol",TRUE)</f>
        <v>GOOGL</v>
      </c>
      <c r="E7" s="7" t="s">
        <v>30</v>
      </c>
      <c r="F7" s="12">
        <v>10</v>
      </c>
      <c r="G7" s="11">
        <v>140</v>
      </c>
      <c r="H7" s="13">
        <f t="shared" si="0"/>
        <v>1400</v>
      </c>
      <c r="I7" s="7" t="s">
        <v>32</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CE033-93FB-43EE-8B05-C25F24C106D6}">
  <dimension ref="A1:Z35"/>
  <sheetViews>
    <sheetView showGridLines="0" tabSelected="1" workbookViewId="0">
      <selection activeCell="G37" sqref="G37"/>
    </sheetView>
  </sheetViews>
  <sheetFormatPr defaultRowHeight="14.25" x14ac:dyDescent="0.2"/>
  <cols>
    <col min="1" max="1" width="9.140625" style="1"/>
    <col min="2" max="2" width="40.85546875" style="1" bestFit="1" customWidth="1"/>
    <col min="3" max="3" width="8.7109375" style="1" bestFit="1" customWidth="1"/>
    <col min="4" max="4" width="44.28515625" style="1" bestFit="1" customWidth="1"/>
    <col min="5" max="5" width="8.7109375" style="1" bestFit="1" customWidth="1"/>
    <col min="6" max="6" width="29.5703125" style="1" bestFit="1" customWidth="1"/>
    <col min="7" max="7" width="26.42578125" style="1" bestFit="1" customWidth="1"/>
    <col min="8" max="9" width="16.28515625" style="1" bestFit="1" customWidth="1"/>
    <col min="10" max="10" width="12.5703125" style="1" bestFit="1" customWidth="1"/>
    <col min="11" max="12" width="24" style="1" bestFit="1" customWidth="1"/>
    <col min="13" max="13" width="12.5703125" style="1" bestFit="1" customWidth="1"/>
    <col min="14" max="16384" width="9.140625" style="1"/>
  </cols>
  <sheetData>
    <row r="1" spans="1:26" ht="15" x14ac:dyDescent="0.25">
      <c r="A1" s="2"/>
      <c r="B1" s="2"/>
      <c r="C1" s="2"/>
      <c r="D1" s="2"/>
      <c r="E1" s="2"/>
      <c r="F1" s="2"/>
      <c r="G1" s="2"/>
      <c r="H1" s="2"/>
      <c r="I1" s="2"/>
      <c r="J1" s="2"/>
      <c r="K1" s="2"/>
      <c r="L1" s="2"/>
      <c r="M1" s="2"/>
      <c r="N1" s="2"/>
      <c r="O1" s="2"/>
      <c r="P1" s="2"/>
      <c r="Q1" s="2"/>
      <c r="R1" s="2"/>
      <c r="S1" s="2"/>
      <c r="T1" s="2"/>
      <c r="U1" s="2"/>
      <c r="V1" s="2"/>
      <c r="W1" s="2"/>
      <c r="X1" s="2"/>
      <c r="Y1" s="2"/>
      <c r="Z1" s="2"/>
    </row>
    <row r="2" spans="1:26" ht="15" customHeight="1" x14ac:dyDescent="0.25">
      <c r="A2" s="2"/>
      <c r="B2" s="16" t="s">
        <v>0</v>
      </c>
      <c r="C2" s="16"/>
      <c r="D2" s="16"/>
      <c r="E2" s="16"/>
      <c r="F2" s="17" t="s">
        <v>33</v>
      </c>
      <c r="G2" s="17" t="s">
        <v>34</v>
      </c>
      <c r="H2" s="17" t="s">
        <v>9</v>
      </c>
      <c r="I2" s="2"/>
      <c r="J2" s="2"/>
      <c r="K2" s="2"/>
      <c r="L2" s="2"/>
      <c r="M2" s="2"/>
      <c r="N2" s="2"/>
      <c r="O2" s="2"/>
      <c r="P2" s="2"/>
      <c r="Q2" s="2"/>
      <c r="R2" s="2"/>
      <c r="S2" s="2"/>
      <c r="T2" s="2"/>
      <c r="U2" s="2"/>
      <c r="V2" s="2"/>
      <c r="W2" s="2"/>
      <c r="X2" s="2"/>
      <c r="Y2" s="2"/>
      <c r="Z2" s="2"/>
    </row>
    <row r="3" spans="1:26" ht="15" customHeight="1" x14ac:dyDescent="0.25">
      <c r="A3" s="2"/>
      <c r="B3" s="16"/>
      <c r="C3" s="16"/>
      <c r="D3" s="16"/>
      <c r="E3" s="16"/>
      <c r="F3" s="18">
        <f>SUM(G8:G11)</f>
        <v>41056.9</v>
      </c>
      <c r="G3" s="19">
        <f>SUM(_xlfn.ANCHORARRAY(I8))</f>
        <v>553.79999999999995</v>
      </c>
      <c r="H3" s="18">
        <f>SUM(_xlfn.ANCHORARRAY(J8))</f>
        <v>5546</v>
      </c>
      <c r="I3" s="2"/>
      <c r="J3" s="2"/>
      <c r="K3" s="2"/>
      <c r="L3" s="2"/>
      <c r="M3" s="2"/>
      <c r="N3" s="2"/>
      <c r="O3" s="2"/>
      <c r="P3" s="2"/>
      <c r="Q3" s="2"/>
      <c r="R3" s="2"/>
      <c r="S3" s="2"/>
      <c r="T3" s="2"/>
      <c r="U3" s="2"/>
      <c r="V3" s="2"/>
      <c r="W3" s="2"/>
      <c r="X3" s="2"/>
      <c r="Y3" s="2"/>
      <c r="Z3" s="2"/>
    </row>
    <row r="4" spans="1:26" ht="15" x14ac:dyDescent="0.25">
      <c r="A4" s="2"/>
      <c r="B4" s="2"/>
      <c r="C4" s="2"/>
      <c r="D4" s="2"/>
      <c r="E4" s="2"/>
      <c r="F4" s="2"/>
      <c r="G4" s="2"/>
      <c r="H4" s="2"/>
      <c r="I4" s="2"/>
      <c r="J4" s="2"/>
      <c r="K4" s="2"/>
      <c r="L4" s="2"/>
      <c r="M4" s="2"/>
      <c r="N4" s="2"/>
      <c r="O4" s="2"/>
      <c r="P4" s="2"/>
      <c r="Q4" s="2"/>
      <c r="R4" s="2"/>
      <c r="S4" s="2"/>
      <c r="T4" s="2"/>
      <c r="U4" s="2"/>
      <c r="V4" s="2"/>
      <c r="W4" s="2"/>
      <c r="X4" s="2"/>
      <c r="Y4" s="2"/>
      <c r="Z4" s="2"/>
    </row>
    <row r="6" spans="1:26" ht="15.75" x14ac:dyDescent="0.25">
      <c r="B6" s="5" t="s">
        <v>12</v>
      </c>
      <c r="C6" s="5"/>
      <c r="D6" s="5"/>
      <c r="E6" s="5"/>
      <c r="F6" s="5"/>
      <c r="G6" s="5"/>
      <c r="H6" s="5"/>
      <c r="I6" s="5"/>
      <c r="J6" s="5"/>
      <c r="K6" s="5"/>
      <c r="L6" s="5"/>
    </row>
    <row r="7" spans="1:26" ht="15" x14ac:dyDescent="0.25">
      <c r="B7" s="3" t="s">
        <v>1</v>
      </c>
      <c r="C7" s="3" t="s">
        <v>2</v>
      </c>
      <c r="D7" s="3" t="s">
        <v>3</v>
      </c>
      <c r="E7" s="3" t="s">
        <v>4</v>
      </c>
      <c r="F7" s="3" t="s">
        <v>5</v>
      </c>
      <c r="G7" s="3" t="s">
        <v>6</v>
      </c>
      <c r="H7" s="3" t="s">
        <v>7</v>
      </c>
      <c r="I7" s="3" t="s">
        <v>8</v>
      </c>
      <c r="J7" s="3" t="s">
        <v>9</v>
      </c>
      <c r="K7" s="3" t="s">
        <v>10</v>
      </c>
      <c r="L7" s="3" t="s">
        <v>11</v>
      </c>
    </row>
    <row r="8" spans="1:26" x14ac:dyDescent="0.2">
      <c r="B8" s="1" t="e" cm="1" vm="1">
        <f t="array" ref="B8:B11">_xlfn.UNIQUE(_xlfn._xlws.FILTER(Transactions!C3:C7,SUMIFS(Transactions!F3:F7,Transactions!C3:C7,Transactions!C3)&gt;0))</f>
        <v>#VALUE!</v>
      </c>
      <c r="C8" s="1" t="str" cm="1">
        <f t="array" ref="C8:C11">_FV(_xlfn.ANCHORARRAY(B8),"Ticker symbol",TRUE)</f>
        <v>AAPL</v>
      </c>
      <c r="D8" s="1" t="str" cm="1">
        <f t="array" ref="D8:D11">_FV(_xlfn.ANCHORARRAY(B8),"Industry")</f>
        <v>Computers, Phones &amp; Household Electronics</v>
      </c>
      <c r="E8" s="1" cm="1">
        <f t="array" ref="E8:E11">SUMIFS(Transactions!F3:F7,Transactions!C3:C7,_xlfn.ANCHORARRAY(Dashboard!B8))</f>
        <v>50</v>
      </c>
      <c r="F8" s="15" cm="1">
        <f t="array" ref="F8:F11">_FV(_xlfn.ANCHORARRAY(B8),"Price")</f>
        <v>167.23</v>
      </c>
      <c r="G8" s="15">
        <f>E8*F8</f>
        <v>8361.5</v>
      </c>
      <c r="H8" s="14">
        <f>G8/SUM($G$8:$G$11)</f>
        <v>0.20365638906006053</v>
      </c>
      <c r="I8" s="15" cm="1">
        <f t="array" ref="I8:I11">(_xlfn.ANCHORARRAY(F8)-_FV(_xlfn.ANCHORARRAY(B8),"Previous close",TRUE))*_xlfn.ANCHORARRAY(E8)</f>
        <v>-17.000000000000171</v>
      </c>
      <c r="J8" s="15" cm="1">
        <f t="array" ref="J8:J11">_xlfn.ANCHORARRAY(G8)-SUMIFS(Transactions!H3:H7,Transactions!C3:C7,_xlfn.ANCHORARRAY(Dashboard!B8))</f>
        <v>2861.5</v>
      </c>
      <c r="K8" s="15" cm="1">
        <f t="array" ref="K8:K11">_FV(_xlfn.ANCHORARRAY(B8),"52 week high",TRUE)</f>
        <v>182.94</v>
      </c>
      <c r="L8" s="15" cm="1">
        <f t="array" ref="L8:L11">_FV(_xlfn.ANCHORARRAY(B8),"52 week low",TRUE)</f>
        <v>129.04</v>
      </c>
    </row>
    <row r="9" spans="1:26" x14ac:dyDescent="0.2">
      <c r="B9" s="1" t="e" vm="2">
        <v>#VALUE!</v>
      </c>
      <c r="C9" s="1" t="str">
        <v>RY</v>
      </c>
      <c r="D9" s="1" t="str">
        <v>Banking Services</v>
      </c>
      <c r="E9" s="1">
        <v>50</v>
      </c>
      <c r="F9" s="15">
        <v>97.52</v>
      </c>
      <c r="G9" s="15">
        <f t="shared" ref="G9:G11" si="0">E9*F9</f>
        <v>4876</v>
      </c>
      <c r="H9" s="14">
        <f t="shared" ref="H9:H11" si="1">G9/SUM($G$8:$G$11)</f>
        <v>0.11876201077041861</v>
      </c>
      <c r="I9" s="15">
        <v>-14.000000000000057</v>
      </c>
      <c r="J9" s="15">
        <v>3861.5</v>
      </c>
      <c r="K9" s="15">
        <v>119.41</v>
      </c>
      <c r="L9" s="15">
        <v>90.75</v>
      </c>
    </row>
    <row r="10" spans="1:26" x14ac:dyDescent="0.2">
      <c r="B10" s="1" t="e" vm="3">
        <v>#VALUE!</v>
      </c>
      <c r="C10" s="1" t="str">
        <v>TSLA</v>
      </c>
      <c r="D10" s="1" t="str">
        <v>Automobiles &amp; Auto Parts</v>
      </c>
      <c r="E10" s="1">
        <v>30</v>
      </c>
      <c r="F10" s="15">
        <v>889.36</v>
      </c>
      <c r="G10" s="15">
        <f t="shared" si="0"/>
        <v>26680.799999999999</v>
      </c>
      <c r="H10" s="14">
        <f t="shared" si="1"/>
        <v>0.64984935540676469</v>
      </c>
      <c r="I10" s="15">
        <v>588.60000000000014</v>
      </c>
      <c r="J10" s="15">
        <v>-8138.5</v>
      </c>
      <c r="K10" s="15">
        <v>1243.49</v>
      </c>
      <c r="L10" s="15">
        <v>620.57000000000005</v>
      </c>
    </row>
    <row r="11" spans="1:26" x14ac:dyDescent="0.2">
      <c r="B11" s="1" t="e" vm="4">
        <v>#VALUE!</v>
      </c>
      <c r="C11" s="1" t="str">
        <v>GOOGL</v>
      </c>
      <c r="D11" s="1" t="str">
        <v>Software &amp; IT Services</v>
      </c>
      <c r="E11" s="1">
        <v>10</v>
      </c>
      <c r="F11" s="15">
        <v>113.86</v>
      </c>
      <c r="G11" s="15">
        <f t="shared" si="0"/>
        <v>1138.5999999999999</v>
      </c>
      <c r="H11" s="14">
        <f t="shared" si="1"/>
        <v>2.7732244762756073E-2</v>
      </c>
      <c r="I11" s="15">
        <v>-3.7999999999999545</v>
      </c>
      <c r="J11" s="15">
        <v>6961.5</v>
      </c>
      <c r="K11" s="15">
        <v>151.54660000000001</v>
      </c>
      <c r="L11" s="15">
        <v>101.8847</v>
      </c>
    </row>
    <row r="13" spans="1:26" ht="15" x14ac:dyDescent="0.25">
      <c r="B13" s="6" t="s">
        <v>13</v>
      </c>
      <c r="C13" s="6"/>
      <c r="E13" s="6" t="s">
        <v>14</v>
      </c>
      <c r="F13" s="6"/>
      <c r="G13" s="20"/>
      <c r="H13" s="6" t="s">
        <v>15</v>
      </c>
      <c r="I13" s="6"/>
      <c r="J13" s="6"/>
      <c r="K13" s="6"/>
      <c r="L13" s="6"/>
      <c r="M13" s="20"/>
    </row>
    <row r="14" spans="1:26" ht="8.25" customHeight="1" x14ac:dyDescent="0.2"/>
    <row r="15" spans="1:26" x14ac:dyDescent="0.2">
      <c r="H15" s="1" t="s">
        <v>16</v>
      </c>
      <c r="I15" s="4" t="s">
        <v>29</v>
      </c>
      <c r="K15" s="1" t="s">
        <v>17</v>
      </c>
      <c r="L15" s="4">
        <v>3</v>
      </c>
    </row>
    <row r="16" spans="1:26" ht="6.75" customHeight="1" x14ac:dyDescent="0.2"/>
    <row r="17" spans="8:12" x14ac:dyDescent="0.2">
      <c r="H17" s="21" t="str">
        <f>L15&amp;" month trailing closing prices"</f>
        <v>3 month trailing closing prices</v>
      </c>
      <c r="I17" s="21"/>
      <c r="J17" s="21"/>
      <c r="K17" s="21"/>
      <c r="L17" s="21"/>
    </row>
    <row r="33" spans="8:12" x14ac:dyDescent="0.2">
      <c r="H33" s="1" t="s">
        <v>18</v>
      </c>
      <c r="I33" s="22" t="e" vm="5">
        <v>#VALUE!</v>
      </c>
      <c r="J33" s="23"/>
      <c r="K33" s="23"/>
    </row>
    <row r="34" spans="8:12" ht="5.25" customHeight="1" x14ac:dyDescent="0.2"/>
    <row r="35" spans="8:12" x14ac:dyDescent="0.2">
      <c r="H35" s="24" t="str">
        <f>L15&amp; " month trailing closing prices"</f>
        <v>3 month trailing closing prices</v>
      </c>
      <c r="I35" s="24"/>
      <c r="J35" s="24"/>
      <c r="K35" s="24"/>
      <c r="L35" s="24"/>
    </row>
  </sheetData>
  <mergeCells count="8">
    <mergeCell ref="H35:L35"/>
    <mergeCell ref="H17:L17"/>
    <mergeCell ref="I33:K33"/>
    <mergeCell ref="B6:L6"/>
    <mergeCell ref="B13:C13"/>
    <mergeCell ref="B2:E3"/>
    <mergeCell ref="E13:F13"/>
    <mergeCell ref="H13:L13"/>
  </mergeCells>
  <dataValidations count="2">
    <dataValidation type="list" allowBlank="1" showInputMessage="1" showErrorMessage="1" sqref="I15" xr:uid="{56C4FEE8-A5CA-4546-A65C-6892DF6B8343}">
      <formula1>$C$8:$C$11</formula1>
    </dataValidation>
    <dataValidation type="list" allowBlank="1" showInputMessage="1" showErrorMessage="1" sqref="L15" xr:uid="{78804192-4E5F-4B40-9BDF-62401229F0A4}">
      <formula1>"1,3,6,12"</formula1>
    </dataValidation>
  </dataValidations>
  <pageMargins left="0.7" right="0.7" top="0.75" bottom="0.75" header="0.3" footer="0.3"/>
  <pageSetup paperSize="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1ED58-04AB-4BBE-98C8-21CEE5090371}">
  <dimension ref="B2:F71"/>
  <sheetViews>
    <sheetView showGridLines="0" workbookViewId="0">
      <selection activeCell="I23" sqref="I23"/>
    </sheetView>
  </sheetViews>
  <sheetFormatPr defaultRowHeight="14.25" x14ac:dyDescent="0.2"/>
  <cols>
    <col min="1" max="1" width="2" style="1" customWidth="1"/>
    <col min="2" max="2" width="11.5703125" style="1" bestFit="1" customWidth="1"/>
    <col min="3" max="3" width="9.85546875" style="1" bestFit="1" customWidth="1"/>
    <col min="4" max="4" width="9.140625" style="1"/>
    <col min="5" max="5" width="12.5703125" style="1" bestFit="1" customWidth="1"/>
    <col min="6" max="6" width="47" style="1" bestFit="1" customWidth="1"/>
    <col min="7" max="16384" width="9.140625" style="1"/>
  </cols>
  <sheetData>
    <row r="2" spans="2:6" x14ac:dyDescent="0.2">
      <c r="B2" s="8" t="s">
        <v>24</v>
      </c>
      <c r="C2" s="8"/>
      <c r="E2" s="8" t="s">
        <v>27</v>
      </c>
      <c r="F2" s="8"/>
    </row>
    <row r="3" spans="2:6" customFormat="1" ht="6" customHeight="1" x14ac:dyDescent="0.25"/>
    <row r="4" spans="2:6" x14ac:dyDescent="0.2">
      <c r="B4" s="1" t="s">
        <v>25</v>
      </c>
      <c r="C4" s="9" t="str">
        <f>Dashboard!I15</f>
        <v>GOOGL</v>
      </c>
      <c r="E4" s="1" t="s">
        <v>28</v>
      </c>
      <c r="F4" s="9" t="e" vm="5">
        <f>Dashboard!I33</f>
        <v>#VALUE!</v>
      </c>
    </row>
    <row r="5" spans="2:6" x14ac:dyDescent="0.2">
      <c r="B5" s="1" t="s">
        <v>26</v>
      </c>
      <c r="C5" s="9">
        <f>Dashboard!L15</f>
        <v>3</v>
      </c>
      <c r="E5" s="1" t="s">
        <v>26</v>
      </c>
      <c r="F5" s="9">
        <f>C5</f>
        <v>3</v>
      </c>
    </row>
    <row r="8" spans="2:6" x14ac:dyDescent="0.2">
      <c r="B8" s="1" t="str" cm="1">
        <f t="array" aca="1" ref="B8:C71" ca="1">_xlfn.STOCKHISTORY(C4,EDATE(TODAY(),-C5),TODAY())</f>
        <v>Date</v>
      </c>
      <c r="C8" s="1" t="str">
        <f ca="1"/>
        <v>Close</v>
      </c>
      <c r="E8" s="1" t="str" cm="1">
        <f t="array" aca="1" ref="E8:F71" ca="1">_xlfn.STOCKHISTORY(F4,EDATE(TODAY(),-F5),TODAY())</f>
        <v>Date</v>
      </c>
      <c r="F8" s="1" t="str">
        <f ca="1"/>
        <v>Close</v>
      </c>
    </row>
    <row r="9" spans="2:6" x14ac:dyDescent="0.2">
      <c r="B9" s="1" vm="6">
        <f ca="1"/>
        <v>44704</v>
      </c>
      <c r="C9" s="1" vm="7">
        <f ca="1"/>
        <v>111.488</v>
      </c>
      <c r="E9" s="1" vm="6">
        <f ca="1"/>
        <v>44704</v>
      </c>
      <c r="F9" s="1" vm="8">
        <f ca="1"/>
        <v>107.557</v>
      </c>
    </row>
    <row r="10" spans="2:6" x14ac:dyDescent="0.2">
      <c r="B10" s="1" vm="9">
        <f ca="1"/>
        <v>44705</v>
      </c>
      <c r="C10" s="1" vm="10">
        <f ca="1"/>
        <v>105.97</v>
      </c>
      <c r="E10" s="1" vm="9">
        <f ca="1"/>
        <v>44705</v>
      </c>
      <c r="F10" s="1" vm="11">
        <f ca="1"/>
        <v>104.1</v>
      </c>
    </row>
    <row r="11" spans="2:6" x14ac:dyDescent="0.2">
      <c r="B11" s="1" vm="12">
        <f ca="1"/>
        <v>44706</v>
      </c>
      <c r="C11" s="1" vm="13">
        <f ca="1"/>
        <v>105.80500000000001</v>
      </c>
      <c r="E11" s="1" vm="12">
        <f ca="1"/>
        <v>44706</v>
      </c>
      <c r="F11" s="1" vm="14">
        <f ca="1"/>
        <v>106.77500000000001</v>
      </c>
    </row>
    <row r="12" spans="2:6" x14ac:dyDescent="0.2">
      <c r="B12" s="1" vm="15">
        <f ca="1"/>
        <v>44707</v>
      </c>
      <c r="C12" s="1" vm="16">
        <f ca="1"/>
        <v>107.7925</v>
      </c>
      <c r="E12" s="1" vm="15">
        <f ca="1"/>
        <v>44707</v>
      </c>
      <c r="F12" s="1" vm="17">
        <f ca="1"/>
        <v>111.0775</v>
      </c>
    </row>
    <row r="13" spans="2:6" x14ac:dyDescent="0.2">
      <c r="B13" s="1" vm="18">
        <f ca="1"/>
        <v>44708</v>
      </c>
      <c r="C13" s="1" vm="19">
        <f ca="1"/>
        <v>112.3165</v>
      </c>
      <c r="E13" s="1" vm="18">
        <f ca="1"/>
        <v>44708</v>
      </c>
      <c r="F13" s="1" vm="20">
        <f ca="1"/>
        <v>115.1465</v>
      </c>
    </row>
    <row r="14" spans="2:6" x14ac:dyDescent="0.2">
      <c r="B14" s="1" vm="21">
        <f ca="1"/>
        <v>44712</v>
      </c>
      <c r="C14" s="1" vm="22">
        <f ca="1"/>
        <v>113.762</v>
      </c>
      <c r="E14" s="1" vm="21">
        <f ca="1"/>
        <v>44712</v>
      </c>
      <c r="F14" s="1" vm="23">
        <f ca="1"/>
        <v>120.20950000000001</v>
      </c>
    </row>
    <row r="15" spans="2:6" x14ac:dyDescent="0.2">
      <c r="B15" s="1" vm="24">
        <f ca="1"/>
        <v>44713</v>
      </c>
      <c r="C15" s="1" vm="25">
        <f ca="1"/>
        <v>113.892</v>
      </c>
      <c r="E15" s="1" vm="24">
        <f ca="1"/>
        <v>44713</v>
      </c>
      <c r="F15" s="1" vm="26">
        <f ca="1"/>
        <v>121.684</v>
      </c>
    </row>
    <row r="16" spans="2:6" x14ac:dyDescent="0.2">
      <c r="B16" s="1" vm="27">
        <f ca="1"/>
        <v>44714</v>
      </c>
      <c r="C16" s="1" vm="28">
        <f ca="1"/>
        <v>117.6225</v>
      </c>
      <c r="E16" s="1" vm="27">
        <f ca="1"/>
        <v>44714</v>
      </c>
      <c r="F16" s="1" vm="29">
        <f ca="1"/>
        <v>125.511</v>
      </c>
    </row>
    <row r="17" spans="2:6" x14ac:dyDescent="0.2">
      <c r="B17" s="1" vm="30">
        <f ca="1"/>
        <v>44715</v>
      </c>
      <c r="C17" s="1" vm="31">
        <f ca="1"/>
        <v>114.541</v>
      </c>
      <c r="E17" s="1" vm="30">
        <f ca="1"/>
        <v>44715</v>
      </c>
      <c r="F17" s="1" vm="32">
        <f ca="1"/>
        <v>122.35</v>
      </c>
    </row>
    <row r="18" spans="2:6" x14ac:dyDescent="0.2">
      <c r="B18" s="1" vm="33">
        <f ca="1"/>
        <v>44718</v>
      </c>
      <c r="C18" s="1" vm="34">
        <f ca="1"/>
        <v>116.8205</v>
      </c>
      <c r="E18" s="1" vm="33">
        <f ca="1"/>
        <v>44718</v>
      </c>
      <c r="F18" s="1" vm="35">
        <f ca="1"/>
        <v>124.79</v>
      </c>
    </row>
    <row r="19" spans="2:6" x14ac:dyDescent="0.2">
      <c r="B19" s="1" vm="36">
        <f ca="1"/>
        <v>44719</v>
      </c>
      <c r="C19" s="1" vm="37">
        <f ca="1"/>
        <v>117.1495</v>
      </c>
      <c r="E19" s="1" vm="36">
        <f ca="1"/>
        <v>44719</v>
      </c>
      <c r="F19" s="1" vm="38">
        <f ca="1"/>
        <v>123</v>
      </c>
    </row>
    <row r="20" spans="2:6" x14ac:dyDescent="0.2">
      <c r="B20" s="1" vm="39">
        <f ca="1"/>
        <v>44720</v>
      </c>
      <c r="C20" s="1" vm="40">
        <f ca="1"/>
        <v>117.194</v>
      </c>
      <c r="E20" s="1" vm="39">
        <f ca="1"/>
        <v>44720</v>
      </c>
      <c r="F20" s="1" vm="41">
        <f ca="1"/>
        <v>121.18</v>
      </c>
    </row>
    <row r="21" spans="2:6" x14ac:dyDescent="0.2">
      <c r="B21" s="1" vm="42">
        <f ca="1"/>
        <v>44721</v>
      </c>
      <c r="C21" s="1" vm="43">
        <f ca="1"/>
        <v>114.8355</v>
      </c>
      <c r="E21" s="1" vm="42">
        <f ca="1"/>
        <v>44721</v>
      </c>
      <c r="F21" s="1" vm="44">
        <f ca="1"/>
        <v>116.15</v>
      </c>
    </row>
    <row r="22" spans="2:6" x14ac:dyDescent="0.2">
      <c r="B22" s="1" vm="45">
        <f ca="1"/>
        <v>44722</v>
      </c>
      <c r="C22" s="1" vm="46">
        <f ca="1"/>
        <v>111.1615</v>
      </c>
      <c r="E22" s="1" vm="45">
        <f ca="1"/>
        <v>44722</v>
      </c>
      <c r="F22" s="1" vm="47">
        <f ca="1"/>
        <v>109.65</v>
      </c>
    </row>
    <row r="23" spans="2:6" x14ac:dyDescent="0.2">
      <c r="B23" s="1" vm="48">
        <f ca="1"/>
        <v>44725</v>
      </c>
      <c r="C23" s="1" vm="49">
        <f ca="1"/>
        <v>106.3925</v>
      </c>
      <c r="E23" s="1" vm="48">
        <f ca="1"/>
        <v>44725</v>
      </c>
      <c r="F23" s="1" vm="50">
        <f ca="1"/>
        <v>103.67</v>
      </c>
    </row>
    <row r="24" spans="2:6" x14ac:dyDescent="0.2">
      <c r="B24" s="1" vm="51">
        <f ca="1"/>
        <v>44726</v>
      </c>
      <c r="C24" s="1" vm="52">
        <f ca="1"/>
        <v>106.71550000000001</v>
      </c>
      <c r="E24" s="1" vm="51">
        <f ca="1"/>
        <v>44726</v>
      </c>
      <c r="F24" s="1" vm="53">
        <f ca="1"/>
        <v>102.31</v>
      </c>
    </row>
    <row r="25" spans="2:6" x14ac:dyDescent="0.2">
      <c r="B25" s="1" vm="54">
        <f ca="1"/>
        <v>44727</v>
      </c>
      <c r="C25" s="1" vm="55">
        <f ca="1"/>
        <v>109.7645</v>
      </c>
      <c r="E25" s="1" vm="54">
        <f ca="1"/>
        <v>44727</v>
      </c>
      <c r="F25" s="1" vm="56">
        <f ca="1"/>
        <v>107.67</v>
      </c>
    </row>
    <row r="26" spans="2:6" x14ac:dyDescent="0.2">
      <c r="B26" s="1" vm="57">
        <f ca="1"/>
        <v>44728</v>
      </c>
      <c r="C26" s="1" vm="58">
        <f ca="1"/>
        <v>106.0335</v>
      </c>
      <c r="E26" s="1" vm="57">
        <f ca="1"/>
        <v>44728</v>
      </c>
      <c r="F26" s="1" vm="59">
        <f ca="1"/>
        <v>103.66</v>
      </c>
    </row>
    <row r="27" spans="2:6" x14ac:dyDescent="0.2">
      <c r="B27" s="1" vm="60">
        <f ca="1"/>
        <v>44729</v>
      </c>
      <c r="C27" s="1" vm="61">
        <f ca="1"/>
        <v>107.1435</v>
      </c>
      <c r="E27" s="1" vm="60">
        <f ca="1"/>
        <v>44729</v>
      </c>
      <c r="F27" s="1" vm="62">
        <f ca="1"/>
        <v>106.22</v>
      </c>
    </row>
    <row r="28" spans="2:6" x14ac:dyDescent="0.2">
      <c r="B28" s="1" vm="63">
        <f ca="1"/>
        <v>44733</v>
      </c>
      <c r="C28" s="1" vm="64">
        <f ca="1"/>
        <v>111.544</v>
      </c>
      <c r="E28" s="1" vm="63">
        <f ca="1"/>
        <v>44733</v>
      </c>
      <c r="F28" s="1" vm="65">
        <f ca="1"/>
        <v>108.68</v>
      </c>
    </row>
    <row r="29" spans="2:6" x14ac:dyDescent="0.2">
      <c r="B29" s="1" vm="66">
        <f ca="1"/>
        <v>44734</v>
      </c>
      <c r="C29" s="1" vm="67">
        <f ca="1"/>
        <v>111.4875</v>
      </c>
      <c r="E29" s="1" vm="66">
        <f ca="1"/>
        <v>44734</v>
      </c>
      <c r="F29" s="1" vm="68">
        <f ca="1"/>
        <v>108.95</v>
      </c>
    </row>
    <row r="30" spans="2:6" x14ac:dyDescent="0.2">
      <c r="B30" s="1" vm="69">
        <f ca="1"/>
        <v>44735</v>
      </c>
      <c r="C30" s="1" vm="70">
        <f ca="1"/>
        <v>112.242</v>
      </c>
      <c r="E30" s="1" vm="69">
        <f ca="1"/>
        <v>44735</v>
      </c>
      <c r="F30" s="1" vm="71">
        <f ca="1"/>
        <v>112.44</v>
      </c>
    </row>
    <row r="31" spans="2:6" x14ac:dyDescent="0.2">
      <c r="B31" s="1" vm="72">
        <f ca="1"/>
        <v>44736</v>
      </c>
      <c r="C31" s="1" vm="73">
        <f ca="1"/>
        <v>117.97499999999999</v>
      </c>
      <c r="E31" s="1" vm="72">
        <f ca="1"/>
        <v>44736</v>
      </c>
      <c r="F31" s="1" vm="74">
        <f ca="1"/>
        <v>116.46</v>
      </c>
    </row>
    <row r="32" spans="2:6" x14ac:dyDescent="0.2">
      <c r="B32" s="1" vm="75">
        <f ca="1"/>
        <v>44739</v>
      </c>
      <c r="C32" s="1" vm="76">
        <f ca="1"/>
        <v>115.8335</v>
      </c>
      <c r="E32" s="1" vm="75">
        <f ca="1"/>
        <v>44739</v>
      </c>
      <c r="F32" s="1" vm="77">
        <f ca="1"/>
        <v>113.22</v>
      </c>
    </row>
    <row r="33" spans="2:6" x14ac:dyDescent="0.2">
      <c r="B33" s="1" vm="78">
        <f ca="1"/>
        <v>44740</v>
      </c>
      <c r="C33" s="1" vm="79">
        <f ca="1"/>
        <v>112.00749999999999</v>
      </c>
      <c r="E33" s="1" vm="78">
        <f ca="1"/>
        <v>44740</v>
      </c>
      <c r="F33" s="1" vm="80">
        <f ca="1"/>
        <v>107.4</v>
      </c>
    </row>
    <row r="34" spans="2:6" x14ac:dyDescent="0.2">
      <c r="B34" s="1" vm="81">
        <f ca="1"/>
        <v>44741</v>
      </c>
      <c r="C34" s="1" vm="82">
        <f ca="1"/>
        <v>111.7015</v>
      </c>
      <c r="E34" s="1" vm="81">
        <f ca="1"/>
        <v>44741</v>
      </c>
      <c r="F34" s="1" vm="83">
        <f ca="1"/>
        <v>108.92</v>
      </c>
    </row>
    <row r="35" spans="2:6" x14ac:dyDescent="0.2">
      <c r="B35" s="1" vm="84">
        <f ca="1"/>
        <v>44742</v>
      </c>
      <c r="C35" s="1" vm="85">
        <f ca="1"/>
        <v>108.96299999999999</v>
      </c>
      <c r="E35" s="1" vm="84">
        <f ca="1"/>
        <v>44742</v>
      </c>
      <c r="F35" s="1" vm="86">
        <f ca="1"/>
        <v>106.21</v>
      </c>
    </row>
    <row r="36" spans="2:6" x14ac:dyDescent="0.2">
      <c r="B36" s="1" vm="87">
        <f ca="1"/>
        <v>44743</v>
      </c>
      <c r="C36" s="1" vm="88">
        <f ca="1"/>
        <v>108.7375</v>
      </c>
      <c r="E36" s="1" vm="87">
        <f ca="1"/>
        <v>44743</v>
      </c>
      <c r="F36" s="1" vm="89">
        <f ca="1"/>
        <v>109.56</v>
      </c>
    </row>
    <row r="37" spans="2:6" x14ac:dyDescent="0.2">
      <c r="B37" s="1" vm="90">
        <f ca="1"/>
        <v>44747</v>
      </c>
      <c r="C37" s="1" vm="91">
        <f ca="1"/>
        <v>113.26300000000001</v>
      </c>
      <c r="E37" s="1" vm="90">
        <f ca="1"/>
        <v>44747</v>
      </c>
      <c r="F37" s="1" vm="92">
        <f ca="1"/>
        <v>113.5</v>
      </c>
    </row>
    <row r="38" spans="2:6" x14ac:dyDescent="0.2">
      <c r="B38" s="1" vm="93">
        <f ca="1"/>
        <v>44748</v>
      </c>
      <c r="C38" s="1" vm="94">
        <f ca="1"/>
        <v>114.572</v>
      </c>
      <c r="E38" s="1" vm="93">
        <f ca="1"/>
        <v>44748</v>
      </c>
      <c r="F38" s="1" vm="95">
        <f ca="1"/>
        <v>114.33</v>
      </c>
    </row>
    <row r="39" spans="2:6" x14ac:dyDescent="0.2">
      <c r="B39" s="1" vm="96">
        <f ca="1"/>
        <v>44749</v>
      </c>
      <c r="C39" s="1" vm="97">
        <f ca="1"/>
        <v>118.783</v>
      </c>
      <c r="E39" s="1" vm="96">
        <f ca="1"/>
        <v>44749</v>
      </c>
      <c r="F39" s="1" vm="98">
        <f ca="1"/>
        <v>116.33</v>
      </c>
    </row>
    <row r="40" spans="2:6" x14ac:dyDescent="0.2">
      <c r="B40" s="1" vm="99">
        <f ca="1"/>
        <v>44750</v>
      </c>
      <c r="C40" s="1" vm="100">
        <f ca="1"/>
        <v>119.3535</v>
      </c>
      <c r="E40" s="1" vm="99">
        <f ca="1"/>
        <v>44750</v>
      </c>
      <c r="F40" s="1" vm="101">
        <f ca="1"/>
        <v>115.54</v>
      </c>
    </row>
    <row r="41" spans="2:6" x14ac:dyDescent="0.2">
      <c r="B41" s="1" vm="102">
        <f ca="1"/>
        <v>44753</v>
      </c>
      <c r="C41" s="1" vm="103">
        <f ca="1"/>
        <v>115.6765</v>
      </c>
      <c r="E41" s="1" vm="102">
        <f ca="1"/>
        <v>44753</v>
      </c>
      <c r="F41" s="1" vm="104">
        <f ca="1"/>
        <v>111.75</v>
      </c>
    </row>
    <row r="42" spans="2:6" x14ac:dyDescent="0.2">
      <c r="B42" s="1" vm="105">
        <f ca="1"/>
        <v>44754</v>
      </c>
      <c r="C42" s="1" vm="106">
        <f ca="1"/>
        <v>114.0205</v>
      </c>
      <c r="E42" s="1" vm="105">
        <f ca="1"/>
        <v>44754</v>
      </c>
      <c r="F42" s="1" vm="107">
        <f ca="1"/>
        <v>109.22</v>
      </c>
    </row>
    <row r="43" spans="2:6" x14ac:dyDescent="0.2">
      <c r="B43" s="1" vm="108">
        <f ca="1"/>
        <v>44755</v>
      </c>
      <c r="C43" s="1" vm="109">
        <f ca="1"/>
        <v>111.3535</v>
      </c>
      <c r="E43" s="1" vm="108">
        <f ca="1"/>
        <v>44755</v>
      </c>
      <c r="F43" s="1" vm="110">
        <f ca="1"/>
        <v>110.4</v>
      </c>
    </row>
    <row r="44" spans="2:6" x14ac:dyDescent="0.2">
      <c r="B44" s="1" vm="111">
        <f ca="1"/>
        <v>44756</v>
      </c>
      <c r="C44" s="1" vm="112">
        <f ca="1"/>
        <v>110.36750000000001</v>
      </c>
      <c r="E44" s="1" vm="111">
        <f ca="1"/>
        <v>44756</v>
      </c>
      <c r="F44" s="1" vm="113">
        <f ca="1"/>
        <v>110.63</v>
      </c>
    </row>
    <row r="45" spans="2:6" x14ac:dyDescent="0.2">
      <c r="B45" s="1" vm="114">
        <f ca="1"/>
        <v>44757</v>
      </c>
      <c r="C45" s="1" vm="115">
        <f ca="1"/>
        <v>111.7775</v>
      </c>
      <c r="E45" s="1" vm="114">
        <f ca="1"/>
        <v>44757</v>
      </c>
      <c r="F45" s="1" vm="116">
        <f ca="1"/>
        <v>113.55</v>
      </c>
    </row>
    <row r="46" spans="2:6" x14ac:dyDescent="0.2">
      <c r="B46" s="1" vm="117">
        <f ca="1"/>
        <v>44760</v>
      </c>
      <c r="C46" s="1" vm="118">
        <f ca="1"/>
        <v>109.03</v>
      </c>
      <c r="E46" s="1" vm="117">
        <f ca="1"/>
        <v>44760</v>
      </c>
      <c r="F46" s="1" vm="119">
        <f ca="1"/>
        <v>113.76</v>
      </c>
    </row>
    <row r="47" spans="2:6" x14ac:dyDescent="0.2">
      <c r="B47" s="1" vm="120">
        <f ca="1"/>
        <v>44761</v>
      </c>
      <c r="C47" s="1" vm="121">
        <f ca="1"/>
        <v>113.81</v>
      </c>
      <c r="E47" s="1" vm="120">
        <f ca="1"/>
        <v>44761</v>
      </c>
      <c r="F47" s="1" vm="122">
        <f ca="1"/>
        <v>118.21</v>
      </c>
    </row>
    <row r="48" spans="2:6" x14ac:dyDescent="0.2">
      <c r="B48" s="1" vm="123">
        <f ca="1"/>
        <v>44762</v>
      </c>
      <c r="C48" s="1" vm="124">
        <f ca="1"/>
        <v>113.9</v>
      </c>
      <c r="E48" s="1" vm="123">
        <f ca="1"/>
        <v>44762</v>
      </c>
      <c r="F48" s="1" vm="125">
        <f ca="1"/>
        <v>122.77</v>
      </c>
    </row>
    <row r="49" spans="2:6" x14ac:dyDescent="0.2">
      <c r="B49" s="1" vm="126">
        <f ca="1"/>
        <v>44763</v>
      </c>
      <c r="C49" s="1" vm="127">
        <f ca="1"/>
        <v>114.34</v>
      </c>
      <c r="E49" s="1" vm="126">
        <f ca="1"/>
        <v>44763</v>
      </c>
      <c r="F49" s="1" vm="128">
        <f ca="1"/>
        <v>124.63</v>
      </c>
    </row>
    <row r="50" spans="2:6" x14ac:dyDescent="0.2">
      <c r="B50" s="1" vm="129">
        <f ca="1"/>
        <v>44764</v>
      </c>
      <c r="C50" s="1" vm="130">
        <f ca="1"/>
        <v>107.9</v>
      </c>
      <c r="E50" s="1" vm="129">
        <f ca="1"/>
        <v>44764</v>
      </c>
      <c r="F50" s="1" vm="131">
        <f ca="1"/>
        <v>122.42</v>
      </c>
    </row>
    <row r="51" spans="2:6" x14ac:dyDescent="0.2">
      <c r="B51" s="1" vm="132">
        <f ca="1"/>
        <v>44767</v>
      </c>
      <c r="C51" s="1" vm="133">
        <f ca="1"/>
        <v>107.51</v>
      </c>
      <c r="E51" s="1" vm="132">
        <f ca="1"/>
        <v>44767</v>
      </c>
      <c r="F51" s="1" vm="134">
        <f ca="1"/>
        <v>121.14</v>
      </c>
    </row>
    <row r="52" spans="2:6" x14ac:dyDescent="0.2">
      <c r="B52" s="1" vm="135">
        <f ca="1"/>
        <v>44768</v>
      </c>
      <c r="C52" s="1" vm="136">
        <f ca="1"/>
        <v>105.02</v>
      </c>
      <c r="E52" s="1" vm="135">
        <f ca="1"/>
        <v>44768</v>
      </c>
      <c r="F52" s="1" vm="137">
        <f ca="1"/>
        <v>114.81</v>
      </c>
    </row>
    <row r="53" spans="2:6" x14ac:dyDescent="0.2">
      <c r="B53" s="1" vm="138">
        <f ca="1"/>
        <v>44769</v>
      </c>
      <c r="C53" s="1" vm="139">
        <f ca="1"/>
        <v>113.06</v>
      </c>
      <c r="E53" s="1" vm="138">
        <f ca="1"/>
        <v>44769</v>
      </c>
      <c r="F53" s="1" vm="140">
        <f ca="1"/>
        <v>120.97</v>
      </c>
    </row>
    <row r="54" spans="2:6" x14ac:dyDescent="0.2">
      <c r="B54" s="1" vm="141">
        <f ca="1"/>
        <v>44770</v>
      </c>
      <c r="C54" s="1" vm="142">
        <f ca="1"/>
        <v>114.22</v>
      </c>
      <c r="E54" s="1" vm="141">
        <f ca="1"/>
        <v>44770</v>
      </c>
      <c r="F54" s="1" vm="143">
        <f ca="1"/>
        <v>122.28</v>
      </c>
    </row>
    <row r="55" spans="2:6" x14ac:dyDescent="0.2">
      <c r="B55" s="1" vm="144">
        <f ca="1"/>
        <v>44771</v>
      </c>
      <c r="C55" s="1" vm="145">
        <f ca="1"/>
        <v>116.32</v>
      </c>
      <c r="E55" s="1" vm="144">
        <f ca="1"/>
        <v>44771</v>
      </c>
      <c r="F55" s="1" vm="146">
        <f ca="1"/>
        <v>134.94999999999999</v>
      </c>
    </row>
    <row r="56" spans="2:6" x14ac:dyDescent="0.2">
      <c r="B56" s="1" vm="147">
        <f ca="1"/>
        <v>44774</v>
      </c>
      <c r="C56" s="1" vm="148">
        <f ca="1"/>
        <v>114.86</v>
      </c>
      <c r="E56" s="1" vm="147">
        <f ca="1"/>
        <v>44774</v>
      </c>
      <c r="F56" s="1" vm="149">
        <f ca="1"/>
        <v>135.38999999999999</v>
      </c>
    </row>
    <row r="57" spans="2:6" x14ac:dyDescent="0.2">
      <c r="B57" s="1" vm="150">
        <f ca="1"/>
        <v>44775</v>
      </c>
      <c r="C57" s="1" vm="151">
        <f ca="1"/>
        <v>115.13</v>
      </c>
      <c r="E57" s="1" vm="150">
        <f ca="1"/>
        <v>44775</v>
      </c>
      <c r="F57" s="1" vm="152">
        <f ca="1"/>
        <v>134.16</v>
      </c>
    </row>
    <row r="58" spans="2:6" x14ac:dyDescent="0.2">
      <c r="B58" s="1" vm="153">
        <f ca="1"/>
        <v>44776</v>
      </c>
      <c r="C58" s="1" vm="154">
        <f ca="1"/>
        <v>118.08</v>
      </c>
      <c r="E58" s="1" vm="153">
        <f ca="1"/>
        <v>44776</v>
      </c>
      <c r="F58" s="1" vm="155">
        <f ca="1"/>
        <v>139.52000000000001</v>
      </c>
    </row>
    <row r="59" spans="2:6" x14ac:dyDescent="0.2">
      <c r="B59" s="1" vm="156">
        <f ca="1"/>
        <v>44777</v>
      </c>
      <c r="C59" s="1" vm="157">
        <f ca="1"/>
        <v>118.19</v>
      </c>
      <c r="E59" s="1" vm="156">
        <f ca="1"/>
        <v>44777</v>
      </c>
      <c r="F59" s="1" vm="158">
        <f ca="1"/>
        <v>142.57</v>
      </c>
    </row>
    <row r="60" spans="2:6" x14ac:dyDescent="0.2">
      <c r="B60" s="1" vm="159">
        <f ca="1"/>
        <v>44778</v>
      </c>
      <c r="C60" s="1" vm="160">
        <f ca="1"/>
        <v>117.47</v>
      </c>
      <c r="E60" s="1" vm="159">
        <f ca="1"/>
        <v>44778</v>
      </c>
      <c r="F60" s="1" vm="161">
        <f ca="1"/>
        <v>140.80000000000001</v>
      </c>
    </row>
    <row r="61" spans="2:6" x14ac:dyDescent="0.2">
      <c r="B61" s="1" vm="162">
        <f ca="1"/>
        <v>44781</v>
      </c>
      <c r="C61" s="1" vm="163">
        <f ca="1"/>
        <v>117.3</v>
      </c>
      <c r="E61" s="1" vm="162">
        <f ca="1"/>
        <v>44781</v>
      </c>
      <c r="F61" s="1" vm="164">
        <f ca="1"/>
        <v>139.41</v>
      </c>
    </row>
    <row r="62" spans="2:6" x14ac:dyDescent="0.2">
      <c r="B62" s="1" vm="165">
        <f ca="1"/>
        <v>44782</v>
      </c>
      <c r="C62" s="1" vm="166">
        <f ca="1"/>
        <v>116.63</v>
      </c>
      <c r="E62" s="1" vm="165">
        <f ca="1"/>
        <v>44782</v>
      </c>
      <c r="F62" s="1" vm="167">
        <f ca="1"/>
        <v>137.83000000000001</v>
      </c>
    </row>
    <row r="63" spans="2:6" x14ac:dyDescent="0.2">
      <c r="B63" s="1" vm="168">
        <f ca="1"/>
        <v>44783</v>
      </c>
      <c r="C63" s="1" vm="169">
        <f ca="1"/>
        <v>119.7</v>
      </c>
      <c r="E63" s="1" vm="168">
        <f ca="1"/>
        <v>44783</v>
      </c>
      <c r="F63" s="1" vm="170">
        <f ca="1"/>
        <v>142.69</v>
      </c>
    </row>
    <row r="64" spans="2:6" x14ac:dyDescent="0.2">
      <c r="B64" s="1" vm="171">
        <f ca="1"/>
        <v>44784</v>
      </c>
      <c r="C64" s="1" vm="172">
        <f ca="1"/>
        <v>118.84</v>
      </c>
      <c r="E64" s="1" vm="171">
        <f ca="1"/>
        <v>44784</v>
      </c>
      <c r="F64" s="1" vm="173">
        <f ca="1"/>
        <v>140.63999999999999</v>
      </c>
    </row>
    <row r="65" spans="2:6" x14ac:dyDescent="0.2">
      <c r="B65" s="1" vm="174">
        <f ca="1"/>
        <v>44785</v>
      </c>
      <c r="C65" s="1" vm="175">
        <f ca="1"/>
        <v>121.68</v>
      </c>
      <c r="E65" s="1" vm="174">
        <f ca="1"/>
        <v>44785</v>
      </c>
      <c r="F65" s="1" vm="176">
        <f ca="1"/>
        <v>143.55000000000001</v>
      </c>
    </row>
    <row r="66" spans="2:6" x14ac:dyDescent="0.2">
      <c r="B66" s="1" vm="177">
        <f ca="1"/>
        <v>44788</v>
      </c>
      <c r="C66" s="1" vm="178">
        <f ca="1"/>
        <v>122.08</v>
      </c>
      <c r="E66" s="1" vm="177">
        <f ca="1"/>
        <v>44788</v>
      </c>
      <c r="F66" s="1" vm="179">
        <f ca="1"/>
        <v>143.18</v>
      </c>
    </row>
    <row r="67" spans="2:6" x14ac:dyDescent="0.2">
      <c r="B67" s="1" vm="180">
        <f ca="1"/>
        <v>44789</v>
      </c>
      <c r="C67" s="1" vm="181">
        <f ca="1"/>
        <v>121.7</v>
      </c>
      <c r="E67" s="1" vm="180">
        <f ca="1"/>
        <v>44789</v>
      </c>
      <c r="F67" s="1" vm="182">
        <f ca="1"/>
        <v>144.78</v>
      </c>
    </row>
    <row r="68" spans="2:6" x14ac:dyDescent="0.2">
      <c r="B68" s="1" vm="183">
        <f ca="1"/>
        <v>44790</v>
      </c>
      <c r="C68" s="1" vm="184">
        <f ca="1"/>
        <v>119.55</v>
      </c>
      <c r="E68" s="1" vm="183">
        <f ca="1"/>
        <v>44790</v>
      </c>
      <c r="F68" s="1" vm="185">
        <f ca="1"/>
        <v>142.1</v>
      </c>
    </row>
    <row r="69" spans="2:6" x14ac:dyDescent="0.2">
      <c r="B69" s="1" vm="186">
        <f ca="1"/>
        <v>44791</v>
      </c>
      <c r="C69" s="1" vm="187">
        <f ca="1"/>
        <v>120.17</v>
      </c>
      <c r="E69" s="1" vm="186">
        <f ca="1"/>
        <v>44791</v>
      </c>
      <c r="F69" s="1" vm="188">
        <f ca="1"/>
        <v>142.30000000000001</v>
      </c>
    </row>
    <row r="70" spans="2:6" x14ac:dyDescent="0.2">
      <c r="B70" s="1" vm="189">
        <f ca="1"/>
        <v>44792</v>
      </c>
      <c r="C70" s="1" vm="190">
        <f ca="1"/>
        <v>117.21</v>
      </c>
      <c r="E70" s="1" vm="189">
        <f ca="1"/>
        <v>44792</v>
      </c>
      <c r="F70" s="1" vm="191">
        <f ca="1"/>
        <v>138.22999999999999</v>
      </c>
    </row>
    <row r="71" spans="2:6" x14ac:dyDescent="0.2">
      <c r="B71" s="1" vm="192">
        <f ca="1"/>
        <v>44795</v>
      </c>
      <c r="C71" s="1" vm="193">
        <f ca="1"/>
        <v>114.24</v>
      </c>
      <c r="E71" s="1" vm="192">
        <f ca="1"/>
        <v>44795</v>
      </c>
      <c r="F71" s="1" vm="194">
        <f ca="1"/>
        <v>133.22</v>
      </c>
    </row>
  </sheetData>
  <mergeCells count="2">
    <mergeCell ref="B2:C2"/>
    <mergeCell ref="E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Transactions</vt:lpstr>
      <vt:lpstr>Dashboard</vt:lpstr>
      <vt:lpstr>Charting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obaid attayee</dc:creator>
  <cp:lastModifiedBy>obaid attayee</cp:lastModifiedBy>
  <dcterms:created xsi:type="dcterms:W3CDTF">2022-08-23T19:31:41Z</dcterms:created>
  <dcterms:modified xsi:type="dcterms:W3CDTF">2022-08-23T22:51:32Z</dcterms:modified>
</cp:coreProperties>
</file>