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19bde4720e977/VBA Course/Projects/Portfolio Tracker/"/>
    </mc:Choice>
  </mc:AlternateContent>
  <xr:revisionPtr revIDLastSave="0" documentId="8_{0CCA4A54-25D2-4B56-B51A-999BD3634F5C}" xr6:coauthVersionLast="47" xr6:coauthVersionMax="47" xr10:uidLastSave="{00000000-0000-0000-0000-000000000000}"/>
  <bookViews>
    <workbookView xWindow="-120" yWindow="-120" windowWidth="29040" windowHeight="15840" xr2:uid="{05988A15-922F-495D-8C22-BC98DAE5E6A8}"/>
  </bookViews>
  <sheets>
    <sheet name="Goal Seek" sheetId="1" r:id="rId1"/>
    <sheet name="Sensitivity" sheetId="2" r:id="rId2"/>
    <sheet name="Scenario" sheetId="3" r:id="rId3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D4" i="3"/>
  <c r="D5" i="3"/>
  <c r="D6" i="3"/>
  <c r="C4" i="3"/>
  <c r="C5" i="3"/>
  <c r="C6" i="3"/>
  <c r="D3" i="3"/>
  <c r="E3" i="3"/>
  <c r="F5" i="2"/>
  <c r="F6" i="2"/>
  <c r="F7" i="2"/>
  <c r="F8" i="2"/>
  <c r="F9" i="2"/>
  <c r="F10" i="2"/>
  <c r="F11" i="2"/>
  <c r="I8" i="2"/>
  <c r="I9" i="2"/>
  <c r="I6" i="2"/>
  <c r="I5" i="2"/>
  <c r="M4" i="2"/>
  <c r="N4" i="2"/>
  <c r="K4" i="2"/>
  <c r="J4" i="2"/>
  <c r="I4" i="2"/>
  <c r="L5" i="1"/>
  <c r="L6" i="1"/>
  <c r="L7" i="1"/>
  <c r="L8" i="1"/>
  <c r="L9" i="1"/>
  <c r="L10" i="1"/>
  <c r="L11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<sst xmlns="http://schemas.openxmlformats.org/spreadsheetml/2006/main" count="66" uniqueCount="33">
  <si>
    <t>Current</t>
  </si>
  <si>
    <t>Goal Seek</t>
  </si>
  <si>
    <t>Assumptions</t>
  </si>
  <si>
    <t>Income Statement</t>
  </si>
  <si>
    <t>Units sold</t>
  </si>
  <si>
    <t>Revenue</t>
  </si>
  <si>
    <t>Price per unit</t>
  </si>
  <si>
    <t>COGS</t>
  </si>
  <si>
    <t>Cost per unit</t>
  </si>
  <si>
    <t>Gross Profit</t>
  </si>
  <si>
    <t>SG&amp;A</t>
  </si>
  <si>
    <t>Tax rate</t>
  </si>
  <si>
    <t>Earnings Before Tax</t>
  </si>
  <si>
    <t>Taxes</t>
  </si>
  <si>
    <t>Net Income (Loss)</t>
  </si>
  <si>
    <t>Constraints</t>
  </si>
  <si>
    <t>Net Income</t>
  </si>
  <si>
    <t>Units Sold</t>
  </si>
  <si>
    <t>Price</t>
  </si>
  <si>
    <t>Sensitivity Analysis</t>
  </si>
  <si>
    <t>Price &amp; Quantity Sensitivity</t>
  </si>
  <si>
    <t>Quantity Sold</t>
  </si>
  <si>
    <t>Price per Unit</t>
  </si>
  <si>
    <t>Scenario Analysis</t>
  </si>
  <si>
    <t>$ in actual figures</t>
  </si>
  <si>
    <t>Revenues</t>
  </si>
  <si>
    <t>Costs</t>
  </si>
  <si>
    <t>Choose Scenario</t>
  </si>
  <si>
    <t>Revenue Scenarios</t>
  </si>
  <si>
    <t>1. Best Case</t>
  </si>
  <si>
    <t>2. Base Case</t>
  </si>
  <si>
    <t>3. Worst Case</t>
  </si>
  <si>
    <t>Cost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</si>
</sst>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  <numFmt numFmtId="166" formatCode="yyyy\E"/>
    <numFmt numFmtId="167" formatCode="_-* #,##0\ _€_-;\-* #,##0\ _€_-;_-* &quot;-&quot;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432FF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164" fontId="5" fillId="0" borderId="0" xfId="1" applyNumberFormat="1" applyFont="1"/>
    <xf numFmtId="164" fontId="4" fillId="0" borderId="0" xfId="1" applyNumberFormat="1" applyFont="1"/>
    <xf numFmtId="165" fontId="5" fillId="0" borderId="0" xfId="1" applyNumberFormat="1" applyFont="1"/>
    <xf numFmtId="0" fontId="3" fillId="0" borderId="1" xfId="0" applyFont="1" applyBorder="1"/>
    <xf numFmtId="164" fontId="3" fillId="0" borderId="1" xfId="1" applyNumberFormat="1" applyFont="1" applyBorder="1"/>
    <xf numFmtId="9" fontId="5" fillId="0" borderId="0" xfId="0" applyNumberFormat="1" applyFont="1"/>
    <xf numFmtId="0" fontId="4" fillId="0" borderId="0" xfId="0" applyFont="1" applyAlignment="1">
      <alignment horizontal="left" indent="1"/>
    </xf>
    <xf numFmtId="164" fontId="4" fillId="0" borderId="0" xfId="1" applyNumberFormat="1" applyFont="1" applyAlignment="1">
      <alignment horizontal="right"/>
    </xf>
    <xf numFmtId="0" fontId="3" fillId="3" borderId="2" xfId="0" applyFont="1" applyFill="1" applyBorder="1"/>
    <xf numFmtId="164" fontId="3" fillId="3" borderId="2" xfId="1" applyNumberFormat="1" applyFont="1" applyFill="1" applyBorder="1"/>
    <xf numFmtId="0" fontId="3" fillId="0" borderId="3" xfId="0" applyFont="1" applyBorder="1" applyAlignment="1">
      <alignment horizontal="center"/>
    </xf>
    <xf numFmtId="164" fontId="6" fillId="0" borderId="0" xfId="0" applyNumberFormat="1" applyFont="1"/>
    <xf numFmtId="164" fontId="4" fillId="0" borderId="2" xfId="1" applyNumberFormat="1" applyFont="1" applyBorder="1"/>
    <xf numFmtId="164" fontId="5" fillId="0" borderId="2" xfId="1" applyNumberFormat="1" applyFont="1" applyBorder="1"/>
    <xf numFmtId="0" fontId="3" fillId="0" borderId="4" xfId="0" applyFont="1" applyBorder="1" applyAlignment="1">
      <alignment horizontal="right" vertical="center" textRotation="90"/>
    </xf>
    <xf numFmtId="2" fontId="4" fillId="0" borderId="5" xfId="0" applyNumberFormat="1" applyFont="1" applyBorder="1" applyAlignment="1">
      <alignment horizontal="center"/>
    </xf>
    <xf numFmtId="164" fontId="4" fillId="0" borderId="0" xfId="1" applyNumberFormat="1" applyFont="1" applyFill="1"/>
    <xf numFmtId="164" fontId="4" fillId="4" borderId="0" xfId="1" applyNumberFormat="1" applyFont="1" applyFill="1"/>
    <xf numFmtId="164" fontId="4" fillId="5" borderId="0" xfId="1" applyNumberFormat="1" applyFont="1" applyFill="1"/>
    <xf numFmtId="0" fontId="2" fillId="2" borderId="0" xfId="0" applyFont="1" applyFill="1" applyAlignment="1">
      <alignment horizontal="left"/>
    </xf>
    <xf numFmtId="166" fontId="2" fillId="2" borderId="0" xfId="0" applyNumberFormat="1" applyFont="1" applyFill="1"/>
    <xf numFmtId="0" fontId="3" fillId="6" borderId="0" xfId="0" applyFont="1" applyFill="1"/>
    <xf numFmtId="164" fontId="3" fillId="6" borderId="0" xfId="1" applyNumberFormat="1" applyFont="1" applyFill="1" applyBorder="1"/>
    <xf numFmtId="0" fontId="3" fillId="6" borderId="0" xfId="0" applyFont="1" applyFill="1" applyAlignment="1">
      <alignment horizontal="right"/>
    </xf>
    <xf numFmtId="164" fontId="3" fillId="6" borderId="6" xfId="1" applyNumberFormat="1" applyFont="1" applyFill="1" applyBorder="1"/>
    <xf numFmtId="0" fontId="3" fillId="7" borderId="0" xfId="0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left" indent="1"/>
    </xf>
    <xf numFmtId="164" fontId="5" fillId="7" borderId="0" xfId="1" applyNumberFormat="1" applyFont="1" applyFill="1"/>
    <xf numFmtId="167" fontId="4" fillId="0" borderId="0" xfId="0" applyNumberFormat="1" applyFont="1"/>
    <xf numFmtId="0" fontId="4" fillId="7" borderId="0" xfId="0" applyFont="1" applyFill="1"/>
    <xf numFmtId="0" fontId="5" fillId="7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58616</xdr:colOff>
      <xdr:row>17</xdr:row>
      <xdr:rowOff>109904</xdr:rowOff>
    </xdr:from>
    <xdr:to>
      <xdr:col>5</xdr:col>
      <xdr:colOff>534865</xdr:colOff>
      <xdr:row>21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D7ED6B-1348-4537-B7DD-AE3C8D5BDAAD}"/>
            </a:ext>
          </a:extLst>
        </xdr:cNvPr>
        <xdr:cNvSpPr txBox="1"/>
      </xdr:nvSpPr>
      <xdr:spPr>
        <a:xfrm>
          <a:off x="887291" y="3510329"/>
          <a:ext cx="4533899" cy="785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50">
              <a:latin typeface="Arial" panose="020B0604020202020204" pitchFamily="34" charset="0"/>
              <a:cs typeface="Arial" panose="020B0604020202020204" pitchFamily="34" charset="0"/>
            </a:rPr>
            <a:t>The goal is to find the combination of units sold and price that will leave us with a net income of $100,000 with the constraints being that units sold cannot be greater than 25,000 and price cannot be greater than $9.99. This can be calculated</a:t>
          </a:r>
          <a:r>
            <a:rPr lang="en-CA" sz="1050" baseline="0">
              <a:latin typeface="Arial" panose="020B0604020202020204" pitchFamily="34" charset="0"/>
              <a:cs typeface="Arial" panose="020B0604020202020204" pitchFamily="34" charset="0"/>
            </a:rPr>
            <a:t> using excel's Solver function.</a:t>
          </a:r>
          <a:endParaRPr lang="en-CA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278423</xdr:colOff>
      <xdr:row>7</xdr:row>
      <xdr:rowOff>161193</xdr:rowOff>
    </xdr:from>
    <xdr:to>
      <xdr:col>6</xdr:col>
      <xdr:colOff>1025769</xdr:colOff>
      <xdr:row>7</xdr:row>
      <xdr:rowOff>168520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3F7FFF1-734E-47BB-94A3-AC2BCB74B4EA}"/>
            </a:ext>
          </a:extLst>
        </xdr:cNvPr>
        <xdr:cNvCxnSpPr/>
      </xdr:nvCxnSpPr>
      <xdr:spPr>
        <a:xfrm>
          <a:off x="6002948" y="1561368"/>
          <a:ext cx="747346" cy="73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754672</xdr:colOff>
      <xdr:row>14</xdr:row>
      <xdr:rowOff>117232</xdr:rowOff>
    </xdr:from>
    <xdr:to>
      <xdr:col>4</xdr:col>
      <xdr:colOff>1252903</xdr:colOff>
      <xdr:row>17</xdr:row>
      <xdr:rowOff>102577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23D367-4DD0-48E0-8F20-3DCB96CBC843}"/>
            </a:ext>
          </a:extLst>
        </xdr:cNvPr>
        <xdr:cNvSpPr txBox="1"/>
      </xdr:nvSpPr>
      <xdr:spPr>
        <a:xfrm>
          <a:off x="754672" y="2373924"/>
          <a:ext cx="3575539" cy="468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50">
              <a:latin typeface="Arial" panose="020B0604020202020204" pitchFamily="34" charset="0"/>
              <a:cs typeface="Arial" panose="020B0604020202020204" pitchFamily="34" charset="0"/>
            </a:rPr>
            <a:t>Here,</a:t>
          </a:r>
          <a:r>
            <a:rPr lang="en-CA" sz="1050" baseline="0">
              <a:latin typeface="Arial" panose="020B0604020202020204" pitchFamily="34" charset="0"/>
              <a:cs typeface="Arial" panose="020B0604020202020204" pitchFamily="34" charset="0"/>
            </a:rPr>
            <a:t> we can see the different combinations of price and units sold that produce the same net income.</a:t>
          </a:r>
          <a:endParaRPr lang="en-CA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7101-792B-43D3-9AD5-809241731E8C}">
  <dimension ref="B2:L14"/>
  <sheetViews>
    <sheetView showGridLines="0" tabSelected="1" zoomScale="130" zoomScaleNormal="130" workbookViewId="0">
      <selection activeCell="G28" sqref="G28"/>
    </sheetView>
  </sheetViews>
  <sheetFormatPr defaultColWidth="12.5703125" defaultRowHeight="12.75" x14ac:dyDescent="0.2"/>
  <cols>
    <col min="1" max="1" width="12.42578125" style="3" customWidth="1"/>
    <col min="2" max="2" width="21.28515625" style="3" customWidth="1"/>
    <col min="3" max="3" width="12.5703125" style="3"/>
    <col min="4" max="4" width="6.85546875" style="3" customWidth="1"/>
    <col min="5" max="5" width="20.140625" style="3" bestFit="1" customWidth="1"/>
    <col min="6" max="6" width="12.5703125" style="3"/>
    <col min="7" max="7" width="17.85546875" style="3" customWidth="1"/>
    <col min="8" max="8" width="21.28515625" style="3" customWidth="1"/>
    <col min="9" max="9" width="12.5703125" style="3"/>
    <col min="10" max="10" width="6.85546875" style="3" customWidth="1"/>
    <col min="11" max="11" width="20.140625" style="3" bestFit="1" customWidth="1"/>
    <col min="12" max="16384" width="12.5703125" style="3"/>
  </cols>
  <sheetData>
    <row r="2" spans="2:12" s="2" customFormat="1" x14ac:dyDescent="0.2">
      <c r="B2" s="1" t="s">
        <v>0</v>
      </c>
      <c r="C2" s="1"/>
      <c r="D2" s="1"/>
      <c r="E2" s="1"/>
      <c r="F2" s="1"/>
      <c r="H2" s="1" t="s">
        <v>1</v>
      </c>
      <c r="I2" s="1"/>
      <c r="J2" s="1"/>
      <c r="K2" s="1"/>
      <c r="L2" s="1"/>
    </row>
    <row r="4" spans="2:12" x14ac:dyDescent="0.2">
      <c r="B4" s="1" t="s">
        <v>2</v>
      </c>
      <c r="C4" s="1"/>
      <c r="E4" s="1" t="s">
        <v>3</v>
      </c>
      <c r="F4" s="1"/>
      <c r="H4" s="1" t="s">
        <v>2</v>
      </c>
      <c r="I4" s="1"/>
      <c r="K4" s="1" t="s">
        <v>3</v>
      </c>
      <c r="L4" s="1"/>
    </row>
    <row r="5" spans="2:12" x14ac:dyDescent="0.2">
      <c r="B5" s="3" t="s">
        <v>4</v>
      </c>
      <c r="C5" s="4">
        <v>5000</v>
      </c>
      <c r="D5" s="4"/>
      <c r="E5" s="3" t="s">
        <v>5</v>
      </c>
      <c r="F5" s="5">
        <f>C5*C6</f>
        <v>25000</v>
      </c>
      <c r="H5" s="3" t="s">
        <v>4</v>
      </c>
      <c r="I5" s="4">
        <v>25000</v>
      </c>
      <c r="J5" s="4"/>
      <c r="K5" s="3" t="s">
        <v>5</v>
      </c>
      <c r="L5" s="5">
        <f>I5*I6</f>
        <v>205332.27848101495</v>
      </c>
    </row>
    <row r="6" spans="2:12" x14ac:dyDescent="0.2">
      <c r="B6" s="3" t="s">
        <v>6</v>
      </c>
      <c r="C6" s="6">
        <v>5</v>
      </c>
      <c r="D6" s="6"/>
      <c r="E6" s="3" t="s">
        <v>7</v>
      </c>
      <c r="F6" s="5">
        <f>C5*-C7</f>
        <v>-13750</v>
      </c>
      <c r="H6" s="3" t="s">
        <v>6</v>
      </c>
      <c r="I6" s="6">
        <v>8.2132911392405976</v>
      </c>
      <c r="J6" s="6"/>
      <c r="K6" s="3" t="s">
        <v>7</v>
      </c>
      <c r="L6" s="5">
        <f>I5*-I7</f>
        <v>-68750</v>
      </c>
    </row>
    <row r="7" spans="2:12" x14ac:dyDescent="0.2">
      <c r="B7" s="3" t="s">
        <v>8</v>
      </c>
      <c r="C7" s="6">
        <v>2.75</v>
      </c>
      <c r="D7" s="6"/>
      <c r="E7" s="7" t="s">
        <v>9</v>
      </c>
      <c r="F7" s="8">
        <f>SUM(F5:F6)</f>
        <v>11250</v>
      </c>
      <c r="H7" s="3" t="s">
        <v>8</v>
      </c>
      <c r="I7" s="6">
        <v>2.75</v>
      </c>
      <c r="J7" s="6"/>
      <c r="K7" s="7" t="s">
        <v>9</v>
      </c>
      <c r="L7" s="8">
        <f>SUM(L5:L6)</f>
        <v>136582.27848101495</v>
      </c>
    </row>
    <row r="8" spans="2:12" x14ac:dyDescent="0.2">
      <c r="B8" s="3" t="s">
        <v>10</v>
      </c>
      <c r="C8" s="4">
        <v>10000</v>
      </c>
      <c r="D8" s="4"/>
      <c r="E8" s="3" t="s">
        <v>10</v>
      </c>
      <c r="F8" s="5">
        <f>-C8</f>
        <v>-10000</v>
      </c>
      <c r="H8" s="3" t="s">
        <v>10</v>
      </c>
      <c r="I8" s="4">
        <v>10000</v>
      </c>
      <c r="J8" s="4"/>
      <c r="K8" s="3" t="s">
        <v>10</v>
      </c>
      <c r="L8" s="5">
        <f>-I8</f>
        <v>-10000</v>
      </c>
    </row>
    <row r="9" spans="2:12" x14ac:dyDescent="0.2">
      <c r="B9" s="3" t="s">
        <v>11</v>
      </c>
      <c r="C9" s="9">
        <v>0.21</v>
      </c>
      <c r="D9" s="9"/>
      <c r="E9" s="7" t="s">
        <v>12</v>
      </c>
      <c r="F9" s="8">
        <f>SUM(F7:F8)</f>
        <v>1250</v>
      </c>
      <c r="H9" s="3" t="s">
        <v>11</v>
      </c>
      <c r="I9" s="9">
        <v>0.21</v>
      </c>
      <c r="J9" s="9"/>
      <c r="K9" s="7" t="s">
        <v>12</v>
      </c>
      <c r="L9" s="8">
        <f>SUM(L7:L8)</f>
        <v>126582.27848101495</v>
      </c>
    </row>
    <row r="10" spans="2:12" x14ac:dyDescent="0.2">
      <c r="B10" s="10"/>
      <c r="C10" s="6"/>
      <c r="E10" s="3" t="s">
        <v>13</v>
      </c>
      <c r="F10" s="11">
        <f>IF(F9&lt;0,"0",F9*-C9)</f>
        <v>-262.5</v>
      </c>
      <c r="H10" s="10"/>
      <c r="I10" s="6"/>
      <c r="K10" s="3" t="s">
        <v>13</v>
      </c>
      <c r="L10" s="11">
        <f>IF(L9&lt;0,"0",L9*-I9)</f>
        <v>-26582.278481013138</v>
      </c>
    </row>
    <row r="11" spans="2:12" x14ac:dyDescent="0.2">
      <c r="E11" s="12" t="s">
        <v>14</v>
      </c>
      <c r="F11" s="13">
        <f>SUM(F9:F10)</f>
        <v>987.5</v>
      </c>
      <c r="H11" s="1" t="s">
        <v>15</v>
      </c>
      <c r="I11" s="1"/>
      <c r="K11" s="12" t="s">
        <v>14</v>
      </c>
      <c r="L11" s="13">
        <f>SUM(L9:L10)</f>
        <v>100000.0000000018</v>
      </c>
    </row>
    <row r="12" spans="2:12" x14ac:dyDescent="0.2">
      <c r="H12" s="3" t="s">
        <v>16</v>
      </c>
      <c r="I12" s="3">
        <v>100000</v>
      </c>
    </row>
    <row r="13" spans="2:12" x14ac:dyDescent="0.2">
      <c r="H13" s="3" t="s">
        <v>17</v>
      </c>
      <c r="I13" s="3">
        <v>25000</v>
      </c>
    </row>
    <row r="14" spans="2:12" x14ac:dyDescent="0.2">
      <c r="H14" s="3" t="s">
        <v>18</v>
      </c>
      <c r="I14" s="3">
        <v>9.99</v>
      </c>
    </row>
  </sheetData>
  <mergeCells count="7">
    <mergeCell ref="H11:I11"/>
    <mergeCell ref="B2:F2"/>
    <mergeCell ref="H2:L2"/>
    <mergeCell ref="B4:C4"/>
    <mergeCell ref="E4:F4"/>
    <mergeCell ref="H4:I4"/>
    <mergeCell ref="K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3728-27F3-4CE6-89A4-EE864AE47A9E}">
  <dimension ref="B2:N11"/>
  <sheetViews>
    <sheetView showGridLines="0" zoomScale="130" zoomScaleNormal="130" workbookViewId="0">
      <selection activeCell="C25" sqref="C25"/>
    </sheetView>
  </sheetViews>
  <sheetFormatPr defaultColWidth="12.5703125" defaultRowHeight="12.75" x14ac:dyDescent="0.2"/>
  <cols>
    <col min="1" max="1" width="12.5703125" style="3"/>
    <col min="2" max="2" width="18.7109375" style="3" customWidth="1"/>
    <col min="3" max="3" width="9.7109375" style="3" bestFit="1" customWidth="1"/>
    <col min="4" max="4" width="5.28515625" style="3" customWidth="1"/>
    <col min="5" max="5" width="19.42578125" style="3" customWidth="1"/>
    <col min="6" max="6" width="11" style="3" bestFit="1" customWidth="1"/>
    <col min="7" max="7" width="10.140625" style="3" customWidth="1"/>
    <col min="8" max="8" width="5.140625" style="3" customWidth="1"/>
    <col min="9" max="9" width="11" style="3" bestFit="1" customWidth="1"/>
    <col min="10" max="14" width="12.7109375" style="3" bestFit="1" customWidth="1"/>
    <col min="15" max="16384" width="12.5703125" style="3"/>
  </cols>
  <sheetData>
    <row r="2" spans="2:14" x14ac:dyDescent="0.2">
      <c r="B2" s="1" t="s">
        <v>19</v>
      </c>
      <c r="C2" s="1"/>
      <c r="D2" s="1"/>
      <c r="E2" s="1"/>
      <c r="F2" s="1"/>
      <c r="H2" s="1" t="s">
        <v>20</v>
      </c>
      <c r="I2" s="1"/>
      <c r="J2" s="1"/>
      <c r="K2" s="1"/>
      <c r="L2" s="1"/>
      <c r="M2" s="1"/>
      <c r="N2" s="1"/>
    </row>
    <row r="3" spans="2:14" x14ac:dyDescent="0.2">
      <c r="J3" s="14" t="s">
        <v>21</v>
      </c>
      <c r="K3" s="14"/>
      <c r="L3" s="14"/>
      <c r="M3" s="14"/>
      <c r="N3" s="14"/>
    </row>
    <row r="4" spans="2:14" x14ac:dyDescent="0.2">
      <c r="B4" s="1" t="s">
        <v>2</v>
      </c>
      <c r="C4" s="1"/>
      <c r="E4" s="1" t="s">
        <v>3</v>
      </c>
      <c r="F4" s="1"/>
      <c r="I4" s="15">
        <f>F11</f>
        <v>100000.0000000018</v>
      </c>
      <c r="J4" s="16">
        <f>K4-5000</f>
        <v>15000</v>
      </c>
      <c r="K4" s="16">
        <f>L4-5000</f>
        <v>20000</v>
      </c>
      <c r="L4" s="17">
        <v>25000</v>
      </c>
      <c r="M4" s="16">
        <f>L4+5000</f>
        <v>30000</v>
      </c>
      <c r="N4" s="16">
        <f>M4+5000</f>
        <v>35000</v>
      </c>
    </row>
    <row r="5" spans="2:14" x14ac:dyDescent="0.2">
      <c r="B5" s="3" t="s">
        <v>4</v>
      </c>
      <c r="C5" s="4">
        <v>25000</v>
      </c>
      <c r="E5" s="3" t="s">
        <v>5</v>
      </c>
      <c r="F5" s="5">
        <f>C5*C6</f>
        <v>205332.27848101495</v>
      </c>
      <c r="H5" s="18" t="s">
        <v>22</v>
      </c>
      <c r="I5" s="19">
        <f>I6-1</f>
        <v>6.2132911392405976</v>
      </c>
      <c r="J5" s="20">
        <v>33140.000000001084</v>
      </c>
      <c r="K5" s="20">
        <v>46820.000000001448</v>
      </c>
      <c r="L5" s="20">
        <v>60500.000000001804</v>
      </c>
      <c r="M5" s="20">
        <v>74180.000000002168</v>
      </c>
      <c r="N5" s="20">
        <v>87860.000000002532</v>
      </c>
    </row>
    <row r="6" spans="2:14" x14ac:dyDescent="0.2">
      <c r="B6" s="3" t="s">
        <v>6</v>
      </c>
      <c r="C6" s="6">
        <v>8.2132911392405976</v>
      </c>
      <c r="E6" s="3" t="s">
        <v>7</v>
      </c>
      <c r="F6" s="5">
        <f>-C5*C7</f>
        <v>-68750</v>
      </c>
      <c r="H6" s="18"/>
      <c r="I6" s="19">
        <f>I7-1</f>
        <v>7.2132911392405976</v>
      </c>
      <c r="J6" s="20">
        <v>44990.000000001084</v>
      </c>
      <c r="K6" s="21">
        <v>62620.000000001448</v>
      </c>
      <c r="L6" s="21">
        <v>80250.000000001804</v>
      </c>
      <c r="M6" s="21">
        <v>97880.000000002168</v>
      </c>
      <c r="N6" s="20">
        <v>115510.00000000253</v>
      </c>
    </row>
    <row r="7" spans="2:14" x14ac:dyDescent="0.2">
      <c r="B7" s="3" t="s">
        <v>8</v>
      </c>
      <c r="C7" s="6">
        <v>2.75</v>
      </c>
      <c r="E7" s="7" t="s">
        <v>9</v>
      </c>
      <c r="F7" s="8">
        <f>SUM(F5:F6)</f>
        <v>136582.27848101495</v>
      </c>
      <c r="H7" s="18"/>
      <c r="I7" s="19">
        <v>8.2132911392405976</v>
      </c>
      <c r="J7" s="20">
        <v>56840.000000001084</v>
      </c>
      <c r="K7" s="21">
        <v>78420.000000001455</v>
      </c>
      <c r="L7" s="22">
        <v>100000.0000000018</v>
      </c>
      <c r="M7" s="21">
        <v>121580.00000000217</v>
      </c>
      <c r="N7" s="20">
        <v>143160.00000000253</v>
      </c>
    </row>
    <row r="8" spans="2:14" x14ac:dyDescent="0.2">
      <c r="B8" s="3" t="s">
        <v>10</v>
      </c>
      <c r="C8" s="4">
        <v>10000</v>
      </c>
      <c r="E8" s="3" t="s">
        <v>10</v>
      </c>
      <c r="F8" s="5">
        <f>-C8</f>
        <v>-10000</v>
      </c>
      <c r="H8" s="18"/>
      <c r="I8" s="19">
        <f>I7+1</f>
        <v>9.2132911392405976</v>
      </c>
      <c r="J8" s="20">
        <v>68690.000000001077</v>
      </c>
      <c r="K8" s="21">
        <v>94220.000000001455</v>
      </c>
      <c r="L8" s="21">
        <v>119750.0000000018</v>
      </c>
      <c r="M8" s="21">
        <v>145280.00000000215</v>
      </c>
      <c r="N8" s="20">
        <v>170810.00000000253</v>
      </c>
    </row>
    <row r="9" spans="2:14" x14ac:dyDescent="0.2">
      <c r="B9" s="3" t="s">
        <v>11</v>
      </c>
      <c r="C9" s="9">
        <v>0.21</v>
      </c>
      <c r="E9" s="7" t="s">
        <v>12</v>
      </c>
      <c r="F9" s="8">
        <f>SUM(F7:F8)</f>
        <v>126582.27848101495</v>
      </c>
      <c r="H9" s="18"/>
      <c r="I9" s="19">
        <f>I8+1</f>
        <v>10.213291139240598</v>
      </c>
      <c r="J9" s="20">
        <v>80540.000000001077</v>
      </c>
      <c r="K9" s="20">
        <v>110020.00000000146</v>
      </c>
      <c r="L9" s="20">
        <v>139500.0000000018</v>
      </c>
      <c r="M9" s="20">
        <v>168980.00000000215</v>
      </c>
      <c r="N9" s="20">
        <v>198460.00000000253</v>
      </c>
    </row>
    <row r="10" spans="2:14" x14ac:dyDescent="0.2">
      <c r="E10" s="3" t="s">
        <v>13</v>
      </c>
      <c r="F10" s="11">
        <f>IF(F9&lt;=0,"0",-C9*F9)</f>
        <v>-26582.278481013138</v>
      </c>
    </row>
    <row r="11" spans="2:14" x14ac:dyDescent="0.2">
      <c r="E11" s="12" t="s">
        <v>14</v>
      </c>
      <c r="F11" s="13">
        <f>SUM(F9:F10)</f>
        <v>100000.0000000018</v>
      </c>
    </row>
  </sheetData>
  <mergeCells count="6">
    <mergeCell ref="B2:F2"/>
    <mergeCell ref="H2:N2"/>
    <mergeCell ref="J3:N3"/>
    <mergeCell ref="B4:C4"/>
    <mergeCell ref="E4:F4"/>
    <mergeCell ref="H5:H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C4F-4441-41BA-85DB-99D371CA2E4A}">
  <dimension ref="B2:H18"/>
  <sheetViews>
    <sheetView showGridLines="0" zoomScale="130" zoomScaleNormal="130" workbookViewId="0">
      <selection activeCell="C8" sqref="C8"/>
    </sheetView>
  </sheetViews>
  <sheetFormatPr defaultColWidth="12.5703125" defaultRowHeight="12.75" x14ac:dyDescent="0.2"/>
  <cols>
    <col min="1" max="1" width="12.5703125" style="3"/>
    <col min="2" max="2" width="24.7109375" style="3" bestFit="1" customWidth="1"/>
    <col min="3" max="16384" width="12.5703125" style="3"/>
  </cols>
  <sheetData>
    <row r="2" spans="2:8" x14ac:dyDescent="0.2">
      <c r="B2" s="1" t="s">
        <v>23</v>
      </c>
      <c r="C2" s="1"/>
      <c r="D2" s="1"/>
      <c r="E2" s="1"/>
    </row>
    <row r="3" spans="2:8" x14ac:dyDescent="0.2">
      <c r="B3" s="23" t="s">
        <v>24</v>
      </c>
      <c r="C3" s="24">
        <v>44562</v>
      </c>
      <c r="D3" s="24">
        <f>EDATE(C3,12)</f>
        <v>44927</v>
      </c>
      <c r="E3" s="24">
        <f>EDATE(D3,12)</f>
        <v>45292</v>
      </c>
    </row>
    <row r="4" spans="2:8" x14ac:dyDescent="0.2">
      <c r="B4" s="3" t="s">
        <v>25</v>
      </c>
      <c r="C4" s="5">
        <f>CHOOSE($C$8,C11,C12,C13)</f>
        <v>25000</v>
      </c>
      <c r="D4" s="5">
        <f>CHOOSE($C$8,D11,D12,D13)</f>
        <v>37500</v>
      </c>
      <c r="E4" s="5">
        <f>CHOOSE($C$8,E11,E12,E13)</f>
        <v>50000</v>
      </c>
    </row>
    <row r="5" spans="2:8" x14ac:dyDescent="0.2">
      <c r="B5" s="3" t="s">
        <v>26</v>
      </c>
      <c r="C5" s="5">
        <f>CHOOSE($C$8,C16,C17,C18)</f>
        <v>-16000</v>
      </c>
      <c r="D5" s="5">
        <f t="shared" ref="D5:E5" si="0">CHOOSE($C$8,D16,D17,D18)</f>
        <v>-25000</v>
      </c>
      <c r="E5" s="5">
        <f t="shared" si="0"/>
        <v>-37500</v>
      </c>
    </row>
    <row r="6" spans="2:8" x14ac:dyDescent="0.2">
      <c r="B6" s="12" t="s">
        <v>14</v>
      </c>
      <c r="C6" s="13">
        <f>SUM(C4:C5)</f>
        <v>9000</v>
      </c>
      <c r="D6" s="13">
        <f t="shared" ref="D6:E6" si="1">SUM(D4:D5)</f>
        <v>12500</v>
      </c>
      <c r="E6" s="13">
        <f t="shared" si="1"/>
        <v>12500</v>
      </c>
    </row>
    <row r="7" spans="2:8" x14ac:dyDescent="0.2">
      <c r="B7" s="25"/>
      <c r="C7" s="26"/>
      <c r="D7" s="26"/>
      <c r="E7" s="26"/>
    </row>
    <row r="8" spans="2:8" x14ac:dyDescent="0.2">
      <c r="B8" s="27" t="s">
        <v>27</v>
      </c>
      <c r="C8" s="28">
        <v>2</v>
      </c>
      <c r="D8" s="26"/>
      <c r="E8" s="26"/>
    </row>
    <row r="10" spans="2:8" x14ac:dyDescent="0.2">
      <c r="B10" s="29" t="s">
        <v>28</v>
      </c>
      <c r="C10" s="30"/>
      <c r="D10" s="30"/>
      <c r="E10" s="30"/>
    </row>
    <row r="11" spans="2:8" x14ac:dyDescent="0.2">
      <c r="B11" s="31" t="s">
        <v>29</v>
      </c>
      <c r="C11" s="32">
        <v>50000</v>
      </c>
      <c r="D11" s="32">
        <v>125000</v>
      </c>
      <c r="E11" s="32">
        <v>250000</v>
      </c>
      <c r="F11" s="33"/>
      <c r="G11" s="33"/>
      <c r="H11" s="33"/>
    </row>
    <row r="12" spans="2:8" x14ac:dyDescent="0.2">
      <c r="B12" s="31" t="s">
        <v>30</v>
      </c>
      <c r="C12" s="32">
        <v>25000</v>
      </c>
      <c r="D12" s="32">
        <v>37500</v>
      </c>
      <c r="E12" s="32">
        <v>50000</v>
      </c>
      <c r="F12" s="33"/>
      <c r="G12" s="33"/>
      <c r="H12" s="33"/>
    </row>
    <row r="13" spans="2:8" x14ac:dyDescent="0.2">
      <c r="B13" s="31" t="s">
        <v>31</v>
      </c>
      <c r="C13" s="32">
        <v>12500</v>
      </c>
      <c r="D13" s="32">
        <v>13000</v>
      </c>
      <c r="E13" s="32">
        <v>13250</v>
      </c>
      <c r="F13" s="33"/>
      <c r="G13" s="33"/>
      <c r="H13" s="33"/>
    </row>
    <row r="14" spans="2:8" x14ac:dyDescent="0.2">
      <c r="B14" s="34"/>
      <c r="C14" s="35"/>
      <c r="D14" s="35"/>
      <c r="E14" s="35"/>
    </row>
    <row r="15" spans="2:8" x14ac:dyDescent="0.2">
      <c r="B15" s="29" t="s">
        <v>32</v>
      </c>
      <c r="C15" s="35"/>
      <c r="D15" s="35"/>
      <c r="E15" s="35"/>
    </row>
    <row r="16" spans="2:8" x14ac:dyDescent="0.2">
      <c r="B16" s="31" t="s">
        <v>29</v>
      </c>
      <c r="C16" s="32">
        <v>-5000</v>
      </c>
      <c r="D16" s="32">
        <v>-12500</v>
      </c>
      <c r="E16" s="32">
        <v>-25000</v>
      </c>
      <c r="F16" s="33"/>
      <c r="G16" s="33"/>
      <c r="H16" s="33"/>
    </row>
    <row r="17" spans="2:8" x14ac:dyDescent="0.2">
      <c r="B17" s="31" t="s">
        <v>30</v>
      </c>
      <c r="C17" s="32">
        <v>-16000</v>
      </c>
      <c r="D17" s="32">
        <v>-25000</v>
      </c>
      <c r="E17" s="32">
        <v>-37500</v>
      </c>
      <c r="F17" s="33"/>
      <c r="G17" s="33"/>
      <c r="H17" s="33"/>
    </row>
    <row r="18" spans="2:8" x14ac:dyDescent="0.2">
      <c r="B18" s="31" t="s">
        <v>31</v>
      </c>
      <c r="C18" s="32">
        <v>-22500</v>
      </c>
      <c r="D18" s="32">
        <v>-30000</v>
      </c>
      <c r="E18" s="32">
        <v>-45000</v>
      </c>
      <c r="F18" s="33"/>
      <c r="G18" s="33"/>
      <c r="H18" s="33"/>
    </row>
  </sheetData>
  <mergeCells count="1">
    <mergeCell ref="B2:E2"/>
  </mergeCells>
  <dataValidations count="1">
    <dataValidation type="list" allowBlank="1" showInputMessage="1" showErrorMessage="1" sqref="C8" xr:uid="{CEA2070A-8136-482F-93CB-AD5D8C850E81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attayee</dc:creator>
  <cp:lastModifiedBy>obaid attayee</cp:lastModifiedBy>
  <dcterms:created xsi:type="dcterms:W3CDTF">2022-08-25T13:33:45Z</dcterms:created>
  <dcterms:modified xsi:type="dcterms:W3CDTF">2022-08-25T13:38:02Z</dcterms:modified>
</cp:coreProperties>
</file>