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0"/>
  <workbookPr/>
  <xr:revisionPtr revIDLastSave="156" documentId="11_7F4755BF84DCCE43E268565A8931F45BFA75341E" xr6:coauthVersionLast="47" xr6:coauthVersionMax="47" xr10:uidLastSave="{5346703E-F766-4E9A-946B-039976BCAB96}"/>
  <bookViews>
    <workbookView xWindow="240" yWindow="105" windowWidth="14805" windowHeight="8010" xr2:uid="{00000000-000D-0000-FFFF-FFFF00000000}"/>
  </bookViews>
  <sheets>
    <sheet name="Investimento" sheetId="1" r:id="rId1"/>
    <sheet name="Auxiliar" sheetId="2" state="hidden" r:id="rId2"/>
  </sheets>
  <externalReferences>
    <externalReference r:id="rId3"/>
  </externalReferences>
  <definedNames>
    <definedName name="aporte" localSheetId="0">Investimento!$D$11</definedName>
    <definedName name="numPeriodo" localSheetId="0">Investimento!$D$12</definedName>
    <definedName name="patrimonio">Investimento!$D$14</definedName>
    <definedName name="percentualSugerido" localSheetId="0">Investimento!$C$28:$C$33</definedName>
    <definedName name="perfil" localSheetId="0">Investimento!$D$24</definedName>
    <definedName name="rendimentoCarteira" localSheetId="0">Investimento!$D$7</definedName>
    <definedName name="tipoFII" localSheetId="0">Investimento!$B$28:$B$33</definedName>
    <definedName name="txRendimento" localSheetId="0">Investimento!$D$13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1" l="1" a="1"/>
  <c r="C28" i="1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D33" i="1"/>
  <c r="D32" i="1"/>
  <c r="D31" i="1"/>
  <c r="D30" i="1"/>
  <c r="D29" i="1"/>
  <c r="D28" i="1"/>
  <c r="D34" i="1" s="1"/>
  <c r="D25" i="1"/>
  <c r="C22" i="1"/>
  <c r="D22" i="1" s="1"/>
  <c r="C21" i="1"/>
  <c r="D21" i="1" s="1"/>
  <c r="C20" i="1"/>
  <c r="D20" i="1" s="1"/>
  <c r="C19" i="1"/>
  <c r="D19" i="1" s="1"/>
  <c r="C18" i="1"/>
  <c r="D18" i="1" s="1"/>
  <c r="D14" i="1"/>
  <c r="D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<sst xmlns="http://schemas.openxmlformats.org/spreadsheetml/2006/main" count="95" uniqueCount="50">
  <si>
    <t>💰</t>
  </si>
  <si>
    <t>INVEST+ FII</t>
  </si>
  <si>
    <t>Nota: os campos com esse tom esse tom de verde está aberto para edição</t>
  </si>
  <si>
    <t>CONFIGURAÇÕES</t>
  </si>
  <si>
    <t>SALARIO</t>
  </si>
  <si>
    <t>R$ 4.200,00</t>
  </si>
  <si>
    <t>RENDIMENTO CARTEIRA</t>
  </si>
  <si>
    <t>1%</t>
  </si>
  <si>
    <t>SUGESTÕES INVESTIMENTO</t>
  </si>
  <si>
    <t>R$ 1.260,00</t>
  </si>
  <si>
    <t>INVESTIMENTO MENSAL</t>
  </si>
  <si>
    <t>Quantos investir por mês?</t>
  </si>
  <si>
    <t>R$ 500,00</t>
  </si>
  <si>
    <t>Por quanto anos?</t>
  </si>
  <si>
    <t>taxa de rendimento mensal?</t>
  </si>
  <si>
    <t>1,079%</t>
  </si>
  <si>
    <t>Patrimônio acumulado?</t>
  </si>
  <si>
    <t>Dividendos mensais?</t>
  </si>
  <si>
    <t>CENÁRIOS</t>
  </si>
  <si>
    <t>DIVIDENDOS</t>
  </si>
  <si>
    <t>Quanto em 2 anos?</t>
  </si>
  <si>
    <t>Quanto em 5 anos?</t>
  </si>
  <si>
    <t>Quanto em 10 anos?</t>
  </si>
  <si>
    <t>Quanto em 20 anos?</t>
  </si>
  <si>
    <t>Quanto em 30 anos?</t>
  </si>
  <si>
    <t>PERFIL</t>
  </si>
  <si>
    <t>Agressivo</t>
  </si>
  <si>
    <t>VALOR A SER INVESTIDO POR MÊS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</si>
  <si>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</si>
  <si>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</si>
  <si>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</si>
  <si>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</si>
  <si>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</si>
  <si>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</si>
  <si>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</si>
  <si>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</si>
  <si>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</si>
  <si>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CHAVE</t>
  </si>
  <si>
    <t>%</t>
  </si>
  <si>
    <t>Conservador</t>
  </si>
  <si>
    <t>30%</t>
  </si>
  <si>
    <t>50%</t>
  </si>
  <si>
    <t>10%</t>
  </si>
  <si>
    <t>0%</t>
  </si>
  <si>
    <t>Moderado</t>
  </si>
  <si>
    <t>32%</t>
  </si>
  <si>
    <t>35%</t>
  </si>
  <si>
    <t>8%</t>
  </si>
  <si>
    <t>5%</t>
  </si>
  <si>
    <t>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</si>
</sst>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R$-416]&quot; &quot;#,##0.00;[Red]&quot;-&quot;[$R$-416]&quot; &quot;#,##0.00"/>
    <numFmt numFmtId="165" formatCode=";;;"/>
  </numFmts>
  <fonts count="13">
    <font>
      <sz val="11"/>
      <color theme="1"/>
      <name val="Aptos Narrow"/>
      <family val="2"/>
      <scheme val="minor"/>
    </font>
    <font>
      <sz val="14"/>
      <color rgb="FF127622"/>
      <name val="Lato"/>
    </font>
    <font>
      <sz val="10"/>
      <color theme="1"/>
      <name val="Lato"/>
    </font>
    <font>
      <sz val="14"/>
      <color rgb="FFCCCCCC"/>
      <name val="Lato"/>
    </font>
    <font>
      <sz val="12"/>
      <color rgb="FF127622"/>
      <name val="Lato"/>
    </font>
    <font>
      <sz val="10"/>
      <color rgb="FFCCCCCC"/>
      <name val="Lato"/>
    </font>
    <font>
      <b/>
      <sz val="10"/>
      <color rgb="FFCCCCCC"/>
      <name val="Lato"/>
    </font>
    <font>
      <sz val="10"/>
      <color rgb="FF000000"/>
      <name val="Liberation Sans"/>
    </font>
    <font>
      <b/>
      <sz val="11"/>
      <color theme="1"/>
      <name val="Calibri"/>
    </font>
    <font>
      <sz val="11"/>
      <color theme="1"/>
      <name val="Calibri"/>
    </font>
    <font>
      <sz val="36"/>
      <color rgb="FFCCCCCC"/>
      <name val="Lato"/>
    </font>
    <font>
      <sz val="26"/>
      <color theme="0"/>
      <name val="Lato"/>
    </font>
    <font>
      <i/>
      <sz val="10"/>
      <color theme="1"/>
      <name val="Lato"/>
    </font>
  </fonts>
  <fills count="7">
    <fill>
      <patternFill patternType="none"/>
    </fill>
    <fill>
      <patternFill patternType="gray125"/>
    </fill>
    <fill>
      <patternFill patternType="solid">
        <fgColor rgb="FFFFBF00"/>
        <bgColor rgb="FFFFBF00"/>
      </patternFill>
    </fill>
    <fill>
      <patternFill patternType="solid">
        <fgColor rgb="FFDDF2D9"/>
        <bgColor rgb="FFDDF2D9"/>
      </patternFill>
    </fill>
    <fill>
      <patternFill patternType="solid">
        <fgColor rgb="FFEEEEEE"/>
        <bgColor rgb="FFEEEEEE"/>
      </patternFill>
    </fill>
    <fill>
      <patternFill patternType="solid">
        <fgColor rgb="FF127622"/>
        <bgColor rgb="FF127622"/>
      </patternFill>
    </fill>
    <fill>
      <patternFill patternType="solid">
        <fgColor rgb="FF666666"/>
        <bgColor rgb="FF666666"/>
      </patternFill>
    </fill>
  </fills>
  <borders count="21">
    <border>
      <left/>
      <right/>
      <top/>
      <bottom/>
      <diagonal/>
    </border>
    <border>
      <left/>
      <right/>
      <top/>
      <bottom style="thin">
        <color rgb="FFBDBDBD"/>
      </bottom>
      <diagonal/>
    </border>
    <border>
      <left/>
      <right/>
      <top style="thin">
        <color rgb="FFBDBDBD"/>
      </top>
      <bottom style="thin">
        <color rgb="FFBDBDBD"/>
      </bottom>
      <diagonal/>
    </border>
    <border>
      <left/>
      <right/>
      <top style="thin">
        <color rgb="FFBDBDBD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 style="thin">
        <color rgb="FFBDBDBD"/>
      </bottom>
      <diagonal/>
    </border>
    <border>
      <left/>
      <right style="medium">
        <color theme="1" tint="0.499984740745262"/>
      </right>
      <top/>
      <bottom style="thin">
        <color rgb="FFBDBDBD"/>
      </bottom>
      <diagonal/>
    </border>
    <border>
      <left style="medium">
        <color theme="1" tint="0.499984740745262"/>
      </left>
      <right/>
      <top style="thin">
        <color rgb="FFBDBDBD"/>
      </top>
      <bottom style="thin">
        <color rgb="FFBDBDBD"/>
      </bottom>
      <diagonal/>
    </border>
    <border>
      <left/>
      <right style="medium">
        <color theme="1" tint="0.499984740745262"/>
      </right>
      <top style="thin">
        <color rgb="FFBDBDBD"/>
      </top>
      <bottom style="thin">
        <color rgb="FFBDBDBD"/>
      </bottom>
      <diagonal/>
    </border>
    <border>
      <left style="medium">
        <color theme="1" tint="0.499984740745262"/>
      </left>
      <right/>
      <top style="thin">
        <color rgb="FFBDBDBD"/>
      </top>
      <bottom style="medium">
        <color theme="1" tint="0.499984740745262"/>
      </bottom>
      <diagonal/>
    </border>
    <border>
      <left/>
      <right/>
      <top style="thin">
        <color rgb="FFBDBDBD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thin">
        <color rgb="FFBDBDBD"/>
      </top>
      <bottom style="medium">
        <color theme="1" tint="0.499984740745262"/>
      </bottom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/>
      <top style="thin">
        <color rgb="FFBDBDBD"/>
      </top>
      <bottom/>
      <diagonal/>
    </border>
    <border>
      <left/>
      <right style="medium">
        <color theme="1" tint="0.499984740745262"/>
      </right>
      <top style="thin">
        <color rgb="FFBDBDBD"/>
      </top>
      <bottom/>
      <diagonal/>
    </border>
  </borders>
  <cellStyleXfs count="2">
    <xf numFmtId="0" fontId="0" fillId="0" borderId="0"/>
    <xf numFmtId="0" fontId="7" fillId="0" borderId="0" applyNumberFormat="0" applyBorder="0" applyProtection="0"/>
  </cellStyleXfs>
  <cellXfs count="60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4" borderId="2" xfId="0" applyFont="1" applyFill="1" applyBorder="1"/>
    <xf numFmtId="0" fontId="2" fillId="0" borderId="0" xfId="0" applyFont="1"/>
    <xf numFmtId="0" fontId="2" fillId="0" borderId="0" xfId="0" applyFont="1" applyAlignment="1">
      <alignment horizontal="center" vertical="center"/>
    </xf>
    <xf numFmtId="165" fontId="0" fillId="0" borderId="0" xfId="0" applyNumberFormat="1"/>
    <xf numFmtId="165" fontId="2" fillId="4" borderId="1" xfId="0" applyNumberFormat="1" applyFont="1" applyFill="1" applyBorder="1"/>
    <xf numFmtId="165" fontId="2" fillId="4" borderId="2" xfId="0" applyNumberFormat="1" applyFont="1" applyFill="1" applyBorder="1"/>
    <xf numFmtId="10" fontId="2" fillId="4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0" fontId="7" fillId="0" borderId="0" xfId="1"/>
    <xf numFmtId="0" fontId="8" fillId="0" borderId="0" xfId="0" applyFont="1" applyAlignment="1">
      <alignment horizontal="center" wrapText="1"/>
    </xf>
    <xf numFmtId="0" fontId="9" fillId="0" borderId="4" xfId="0" applyFont="1" applyBorder="1" applyAlignment="1">
      <alignment wrapText="1"/>
    </xf>
    <xf numFmtId="49" fontId="9" fillId="0" borderId="4" xfId="0" applyNumberFormat="1" applyFont="1" applyBorder="1" applyAlignment="1">
      <alignment horizontal="center" wrapText="1"/>
    </xf>
    <xf numFmtId="0" fontId="9" fillId="0" borderId="0" xfId="0" applyFont="1" applyAlignment="1">
      <alignment wrapText="1"/>
    </xf>
    <xf numFmtId="49" fontId="9" fillId="0" borderId="0" xfId="0" applyNumberFormat="1" applyFont="1" applyAlignment="1">
      <alignment horizontal="center" wrapText="1"/>
    </xf>
    <xf numFmtId="0" fontId="9" fillId="0" borderId="5" xfId="0" applyFont="1" applyBorder="1" applyAlignment="1">
      <alignment wrapText="1"/>
    </xf>
    <xf numFmtId="49" fontId="9" fillId="0" borderId="5" xfId="0" applyNumberFormat="1" applyFont="1" applyBorder="1" applyAlignment="1">
      <alignment horizontal="center" wrapText="1"/>
    </xf>
    <xf numFmtId="0" fontId="9" fillId="0" borderId="0" xfId="0" applyFont="1"/>
    <xf numFmtId="0" fontId="3" fillId="5" borderId="0" xfId="0" applyFont="1" applyFill="1" applyBorder="1" applyAlignment="1">
      <alignment horizontal="center" vertical="center" wrapText="1"/>
    </xf>
    <xf numFmtId="0" fontId="10" fillId="5" borderId="0" xfId="0" applyFont="1" applyFill="1" applyBorder="1" applyAlignment="1">
      <alignment horizontal="right" vertical="center" wrapText="1"/>
    </xf>
    <xf numFmtId="0" fontId="11" fillId="5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2" fillId="0" borderId="11" xfId="0" applyFont="1" applyBorder="1" applyAlignment="1">
      <alignment wrapText="1"/>
    </xf>
    <xf numFmtId="49" fontId="2" fillId="3" borderId="12" xfId="0" applyNumberFormat="1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wrapText="1"/>
    </xf>
    <xf numFmtId="0" fontId="2" fillId="4" borderId="14" xfId="0" applyFont="1" applyFill="1" applyBorder="1"/>
    <xf numFmtId="49" fontId="2" fillId="4" borderId="15" xfId="0" applyNumberFormat="1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wrapText="1"/>
    </xf>
    <xf numFmtId="164" fontId="2" fillId="4" borderId="12" xfId="0" applyNumberFormat="1" applyFont="1" applyFill="1" applyBorder="1" applyAlignment="1">
      <alignment horizontal="center" vertical="center" wrapText="1"/>
    </xf>
    <xf numFmtId="164" fontId="2" fillId="4" borderId="15" xfId="0" applyNumberFormat="1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wrapText="1"/>
    </xf>
    <xf numFmtId="164" fontId="2" fillId="4" borderId="10" xfId="0" applyNumberFormat="1" applyFont="1" applyFill="1" applyBorder="1" applyAlignment="1">
      <alignment horizontal="center" vertical="center" wrapText="1"/>
    </xf>
    <xf numFmtId="165" fontId="2" fillId="4" borderId="14" xfId="0" applyNumberFormat="1" applyFont="1" applyFill="1" applyBorder="1"/>
    <xf numFmtId="0" fontId="4" fillId="3" borderId="8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164" fontId="2" fillId="0" borderId="18" xfId="0" applyNumberFormat="1" applyFont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164" fontId="2" fillId="4" borderId="20" xfId="0" applyNumberFormat="1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164" fontId="6" fillId="6" borderId="18" xfId="0" applyNumberFormat="1" applyFont="1" applyFill="1" applyBorder="1" applyAlignment="1">
      <alignment horizontal="center" vertical="center" wrapText="1"/>
    </xf>
    <xf numFmtId="49" fontId="12" fillId="3" borderId="0" xfId="0" applyNumberFormat="1" applyFont="1" applyFill="1" applyBorder="1" applyAlignment="1">
      <alignment horizontal="left" vertical="center" wrapText="1"/>
    </xf>
  </cellXfs>
  <cellStyles count="2">
    <cellStyle name="Default" xfId="1" xr:uid="{934823A4-4939-4148-9FB2-00450661445B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Investimento!$C$28:$C$32</c:f>
              <c:strCache>
                <c:ptCount val="5"/>
                <c:pt idx="0">
                  <c:v>50%</c:v>
                </c:pt>
                <c:pt idx="1">
                  <c:v>10%</c:v>
                </c:pt>
                <c:pt idx="2">
                  <c:v>5%</c:v>
                </c:pt>
                <c:pt idx="3">
                  <c:v>5%</c:v>
                </c:pt>
                <c:pt idx="4">
                  <c:v>20%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B72-442D-8CD4-33294D38491D}"/>
              </c:ext>
            </c:extLst>
          </c:dPt>
          <c:cat>
            <c:strRef>
              <c:f>Investimento!$B$33</c:f>
              <c:strCache>
                <c:ptCount val="1"/>
                <c:pt idx="0">
                  <c:v>HOTELARIAS</c:v>
                </c:pt>
              </c:strCache>
            </c:strRef>
          </c:cat>
          <c:val>
            <c:numRef>
              <c:f>Investimento!$C$33</c:f>
              <c:numCache>
                <c:formatCode>@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F7-4CC8-B95B-87B030E7F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BE1-415B-B578-1D2BEBD0A766}"/>
              </c:ext>
            </c:extLst>
          </c:dPt>
          <c:val>
            <c:numRef>
              <c:f>Investimento!$B$36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37B5-432E-89B4-5053EEBCEB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Investimento!$C$37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792-423A-ACAE-C2C17AA2075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792-423A-ACAE-C2C17AA2075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792-423A-ACAE-C2C17AA2075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792-423A-ACAE-C2C17AA2075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792-423A-ACAE-C2C17AA2075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792-423A-ACAE-C2C17AA2075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792-423A-ACAE-C2C17AA2075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F792-423A-ACAE-C2C17AA2075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F792-423A-ACAE-C2C17AA2075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F792-423A-ACAE-C2C17AA2075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F792-423A-ACAE-C2C17AA2075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F792-423A-ACAE-C2C17AA20757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F792-423A-ACAE-C2C17AA20757}"/>
              </c:ext>
            </c:extLst>
          </c:dPt>
          <c:cat>
            <c:numRef>
              <c:f>Investimento!$B$38:$B$50</c:f>
              <c:numCache>
                <c:formatCode>General</c:formatCode>
                <c:ptCount val="13"/>
              </c:numCache>
            </c:numRef>
          </c:cat>
          <c:val>
            <c:numRef>
              <c:f>Investimento!$C$38:$C$50</c:f>
              <c:numCache>
                <c:formatCode>General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1-BD29-4297-961A-46CD81ECD892}"/>
            </c:ext>
          </c:extLst>
        </c:ser>
        <c:ser>
          <c:idx val="1"/>
          <c:order val="1"/>
          <c:tx>
            <c:strRef>
              <c:f>Investimento!$D$37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F792-423A-ACAE-C2C17AA2075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F792-423A-ACAE-C2C17AA2075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F792-423A-ACAE-C2C17AA2075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F792-423A-ACAE-C2C17AA2075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F792-423A-ACAE-C2C17AA2075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F792-423A-ACAE-C2C17AA2075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F792-423A-ACAE-C2C17AA2075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F792-423A-ACAE-C2C17AA2075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F792-423A-ACAE-C2C17AA2075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F792-423A-ACAE-C2C17AA2075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F792-423A-ACAE-C2C17AA2075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F792-423A-ACAE-C2C17AA20757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F792-423A-ACAE-C2C17AA20757}"/>
              </c:ext>
            </c:extLst>
          </c:dPt>
          <c:cat>
            <c:numRef>
              <c:f>Investimento!$B$38:$B$50</c:f>
              <c:numCache>
                <c:formatCode>General</c:formatCode>
                <c:ptCount val="13"/>
              </c:numCache>
            </c:numRef>
          </c:cat>
          <c:val>
            <c:numRef>
              <c:f>Investimento!$D$38:$D$50</c:f>
              <c:numCache>
                <c:formatCode>General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3-BD29-4297-961A-46CD81ECD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Investimento!$C$37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259-408B-9CB5-B46B5D9E1F1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259-408B-9CB5-B46B5D9E1F1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259-408B-9CB5-B46B5D9E1F1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259-408B-9CB5-B46B5D9E1F1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259-408B-9CB5-B46B5D9E1F1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259-408B-9CB5-B46B5D9E1F1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259-408B-9CB5-B46B5D9E1F1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259-408B-9CB5-B46B5D9E1F1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5259-408B-9CB5-B46B5D9E1F1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5259-408B-9CB5-B46B5D9E1F1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5259-408B-9CB5-B46B5D9E1F18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5259-408B-9CB5-B46B5D9E1F18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5259-408B-9CB5-B46B5D9E1F18}"/>
              </c:ext>
            </c:extLst>
          </c:dPt>
          <c:cat>
            <c:numRef>
              <c:f>Investimento!$B$38:$B$50</c:f>
              <c:numCache>
                <c:formatCode>General</c:formatCode>
                <c:ptCount val="13"/>
              </c:numCache>
            </c:numRef>
          </c:cat>
          <c:val>
            <c:numRef>
              <c:f>Investimento!$C$38:$C$50</c:f>
              <c:numCache>
                <c:formatCode>General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1-D35E-42FF-91D2-12D60DC28D0F}"/>
            </c:ext>
          </c:extLst>
        </c:ser>
        <c:ser>
          <c:idx val="1"/>
          <c:order val="1"/>
          <c:tx>
            <c:strRef>
              <c:f>Investimento!$D$37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5259-408B-9CB5-B46B5D9E1F1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5259-408B-9CB5-B46B5D9E1F1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5259-408B-9CB5-B46B5D9E1F1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5259-408B-9CB5-B46B5D9E1F1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5259-408B-9CB5-B46B5D9E1F1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5259-408B-9CB5-B46B5D9E1F1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5259-408B-9CB5-B46B5D9E1F1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5259-408B-9CB5-B46B5D9E1F1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5259-408B-9CB5-B46B5D9E1F1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5259-408B-9CB5-B46B5D9E1F1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5259-408B-9CB5-B46B5D9E1F18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5259-408B-9CB5-B46B5D9E1F18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5259-408B-9CB5-B46B5D9E1F18}"/>
              </c:ext>
            </c:extLst>
          </c:dPt>
          <c:cat>
            <c:numRef>
              <c:f>Investimento!$B$38:$B$50</c:f>
              <c:numCache>
                <c:formatCode>General</c:formatCode>
                <c:ptCount val="13"/>
              </c:numCache>
            </c:numRef>
          </c:cat>
          <c:val>
            <c:numRef>
              <c:f>Investimento!$D$38:$D$50</c:f>
              <c:numCache>
                <c:formatCode>General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3-D35E-42FF-91D2-12D60DC28D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Investimento!$C$37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6EA-4722-821C-65EF0F40A4A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6EA-4722-821C-65EF0F40A4A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6EA-4722-821C-65EF0F40A4A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6EA-4722-821C-65EF0F40A4A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6EA-4722-821C-65EF0F40A4A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6EA-4722-821C-65EF0F40A4A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6EA-4722-821C-65EF0F40A4A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6EA-4722-821C-65EF0F40A4A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6EA-4722-821C-65EF0F40A4A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66EA-4722-821C-65EF0F40A4AF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66EA-4722-821C-65EF0F40A4AF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66EA-4722-821C-65EF0F40A4AF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66EA-4722-821C-65EF0F40A4AF}"/>
              </c:ext>
            </c:extLst>
          </c:dPt>
          <c:cat>
            <c:numRef>
              <c:f>Investimento!$B$38:$B$50</c:f>
              <c:numCache>
                <c:formatCode>General</c:formatCode>
                <c:ptCount val="13"/>
              </c:numCache>
            </c:numRef>
          </c:cat>
          <c:val>
            <c:numRef>
              <c:f>Investimento!$C$38:$C$50</c:f>
              <c:numCache>
                <c:formatCode>General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1-9971-4F44-AFDB-5928E0CA07F1}"/>
            </c:ext>
          </c:extLst>
        </c:ser>
        <c:ser>
          <c:idx val="1"/>
          <c:order val="1"/>
          <c:tx>
            <c:strRef>
              <c:f>Investimento!$D$37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66EA-4722-821C-65EF0F40A4A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66EA-4722-821C-65EF0F40A4A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66EA-4722-821C-65EF0F40A4A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66EA-4722-821C-65EF0F40A4A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66EA-4722-821C-65EF0F40A4A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66EA-4722-821C-65EF0F40A4A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66EA-4722-821C-65EF0F40A4A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66EA-4722-821C-65EF0F40A4A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66EA-4722-821C-65EF0F40A4A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66EA-4722-821C-65EF0F40A4AF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66EA-4722-821C-65EF0F40A4AF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66EA-4722-821C-65EF0F40A4AF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66EA-4722-821C-65EF0F40A4AF}"/>
              </c:ext>
            </c:extLst>
          </c:dPt>
          <c:cat>
            <c:numRef>
              <c:f>Investimento!$B$38:$B$50</c:f>
              <c:numCache>
                <c:formatCode>General</c:formatCode>
                <c:ptCount val="13"/>
              </c:numCache>
            </c:numRef>
          </c:cat>
          <c:val>
            <c:numRef>
              <c:f>Investimento!$D$38:$D$50</c:f>
              <c:numCache>
                <c:formatCode>General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3-9971-4F44-AFDB-5928E0CA0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Investimento!$D$27</c:f>
              <c:strCache>
                <c:ptCount val="1"/>
                <c:pt idx="0">
                  <c:v>VALORES</c:v>
                </c:pt>
              </c:strCache>
            </c:strRef>
          </c:tx>
          <c:spPr>
            <a:ln w="25400"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2540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noFill/>
              </a:ln>
              <a:effectLst/>
            </c:spPr>
          </c:dPt>
          <c:dLbls>
            <c:spPr>
              <a:noFill/>
              <a:ln w="25400"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multiLvlStrRef>
              <c:f>Investimento!$B$28:$C$33</c:f>
              <c:multiLvlStrCache>
                <c:ptCount val="6"/>
                <c:lvl>
                  <c:pt idx="0">
                    <c:v>50%</c:v>
                  </c:pt>
                  <c:pt idx="1">
                    <c:v>10%</c:v>
                  </c:pt>
                  <c:pt idx="2">
                    <c:v>5%</c:v>
                  </c:pt>
                  <c:pt idx="3">
                    <c:v>5%</c:v>
                  </c:pt>
                  <c:pt idx="4">
                    <c:v>20%</c:v>
                  </c:pt>
                  <c:pt idx="5">
                    <c:v>10%</c:v>
                  </c:pt>
                </c:lvl>
                <c:lvl>
                  <c:pt idx="0">
                    <c:v>PAPEL</c:v>
                  </c:pt>
                  <c:pt idx="1">
                    <c:v>TIJOLO</c:v>
                  </c:pt>
                  <c:pt idx="2">
                    <c:v>HÍBRIDOS</c:v>
                  </c:pt>
                  <c:pt idx="3">
                    <c:v>FOFs</c:v>
                  </c:pt>
                  <c:pt idx="4">
                    <c:v>DESENVOLVIMENTO</c:v>
                  </c:pt>
                  <c:pt idx="5">
                    <c:v>HOTELARIAS</c:v>
                  </c:pt>
                </c:lvl>
              </c:multiLvlStrCache>
            </c:multiLvlStrRef>
          </c:cat>
          <c:val>
            <c:numRef>
              <c:f>Investimento!$D$28:$D$33</c:f>
              <c:numCache>
                <c:formatCode>[$R$-416]" "#,##0.00;[Red]"-"[$R$-416]" "#,##0.00</c:formatCode>
                <c:ptCount val="6"/>
                <c:pt idx="0">
                  <c:v>250</c:v>
                </c:pt>
                <c:pt idx="1">
                  <c:v>50</c:v>
                </c:pt>
                <c:pt idx="2">
                  <c:v>25</c:v>
                </c:pt>
                <c:pt idx="3">
                  <c:v>25</c:v>
                </c:pt>
                <c:pt idx="4">
                  <c:v>100</c:v>
                </c:pt>
                <c:pt idx="5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2A-442D-B403-02346F823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16384</xdr:col>
      <xdr:colOff>3781425</xdr:colOff>
      <xdr:row>12</xdr:row>
      <xdr:rowOff>180975</xdr:rowOff>
    </xdr:from>
    <xdr:to>
      <xdr:col>16384</xdr:col>
      <xdr:colOff>4733925</xdr:colOff>
      <xdr:row>17</xdr:row>
      <xdr:rowOff>9525</xdr:rowOff>
    </xdr:to>
    <xdr:sp macro="" textlink="">
      <xdr:nvSpPr>
        <xdr:cNvPr id="2" name="Retângulo Arredondado 1">
          <a:extLst>
            <a:ext uri="{FF2B5EF4-FFF2-40B4-BE49-F238E27FC236}">
              <a16:creationId xmlns:a16="http://schemas.microsoft.com/office/drawing/2014/main" id="{48E82DD9-8EFA-6B28-538C-5660A6A99F56}"/>
            </a:ext>
          </a:extLst>
        </xdr:cNvPr>
        <xdr:cNvSpPr/>
      </xdr:nvSpPr>
      <xdr:spPr>
        <a:xfrm>
          <a:off x="11915775" y="3419475"/>
          <a:ext cx="952500" cy="9525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16384</xdr:col>
      <xdr:colOff>3981450</xdr:colOff>
      <xdr:row>14</xdr:row>
      <xdr:rowOff>47625</xdr:rowOff>
    </xdr:from>
    <xdr:to>
      <xdr:col>16384</xdr:col>
      <xdr:colOff>4933950</xdr:colOff>
      <xdr:row>18</xdr:row>
      <xdr:rowOff>85725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C4B2573D-C2C1-AC7C-E8F5-F570CF5492AE}"/>
            </a:ext>
            <a:ext uri="{147F2762-F138-4A5C-976F-8EAC2B608ADB}">
              <a16:predDERef xmlns:a16="http://schemas.microsoft.com/office/drawing/2014/main" pred="{48E82DD9-8EFA-6B28-538C-5660A6A99F56}"/>
            </a:ext>
          </a:extLst>
        </xdr:cNvPr>
        <xdr:cNvSpPr/>
      </xdr:nvSpPr>
      <xdr:spPr>
        <a:xfrm>
          <a:off x="12115800" y="3705225"/>
          <a:ext cx="952500" cy="952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16384</xdr:col>
      <xdr:colOff>3981450</xdr:colOff>
      <xdr:row>14</xdr:row>
      <xdr:rowOff>47625</xdr:rowOff>
    </xdr:from>
    <xdr:to>
      <xdr:col>16384</xdr:col>
      <xdr:colOff>4933950</xdr:colOff>
      <xdr:row>18</xdr:row>
      <xdr:rowOff>85725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702B824A-F16E-6453-E18A-CF625A70DD1E}"/>
            </a:ext>
            <a:ext uri="{147F2762-F138-4A5C-976F-8EAC2B608ADB}">
              <a16:predDERef xmlns:a16="http://schemas.microsoft.com/office/drawing/2014/main" pred="{C4B2573D-C2C1-AC7C-E8F5-F570CF5492AE}"/>
            </a:ext>
          </a:extLst>
        </xdr:cNvPr>
        <xdr:cNvSpPr/>
      </xdr:nvSpPr>
      <xdr:spPr>
        <a:xfrm>
          <a:off x="12115800" y="3705225"/>
          <a:ext cx="952500" cy="952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16384</xdr:col>
      <xdr:colOff>3981450</xdr:colOff>
      <xdr:row>14</xdr:row>
      <xdr:rowOff>47625</xdr:rowOff>
    </xdr:from>
    <xdr:to>
      <xdr:col>16384</xdr:col>
      <xdr:colOff>4933950</xdr:colOff>
      <xdr:row>18</xdr:row>
      <xdr:rowOff>85725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C3D0628B-9B58-BCF2-E0E3-666E62D64058}"/>
            </a:ext>
            <a:ext uri="{147F2762-F138-4A5C-976F-8EAC2B608ADB}">
              <a16:predDERef xmlns:a16="http://schemas.microsoft.com/office/drawing/2014/main" pred="{702B824A-F16E-6453-E18A-CF625A70DD1E}"/>
            </a:ext>
          </a:extLst>
        </xdr:cNvPr>
        <xdr:cNvSpPr/>
      </xdr:nvSpPr>
      <xdr:spPr>
        <a:xfrm>
          <a:off x="12115800" y="3705225"/>
          <a:ext cx="952500" cy="952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16384</xdr:col>
      <xdr:colOff>3981450</xdr:colOff>
      <xdr:row>14</xdr:row>
      <xdr:rowOff>47625</xdr:rowOff>
    </xdr:from>
    <xdr:to>
      <xdr:col>16384</xdr:col>
      <xdr:colOff>4933950</xdr:colOff>
      <xdr:row>18</xdr:row>
      <xdr:rowOff>85725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E377AC5-28FE-F433-89F3-6616B0736270}"/>
            </a:ext>
            <a:ext uri="{147F2762-F138-4A5C-976F-8EAC2B608ADB}">
              <a16:predDERef xmlns:a16="http://schemas.microsoft.com/office/drawing/2014/main" pred="{C3D0628B-9B58-BCF2-E0E3-666E62D64058}"/>
            </a:ext>
          </a:extLst>
        </xdr:cNvPr>
        <xdr:cNvSpPr txBox="1"/>
      </xdr:nvSpPr>
      <xdr:spPr>
        <a:xfrm>
          <a:off x="12115800" y="3705225"/>
          <a:ext cx="952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16384</xdr:col>
      <xdr:colOff>3981450</xdr:colOff>
      <xdr:row>13</xdr:row>
      <xdr:rowOff>123825</xdr:rowOff>
    </xdr:from>
    <xdr:to>
      <xdr:col>16384</xdr:col>
      <xdr:colOff>4933950</xdr:colOff>
      <xdr:row>17</xdr:row>
      <xdr:rowOff>161925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2BD3BF3-0C6E-7120-837C-E24F99143F4A}"/>
            </a:ext>
            <a:ext uri="{147F2762-F138-4A5C-976F-8EAC2B608ADB}">
              <a16:predDERef xmlns:a16="http://schemas.microsoft.com/office/drawing/2014/main" pred="{BE377AC5-28FE-F433-89F3-6616B0736270}"/>
            </a:ext>
          </a:extLst>
        </xdr:cNvPr>
        <xdr:cNvSpPr txBox="1"/>
      </xdr:nvSpPr>
      <xdr:spPr>
        <a:xfrm>
          <a:off x="12115800" y="3571875"/>
          <a:ext cx="952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16384</xdr:col>
      <xdr:colOff>1695450</xdr:colOff>
      <xdr:row>27</xdr:row>
      <xdr:rowOff>19050</xdr:rowOff>
    </xdr:from>
    <xdr:to>
      <xdr:col>16384</xdr:col>
      <xdr:colOff>6267450</xdr:colOff>
      <xdr:row>42</xdr:row>
      <xdr:rowOff>95250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896DB755-7D5A-8030-16D8-01021C2DA6ED}"/>
            </a:ext>
            <a:ext uri="{147F2762-F138-4A5C-976F-8EAC2B608ADB}">
              <a16:predDERef xmlns:a16="http://schemas.microsoft.com/office/drawing/2014/main" pred="{22BD3BF3-0C6E-7120-837C-E24F99143F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16384</xdr:col>
      <xdr:colOff>1495425</xdr:colOff>
      <xdr:row>27</xdr:row>
      <xdr:rowOff>152400</xdr:rowOff>
    </xdr:from>
    <xdr:to>
      <xdr:col>16384</xdr:col>
      <xdr:colOff>6067425</xdr:colOff>
      <xdr:row>43</xdr:row>
      <xdr:rowOff>66675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F5E6705D-8190-C303-C25B-969002487B6E}"/>
            </a:ext>
            <a:ext uri="{147F2762-F138-4A5C-976F-8EAC2B608ADB}">
              <a16:predDERef xmlns:a16="http://schemas.microsoft.com/office/drawing/2014/main" pred="{896DB755-7D5A-8030-16D8-01021C2DA6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16384</xdr:col>
      <xdr:colOff>1495425</xdr:colOff>
      <xdr:row>27</xdr:row>
      <xdr:rowOff>152400</xdr:rowOff>
    </xdr:from>
    <xdr:to>
      <xdr:col>16384</xdr:col>
      <xdr:colOff>6067425</xdr:colOff>
      <xdr:row>43</xdr:row>
      <xdr:rowOff>66675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119D7AC0-D3EC-8048-11EA-9A5408D44697}"/>
            </a:ext>
            <a:ext uri="{147F2762-F138-4A5C-976F-8EAC2B608ADB}">
              <a16:predDERef xmlns:a16="http://schemas.microsoft.com/office/drawing/2014/main" pred="{F5E6705D-8190-C303-C25B-969002487B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16384</xdr:col>
      <xdr:colOff>1495425</xdr:colOff>
      <xdr:row>27</xdr:row>
      <xdr:rowOff>152400</xdr:rowOff>
    </xdr:from>
    <xdr:to>
      <xdr:col>16384</xdr:col>
      <xdr:colOff>6067425</xdr:colOff>
      <xdr:row>43</xdr:row>
      <xdr:rowOff>66675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5FF0D224-AE70-7736-4FE8-E53D6396E829}"/>
            </a:ext>
            <a:ext uri="{147F2762-F138-4A5C-976F-8EAC2B608ADB}">
              <a16:predDERef xmlns:a16="http://schemas.microsoft.com/office/drawing/2014/main" pred="{119D7AC0-D3EC-8048-11EA-9A5408D446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16384</xdr:col>
      <xdr:colOff>1495425</xdr:colOff>
      <xdr:row>27</xdr:row>
      <xdr:rowOff>152400</xdr:rowOff>
    </xdr:from>
    <xdr:to>
      <xdr:col>16384</xdr:col>
      <xdr:colOff>6067425</xdr:colOff>
      <xdr:row>43</xdr:row>
      <xdr:rowOff>66675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3158652F-6B32-F6EA-AD0A-AA6BACCF2191}"/>
            </a:ext>
            <a:ext uri="{147F2762-F138-4A5C-976F-8EAC2B608ADB}">
              <a16:predDERef xmlns:a16="http://schemas.microsoft.com/office/drawing/2014/main" pred="{5FF0D224-AE70-7736-4FE8-E53D6396E8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476250</xdr:colOff>
      <xdr:row>34</xdr:row>
      <xdr:rowOff>76200</xdr:rowOff>
    </xdr:from>
    <xdr:to>
      <xdr:col>4</xdr:col>
      <xdr:colOff>0</xdr:colOff>
      <xdr:row>58</xdr:row>
      <xdr:rowOff>38100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496CAA65-A236-DFFA-F30C-17ACC2664CDB}"/>
            </a:ext>
            <a:ext uri="{147F2762-F138-4A5C-976F-8EAC2B608ADB}">
              <a16:predDERef xmlns:a16="http://schemas.microsoft.com/office/drawing/2014/main" pred="{3158652F-6B32-F6EA-AD0A-AA6BACCF21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EST_FII_DESAFIO_DIO.od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xiliar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35"/>
  <sheetViews>
    <sheetView showGridLines="0" tabSelected="1" workbookViewId="0">
      <selection activeCell="E3" sqref="E3"/>
    </sheetView>
  </sheetViews>
  <sheetFormatPr defaultRowHeight="12.75" customHeight="1"/>
  <cols>
    <col min="1" max="1" width="7.28515625" customWidth="1"/>
    <col min="2" max="2" width="36.28515625" customWidth="1"/>
    <col min="3" max="3" width="33.42578125" customWidth="1"/>
    <col min="4" max="4" width="26.140625" customWidth="1"/>
    <col min="5" max="5" width="7.28515625" customWidth="1"/>
    <col min="6" max="16383" width="12.140625" hidden="1" customWidth="1"/>
    <col min="16384" max="16384" width="2.42578125" hidden="1" customWidth="1"/>
  </cols>
  <sheetData>
    <row r="1" spans="2:4" ht="65.25" customHeight="1">
      <c r="B1" s="23" t="s">
        <v>0</v>
      </c>
      <c r="C1" s="24" t="s">
        <v>1</v>
      </c>
      <c r="D1" s="22"/>
    </row>
    <row r="2" spans="2:4" customFormat="1" ht="9.75" customHeight="1"/>
    <row r="3" spans="2:4" customFormat="1" ht="21.75" customHeight="1">
      <c r="B3" s="59" t="s">
        <v>2</v>
      </c>
      <c r="C3" s="59"/>
      <c r="D3" s="59"/>
    </row>
    <row r="4" spans="2:4" customFormat="1" ht="9.75" customHeight="1"/>
    <row r="5" spans="2:4" customFormat="1" ht="22.5" customHeight="1">
      <c r="B5" s="25" t="s">
        <v>3</v>
      </c>
      <c r="C5" s="26"/>
      <c r="D5" s="27"/>
    </row>
    <row r="6" spans="2:4" customFormat="1" ht="16.5" customHeight="1">
      <c r="B6" s="28" t="s">
        <v>4</v>
      </c>
      <c r="C6" s="1"/>
      <c r="D6" s="29" t="s">
        <v>5</v>
      </c>
    </row>
    <row r="7" spans="2:4" customFormat="1" ht="16.5" customHeight="1">
      <c r="B7" s="30" t="s">
        <v>6</v>
      </c>
      <c r="C7" s="2"/>
      <c r="D7" s="31" t="s">
        <v>7</v>
      </c>
    </row>
    <row r="8" spans="2:4" customFormat="1" ht="16.5" customHeight="1">
      <c r="B8" s="32" t="s">
        <v>8</v>
      </c>
      <c r="C8" s="33"/>
      <c r="D8" s="34" t="s">
        <v>9</v>
      </c>
    </row>
    <row r="9" spans="2:4" customFormat="1" ht="9.75" customHeight="1">
      <c r="B9" s="4"/>
      <c r="C9" s="4"/>
      <c r="D9" s="5"/>
    </row>
    <row r="10" spans="2:4" customFormat="1" ht="22.5" customHeight="1">
      <c r="B10" s="35" t="s">
        <v>10</v>
      </c>
      <c r="C10" s="36"/>
      <c r="D10" s="37"/>
    </row>
    <row r="11" spans="2:4" customFormat="1" ht="16.5" customHeight="1">
      <c r="B11" s="28" t="s">
        <v>11</v>
      </c>
      <c r="C11" s="1"/>
      <c r="D11" s="29" t="s">
        <v>12</v>
      </c>
    </row>
    <row r="12" spans="2:4" customFormat="1" ht="16.5" customHeight="1">
      <c r="B12" s="30" t="s">
        <v>13</v>
      </c>
      <c r="C12" s="2"/>
      <c r="D12" s="38">
        <v>5</v>
      </c>
    </row>
    <row r="13" spans="2:4" customFormat="1" ht="16.5" customHeight="1">
      <c r="B13" s="30" t="s">
        <v>14</v>
      </c>
      <c r="C13" s="2"/>
      <c r="D13" s="31" t="s">
        <v>15</v>
      </c>
    </row>
    <row r="14" spans="2:4" customFormat="1" ht="16.5" customHeight="1">
      <c r="B14" s="39" t="s">
        <v>16</v>
      </c>
      <c r="C14" s="3"/>
      <c r="D14" s="40">
        <f>FV(_xlfn.SINGLE(txRendimento),_xlfn.SINGLE(numPeriodo)*12,_xlfn.SINGLE(aporte)*-1)</f>
        <v>41888.456999243819</v>
      </c>
    </row>
    <row r="15" spans="2:4" customFormat="1" ht="16.5" customHeight="1">
      <c r="B15" s="32" t="s">
        <v>17</v>
      </c>
      <c r="C15" s="33"/>
      <c r="D15" s="41">
        <f>_xlfn.SINGLE(patrimonio)*_xlfn.SINGLE(rendimentoCarteira)</f>
        <v>418.88456999243817</v>
      </c>
    </row>
    <row r="16" spans="2:4" customFormat="1" ht="9.75" customHeight="1">
      <c r="B16" s="4"/>
      <c r="C16" s="4"/>
      <c r="D16" s="5"/>
    </row>
    <row r="17" spans="1:4" customFormat="1" ht="22.5" customHeight="1">
      <c r="B17" s="35" t="s">
        <v>18</v>
      </c>
      <c r="C17" s="36"/>
      <c r="D17" s="37" t="s">
        <v>19</v>
      </c>
    </row>
    <row r="18" spans="1:4" customFormat="1" ht="16.5" customHeight="1">
      <c r="A18" s="6">
        <v>2</v>
      </c>
      <c r="B18" s="42" t="s">
        <v>20</v>
      </c>
      <c r="C18" s="7">
        <f>FV(_xlfn.SINGLE(txRendimento),_xlfn.SINGLE(numPeriodo)*A18,-_xlfn.SINGLE(aporte))</f>
        <v>5249.8940720118153</v>
      </c>
      <c r="D18" s="43">
        <f>C18*_xlfn.SINGLE(rendimentoCarteira)</f>
        <v>52.498940720118156</v>
      </c>
    </row>
    <row r="19" spans="1:4" customFormat="1" ht="16.5" customHeight="1">
      <c r="A19" s="6">
        <v>5</v>
      </c>
      <c r="B19" s="39" t="s">
        <v>21</v>
      </c>
      <c r="C19" s="8">
        <f>FV(_xlfn.SINGLE(txRendimento),_xlfn.SINGLE(numPeriodo)*A19,-_xlfn.SINGLE(aporte))</f>
        <v>14260.706698093409</v>
      </c>
      <c r="D19" s="40">
        <f>C19*_xlfn.SINGLE(rendimentoCarteira)</f>
        <v>142.60706698093409</v>
      </c>
    </row>
    <row r="20" spans="1:4" customFormat="1" ht="16.5" customHeight="1">
      <c r="A20" s="6">
        <v>10</v>
      </c>
      <c r="B20" s="39" t="s">
        <v>22</v>
      </c>
      <c r="C20" s="8">
        <f>FV(_xlfn.SINGLE(txRendimento),_xlfn.SINGLE(numPeriodo)*A20,-_xlfn.SINGLE(aporte))</f>
        <v>32910.089560503635</v>
      </c>
      <c r="D20" s="40">
        <f>C20*_xlfn.SINGLE(rendimentoCarteira)</f>
        <v>329.10089560503633</v>
      </c>
    </row>
    <row r="21" spans="1:4" customFormat="1" ht="16.5" customHeight="1">
      <c r="A21" s="6">
        <v>20</v>
      </c>
      <c r="B21" s="39" t="s">
        <v>23</v>
      </c>
      <c r="C21" s="8">
        <f>FV(_xlfn.SINGLE(txRendimento),_xlfn.SINGLE(numPeriodo)*A21,-_xlfn.SINGLE(aporte))</f>
        <v>89192.915930525676</v>
      </c>
      <c r="D21" s="40">
        <f>C21*_xlfn.SINGLE(rendimentoCarteira)</f>
        <v>891.9291593052568</v>
      </c>
    </row>
    <row r="22" spans="1:4" customFormat="1" ht="16.5" customHeight="1">
      <c r="A22" s="6">
        <v>30</v>
      </c>
      <c r="B22" s="32" t="s">
        <v>24</v>
      </c>
      <c r="C22" s="44">
        <f>FV(_xlfn.SINGLE(txRendimento),_xlfn.SINGLE(numPeriodo)*A22,-_xlfn.SINGLE(aporte))</f>
        <v>185447.7905450197</v>
      </c>
      <c r="D22" s="41">
        <f>C22*_xlfn.SINGLE(rendimentoCarteira)</f>
        <v>1854.4779054501971</v>
      </c>
    </row>
    <row r="23" spans="1:4" customFormat="1" ht="9.75" customHeight="1">
      <c r="B23" s="4"/>
      <c r="C23" s="4"/>
      <c r="D23" s="5"/>
    </row>
    <row r="24" spans="1:4" customFormat="1" ht="22.5" customHeight="1">
      <c r="B24" s="25" t="s">
        <v>25</v>
      </c>
      <c r="C24" s="26"/>
      <c r="D24" s="45" t="s">
        <v>26</v>
      </c>
    </row>
    <row r="25" spans="1:4" customFormat="1" ht="16.5">
      <c r="B25" s="46" t="s">
        <v>27</v>
      </c>
      <c r="C25" s="47"/>
      <c r="D25" s="48" t="str">
        <f>_xlfn.SINGLE(aporte)</f>
        <v>R$ 500,00</v>
      </c>
    </row>
    <row r="26" spans="1:4" customFormat="1" ht="9.75" customHeight="1">
      <c r="B26" s="5"/>
      <c r="C26" s="5"/>
      <c r="D26" s="5"/>
    </row>
    <row r="27" spans="1:4" customFormat="1" ht="22.5" customHeight="1">
      <c r="B27" s="49" t="s">
        <v>28</v>
      </c>
      <c r="C27" s="50" t="s">
        <v>29</v>
      </c>
      <c r="D27" s="51" t="s">
        <v>30</v>
      </c>
    </row>
    <row r="28" spans="1:4" customFormat="1" ht="16.5" customHeight="1">
      <c r="B28" s="52" t="s">
        <v>31</v>
      </c>
      <c r="C28" s="9" t="str" cm="1">
        <f t="array" ref="C28:C33">VLOOKUP(perfil&amp;"-"&amp;tipoFII,Auxiliar!B:E,4,FALSE)</f>
        <v>50%</v>
      </c>
      <c r="D28" s="43">
        <f>_xlfn.SINGLE(aporte)*_xlfn.SINGLE(percentualSugerido)</f>
        <v>250</v>
      </c>
    </row>
    <row r="29" spans="1:4" customFormat="1" ht="16.5" customHeight="1">
      <c r="B29" s="53" t="s">
        <v>32</v>
      </c>
      <c r="C29" s="10" t="str">
        <v>10%</v>
      </c>
      <c r="D29" s="40">
        <f>_xlfn.SINGLE(aporte)*_xlfn.SINGLE(percentualSugerido)</f>
        <v>50</v>
      </c>
    </row>
    <row r="30" spans="1:4" customFormat="1" ht="16.5" customHeight="1">
      <c r="B30" s="53" t="s">
        <v>33</v>
      </c>
      <c r="C30" s="10" t="str">
        <v>5%</v>
      </c>
      <c r="D30" s="40">
        <f>_xlfn.SINGLE(aporte)*_xlfn.SINGLE(percentualSugerido)</f>
        <v>25</v>
      </c>
    </row>
    <row r="31" spans="1:4" customFormat="1" ht="16.5" customHeight="1">
      <c r="B31" s="53" t="s">
        <v>34</v>
      </c>
      <c r="C31" s="10" t="str">
        <v>5%</v>
      </c>
      <c r="D31" s="40">
        <f>_xlfn.SINGLE(aporte)*_xlfn.SINGLE(percentualSugerido)</f>
        <v>25</v>
      </c>
    </row>
    <row r="32" spans="1:4" customFormat="1" ht="16.5" customHeight="1">
      <c r="B32" s="53" t="s">
        <v>35</v>
      </c>
      <c r="C32" s="11" t="str">
        <v>20%</v>
      </c>
      <c r="D32" s="40">
        <f>_xlfn.SINGLE(aporte)*_xlfn.SINGLE(percentualSugerido)</f>
        <v>100</v>
      </c>
    </row>
    <row r="33" spans="2:4" customFormat="1" ht="16.5" customHeight="1">
      <c r="B33" s="54" t="s">
        <v>36</v>
      </c>
      <c r="C33" s="12" t="str">
        <v>10%</v>
      </c>
      <c r="D33" s="55">
        <f>_xlfn.SINGLE(aporte)*_xlfn.SINGLE(percentualSugerido)</f>
        <v>50</v>
      </c>
    </row>
    <row r="34" spans="2:4" customFormat="1" ht="16.5" customHeight="1">
      <c r="B34" s="56"/>
      <c r="C34" s="57"/>
      <c r="D34" s="58">
        <f>SUM(D28:D33)</f>
        <v>500</v>
      </c>
    </row>
    <row r="35" spans="2:4" customFormat="1" ht="12.75" customHeight="1"/>
  </sheetData>
  <sheetProtection sheet="1" objects="1" scenarios="1"/>
  <mergeCells count="1">
    <mergeCell ref="B3:D3"/>
  </mergeCells>
  <dataValidations count="6">
    <dataValidation type="list" allowBlank="1" showErrorMessage="1" sqref="D24" xr:uid="{6DD45D88-D556-410A-BBE5-AC1641870DB0}">
      <formula1>"Conservador,Moderado,Agressivo"</formula1>
    </dataValidation>
    <dataValidation allowBlank="1" showInputMessage="1" showErrorMessage="1" promptTitle="Permitido Editar" prompt="Insira o valor de Salário" sqref="D6" xr:uid="{F2F5708E-BF99-4A73-88F2-4E87667D9825}"/>
    <dataValidation allowBlank="1" showInputMessage="1" showErrorMessage="1" promptTitle="Permitido Editar" prompt="Insira o valor percentual do rendimento da sua carteira." sqref="D7" xr:uid="{D60F3994-6F81-46A5-A20E-6E2ABA15144E}"/>
    <dataValidation allowBlank="1" showInputMessage="1" showErrorMessage="1" promptTitle="Permitido Editar" prompt="Insira o valor de aporte mensal preterido." sqref="D11" xr:uid="{6F375541-6BEF-4B97-8E1B-309AA8152335}"/>
    <dataValidation allowBlank="1" showInputMessage="1" showErrorMessage="1" promptTitle="Permitido Editar" prompt="Insira o número de anos do seu investimento" sqref="D12" xr:uid="{F435A8A8-FACE-4445-AD5A-E60239860063}"/>
    <dataValidation allowBlank="1" showInputMessage="1" showErrorMessage="1" promptTitle="Permitido Editar" prompt="Insira o valor percentual da taxa de rendimento mensal." sqref="D13" xr:uid="{69F6E276-71EA-4162-8B70-9DD9820CB3C7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7F9A5-9F6C-4257-9533-00C4AF080EEF}">
  <dimension ref="A2:E20"/>
  <sheetViews>
    <sheetView workbookViewId="0">
      <selection activeCell="C27" sqref="C27:C28"/>
    </sheetView>
  </sheetViews>
  <sheetFormatPr defaultColWidth="9.140625" defaultRowHeight="12.75" customHeight="1"/>
  <cols>
    <col min="1" max="1" width="12.140625" style="13" customWidth="1"/>
    <col min="2" max="2" width="29" style="21" customWidth="1"/>
    <col min="3" max="5" width="23.140625" style="21" customWidth="1"/>
    <col min="6" max="6" width="9.140625" customWidth="1"/>
  </cols>
  <sheetData>
    <row r="2" spans="2:5" ht="15">
      <c r="B2" s="14" t="s">
        <v>37</v>
      </c>
      <c r="C2" s="14" t="s">
        <v>25</v>
      </c>
      <c r="D2" s="14" t="s">
        <v>28</v>
      </c>
      <c r="E2" s="14" t="s">
        <v>38</v>
      </c>
    </row>
    <row r="3" spans="2:5" ht="15">
      <c r="B3" s="15" t="str">
        <f>C3&amp;"-"&amp;D3</f>
        <v>Conservador-PAPEL</v>
      </c>
      <c r="C3" s="15" t="s">
        <v>39</v>
      </c>
      <c r="D3" s="15" t="s">
        <v>31</v>
      </c>
      <c r="E3" s="16" t="s">
        <v>40</v>
      </c>
    </row>
    <row r="4" spans="2:5" ht="15">
      <c r="B4" s="17" t="str">
        <f>C4&amp;"-"&amp;D4</f>
        <v>Conservador-TIJOLO</v>
      </c>
      <c r="C4" s="17" t="s">
        <v>39</v>
      </c>
      <c r="D4" s="17" t="s">
        <v>32</v>
      </c>
      <c r="E4" s="18" t="s">
        <v>41</v>
      </c>
    </row>
    <row r="5" spans="2:5" ht="15">
      <c r="B5" s="17" t="str">
        <f>C5&amp;"-"&amp;D5</f>
        <v>Conservador-HÍBRIDOS</v>
      </c>
      <c r="C5" s="17" t="s">
        <v>39</v>
      </c>
      <c r="D5" s="17" t="s">
        <v>33</v>
      </c>
      <c r="E5" s="18" t="s">
        <v>42</v>
      </c>
    </row>
    <row r="6" spans="2:5" ht="15">
      <c r="B6" s="17" t="str">
        <f>C6&amp;"-"&amp;D6</f>
        <v>Conservador-FOFs</v>
      </c>
      <c r="C6" s="17" t="s">
        <v>39</v>
      </c>
      <c r="D6" s="17" t="s">
        <v>34</v>
      </c>
      <c r="E6" s="18" t="s">
        <v>42</v>
      </c>
    </row>
    <row r="7" spans="2:5" ht="30.75">
      <c r="B7" s="17" t="str">
        <f>C7&amp;"-"&amp;D7</f>
        <v>Conservador-DESENVOLVIMENTO</v>
      </c>
      <c r="C7" s="17" t="s">
        <v>39</v>
      </c>
      <c r="D7" s="17" t="s">
        <v>35</v>
      </c>
      <c r="E7" s="18" t="s">
        <v>43</v>
      </c>
    </row>
    <row r="8" spans="2:5" ht="15">
      <c r="B8" s="17" t="str">
        <f>C8&amp;"-"&amp;D8</f>
        <v>Conservador-HOTELARIAS</v>
      </c>
      <c r="C8" s="17" t="s">
        <v>39</v>
      </c>
      <c r="D8" s="17" t="s">
        <v>36</v>
      </c>
      <c r="E8" s="18" t="s">
        <v>43</v>
      </c>
    </row>
    <row r="9" spans="2:5" ht="15">
      <c r="B9" s="15" t="str">
        <f>C9&amp;"-"&amp;D9</f>
        <v>Moderado-PAPEL</v>
      </c>
      <c r="C9" s="15" t="s">
        <v>44</v>
      </c>
      <c r="D9" s="15" t="s">
        <v>31</v>
      </c>
      <c r="E9" s="16" t="s">
        <v>45</v>
      </c>
    </row>
    <row r="10" spans="2:5" ht="15">
      <c r="B10" s="17" t="str">
        <f>C10&amp;"-"&amp;D10</f>
        <v>Moderado-TIJOLO</v>
      </c>
      <c r="C10" s="17" t="s">
        <v>44</v>
      </c>
      <c r="D10" s="17" t="s">
        <v>32</v>
      </c>
      <c r="E10" s="18" t="s">
        <v>46</v>
      </c>
    </row>
    <row r="11" spans="2:5" ht="15">
      <c r="B11" s="17" t="str">
        <f>C11&amp;"-"&amp;D11</f>
        <v>Moderado-HÍBRIDOS</v>
      </c>
      <c r="C11" s="17" t="s">
        <v>44</v>
      </c>
      <c r="D11" s="17" t="s">
        <v>33</v>
      </c>
      <c r="E11" s="18" t="s">
        <v>47</v>
      </c>
    </row>
    <row r="12" spans="2:5" ht="15">
      <c r="B12" s="17" t="str">
        <f>C12&amp;"-"&amp;D12</f>
        <v>Moderado-FOFs</v>
      </c>
      <c r="C12" s="17" t="s">
        <v>44</v>
      </c>
      <c r="D12" s="17" t="s">
        <v>34</v>
      </c>
      <c r="E12" s="18" t="s">
        <v>48</v>
      </c>
    </row>
    <row r="13" spans="2:5" ht="15">
      <c r="B13" s="17" t="str">
        <f>C13&amp;"-"&amp;D13</f>
        <v>Moderado-DESENVOLVIMENTO</v>
      </c>
      <c r="C13" s="17" t="s">
        <v>44</v>
      </c>
      <c r="D13" s="17" t="s">
        <v>35</v>
      </c>
      <c r="E13" s="18" t="s">
        <v>42</v>
      </c>
    </row>
    <row r="14" spans="2:5" ht="15">
      <c r="B14" s="17" t="str">
        <f>C14&amp;"-"&amp;D14</f>
        <v>Moderado-HOTELARIAS</v>
      </c>
      <c r="C14" s="17" t="s">
        <v>44</v>
      </c>
      <c r="D14" s="17" t="s">
        <v>36</v>
      </c>
      <c r="E14" s="18" t="s">
        <v>42</v>
      </c>
    </row>
    <row r="15" spans="2:5" ht="15">
      <c r="B15" s="15" t="str">
        <f>C15&amp;"-"&amp;D15</f>
        <v>Agressivo-PAPEL</v>
      </c>
      <c r="C15" s="15" t="s">
        <v>26</v>
      </c>
      <c r="D15" s="15" t="s">
        <v>31</v>
      </c>
      <c r="E15" s="16" t="s">
        <v>41</v>
      </c>
    </row>
    <row r="16" spans="2:5" ht="15">
      <c r="B16" s="17" t="str">
        <f>C16&amp;"-"&amp;D16</f>
        <v>Agressivo-TIJOLO</v>
      </c>
      <c r="C16" s="17" t="s">
        <v>26</v>
      </c>
      <c r="D16" s="17" t="s">
        <v>32</v>
      </c>
      <c r="E16" s="18" t="s">
        <v>42</v>
      </c>
    </row>
    <row r="17" spans="2:5" ht="15">
      <c r="B17" s="17" t="str">
        <f>C17&amp;"-"&amp;D17</f>
        <v>Agressivo-HÍBRIDOS</v>
      </c>
      <c r="C17" s="17" t="s">
        <v>26</v>
      </c>
      <c r="D17" s="17" t="s">
        <v>33</v>
      </c>
      <c r="E17" s="18" t="s">
        <v>48</v>
      </c>
    </row>
    <row r="18" spans="2:5" ht="15">
      <c r="B18" s="17" t="str">
        <f>C18&amp;"-"&amp;D18</f>
        <v>Agressivo-FOFs</v>
      </c>
      <c r="C18" s="17" t="s">
        <v>26</v>
      </c>
      <c r="D18" s="17" t="s">
        <v>34</v>
      </c>
      <c r="E18" s="18" t="s">
        <v>48</v>
      </c>
    </row>
    <row r="19" spans="2:5" ht="15">
      <c r="B19" s="17" t="str">
        <f>C19&amp;"-"&amp;D19</f>
        <v>Agressivo-DESENVOLVIMENTO</v>
      </c>
      <c r="C19" s="17" t="s">
        <v>26</v>
      </c>
      <c r="D19" s="17" t="s">
        <v>35</v>
      </c>
      <c r="E19" s="18" t="s">
        <v>49</v>
      </c>
    </row>
    <row r="20" spans="2:5" ht="15">
      <c r="B20" s="19" t="str">
        <f>C20&amp;"-"&amp;D20</f>
        <v>Agressivo-HOTELARIAS</v>
      </c>
      <c r="C20" s="19" t="s">
        <v>26</v>
      </c>
      <c r="D20" s="19" t="s">
        <v>36</v>
      </c>
      <c r="E20" s="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Cassiano Baldin</cp:lastModifiedBy>
  <cp:revision/>
  <dcterms:created xsi:type="dcterms:W3CDTF">2025-06-15T02:05:22Z</dcterms:created>
  <dcterms:modified xsi:type="dcterms:W3CDTF">2025-06-15T02:53:26Z</dcterms:modified>
  <cp:category/>
  <cp:contentStatus/>
</cp:coreProperties>
</file>