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ine/Downloads/"/>
    </mc:Choice>
  </mc:AlternateContent>
  <xr:revisionPtr revIDLastSave="0" documentId="8_{F406B468-06E6-3C49-8DD2-3E703107416F}" xr6:coauthVersionLast="47" xr6:coauthVersionMax="47" xr10:uidLastSave="{00000000-0000-0000-0000-000000000000}"/>
  <bookViews>
    <workbookView xWindow="360" yWindow="500" windowWidth="28040" windowHeight="16080" activeTab="1" xr2:uid="{2F3650CC-D84F-7C49-9208-4CBCFE30BFBC}"/>
  </bookViews>
  <sheets>
    <sheet name="Pivot workings" sheetId="3" r:id="rId1"/>
    <sheet name="Sheet1" sheetId="1" r:id="rId2"/>
  </sheets>
  <definedNames>
    <definedName name="car_inventory" localSheetId="1">Sheet1!$A$1:$M$66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9" i="1" l="1"/>
  <c r="E24" i="1"/>
  <c r="E43" i="1"/>
  <c r="E15" i="1"/>
  <c r="E30" i="1"/>
  <c r="E16" i="1"/>
  <c r="H53" i="1"/>
  <c r="H54" i="1"/>
  <c r="H55" i="1"/>
  <c r="H56" i="1"/>
  <c r="H57" i="1"/>
  <c r="L41" i="1"/>
  <c r="L30" i="1"/>
  <c r="L21" i="1"/>
  <c r="L20" i="1"/>
  <c r="L13" i="1"/>
  <c r="L16" i="1"/>
  <c r="L8" i="1"/>
  <c r="L28" i="1"/>
  <c r="L14" i="1"/>
  <c r="L7" i="1"/>
  <c r="L27" i="1"/>
  <c r="L5" i="1"/>
  <c r="L52" i="1"/>
  <c r="L10" i="1"/>
  <c r="L6" i="1"/>
  <c r="L53" i="1"/>
  <c r="L48" i="1"/>
  <c r="L34" i="1"/>
  <c r="L47" i="1"/>
  <c r="L46" i="1"/>
  <c r="L11" i="1"/>
  <c r="L23" i="1"/>
  <c r="L17" i="1"/>
  <c r="L4" i="1"/>
  <c r="L50" i="1"/>
  <c r="L22" i="1"/>
  <c r="L29" i="1"/>
  <c r="L26" i="1"/>
  <c r="L19" i="1"/>
  <c r="L9" i="1"/>
  <c r="L42" i="1"/>
  <c r="L38" i="1"/>
  <c r="L33" i="1"/>
  <c r="L49" i="1"/>
  <c r="L2" i="1"/>
  <c r="L44" i="1"/>
  <c r="L36" i="1"/>
  <c r="L24" i="1"/>
  <c r="L3" i="1"/>
  <c r="L51" i="1"/>
  <c r="L45" i="1"/>
  <c r="L43" i="1"/>
  <c r="L25" i="1"/>
  <c r="L18" i="1"/>
  <c r="L12" i="1"/>
  <c r="L15" i="1"/>
  <c r="L39" i="1"/>
  <c r="L35" i="1"/>
  <c r="L32" i="1"/>
  <c r="L31" i="1"/>
  <c r="L40" i="1"/>
  <c r="L37" i="1"/>
  <c r="F34" i="1"/>
  <c r="H34" i="1" s="1"/>
  <c r="F47" i="1"/>
  <c r="H47" i="1" s="1"/>
  <c r="F46" i="1"/>
  <c r="H46" i="1" s="1"/>
  <c r="F11" i="1"/>
  <c r="H11" i="1" s="1"/>
  <c r="F23" i="1"/>
  <c r="H23" i="1" s="1"/>
  <c r="F17" i="1"/>
  <c r="H17" i="1" s="1"/>
  <c r="F4" i="1"/>
  <c r="H4" i="1" s="1"/>
  <c r="F50" i="1"/>
  <c r="H50" i="1" s="1"/>
  <c r="F22" i="1"/>
  <c r="H22" i="1" s="1"/>
  <c r="F29" i="1"/>
  <c r="H29" i="1" s="1"/>
  <c r="F26" i="1"/>
  <c r="H26" i="1" s="1"/>
  <c r="F19" i="1"/>
  <c r="H19" i="1" s="1"/>
  <c r="F9" i="1"/>
  <c r="H9" i="1" s="1"/>
  <c r="F42" i="1"/>
  <c r="H42" i="1" s="1"/>
  <c r="F38" i="1"/>
  <c r="H38" i="1" s="1"/>
  <c r="F33" i="1"/>
  <c r="H33" i="1" s="1"/>
  <c r="F49" i="1"/>
  <c r="H49" i="1" s="1"/>
  <c r="F2" i="1"/>
  <c r="H2" i="1" s="1"/>
  <c r="F44" i="1"/>
  <c r="H44" i="1" s="1"/>
  <c r="F36" i="1"/>
  <c r="H36" i="1" s="1"/>
  <c r="F24" i="1"/>
  <c r="H24" i="1" s="1"/>
  <c r="F3" i="1"/>
  <c r="H3" i="1" s="1"/>
  <c r="F51" i="1"/>
  <c r="H51" i="1" s="1"/>
  <c r="F45" i="1"/>
  <c r="H45" i="1" s="1"/>
  <c r="F43" i="1"/>
  <c r="H43" i="1" s="1"/>
  <c r="F25" i="1"/>
  <c r="H25" i="1" s="1"/>
  <c r="F18" i="1"/>
  <c r="H18" i="1" s="1"/>
  <c r="F12" i="1"/>
  <c r="H12" i="1" s="1"/>
  <c r="F15" i="1"/>
  <c r="H15" i="1" s="1"/>
  <c r="F39" i="1"/>
  <c r="H39" i="1" s="1"/>
  <c r="F35" i="1"/>
  <c r="H35" i="1" s="1"/>
  <c r="F32" i="1"/>
  <c r="H32" i="1" s="1"/>
  <c r="F31" i="1"/>
  <c r="H31" i="1" s="1"/>
  <c r="F40" i="1"/>
  <c r="H40" i="1" s="1"/>
  <c r="F41" i="1"/>
  <c r="H41" i="1" s="1"/>
  <c r="F30" i="1"/>
  <c r="H30" i="1" s="1"/>
  <c r="F21" i="1"/>
  <c r="H21" i="1" s="1"/>
  <c r="F20" i="1"/>
  <c r="H20" i="1" s="1"/>
  <c r="F13" i="1"/>
  <c r="H13" i="1" s="1"/>
  <c r="F16" i="1"/>
  <c r="H16" i="1" s="1"/>
  <c r="F8" i="1"/>
  <c r="H8" i="1" s="1"/>
  <c r="F28" i="1"/>
  <c r="H28" i="1" s="1"/>
  <c r="F14" i="1"/>
  <c r="H14" i="1" s="1"/>
  <c r="F7" i="1"/>
  <c r="H7" i="1" s="1"/>
  <c r="F27" i="1"/>
  <c r="H27" i="1" s="1"/>
  <c r="F5" i="1"/>
  <c r="H5" i="1" s="1"/>
  <c r="F52" i="1"/>
  <c r="H52" i="1" s="1"/>
  <c r="F10" i="1"/>
  <c r="H10" i="1" s="1"/>
  <c r="F6" i="1"/>
  <c r="H6" i="1" s="1"/>
  <c r="F53" i="1"/>
  <c r="F48" i="1"/>
  <c r="H48" i="1" s="1"/>
  <c r="F37" i="1"/>
  <c r="H37" i="1" s="1"/>
  <c r="D28" i="1"/>
  <c r="E28" i="1" s="1"/>
  <c r="D14" i="1"/>
  <c r="E14" i="1" s="1"/>
  <c r="D7" i="1"/>
  <c r="E7" i="1" s="1"/>
  <c r="D27" i="1"/>
  <c r="E27" i="1" s="1"/>
  <c r="D5" i="1"/>
  <c r="E5" i="1" s="1"/>
  <c r="D52" i="1"/>
  <c r="E52" i="1" s="1"/>
  <c r="D10" i="1"/>
  <c r="E10" i="1" s="1"/>
  <c r="D6" i="1"/>
  <c r="E6" i="1" s="1"/>
  <c r="D53" i="1"/>
  <c r="E53" i="1" s="1"/>
  <c r="D48" i="1"/>
  <c r="E48" i="1" s="1"/>
  <c r="D34" i="1"/>
  <c r="E34" i="1" s="1"/>
  <c r="D47" i="1"/>
  <c r="E47" i="1" s="1"/>
  <c r="D46" i="1"/>
  <c r="E46" i="1" s="1"/>
  <c r="D11" i="1"/>
  <c r="E11" i="1" s="1"/>
  <c r="D23" i="1"/>
  <c r="E23" i="1" s="1"/>
  <c r="D17" i="1"/>
  <c r="E17" i="1" s="1"/>
  <c r="D4" i="1"/>
  <c r="E4" i="1" s="1"/>
  <c r="D50" i="1"/>
  <c r="E50" i="1" s="1"/>
  <c r="D22" i="1"/>
  <c r="E22" i="1" s="1"/>
  <c r="D29" i="1"/>
  <c r="E29" i="1" s="1"/>
  <c r="D26" i="1"/>
  <c r="E26" i="1" s="1"/>
  <c r="D19" i="1"/>
  <c r="E19" i="1" s="1"/>
  <c r="D9" i="1"/>
  <c r="E9" i="1" s="1"/>
  <c r="D42" i="1"/>
  <c r="E42" i="1" s="1"/>
  <c r="D38" i="1"/>
  <c r="E38" i="1" s="1"/>
  <c r="D33" i="1"/>
  <c r="E33" i="1" s="1"/>
  <c r="D2" i="1"/>
  <c r="E2" i="1" s="1"/>
  <c r="D44" i="1"/>
  <c r="E44" i="1" s="1"/>
  <c r="D36" i="1"/>
  <c r="E36" i="1" s="1"/>
  <c r="D24" i="1"/>
  <c r="D3" i="1"/>
  <c r="E3" i="1" s="1"/>
  <c r="D51" i="1"/>
  <c r="E51" i="1" s="1"/>
  <c r="D45" i="1"/>
  <c r="E45" i="1" s="1"/>
  <c r="D43" i="1"/>
  <c r="D25" i="1"/>
  <c r="E25" i="1" s="1"/>
  <c r="D18" i="1"/>
  <c r="E18" i="1" s="1"/>
  <c r="D12" i="1"/>
  <c r="E12" i="1" s="1"/>
  <c r="D15" i="1"/>
  <c r="D39" i="1"/>
  <c r="E39" i="1" s="1"/>
  <c r="D35" i="1"/>
  <c r="E35" i="1" s="1"/>
  <c r="D32" i="1"/>
  <c r="E32" i="1" s="1"/>
  <c r="D31" i="1"/>
  <c r="E31" i="1" s="1"/>
  <c r="D40" i="1"/>
  <c r="E40" i="1" s="1"/>
  <c r="D41" i="1"/>
  <c r="E41" i="1" s="1"/>
  <c r="D30" i="1"/>
  <c r="D21" i="1"/>
  <c r="E21" i="1" s="1"/>
  <c r="D20" i="1"/>
  <c r="E20" i="1" s="1"/>
  <c r="D13" i="1"/>
  <c r="E13" i="1" s="1"/>
  <c r="D16" i="1"/>
  <c r="D8" i="1"/>
  <c r="E8" i="1" s="1"/>
  <c r="D37" i="1"/>
  <c r="E37" i="1" s="1"/>
  <c r="B39" i="1"/>
  <c r="C39" i="1" s="1"/>
  <c r="B35" i="1"/>
  <c r="C35" i="1" s="1"/>
  <c r="B32" i="1"/>
  <c r="B31" i="1"/>
  <c r="C31" i="1" s="1"/>
  <c r="B40" i="1"/>
  <c r="C40" i="1" s="1"/>
  <c r="B41" i="1"/>
  <c r="C41" i="1" s="1"/>
  <c r="B30" i="1"/>
  <c r="C30" i="1" s="1"/>
  <c r="B21" i="1"/>
  <c r="C21" i="1" s="1"/>
  <c r="B20" i="1"/>
  <c r="C20" i="1" s="1"/>
  <c r="B13" i="1"/>
  <c r="C13" i="1" s="1"/>
  <c r="B16" i="1"/>
  <c r="C16" i="1" s="1"/>
  <c r="B8" i="1"/>
  <c r="C8" i="1" s="1"/>
  <c r="B28" i="1"/>
  <c r="C28" i="1" s="1"/>
  <c r="B14" i="1"/>
  <c r="C14" i="1" s="1"/>
  <c r="B7" i="1"/>
  <c r="B27" i="1"/>
  <c r="C27" i="1" s="1"/>
  <c r="B5" i="1"/>
  <c r="C5" i="1" s="1"/>
  <c r="B52" i="1"/>
  <c r="C52" i="1" s="1"/>
  <c r="B10" i="1"/>
  <c r="B6" i="1"/>
  <c r="C6" i="1" s="1"/>
  <c r="B53" i="1"/>
  <c r="C53" i="1" s="1"/>
  <c r="B48" i="1"/>
  <c r="C48" i="1" s="1"/>
  <c r="B34" i="1"/>
  <c r="B47" i="1"/>
  <c r="C47" i="1" s="1"/>
  <c r="B46" i="1"/>
  <c r="C46" i="1" s="1"/>
  <c r="B11" i="1"/>
  <c r="C11" i="1" s="1"/>
  <c r="B23" i="1"/>
  <c r="B17" i="1"/>
  <c r="C17" i="1" s="1"/>
  <c r="B4" i="1"/>
  <c r="C4" i="1" s="1"/>
  <c r="B50" i="1"/>
  <c r="C50" i="1" s="1"/>
  <c r="B22" i="1"/>
  <c r="C22" i="1" s="1"/>
  <c r="B29" i="1"/>
  <c r="C29" i="1" s="1"/>
  <c r="B26" i="1"/>
  <c r="C26" i="1" s="1"/>
  <c r="B19" i="1"/>
  <c r="C19" i="1" s="1"/>
  <c r="B9" i="1"/>
  <c r="C9" i="1" s="1"/>
  <c r="B42" i="1"/>
  <c r="C42" i="1" s="1"/>
  <c r="B38" i="1"/>
  <c r="C38" i="1" s="1"/>
  <c r="B33" i="1"/>
  <c r="C33" i="1" s="1"/>
  <c r="B49" i="1"/>
  <c r="C49" i="1" s="1"/>
  <c r="B2" i="1"/>
  <c r="C2" i="1" s="1"/>
  <c r="B44" i="1"/>
  <c r="C44" i="1" s="1"/>
  <c r="B36" i="1"/>
  <c r="C36" i="1" s="1"/>
  <c r="B24" i="1"/>
  <c r="C24" i="1" s="1"/>
  <c r="B3" i="1"/>
  <c r="C3" i="1" s="1"/>
  <c r="B51" i="1"/>
  <c r="C51" i="1" s="1"/>
  <c r="B45" i="1"/>
  <c r="C45" i="1" s="1"/>
  <c r="B43" i="1"/>
  <c r="C43" i="1" s="1"/>
  <c r="B25" i="1"/>
  <c r="C25" i="1" s="1"/>
  <c r="B18" i="1"/>
  <c r="C18" i="1" s="1"/>
  <c r="B12" i="1"/>
  <c r="C12" i="1" s="1"/>
  <c r="B15" i="1"/>
  <c r="C15" i="1" s="1"/>
  <c r="B37" i="1"/>
  <c r="C37" i="1" s="1"/>
  <c r="M34" i="1" l="1"/>
  <c r="M32" i="1"/>
  <c r="M23" i="1"/>
  <c r="M10" i="1"/>
  <c r="M7" i="1"/>
  <c r="C23" i="1"/>
  <c r="C10" i="1"/>
  <c r="C32" i="1"/>
  <c r="M37" i="1"/>
  <c r="M18" i="1"/>
  <c r="M51" i="1"/>
  <c r="M44" i="1"/>
  <c r="M38" i="1"/>
  <c r="M26" i="1"/>
  <c r="M4" i="1"/>
  <c r="M46" i="1"/>
  <c r="M53" i="1"/>
  <c r="M5" i="1"/>
  <c r="M28" i="1"/>
  <c r="M20" i="1"/>
  <c r="M40" i="1"/>
  <c r="M39" i="1"/>
  <c r="M25" i="1"/>
  <c r="M3" i="1"/>
  <c r="M2" i="1"/>
  <c r="M42" i="1"/>
  <c r="M29" i="1"/>
  <c r="M17" i="1"/>
  <c r="M47" i="1"/>
  <c r="M6" i="1"/>
  <c r="M27" i="1"/>
  <c r="M8" i="1"/>
  <c r="M21" i="1"/>
  <c r="M31" i="1"/>
  <c r="C34" i="1"/>
  <c r="C7" i="1"/>
  <c r="M15" i="1"/>
  <c r="M43" i="1"/>
  <c r="M24" i="1"/>
  <c r="M49" i="1"/>
  <c r="M9" i="1"/>
  <c r="M22" i="1"/>
  <c r="M16" i="1"/>
  <c r="M30" i="1"/>
  <c r="M12" i="1"/>
  <c r="M45" i="1"/>
  <c r="M36" i="1"/>
  <c r="M33" i="1"/>
  <c r="M19" i="1"/>
  <c r="M50" i="1"/>
  <c r="M11" i="1"/>
  <c r="M48" i="1"/>
  <c r="M52" i="1"/>
  <c r="M14" i="1"/>
  <c r="M13" i="1"/>
  <c r="M41" i="1"/>
  <c r="M3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BC211-C885-A345-B8F6-D281BB6C2001}" name="car inventory" type="6" refreshedVersion="7" background="1" saveData="1">
    <textPr sourceFile="/Users/oscarine/Downloads/ExcelExamples-1c7d4001254f2b8318e06cfce76e4ec541a02eea/car inventory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<sst xmlns="http://schemas.openxmlformats.org/spreadsheetml/2006/main" count="224" uniqueCount="124">
  <si>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Car ID</t>
  </si>
  <si>
    <t>Make</t>
  </si>
  <si>
    <t>Make (Full Name)</t>
  </si>
  <si>
    <t>Model</t>
  </si>
  <si>
    <t>Manufacture Year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</si>
  <si>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</si>
  <si>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</si>
  <si>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</si>
  <si>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</si>
  <si>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</si>
  <si>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</si>
  <si>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</si>
  <si>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</si>
  <si>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</si>
  <si>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</si>
  <si>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</si>
  <si>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</si>
  <si>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</si>
  <si>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</si>
  <si>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</si>
  <si>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</si>
  <si>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</si>
  <si>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</si>
  <si>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</si>
  <si>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</si>
  <si>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</si>
  <si>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</si>
  <si>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</si>
  <si>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</si>
  <si>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</si>
  <si>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</si>
  <si>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</si>
  <si>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</si>
  <si>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</si>
  <si>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</si>
  <si>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</si>
  <si>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</si>
  <si>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</si>
  <si>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</si>
  <si>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</si>
  <si>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</si>
  <si>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</si>
  <si>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</si>
  <si>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</si>
  <si>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</si>
  <si>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</si>
  <si>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</si>
  <si>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</si>
  <si>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</si>
  <si>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</si>
  <si>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</si>
  <si>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</si>
  <si>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</si>
  <si>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</si>
  <si>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</si>
  <si>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</si>
  <si>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</si>
  <si>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</si>
  <si>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</si>
  <si>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</si>
  <si>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</si>
  <si>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</si>
  <si>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</si>
  <si>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</si>
  <si>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</si>
  <si>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</si>
  <si>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</si>
  <si>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</si>
  <si>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</si>
  <si>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</si>
  <si>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</si>
  <si>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</si>
  <si>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</si>
  <si>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</si>
  <si>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</si>
  <si>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</si>
  <si>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</si>
  <si>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</si>
  <si>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</si>
  <si>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</si>
  <si>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</si>
  <si>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</si>
  <si>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</si>
  <si>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</si>
  <si>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FD</t>
  </si>
  <si>
    <t>HO</t>
  </si>
  <si>
    <t>HY</t>
  </si>
  <si>
    <t>GM</t>
  </si>
  <si>
    <t>TY</t>
  </si>
  <si>
    <t>Chrysler</t>
  </si>
  <si>
    <t>Ford</t>
  </si>
  <si>
    <t>General Motors</t>
  </si>
  <si>
    <t>Honda</t>
  </si>
  <si>
    <t>Hyundai</t>
  </si>
  <si>
    <t>Toyota</t>
  </si>
  <si>
    <t>ELA</t>
  </si>
  <si>
    <t>CAR</t>
  </si>
  <si>
    <t>CIV</t>
  </si>
  <si>
    <t>CAM</t>
  </si>
  <si>
    <t>CMR</t>
  </si>
  <si>
    <t>COR</t>
  </si>
  <si>
    <t>FCS</t>
  </si>
  <si>
    <t>MTG</t>
  </si>
  <si>
    <t>ODY</t>
  </si>
  <si>
    <t>PTC</t>
  </si>
  <si>
    <t>SLV</t>
  </si>
  <si>
    <t>GM09CMR014</t>
  </si>
  <si>
    <t>FD06FCS006</t>
  </si>
  <si>
    <t>HO05ODY037</t>
  </si>
  <si>
    <t>Row Labels</t>
  </si>
  <si>
    <t>Grand Total</t>
  </si>
  <si>
    <t>Sum of Miles</t>
  </si>
  <si>
    <t>Camray</t>
  </si>
  <si>
    <t>Camero</t>
  </si>
  <si>
    <t>Civic</t>
  </si>
  <si>
    <t>Corola</t>
  </si>
  <si>
    <t>Elantra</t>
  </si>
  <si>
    <t>Focus</t>
  </si>
  <si>
    <t>Mustang</t>
  </si>
  <si>
    <t>Odysey</t>
  </si>
  <si>
    <t>Silverano</t>
  </si>
  <si>
    <t>PT Cruiser</t>
  </si>
  <si>
    <t>Caravan</t>
  </si>
  <si>
    <t>Model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</si>
</sst>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textRotation="45" wrapText="1"/>
    </xf>
    <xf numFmtId="43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inventory.xlsx]Pivot workings!PivotTable3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workings'!$B$3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workings'!$A$4:$A$21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'Pivot workings'!$B$4:$B$21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2-C243-9A55-CA1501ACF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04079"/>
        <c:axId val="164060303"/>
      </c:barChart>
      <c:catAx>
        <c:axId val="16360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0303"/>
        <c:crosses val="autoZero"/>
        <c:auto val="1"/>
        <c:lblAlgn val="ctr"/>
        <c:lblOffset val="100"/>
        <c:noMultiLvlLbl val="0"/>
      </c:catAx>
      <c:valAx>
        <c:axId val="16406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2</xdr:row>
      <xdr:rowOff>0</xdr:rowOff>
    </xdr:from>
    <xdr:to>
      <xdr:col>7</xdr:col>
      <xdr:colOff>660400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60F4D3-E123-E144-AC01-66935B7355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carine" refreshedDate="44560.662102546296" createdVersion="7" refreshedVersion="7" minRefreshableVersion="3" recordCount="52" xr:uid="{8ADA2D8A-A02C-5F4A-84C2-06BCFA6AEA6A}">
  <cacheSource type="worksheet">
    <worksheetSource ref="A1:M53" sheet="Sheet1"/>
  </cacheSource>
  <cacheFields count="12">
    <cacheField name="Car ID" numFmtId="0">
      <sharedItems/>
    </cacheField>
    <cacheField name="Make" numFmtId="0">
      <sharedItems count="6">
        <s v="FD"/>
        <s v="GM"/>
        <s v="TY"/>
        <s v="HO"/>
        <s v="CR"/>
        <s v="HY"/>
      </sharedItems>
    </cacheField>
    <cacheField name="Make (Full Name)" numFmtId="0">
      <sharedItems count="6">
        <s v="Ford"/>
        <s v="General Motors"/>
        <s v="Toyota"/>
        <s v="Honda"/>
        <s v="Chrysler"/>
        <s v="Hyundai"/>
      </sharedItems>
    </cacheField>
    <cacheField name="Model" numFmtId="0">
      <sharedItems count="11">
        <s v="MTG"/>
        <s v="FCS"/>
        <s v="CMR"/>
        <s v="SLV"/>
        <s v="CAM"/>
        <s v="COR"/>
        <s v="CIV"/>
        <s v="ODY"/>
        <s v="PTC"/>
        <s v="CAR"/>
        <s v="ELA"/>
      </sharedItems>
    </cacheField>
    <cacheField name="Manufacture Year" numFmtId="0">
      <sharedItems/>
    </cacheField>
    <cacheField name="Miles" numFmtId="43">
      <sharedItems containsSemiMixedTypes="0" containsString="0" containsNumber="1" minValue="3708.1" maxValue="114660.6" count="52">
        <n v="40326.800000000003"/>
        <n v="44974.8"/>
        <n v="44946.5"/>
        <n v="37558.800000000003"/>
        <n v="36438.5"/>
        <n v="46311.4"/>
        <n v="52229.5"/>
        <n v="35137"/>
        <n v="27637.1"/>
        <n v="27534.799999999999"/>
        <n v="19341.7"/>
        <n v="22521.599999999999"/>
        <n v="13682.9"/>
        <n v="28464.799999999999"/>
        <n v="19421.099999999999"/>
        <n v="14289.6"/>
        <n v="31144.400000000001"/>
        <n v="83162.7"/>
        <n v="80685.8"/>
        <n v="114660.6"/>
        <n v="93382.6"/>
        <n v="85928"/>
        <n v="67829.100000000006"/>
        <n v="48114.2"/>
        <n v="64467.4"/>
        <n v="73444.399999999994"/>
        <n v="17556.3"/>
        <n v="29601.9"/>
        <n v="22128.2"/>
        <n v="82374"/>
        <n v="69891.899999999994"/>
        <n v="22573"/>
        <n v="33477.199999999997"/>
        <n v="30555.3"/>
        <n v="24513.200000000001"/>
        <n v="13867.6"/>
        <n v="60389.5"/>
        <n v="50854.1"/>
        <n v="42504.6"/>
        <n v="68658.899999999994"/>
        <n v="3708.1"/>
        <n v="64542"/>
        <n v="42074.2"/>
        <n v="27394.2"/>
        <n v="79420.600000000006"/>
        <n v="77243.100000000006"/>
        <n v="72527.199999999997"/>
        <n v="52699.4"/>
        <n v="29102.3"/>
        <n v="22282"/>
        <n v="20223.900000000001"/>
        <n v="22188.5"/>
      </sharedItems>
    </cacheField>
    <cacheField name="Miles / Year" numFmtId="43">
      <sharedItems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 count="2">
        <s v="Y"/>
        <s v="Not covered"/>
      </sharedItems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x v="0"/>
    <x v="0"/>
    <x v="0"/>
    <s v="06"/>
    <x v="0"/>
    <e v="#REF!"/>
    <s v="Black"/>
    <x v="0"/>
    <n v="50000"/>
    <x v="0"/>
    <s v="FD06MTGBLA001"/>
  </r>
  <r>
    <s v="FD06MTG002"/>
    <x v="0"/>
    <x v="0"/>
    <x v="0"/>
    <s v="06"/>
    <x v="1"/>
    <e v="#REF!"/>
    <s v="White"/>
    <x v="1"/>
    <n v="50000"/>
    <x v="0"/>
    <s v="FD06MTGWHI002"/>
  </r>
  <r>
    <s v="FD08MTG003"/>
    <x v="0"/>
    <x v="0"/>
    <x v="0"/>
    <s v="08"/>
    <x v="2"/>
    <e v="#REF!"/>
    <s v="Green"/>
    <x v="2"/>
    <n v="50000"/>
    <x v="0"/>
    <s v="FD08MTGGRE003"/>
  </r>
  <r>
    <s v="FD08MTG004"/>
    <x v="0"/>
    <x v="0"/>
    <x v="0"/>
    <s v="08"/>
    <x v="3"/>
    <e v="#REF!"/>
    <s v="Black"/>
    <x v="3"/>
    <n v="50000"/>
    <x v="0"/>
    <s v="FD08MTGBLA004"/>
  </r>
  <r>
    <s v="FD08MTG005"/>
    <x v="0"/>
    <x v="0"/>
    <x v="0"/>
    <s v="08"/>
    <x v="4"/>
    <e v="#REF!"/>
    <s v="White"/>
    <x v="0"/>
    <n v="50000"/>
    <x v="0"/>
    <s v="FD08MTGWHI005"/>
  </r>
  <r>
    <s v="FD06FCS006"/>
    <x v="0"/>
    <x v="0"/>
    <x v="1"/>
    <s v="06"/>
    <x v="5"/>
    <e v="#REF!"/>
    <s v="Green"/>
    <x v="4"/>
    <n v="75000"/>
    <x v="0"/>
    <s v="FD06FCSGRE006"/>
  </r>
  <r>
    <s v="FD06FCS007"/>
    <x v="0"/>
    <x v="0"/>
    <x v="1"/>
    <s v="06"/>
    <x v="6"/>
    <e v="#REF!"/>
    <s v="Green"/>
    <x v="2"/>
    <n v="75000"/>
    <x v="0"/>
    <s v="FD06FCSGRE007"/>
  </r>
  <r>
    <s v="FD09FCS008"/>
    <x v="0"/>
    <x v="0"/>
    <x v="1"/>
    <s v="09"/>
    <x v="7"/>
    <e v="#REF!"/>
    <s v="Black"/>
    <x v="5"/>
    <n v="75000"/>
    <x v="0"/>
    <s v="FD09FCSBLA008"/>
  </r>
  <r>
    <s v="FD13FCS009"/>
    <x v="0"/>
    <x v="0"/>
    <x v="1"/>
    <s v="13"/>
    <x v="8"/>
    <e v="#REF!"/>
    <s v="Black"/>
    <x v="0"/>
    <n v="75000"/>
    <x v="0"/>
    <s v="FD13FCSBLA009"/>
  </r>
  <r>
    <s v="FD13FCS010"/>
    <x v="0"/>
    <x v="0"/>
    <x v="1"/>
    <s v="13"/>
    <x v="9"/>
    <e v="#REF!"/>
    <s v="White"/>
    <x v="6"/>
    <n v="75000"/>
    <x v="0"/>
    <s v="FD13FCSWHI010"/>
  </r>
  <r>
    <s v="FD12FCS011"/>
    <x v="0"/>
    <x v="0"/>
    <x v="1"/>
    <s v="12"/>
    <x v="10"/>
    <e v="#REF!"/>
    <s v="White"/>
    <x v="7"/>
    <n v="75000"/>
    <x v="0"/>
    <s v="FD12FCSWHI011"/>
  </r>
  <r>
    <s v="FD13FCS012"/>
    <x v="0"/>
    <x v="0"/>
    <x v="1"/>
    <s v="13"/>
    <x v="11"/>
    <e v="#REF!"/>
    <s v="Black"/>
    <x v="8"/>
    <n v="75000"/>
    <x v="0"/>
    <s v="FD13FCSBLA012"/>
  </r>
  <r>
    <s v="FD13FCS013"/>
    <x v="0"/>
    <x v="0"/>
    <x v="1"/>
    <s v="13"/>
    <x v="12"/>
    <e v="#REF!"/>
    <s v="Black"/>
    <x v="9"/>
    <n v="75000"/>
    <x v="0"/>
    <s v="FD13FCSBLA013"/>
  </r>
  <r>
    <s v="GM09CMR014"/>
    <x v="1"/>
    <x v="1"/>
    <x v="2"/>
    <s v="09"/>
    <x v="13"/>
    <e v="#REF!"/>
    <s v="White"/>
    <x v="10"/>
    <n v="100000"/>
    <x v="0"/>
    <s v="GM09CMRWHI014"/>
  </r>
  <r>
    <s v="GM12CMR015"/>
    <x v="1"/>
    <x v="1"/>
    <x v="2"/>
    <s v="12"/>
    <x v="14"/>
    <e v="#REF!"/>
    <s v="Black"/>
    <x v="11"/>
    <n v="100000"/>
    <x v="0"/>
    <s v="GM12CMRBLA015"/>
  </r>
  <r>
    <s v="GM14CMR016"/>
    <x v="1"/>
    <x v="1"/>
    <x v="2"/>
    <s v="14"/>
    <x v="15"/>
    <e v="#REF!"/>
    <s v="White"/>
    <x v="12"/>
    <n v="100000"/>
    <x v="0"/>
    <s v="GM14CMRWHI016"/>
  </r>
  <r>
    <s v="GM10SLV017"/>
    <x v="1"/>
    <x v="1"/>
    <x v="3"/>
    <s v="10"/>
    <x v="16"/>
    <e v="#REF!"/>
    <s v="Black"/>
    <x v="13"/>
    <n v="100000"/>
    <x v="0"/>
    <s v="GM10SLVBLA017"/>
  </r>
  <r>
    <s v="GM98SLV018"/>
    <x v="1"/>
    <x v="1"/>
    <x v="3"/>
    <s v="98"/>
    <x v="17"/>
    <e v="#REF!"/>
    <s v="Black"/>
    <x v="10"/>
    <n v="100000"/>
    <x v="0"/>
    <s v="GM98SLVBLA018"/>
  </r>
  <r>
    <s v="GM00SLV019"/>
    <x v="1"/>
    <x v="1"/>
    <x v="3"/>
    <s v="00"/>
    <x v="18"/>
    <e v="#REF!"/>
    <s v="Blue"/>
    <x v="8"/>
    <n v="100000"/>
    <x v="0"/>
    <s v="GM00SLVBLU019"/>
  </r>
  <r>
    <s v="TY96CAM020"/>
    <x v="2"/>
    <x v="2"/>
    <x v="4"/>
    <s v="96"/>
    <x v="19"/>
    <e v="#REF!"/>
    <s v="Green"/>
    <x v="14"/>
    <n v="100000"/>
    <x v="1"/>
    <s v="TY96CAMGRE020"/>
  </r>
  <r>
    <s v="TY98CAM021"/>
    <x v="2"/>
    <x v="2"/>
    <x v="4"/>
    <s v="98"/>
    <x v="20"/>
    <e v="#REF!"/>
    <s v="Black"/>
    <x v="15"/>
    <n v="100000"/>
    <x v="0"/>
    <s v="TY98CAMBLA021"/>
  </r>
  <r>
    <s v="TY00CAM022"/>
    <x v="2"/>
    <x v="2"/>
    <x v="4"/>
    <s v="00"/>
    <x v="21"/>
    <e v="#REF!"/>
    <s v="Green"/>
    <x v="4"/>
    <n v="100000"/>
    <x v="0"/>
    <s v="TY00CAMGRE022"/>
  </r>
  <r>
    <s v="TY02CAM023"/>
    <x v="2"/>
    <x v="2"/>
    <x v="4"/>
    <s v="02"/>
    <x v="22"/>
    <e v="#REF!"/>
    <s v="Black"/>
    <x v="0"/>
    <n v="100000"/>
    <x v="0"/>
    <s v="TY02CAMBLA023"/>
  </r>
  <r>
    <s v="TY09CAM024"/>
    <x v="2"/>
    <x v="2"/>
    <x v="4"/>
    <s v="09"/>
    <x v="23"/>
    <e v="#REF!"/>
    <s v="White"/>
    <x v="5"/>
    <n v="100000"/>
    <x v="0"/>
    <s v="TY09CAMWHI024"/>
  </r>
  <r>
    <s v="TY02COR025"/>
    <x v="2"/>
    <x v="2"/>
    <x v="5"/>
    <s v="02"/>
    <x v="24"/>
    <e v="#REF!"/>
    <s v="Red"/>
    <x v="16"/>
    <n v="100000"/>
    <x v="0"/>
    <s v="TY02CORRED025"/>
  </r>
  <r>
    <s v="TY03COR026"/>
    <x v="2"/>
    <x v="2"/>
    <x v="5"/>
    <s v="03"/>
    <x v="25"/>
    <e v="#REF!"/>
    <s v="Black"/>
    <x v="16"/>
    <n v="100000"/>
    <x v="0"/>
    <s v="TY03CORBLA026"/>
  </r>
  <r>
    <s v="TY14COR027"/>
    <x v="2"/>
    <x v="2"/>
    <x v="5"/>
    <s v="14"/>
    <x v="26"/>
    <e v="#REF!"/>
    <s v="Blue"/>
    <x v="6"/>
    <n v="100000"/>
    <x v="0"/>
    <s v="TY14CORBLU027"/>
  </r>
  <r>
    <s v="TY12COR028"/>
    <x v="2"/>
    <x v="2"/>
    <x v="5"/>
    <s v="12"/>
    <x v="27"/>
    <e v="#REF!"/>
    <s v="Black"/>
    <x v="10"/>
    <n v="100000"/>
    <x v="0"/>
    <s v="TY12CORBLA028"/>
  </r>
  <r>
    <s v="TY12CAM029"/>
    <x v="2"/>
    <x v="2"/>
    <x v="4"/>
    <s v="12"/>
    <x v="28"/>
    <e v="#REF!"/>
    <s v="Blue"/>
    <x v="14"/>
    <n v="100000"/>
    <x v="0"/>
    <s v="TY12CAMBLU029"/>
  </r>
  <r>
    <s v="HO99CIV030"/>
    <x v="3"/>
    <x v="3"/>
    <x v="6"/>
    <s v="99"/>
    <x v="29"/>
    <e v="#REF!"/>
    <s v="White"/>
    <x v="9"/>
    <n v="75000"/>
    <x v="1"/>
    <s v="HO99CIVWHI030"/>
  </r>
  <r>
    <s v="HO01CIV031"/>
    <x v="3"/>
    <x v="3"/>
    <x v="6"/>
    <s v="01"/>
    <x v="30"/>
    <e v="#REF!"/>
    <s v="Blue"/>
    <x v="3"/>
    <n v="75000"/>
    <x v="0"/>
    <s v="HO01CIVBLU031"/>
  </r>
  <r>
    <s v="HO10CIV032"/>
    <x v="3"/>
    <x v="3"/>
    <x v="6"/>
    <s v="10"/>
    <x v="31"/>
    <e v="#REF!"/>
    <s v="Blue"/>
    <x v="12"/>
    <n v="75000"/>
    <x v="0"/>
    <s v="HO10CIVBLU032"/>
  </r>
  <r>
    <s v="HO10CIV033"/>
    <x v="3"/>
    <x v="3"/>
    <x v="6"/>
    <s v="10"/>
    <x v="32"/>
    <e v="#REF!"/>
    <s v="Black"/>
    <x v="15"/>
    <n v="75000"/>
    <x v="0"/>
    <s v="HO10CIVBLA033"/>
  </r>
  <r>
    <s v="HO11CIV034"/>
    <x v="3"/>
    <x v="3"/>
    <x v="6"/>
    <s v="11"/>
    <x v="33"/>
    <e v="#REF!"/>
    <s v="Black"/>
    <x v="2"/>
    <n v="75000"/>
    <x v="0"/>
    <s v="HO11CIVBLA034"/>
  </r>
  <r>
    <s v="HO12CIV035"/>
    <x v="3"/>
    <x v="3"/>
    <x v="6"/>
    <s v="12"/>
    <x v="34"/>
    <e v="#REF!"/>
    <s v="Black"/>
    <x v="13"/>
    <n v="75000"/>
    <x v="0"/>
    <s v="HO12CIVBLA035"/>
  </r>
  <r>
    <s v="HO13CIV036"/>
    <x v="3"/>
    <x v="3"/>
    <x v="6"/>
    <s v="13"/>
    <x v="35"/>
    <e v="#REF!"/>
    <s v="Black"/>
    <x v="14"/>
    <n v="75000"/>
    <x v="0"/>
    <s v="HO13CIVBLA036"/>
  </r>
  <r>
    <s v="HO05ODY037"/>
    <x v="3"/>
    <x v="3"/>
    <x v="7"/>
    <s v="05"/>
    <x v="36"/>
    <e v="#REF!"/>
    <s v="White"/>
    <x v="5"/>
    <n v="100000"/>
    <x v="0"/>
    <s v="HO05ODYWHI037"/>
  </r>
  <r>
    <s v="HO07ODY038"/>
    <x v="3"/>
    <x v="3"/>
    <x v="7"/>
    <s v="07"/>
    <x v="37"/>
    <e v="#REF!"/>
    <s v="Black"/>
    <x v="15"/>
    <n v="100000"/>
    <x v="0"/>
    <s v="HO07ODYBLA038"/>
  </r>
  <r>
    <s v="HO08ODY039"/>
    <x v="3"/>
    <x v="3"/>
    <x v="7"/>
    <s v="08"/>
    <x v="38"/>
    <e v="#REF!"/>
    <s v="White"/>
    <x v="9"/>
    <n v="100000"/>
    <x v="0"/>
    <s v="HO08ODYWHI039"/>
  </r>
  <r>
    <s v="HO010ODY040"/>
    <x v="3"/>
    <x v="3"/>
    <x v="7"/>
    <s v="01"/>
    <x v="39"/>
    <e v="#REF!"/>
    <s v="Black"/>
    <x v="0"/>
    <n v="100000"/>
    <x v="0"/>
    <s v="HO01ODYBLA040"/>
  </r>
  <r>
    <s v="HO14ODY041"/>
    <x v="3"/>
    <x v="3"/>
    <x v="7"/>
    <s v="14"/>
    <x v="40"/>
    <e v="#REF!"/>
    <s v="Black"/>
    <x v="1"/>
    <n v="100000"/>
    <x v="0"/>
    <s v="HO14ODYBLA041"/>
  </r>
  <r>
    <s v="CR04PTC042"/>
    <x v="4"/>
    <x v="4"/>
    <x v="8"/>
    <s v="04"/>
    <x v="41"/>
    <e v="#REF!"/>
    <s v="Blue"/>
    <x v="0"/>
    <n v="75000"/>
    <x v="0"/>
    <s v="CR04PTCBLU042"/>
  </r>
  <r>
    <s v="CR07PTC043"/>
    <x v="4"/>
    <x v="4"/>
    <x v="8"/>
    <s v="07"/>
    <x v="42"/>
    <e v="#REF!"/>
    <s v="Green"/>
    <x v="16"/>
    <n v="75000"/>
    <x v="0"/>
    <s v="CR07PTCGRE043"/>
  </r>
  <r>
    <s v="CR11PTC044"/>
    <x v="4"/>
    <x v="4"/>
    <x v="8"/>
    <s v="11"/>
    <x v="43"/>
    <e v="#REF!"/>
    <s v="Black"/>
    <x v="8"/>
    <n v="75000"/>
    <x v="0"/>
    <s v="CR11PTCBLA044"/>
  </r>
  <r>
    <s v="CR99CAR045"/>
    <x v="4"/>
    <x v="4"/>
    <x v="9"/>
    <s v="99"/>
    <x v="44"/>
    <e v="#REF!"/>
    <s v="Green"/>
    <x v="13"/>
    <n v="75000"/>
    <x v="1"/>
    <s v="CR99CARGRE045"/>
  </r>
  <r>
    <s v="CR00CAR046"/>
    <x v="4"/>
    <x v="4"/>
    <x v="9"/>
    <s v="00"/>
    <x v="45"/>
    <e v="#REF!"/>
    <s v="Black"/>
    <x v="3"/>
    <n v="75000"/>
    <x v="1"/>
    <s v="CR00CARBLA046"/>
  </r>
  <r>
    <s v="CR04CAR047"/>
    <x v="4"/>
    <x v="4"/>
    <x v="9"/>
    <s v="04"/>
    <x v="46"/>
    <e v="#REF!"/>
    <s v="White"/>
    <x v="11"/>
    <n v="75000"/>
    <x v="0"/>
    <s v="CR04CARWHI047"/>
  </r>
  <r>
    <s v="CR04CAR048"/>
    <x v="4"/>
    <x v="4"/>
    <x v="9"/>
    <s v="04"/>
    <x v="47"/>
    <e v="#REF!"/>
    <s v="Red"/>
    <x v="11"/>
    <n v="75000"/>
    <x v="0"/>
    <s v="CR04CARRED048"/>
  </r>
  <r>
    <s v="HY11ELA049"/>
    <x v="5"/>
    <x v="5"/>
    <x v="10"/>
    <s v="11"/>
    <x v="48"/>
    <e v="#REF!"/>
    <s v="Black"/>
    <x v="12"/>
    <n v="100000"/>
    <x v="0"/>
    <s v="HY11ELABLA049"/>
  </r>
  <r>
    <s v="HY12ELA050"/>
    <x v="5"/>
    <x v="5"/>
    <x v="10"/>
    <s v="12"/>
    <x v="49"/>
    <e v="#REF!"/>
    <s v="Blue"/>
    <x v="1"/>
    <n v="100000"/>
    <x v="0"/>
    <s v="HY12ELABLU050"/>
  </r>
  <r>
    <s v="HY13ELA051"/>
    <x v="5"/>
    <x v="5"/>
    <x v="10"/>
    <s v="13"/>
    <x v="50"/>
    <e v="#REF!"/>
    <s v="Black"/>
    <x v="6"/>
    <n v="100000"/>
    <x v="0"/>
    <s v="HY13ELABLA051"/>
  </r>
  <r>
    <s v="HY13ELA052"/>
    <x v="5"/>
    <x v="5"/>
    <x v="10"/>
    <s v="13"/>
    <x v="51"/>
    <e v="#REF!"/>
    <s v="Blue"/>
    <x v="4"/>
    <n v="100000"/>
    <x v="0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81BDB-78C6-7E41-A1A5-F96FE3969588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B21" firstHeaderRow="1" firstDataRow="1" firstDataCol="1"/>
  <pivotFields count="12">
    <pivotField showAll="0"/>
    <pivotField showAll="0"/>
    <pivotField showAll="0"/>
    <pivotField showAll="0"/>
    <pivotField showAll="0"/>
    <pivotField dataField="1" numFmtId="43" showAll="0">
      <items count="53">
        <item x="40"/>
        <item x="12"/>
        <item x="35"/>
        <item x="15"/>
        <item x="26"/>
        <item x="10"/>
        <item x="14"/>
        <item x="50"/>
        <item x="28"/>
        <item x="51"/>
        <item x="49"/>
        <item x="11"/>
        <item x="31"/>
        <item x="34"/>
        <item x="43"/>
        <item x="9"/>
        <item x="8"/>
        <item x="13"/>
        <item x="48"/>
        <item x="27"/>
        <item x="33"/>
        <item x="16"/>
        <item x="32"/>
        <item x="7"/>
        <item x="4"/>
        <item x="3"/>
        <item x="0"/>
        <item x="42"/>
        <item x="38"/>
        <item x="2"/>
        <item x="1"/>
        <item x="5"/>
        <item x="23"/>
        <item x="37"/>
        <item x="6"/>
        <item x="47"/>
        <item x="36"/>
        <item x="24"/>
        <item x="41"/>
        <item x="22"/>
        <item x="39"/>
        <item x="30"/>
        <item x="46"/>
        <item x="25"/>
        <item x="45"/>
        <item x="44"/>
        <item x="18"/>
        <item x="29"/>
        <item x="17"/>
        <item x="21"/>
        <item x="20"/>
        <item x="19"/>
        <item t="default"/>
      </items>
    </pivotField>
    <pivotField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8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5" baseField="0" baseItem="0"/>
  </dataFields>
  <chartFormats count="1">
    <chartFormat chart="0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 inventory" connectionId="1" xr16:uid="{9FDD42EA-FB80-1041-A7CB-C670A3D432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8F2E-E7DA-F945-8C07-9479EED99D18}">
  <dimension ref="A3:B21"/>
  <sheetViews>
    <sheetView workbookViewId="0">
      <selection activeCell="B25" sqref="A25:B46"/>
    </sheetView>
  </sheetViews>
  <sheetFormatPr baseColWidth="10" defaultRowHeight="16" x14ac:dyDescent="0.2"/>
  <cols>
    <col min="1" max="1" width="13" bestFit="1" customWidth="1"/>
    <col min="2" max="2" width="12" bestFit="1" customWidth="1"/>
    <col min="3" max="3" width="16.33203125" bestFit="1" customWidth="1"/>
    <col min="4" max="5" width="9.1640625" bestFit="1" customWidth="1"/>
    <col min="6" max="6" width="8.1640625" bestFit="1" customWidth="1"/>
    <col min="7" max="7" width="9.1640625" bestFit="1" customWidth="1"/>
    <col min="8" max="8" width="10.83203125" bestFit="1" customWidth="1"/>
    <col min="9" max="9" width="13.6640625" bestFit="1" customWidth="1"/>
    <col min="10" max="10" width="18.6640625" bestFit="1" customWidth="1"/>
    <col min="11" max="11" width="13.6640625" bestFit="1" customWidth="1"/>
    <col min="12" max="12" width="18.6640625" bestFit="1" customWidth="1"/>
    <col min="13" max="13" width="13.6640625" bestFit="1" customWidth="1"/>
    <col min="14" max="14" width="23.5" bestFit="1" customWidth="1"/>
    <col min="15" max="15" width="18.5" bestFit="1" customWidth="1"/>
    <col min="16" max="52" width="10.5" bestFit="1" customWidth="1"/>
    <col min="53" max="53" width="11.5" bestFit="1" customWidth="1"/>
    <col min="54" max="54" width="12.1640625" bestFit="1" customWidth="1"/>
  </cols>
  <sheetData>
    <row r="3" spans="1:2" x14ac:dyDescent="0.2">
      <c r="A3" s="4" t="s">
        <v>109</v>
      </c>
      <c r="B3" t="s">
        <v>111</v>
      </c>
    </row>
    <row r="4" spans="1:2" x14ac:dyDescent="0.2">
      <c r="A4" s="5" t="s">
        <v>39</v>
      </c>
      <c r="B4" s="3">
        <v>144647.69999999998</v>
      </c>
    </row>
    <row r="5" spans="1:2" x14ac:dyDescent="0.2">
      <c r="A5" s="5" t="s">
        <v>48</v>
      </c>
      <c r="B5" s="3">
        <v>150656.40000000002</v>
      </c>
    </row>
    <row r="6" spans="1:2" x14ac:dyDescent="0.2">
      <c r="A6" s="5" t="s">
        <v>24</v>
      </c>
      <c r="B6" s="3">
        <v>154427.9</v>
      </c>
    </row>
    <row r="7" spans="1:2" x14ac:dyDescent="0.2">
      <c r="A7" s="5" t="s">
        <v>56</v>
      </c>
      <c r="B7" s="3">
        <v>179986</v>
      </c>
    </row>
    <row r="8" spans="1:2" x14ac:dyDescent="0.2">
      <c r="A8" s="5" t="s">
        <v>27</v>
      </c>
      <c r="B8" s="3">
        <v>143640.70000000001</v>
      </c>
    </row>
    <row r="9" spans="1:2" x14ac:dyDescent="0.2">
      <c r="A9" s="5" t="s">
        <v>43</v>
      </c>
      <c r="B9" s="3">
        <v>135078.20000000001</v>
      </c>
    </row>
    <row r="10" spans="1:2" x14ac:dyDescent="0.2">
      <c r="A10" s="5" t="s">
        <v>22</v>
      </c>
      <c r="B10" s="3">
        <v>184693.8</v>
      </c>
    </row>
    <row r="11" spans="1:2" x14ac:dyDescent="0.2">
      <c r="A11" s="5" t="s">
        <v>20</v>
      </c>
      <c r="B11" s="3">
        <v>127731.3</v>
      </c>
    </row>
    <row r="12" spans="1:2" x14ac:dyDescent="0.2">
      <c r="A12" s="5" t="s">
        <v>17</v>
      </c>
      <c r="B12" s="3">
        <v>70964.899999999994</v>
      </c>
    </row>
    <row r="13" spans="1:2" x14ac:dyDescent="0.2">
      <c r="A13" s="5" t="s">
        <v>30</v>
      </c>
      <c r="B13" s="3">
        <v>65315</v>
      </c>
    </row>
    <row r="14" spans="1:2" x14ac:dyDescent="0.2">
      <c r="A14" s="5" t="s">
        <v>36</v>
      </c>
      <c r="B14" s="3">
        <v>138561.5</v>
      </c>
    </row>
    <row r="15" spans="1:2" x14ac:dyDescent="0.2">
      <c r="A15" s="5" t="s">
        <v>37</v>
      </c>
      <c r="B15" s="3">
        <v>141229.4</v>
      </c>
    </row>
    <row r="16" spans="1:2" x14ac:dyDescent="0.2">
      <c r="A16" s="5" t="s">
        <v>14</v>
      </c>
      <c r="B16" s="3">
        <v>305432.40000000002</v>
      </c>
    </row>
    <row r="17" spans="1:2" x14ac:dyDescent="0.2">
      <c r="A17" s="5" t="s">
        <v>50</v>
      </c>
      <c r="B17" s="3">
        <v>177713.9</v>
      </c>
    </row>
    <row r="18" spans="1:2" x14ac:dyDescent="0.2">
      <c r="A18" s="5" t="s">
        <v>41</v>
      </c>
      <c r="B18" s="3">
        <v>65964.899999999994</v>
      </c>
    </row>
    <row r="19" spans="1:2" x14ac:dyDescent="0.2">
      <c r="A19" s="5" t="s">
        <v>34</v>
      </c>
      <c r="B19" s="3">
        <v>130601.59999999999</v>
      </c>
    </row>
    <row r="20" spans="1:2" x14ac:dyDescent="0.2">
      <c r="A20" s="5" t="s">
        <v>32</v>
      </c>
      <c r="B20" s="3">
        <v>19341.7</v>
      </c>
    </row>
    <row r="21" spans="1:2" x14ac:dyDescent="0.2">
      <c r="A21" s="5" t="s">
        <v>110</v>
      </c>
      <c r="B21" s="3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00B0-FE46-0548-A55B-B891DEF9EBCA}">
  <dimension ref="A1:M68"/>
  <sheetViews>
    <sheetView tabSelected="1" workbookViewId="0">
      <selection activeCell="H4" sqref="H4"/>
    </sheetView>
  </sheetViews>
  <sheetFormatPr baseColWidth="10" defaultRowHeight="16" x14ac:dyDescent="0.2"/>
  <cols>
    <col min="1" max="1" width="17.5" customWidth="1"/>
    <col min="2" max="2" width="5.6640625" bestFit="1" customWidth="1"/>
    <col min="3" max="3" width="16" bestFit="1" customWidth="1"/>
    <col min="4" max="4" width="6.33203125" bestFit="1" customWidth="1"/>
    <col min="5" max="5" width="11.6640625" customWidth="1"/>
    <col min="6" max="6" width="7.83203125" customWidth="1"/>
    <col min="7" max="7" width="12.5" bestFit="1" customWidth="1"/>
    <col min="8" max="8" width="11.33203125" bestFit="1" customWidth="1"/>
    <col min="9" max="9" width="6.1640625" bestFit="1" customWidth="1"/>
    <col min="10" max="10" width="9.33203125" bestFit="1" customWidth="1"/>
    <col min="11" max="11" width="10.6640625" customWidth="1"/>
    <col min="12" max="12" width="12.33203125" customWidth="1"/>
    <col min="13" max="13" width="17.5" customWidth="1"/>
  </cols>
  <sheetData>
    <row r="1" spans="1:13" s="1" customFormat="1" ht="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71</v>
      </c>
      <c r="B2" t="str">
        <f t="shared" ref="B2:B33" si="0">LEFT(A2,2)</f>
        <v>HO</v>
      </c>
      <c r="C2" t="str">
        <f t="shared" ref="C2:C33" si="1">VLOOKUP(B2,C$58:D$63,2)</f>
        <v>Honda</v>
      </c>
      <c r="D2" t="str">
        <f t="shared" ref="D2:D48" si="2">MID(A2,5,3)</f>
        <v>ODY</v>
      </c>
      <c r="E2" t="str">
        <f t="shared" ref="E2:E33" si="3">VLOOKUP(D2,F$58:G$68,2)</f>
        <v>Odysey</v>
      </c>
      <c r="F2" t="str">
        <f t="shared" ref="F2:F33" si="4">MID(A2,3,2)</f>
        <v>14</v>
      </c>
      <c r="G2" s="2">
        <v>3708.1</v>
      </c>
      <c r="H2" s="2">
        <f t="shared" ref="H2:H33" si="5">G2/(F2+0.5)</f>
        <v>255.73103448275862</v>
      </c>
      <c r="I2" t="s">
        <v>13</v>
      </c>
      <c r="J2" t="s">
        <v>17</v>
      </c>
      <c r="K2">
        <v>100000</v>
      </c>
      <c r="L2" t="str">
        <f t="shared" ref="L2:L33" si="6">IF(G2&lt;=K2,"Y","Not covered")</f>
        <v>Y</v>
      </c>
      <c r="M2" t="str">
        <f t="shared" ref="M2:M33" si="7">CONCATENATE(B2,F2,D2,UPPER(LEFT(I2,3)),RIGHT(A2,3))</f>
        <v>HO14ODYBLA041</v>
      </c>
    </row>
    <row r="3" spans="1:13" x14ac:dyDescent="0.2">
      <c r="A3" t="s">
        <v>75</v>
      </c>
      <c r="B3" t="str">
        <f t="shared" si="0"/>
        <v>CR</v>
      </c>
      <c r="C3" t="str">
        <f t="shared" si="1"/>
        <v>Chrysler</v>
      </c>
      <c r="D3" t="str">
        <f t="shared" si="2"/>
        <v>CAR</v>
      </c>
      <c r="E3" t="str">
        <f t="shared" si="3"/>
        <v>Caravan</v>
      </c>
      <c r="F3" t="str">
        <f t="shared" si="4"/>
        <v>99</v>
      </c>
      <c r="G3" s="2">
        <v>79420.600000000006</v>
      </c>
      <c r="H3" s="2">
        <f t="shared" si="5"/>
        <v>798.19698492462317</v>
      </c>
      <c r="I3" t="s">
        <v>19</v>
      </c>
      <c r="J3" t="s">
        <v>43</v>
      </c>
      <c r="K3">
        <v>75000</v>
      </c>
      <c r="L3" t="str">
        <f t="shared" si="6"/>
        <v>Not covered</v>
      </c>
      <c r="M3" t="str">
        <f t="shared" si="7"/>
        <v>CR99CARGRE045</v>
      </c>
    </row>
    <row r="4" spans="1:13" x14ac:dyDescent="0.2">
      <c r="A4" t="s">
        <v>61</v>
      </c>
      <c r="B4" t="str">
        <f t="shared" si="0"/>
        <v>HO</v>
      </c>
      <c r="C4" t="str">
        <f t="shared" si="1"/>
        <v>Honda</v>
      </c>
      <c r="D4" t="str">
        <f t="shared" si="2"/>
        <v>CIV</v>
      </c>
      <c r="E4" t="str">
        <f t="shared" si="3"/>
        <v>Civic</v>
      </c>
      <c r="F4" t="str">
        <f t="shared" si="4"/>
        <v>99</v>
      </c>
      <c r="G4" s="2">
        <v>82374</v>
      </c>
      <c r="H4" s="2">
        <f t="shared" si="5"/>
        <v>827.8793969849246</v>
      </c>
      <c r="I4" t="s">
        <v>16</v>
      </c>
      <c r="J4" t="s">
        <v>36</v>
      </c>
      <c r="K4">
        <v>75000</v>
      </c>
      <c r="L4" t="str">
        <f t="shared" si="6"/>
        <v>Not covered</v>
      </c>
      <c r="M4" t="str">
        <f t="shared" si="7"/>
        <v>HO99CIVWHI030</v>
      </c>
    </row>
    <row r="5" spans="1:13" x14ac:dyDescent="0.2">
      <c r="A5" t="s">
        <v>44</v>
      </c>
      <c r="B5" t="str">
        <f t="shared" si="0"/>
        <v>GM</v>
      </c>
      <c r="C5" t="str">
        <f t="shared" si="1"/>
        <v>General Motors</v>
      </c>
      <c r="D5" t="str">
        <f t="shared" si="2"/>
        <v>SLV</v>
      </c>
      <c r="E5" t="str">
        <f t="shared" si="3"/>
        <v>Silverano</v>
      </c>
      <c r="F5" t="str">
        <f t="shared" si="4"/>
        <v>98</v>
      </c>
      <c r="G5" s="2">
        <v>83162.7</v>
      </c>
      <c r="H5" s="2">
        <f t="shared" si="5"/>
        <v>844.29137055837566</v>
      </c>
      <c r="I5" t="s">
        <v>13</v>
      </c>
      <c r="J5" t="s">
        <v>37</v>
      </c>
      <c r="K5">
        <v>100000</v>
      </c>
      <c r="L5" t="str">
        <f t="shared" si="6"/>
        <v>Y</v>
      </c>
      <c r="M5" t="str">
        <f t="shared" si="7"/>
        <v>GM98SLVBLA018</v>
      </c>
    </row>
    <row r="6" spans="1:13" x14ac:dyDescent="0.2">
      <c r="A6" t="s">
        <v>49</v>
      </c>
      <c r="B6" t="str">
        <f t="shared" si="0"/>
        <v>TY</v>
      </c>
      <c r="C6" t="str">
        <f t="shared" si="1"/>
        <v>Toyota</v>
      </c>
      <c r="D6" t="str">
        <f t="shared" si="2"/>
        <v>CAM</v>
      </c>
      <c r="E6" t="str">
        <f t="shared" si="3"/>
        <v>Camray</v>
      </c>
      <c r="F6" t="str">
        <f t="shared" si="4"/>
        <v>98</v>
      </c>
      <c r="G6" s="2">
        <v>93382.6</v>
      </c>
      <c r="H6" s="2">
        <f t="shared" si="5"/>
        <v>948.04670050761422</v>
      </c>
      <c r="I6" t="s">
        <v>13</v>
      </c>
      <c r="J6" t="s">
        <v>50</v>
      </c>
      <c r="K6">
        <v>100000</v>
      </c>
      <c r="L6" t="str">
        <f t="shared" si="6"/>
        <v>Y</v>
      </c>
      <c r="M6" t="str">
        <f t="shared" si="7"/>
        <v>TY98CAMBLA021</v>
      </c>
    </row>
    <row r="7" spans="1:13" x14ac:dyDescent="0.2">
      <c r="A7" t="s">
        <v>40</v>
      </c>
      <c r="B7" t="str">
        <f t="shared" si="0"/>
        <v>GM</v>
      </c>
      <c r="C7" t="str">
        <f t="shared" si="1"/>
        <v>General Motors</v>
      </c>
      <c r="D7" t="str">
        <f t="shared" si="2"/>
        <v>CMR</v>
      </c>
      <c r="E7" t="str">
        <f t="shared" si="3"/>
        <v>Camero</v>
      </c>
      <c r="F7" t="str">
        <f t="shared" si="4"/>
        <v>14</v>
      </c>
      <c r="G7" s="2">
        <v>14289.6</v>
      </c>
      <c r="H7" s="2">
        <f t="shared" si="5"/>
        <v>985.48965517241379</v>
      </c>
      <c r="I7" t="s">
        <v>16</v>
      </c>
      <c r="J7" t="s">
        <v>41</v>
      </c>
      <c r="K7">
        <v>100000</v>
      </c>
      <c r="L7" t="str">
        <f t="shared" si="6"/>
        <v>Y</v>
      </c>
      <c r="M7" t="str">
        <f t="shared" si="7"/>
        <v>GM14CMRWHI016</v>
      </c>
    </row>
    <row r="8" spans="1:13" x14ac:dyDescent="0.2">
      <c r="A8" t="s">
        <v>35</v>
      </c>
      <c r="B8" t="str">
        <f t="shared" si="0"/>
        <v>FD</v>
      </c>
      <c r="C8" t="str">
        <f t="shared" si="1"/>
        <v>Ford</v>
      </c>
      <c r="D8" t="str">
        <f t="shared" si="2"/>
        <v>FCS</v>
      </c>
      <c r="E8" t="str">
        <f t="shared" si="3"/>
        <v>Focus</v>
      </c>
      <c r="F8" t="str">
        <f t="shared" si="4"/>
        <v>13</v>
      </c>
      <c r="G8" s="2">
        <v>13682.9</v>
      </c>
      <c r="H8" s="2">
        <f t="shared" si="5"/>
        <v>1013.5481481481481</v>
      </c>
      <c r="I8" t="s">
        <v>13</v>
      </c>
      <c r="J8" t="s">
        <v>36</v>
      </c>
      <c r="K8">
        <v>75000</v>
      </c>
      <c r="L8" t="str">
        <f t="shared" si="6"/>
        <v>Y</v>
      </c>
      <c r="M8" t="str">
        <f t="shared" si="7"/>
        <v>FD13FCSBLA013</v>
      </c>
    </row>
    <row r="9" spans="1:13" x14ac:dyDescent="0.2">
      <c r="A9" t="s">
        <v>67</v>
      </c>
      <c r="B9" t="str">
        <f t="shared" si="0"/>
        <v>HO</v>
      </c>
      <c r="C9" t="str">
        <f t="shared" si="1"/>
        <v>Honda</v>
      </c>
      <c r="D9" t="str">
        <f t="shared" si="2"/>
        <v>CIV</v>
      </c>
      <c r="E9" t="str">
        <f t="shared" si="3"/>
        <v>Civic</v>
      </c>
      <c r="F9" t="str">
        <f t="shared" si="4"/>
        <v>13</v>
      </c>
      <c r="G9" s="2">
        <v>13867.6</v>
      </c>
      <c r="H9" s="2">
        <f t="shared" si="5"/>
        <v>1027.2296296296297</v>
      </c>
      <c r="I9" t="s">
        <v>13</v>
      </c>
      <c r="J9" t="s">
        <v>48</v>
      </c>
      <c r="K9">
        <v>75000</v>
      </c>
      <c r="L9" t="str">
        <f t="shared" si="6"/>
        <v>Y</v>
      </c>
      <c r="M9" t="str">
        <f t="shared" si="7"/>
        <v>HO13CIVBLA036</v>
      </c>
    </row>
    <row r="10" spans="1:13" x14ac:dyDescent="0.2">
      <c r="A10" t="s">
        <v>47</v>
      </c>
      <c r="B10" t="str">
        <f t="shared" si="0"/>
        <v>TY</v>
      </c>
      <c r="C10" t="str">
        <f t="shared" si="1"/>
        <v>Toyota</v>
      </c>
      <c r="D10" t="str">
        <f t="shared" si="2"/>
        <v>CAM</v>
      </c>
      <c r="E10" t="str">
        <f t="shared" si="3"/>
        <v>Camray</v>
      </c>
      <c r="F10" t="str">
        <f t="shared" si="4"/>
        <v>96</v>
      </c>
      <c r="G10" s="2">
        <v>114660.6</v>
      </c>
      <c r="H10" s="2">
        <f t="shared" si="5"/>
        <v>1188.1927461139896</v>
      </c>
      <c r="I10" t="s">
        <v>19</v>
      </c>
      <c r="J10" t="s">
        <v>48</v>
      </c>
      <c r="K10">
        <v>100000</v>
      </c>
      <c r="L10" t="str">
        <f t="shared" si="6"/>
        <v>Not covered</v>
      </c>
      <c r="M10" t="str">
        <f t="shared" si="7"/>
        <v>TY96CAMGRE020</v>
      </c>
    </row>
    <row r="11" spans="1:13" x14ac:dyDescent="0.2">
      <c r="A11" t="s">
        <v>58</v>
      </c>
      <c r="B11" t="str">
        <f t="shared" si="0"/>
        <v>TY</v>
      </c>
      <c r="C11" t="str">
        <f t="shared" si="1"/>
        <v>Toyota</v>
      </c>
      <c r="D11" t="str">
        <f t="shared" si="2"/>
        <v>COR</v>
      </c>
      <c r="E11" t="str">
        <f t="shared" si="3"/>
        <v>Corola</v>
      </c>
      <c r="F11" t="str">
        <f t="shared" si="4"/>
        <v>14</v>
      </c>
      <c r="G11" s="2">
        <v>17556.3</v>
      </c>
      <c r="H11" s="2">
        <f t="shared" si="5"/>
        <v>1210.7793103448275</v>
      </c>
      <c r="I11" t="s">
        <v>46</v>
      </c>
      <c r="J11" t="s">
        <v>30</v>
      </c>
      <c r="K11">
        <v>100000</v>
      </c>
      <c r="L11" t="str">
        <f t="shared" si="6"/>
        <v>Y</v>
      </c>
      <c r="M11" t="str">
        <f t="shared" si="7"/>
        <v>TY14CORBLU027</v>
      </c>
    </row>
    <row r="12" spans="1:13" x14ac:dyDescent="0.2">
      <c r="A12" t="s">
        <v>81</v>
      </c>
      <c r="B12" t="str">
        <f t="shared" si="0"/>
        <v>HY</v>
      </c>
      <c r="C12" t="str">
        <f t="shared" si="1"/>
        <v>Hyundai</v>
      </c>
      <c r="D12" t="str">
        <f t="shared" si="2"/>
        <v>ELA</v>
      </c>
      <c r="E12" t="str">
        <f t="shared" si="3"/>
        <v>Elantra</v>
      </c>
      <c r="F12" t="str">
        <f t="shared" si="4"/>
        <v>13</v>
      </c>
      <c r="G12" s="2">
        <v>20223.900000000001</v>
      </c>
      <c r="H12" s="2">
        <f t="shared" si="5"/>
        <v>1498.0666666666668</v>
      </c>
      <c r="I12" t="s">
        <v>13</v>
      </c>
      <c r="J12" t="s">
        <v>30</v>
      </c>
      <c r="K12">
        <v>100000</v>
      </c>
      <c r="L12" t="str">
        <f t="shared" si="6"/>
        <v>Y</v>
      </c>
      <c r="M12" t="str">
        <f t="shared" si="7"/>
        <v>HY13ELABLA051</v>
      </c>
    </row>
    <row r="13" spans="1:13" x14ac:dyDescent="0.2">
      <c r="A13" t="s">
        <v>31</v>
      </c>
      <c r="B13" t="str">
        <f t="shared" si="0"/>
        <v>FD</v>
      </c>
      <c r="C13" t="str">
        <f t="shared" si="1"/>
        <v>Ford</v>
      </c>
      <c r="D13" t="str">
        <f t="shared" si="2"/>
        <v>FCS</v>
      </c>
      <c r="E13" t="str">
        <f t="shared" si="3"/>
        <v>Focus</v>
      </c>
      <c r="F13" t="str">
        <f t="shared" si="4"/>
        <v>12</v>
      </c>
      <c r="G13" s="2">
        <v>19341.7</v>
      </c>
      <c r="H13" s="2">
        <f t="shared" si="5"/>
        <v>1547.336</v>
      </c>
      <c r="I13" t="s">
        <v>16</v>
      </c>
      <c r="J13" t="s">
        <v>32</v>
      </c>
      <c r="K13">
        <v>75000</v>
      </c>
      <c r="L13" t="str">
        <f t="shared" si="6"/>
        <v>Y</v>
      </c>
      <c r="M13" t="str">
        <f t="shared" si="7"/>
        <v>FD12FCSWHI011</v>
      </c>
    </row>
    <row r="14" spans="1:13" x14ac:dyDescent="0.2">
      <c r="A14" t="s">
        <v>38</v>
      </c>
      <c r="B14" t="str">
        <f t="shared" si="0"/>
        <v>GM</v>
      </c>
      <c r="C14" t="str">
        <f t="shared" si="1"/>
        <v>General Motors</v>
      </c>
      <c r="D14" t="str">
        <f t="shared" si="2"/>
        <v>CMR</v>
      </c>
      <c r="E14" t="str">
        <f t="shared" si="3"/>
        <v>Camero</v>
      </c>
      <c r="F14" t="str">
        <f t="shared" si="4"/>
        <v>12</v>
      </c>
      <c r="G14" s="2">
        <v>19421.099999999999</v>
      </c>
      <c r="H14" s="2">
        <f t="shared" si="5"/>
        <v>1553.6879999999999</v>
      </c>
      <c r="I14" t="s">
        <v>13</v>
      </c>
      <c r="J14" t="s">
        <v>39</v>
      </c>
      <c r="K14">
        <v>100000</v>
      </c>
      <c r="L14" t="str">
        <f t="shared" si="6"/>
        <v>Y</v>
      </c>
      <c r="M14" t="str">
        <f t="shared" si="7"/>
        <v>GM12CMRBLA015</v>
      </c>
    </row>
    <row r="15" spans="1:13" x14ac:dyDescent="0.2">
      <c r="A15" t="s">
        <v>82</v>
      </c>
      <c r="B15" t="str">
        <f t="shared" si="0"/>
        <v>HY</v>
      </c>
      <c r="C15" t="str">
        <f t="shared" si="1"/>
        <v>Hyundai</v>
      </c>
      <c r="D15" t="str">
        <f t="shared" si="2"/>
        <v>ELA</v>
      </c>
      <c r="E15" t="str">
        <f t="shared" si="3"/>
        <v>Elantra</v>
      </c>
      <c r="F15" t="str">
        <f t="shared" si="4"/>
        <v>13</v>
      </c>
      <c r="G15" s="2">
        <v>22188.5</v>
      </c>
      <c r="H15" s="2">
        <f t="shared" si="5"/>
        <v>1643.5925925925926</v>
      </c>
      <c r="I15" t="s">
        <v>46</v>
      </c>
      <c r="J15" t="s">
        <v>24</v>
      </c>
      <c r="K15">
        <v>100000</v>
      </c>
      <c r="L15" t="str">
        <f t="shared" si="6"/>
        <v>Y</v>
      </c>
      <c r="M15" t="str">
        <f t="shared" si="7"/>
        <v>HY13ELABLU052</v>
      </c>
    </row>
    <row r="16" spans="1:13" x14ac:dyDescent="0.2">
      <c r="A16" t="s">
        <v>33</v>
      </c>
      <c r="B16" t="str">
        <f t="shared" si="0"/>
        <v>FD</v>
      </c>
      <c r="C16" t="str">
        <f t="shared" si="1"/>
        <v>Ford</v>
      </c>
      <c r="D16" t="str">
        <f t="shared" si="2"/>
        <v>FCS</v>
      </c>
      <c r="E16" t="str">
        <f t="shared" si="3"/>
        <v>Focus</v>
      </c>
      <c r="F16" t="str">
        <f t="shared" si="4"/>
        <v>13</v>
      </c>
      <c r="G16" s="2">
        <v>22521.599999999999</v>
      </c>
      <c r="H16" s="2">
        <f t="shared" si="5"/>
        <v>1668.2666666666667</v>
      </c>
      <c r="I16" t="s">
        <v>13</v>
      </c>
      <c r="J16" t="s">
        <v>34</v>
      </c>
      <c r="K16">
        <v>75000</v>
      </c>
      <c r="L16" t="str">
        <f t="shared" si="6"/>
        <v>Y</v>
      </c>
      <c r="M16" t="str">
        <f t="shared" si="7"/>
        <v>FD13FCSBLA012</v>
      </c>
    </row>
    <row r="17" spans="1:13" x14ac:dyDescent="0.2">
      <c r="A17" t="s">
        <v>60</v>
      </c>
      <c r="B17" t="str">
        <f t="shared" si="0"/>
        <v>TY</v>
      </c>
      <c r="C17" t="str">
        <f t="shared" si="1"/>
        <v>Toyota</v>
      </c>
      <c r="D17" t="str">
        <f t="shared" si="2"/>
        <v>CAM</v>
      </c>
      <c r="E17" t="str">
        <f t="shared" si="3"/>
        <v>Camray</v>
      </c>
      <c r="F17" t="str">
        <f t="shared" si="4"/>
        <v>12</v>
      </c>
      <c r="G17" s="2">
        <v>22128.2</v>
      </c>
      <c r="H17" s="2">
        <f t="shared" si="5"/>
        <v>1770.2560000000001</v>
      </c>
      <c r="I17" t="s">
        <v>46</v>
      </c>
      <c r="J17" t="s">
        <v>48</v>
      </c>
      <c r="K17">
        <v>100000</v>
      </c>
      <c r="L17" t="str">
        <f t="shared" si="6"/>
        <v>Y</v>
      </c>
      <c r="M17" t="str">
        <f t="shared" si="7"/>
        <v>TY12CAMBLU029</v>
      </c>
    </row>
    <row r="18" spans="1:13" x14ac:dyDescent="0.2">
      <c r="A18" t="s">
        <v>80</v>
      </c>
      <c r="B18" t="str">
        <f t="shared" si="0"/>
        <v>HY</v>
      </c>
      <c r="C18" t="str">
        <f t="shared" si="1"/>
        <v>Hyundai</v>
      </c>
      <c r="D18" t="str">
        <f t="shared" si="2"/>
        <v>ELA</v>
      </c>
      <c r="E18" t="str">
        <f t="shared" si="3"/>
        <v>Elantra</v>
      </c>
      <c r="F18" t="str">
        <f t="shared" si="4"/>
        <v>12</v>
      </c>
      <c r="G18" s="2">
        <v>22282</v>
      </c>
      <c r="H18" s="2">
        <f t="shared" si="5"/>
        <v>1782.56</v>
      </c>
      <c r="I18" t="s">
        <v>46</v>
      </c>
      <c r="J18" t="s">
        <v>17</v>
      </c>
      <c r="K18">
        <v>100000</v>
      </c>
      <c r="L18" t="str">
        <f t="shared" si="6"/>
        <v>Y</v>
      </c>
      <c r="M18" t="str">
        <f t="shared" si="7"/>
        <v>HY12ELABLU050</v>
      </c>
    </row>
    <row r="19" spans="1:13" x14ac:dyDescent="0.2">
      <c r="A19" t="s">
        <v>66</v>
      </c>
      <c r="B19" t="str">
        <f t="shared" si="0"/>
        <v>HO</v>
      </c>
      <c r="C19" t="str">
        <f t="shared" si="1"/>
        <v>Honda</v>
      </c>
      <c r="D19" t="str">
        <f t="shared" si="2"/>
        <v>CIV</v>
      </c>
      <c r="E19" t="str">
        <f t="shared" si="3"/>
        <v>Civic</v>
      </c>
      <c r="F19" t="str">
        <f t="shared" si="4"/>
        <v>12</v>
      </c>
      <c r="G19" s="2">
        <v>24513.200000000001</v>
      </c>
      <c r="H19" s="2">
        <f t="shared" si="5"/>
        <v>1961.056</v>
      </c>
      <c r="I19" t="s">
        <v>13</v>
      </c>
      <c r="J19" t="s">
        <v>43</v>
      </c>
      <c r="K19">
        <v>75000</v>
      </c>
      <c r="L19" t="str">
        <f t="shared" si="6"/>
        <v>Y</v>
      </c>
      <c r="M19" t="str">
        <f t="shared" si="7"/>
        <v>HO12CIVBLA035</v>
      </c>
    </row>
    <row r="20" spans="1:13" x14ac:dyDescent="0.2">
      <c r="A20" t="s">
        <v>29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 t="shared" si="3"/>
        <v>Focus</v>
      </c>
      <c r="F20" t="str">
        <f t="shared" si="4"/>
        <v>13</v>
      </c>
      <c r="G20" s="2">
        <v>27534.799999999999</v>
      </c>
      <c r="H20" s="2">
        <f t="shared" si="5"/>
        <v>2039.6148148148147</v>
      </c>
      <c r="I20" t="s">
        <v>16</v>
      </c>
      <c r="J20" t="s">
        <v>30</v>
      </c>
      <c r="K20">
        <v>75000</v>
      </c>
      <c r="L20" t="str">
        <f t="shared" si="6"/>
        <v>Y</v>
      </c>
      <c r="M20" t="str">
        <f t="shared" si="7"/>
        <v>FD13FCSWHI010</v>
      </c>
    </row>
    <row r="21" spans="1:13" x14ac:dyDescent="0.2">
      <c r="A21" t="s">
        <v>28</v>
      </c>
      <c r="B21" t="str">
        <f t="shared" si="0"/>
        <v>FD</v>
      </c>
      <c r="C21" t="str">
        <f t="shared" si="1"/>
        <v>Ford</v>
      </c>
      <c r="D21" t="str">
        <f t="shared" si="2"/>
        <v>FCS</v>
      </c>
      <c r="E21" t="str">
        <f t="shared" si="3"/>
        <v>Focus</v>
      </c>
      <c r="F21" t="str">
        <f t="shared" si="4"/>
        <v>13</v>
      </c>
      <c r="G21" s="2">
        <v>27637.1</v>
      </c>
      <c r="H21" s="2">
        <f t="shared" si="5"/>
        <v>2047.1925925925925</v>
      </c>
      <c r="I21" t="s">
        <v>13</v>
      </c>
      <c r="J21" t="s">
        <v>14</v>
      </c>
      <c r="K21">
        <v>75000</v>
      </c>
      <c r="L21" t="str">
        <f t="shared" si="6"/>
        <v>Y</v>
      </c>
      <c r="M21" t="str">
        <f t="shared" si="7"/>
        <v>FD13FCSBLA009</v>
      </c>
    </row>
    <row r="22" spans="1:13" x14ac:dyDescent="0.2">
      <c r="A22" t="s">
        <v>63</v>
      </c>
      <c r="B22" t="str">
        <f t="shared" si="0"/>
        <v>HO</v>
      </c>
      <c r="C22" t="str">
        <f t="shared" si="1"/>
        <v>Honda</v>
      </c>
      <c r="D22" t="str">
        <f t="shared" si="2"/>
        <v>CIV</v>
      </c>
      <c r="E22" t="str">
        <f t="shared" si="3"/>
        <v>Civic</v>
      </c>
      <c r="F22" t="str">
        <f t="shared" si="4"/>
        <v>10</v>
      </c>
      <c r="G22" s="2">
        <v>22573</v>
      </c>
      <c r="H22" s="2">
        <f t="shared" si="5"/>
        <v>2149.8095238095239</v>
      </c>
      <c r="I22" t="s">
        <v>46</v>
      </c>
      <c r="J22" t="s">
        <v>41</v>
      </c>
      <c r="K22">
        <v>75000</v>
      </c>
      <c r="L22" t="str">
        <f t="shared" si="6"/>
        <v>Y</v>
      </c>
      <c r="M22" t="str">
        <f t="shared" si="7"/>
        <v>HO10CIVBLU032</v>
      </c>
    </row>
    <row r="23" spans="1:13" x14ac:dyDescent="0.2">
      <c r="A23" t="s">
        <v>59</v>
      </c>
      <c r="B23" t="str">
        <f t="shared" si="0"/>
        <v>TY</v>
      </c>
      <c r="C23" t="str">
        <f t="shared" si="1"/>
        <v>Toyota</v>
      </c>
      <c r="D23" t="str">
        <f t="shared" si="2"/>
        <v>COR</v>
      </c>
      <c r="E23" t="str">
        <f t="shared" si="3"/>
        <v>Corola</v>
      </c>
      <c r="F23" t="str">
        <f t="shared" si="4"/>
        <v>12</v>
      </c>
      <c r="G23" s="2">
        <v>29601.9</v>
      </c>
      <c r="H23" s="2">
        <f t="shared" si="5"/>
        <v>2368.152</v>
      </c>
      <c r="I23" t="s">
        <v>13</v>
      </c>
      <c r="J23" t="s">
        <v>37</v>
      </c>
      <c r="K23">
        <v>100000</v>
      </c>
      <c r="L23" t="str">
        <f t="shared" si="6"/>
        <v>Y</v>
      </c>
      <c r="M23" t="str">
        <f t="shared" si="7"/>
        <v>TY12CORBLA028</v>
      </c>
    </row>
    <row r="24" spans="1:13" x14ac:dyDescent="0.2">
      <c r="A24" t="s">
        <v>74</v>
      </c>
      <c r="B24" t="str">
        <f t="shared" si="0"/>
        <v>CR</v>
      </c>
      <c r="C24" t="str">
        <f t="shared" si="1"/>
        <v>Chrysler</v>
      </c>
      <c r="D24" t="str">
        <f t="shared" si="2"/>
        <v>PTC</v>
      </c>
      <c r="E24" t="str">
        <f t="shared" si="3"/>
        <v>PT Cruiser</v>
      </c>
      <c r="F24" t="str">
        <f t="shared" si="4"/>
        <v>11</v>
      </c>
      <c r="G24" s="2">
        <v>27394.2</v>
      </c>
      <c r="H24" s="2">
        <f t="shared" si="5"/>
        <v>2382.1043478260872</v>
      </c>
      <c r="I24" t="s">
        <v>13</v>
      </c>
      <c r="J24" t="s">
        <v>34</v>
      </c>
      <c r="K24">
        <v>75000</v>
      </c>
      <c r="L24" t="str">
        <f t="shared" si="6"/>
        <v>Y</v>
      </c>
      <c r="M24" t="str">
        <f t="shared" si="7"/>
        <v>CR11PTCBLA044</v>
      </c>
    </row>
    <row r="25" spans="1:13" x14ac:dyDescent="0.2">
      <c r="A25" t="s">
        <v>79</v>
      </c>
      <c r="B25" t="str">
        <f t="shared" si="0"/>
        <v>HY</v>
      </c>
      <c r="C25" t="str">
        <f t="shared" si="1"/>
        <v>Hyundai</v>
      </c>
      <c r="D25" t="str">
        <f t="shared" si="2"/>
        <v>ELA</v>
      </c>
      <c r="E25" t="str">
        <f t="shared" si="3"/>
        <v>Elantra</v>
      </c>
      <c r="F25" t="str">
        <f t="shared" si="4"/>
        <v>11</v>
      </c>
      <c r="G25" s="2">
        <v>29102.3</v>
      </c>
      <c r="H25" s="2">
        <f t="shared" si="5"/>
        <v>2530.6347826086958</v>
      </c>
      <c r="I25" t="s">
        <v>13</v>
      </c>
      <c r="J25" t="s">
        <v>41</v>
      </c>
      <c r="K25">
        <v>100000</v>
      </c>
      <c r="L25" t="str">
        <f t="shared" si="6"/>
        <v>Y</v>
      </c>
      <c r="M25" t="str">
        <f t="shared" si="7"/>
        <v>HY11ELABLA049</v>
      </c>
    </row>
    <row r="26" spans="1:13" x14ac:dyDescent="0.2">
      <c r="A26" t="s">
        <v>65</v>
      </c>
      <c r="B26" t="str">
        <f t="shared" si="0"/>
        <v>HO</v>
      </c>
      <c r="C26" t="str">
        <f t="shared" si="1"/>
        <v>Honda</v>
      </c>
      <c r="D26" t="str">
        <f t="shared" si="2"/>
        <v>CIV</v>
      </c>
      <c r="E26" t="str">
        <f t="shared" si="3"/>
        <v>Civic</v>
      </c>
      <c r="F26" t="str">
        <f t="shared" si="4"/>
        <v>11</v>
      </c>
      <c r="G26" s="2">
        <v>30555.3</v>
      </c>
      <c r="H26" s="2">
        <f t="shared" si="5"/>
        <v>2656.9826086956523</v>
      </c>
      <c r="I26" t="s">
        <v>13</v>
      </c>
      <c r="J26" t="s">
        <v>20</v>
      </c>
      <c r="K26">
        <v>75000</v>
      </c>
      <c r="L26" t="str">
        <f t="shared" si="6"/>
        <v>Y</v>
      </c>
      <c r="M26" t="str">
        <f t="shared" si="7"/>
        <v>HO11CIVBLA034</v>
      </c>
    </row>
    <row r="27" spans="1:13" x14ac:dyDescent="0.2">
      <c r="A27" t="s">
        <v>42</v>
      </c>
      <c r="B27" t="str">
        <f t="shared" si="0"/>
        <v>GM</v>
      </c>
      <c r="C27" t="str">
        <f t="shared" si="1"/>
        <v>General Motors</v>
      </c>
      <c r="D27" t="str">
        <f t="shared" si="2"/>
        <v>SLV</v>
      </c>
      <c r="E27" t="str">
        <f t="shared" si="3"/>
        <v>Silverano</v>
      </c>
      <c r="F27" t="str">
        <f t="shared" si="4"/>
        <v>10</v>
      </c>
      <c r="G27" s="2">
        <v>31144.400000000001</v>
      </c>
      <c r="H27" s="2">
        <f t="shared" si="5"/>
        <v>2966.1333333333337</v>
      </c>
      <c r="I27" t="s">
        <v>13</v>
      </c>
      <c r="J27" t="s">
        <v>43</v>
      </c>
      <c r="K27">
        <v>100000</v>
      </c>
      <c r="L27" t="str">
        <f t="shared" si="6"/>
        <v>Y</v>
      </c>
      <c r="M27" t="str">
        <f t="shared" si="7"/>
        <v>GM10SLVBLA017</v>
      </c>
    </row>
    <row r="28" spans="1:13" x14ac:dyDescent="0.2">
      <c r="A28" t="s">
        <v>106</v>
      </c>
      <c r="B28" t="str">
        <f t="shared" si="0"/>
        <v>GM</v>
      </c>
      <c r="C28" t="str">
        <f t="shared" si="1"/>
        <v>General Motors</v>
      </c>
      <c r="D28" t="str">
        <f t="shared" si="2"/>
        <v>CMR</v>
      </c>
      <c r="E28" t="str">
        <f t="shared" si="3"/>
        <v>Camero</v>
      </c>
      <c r="F28" t="str">
        <f t="shared" si="4"/>
        <v>09</v>
      </c>
      <c r="G28" s="2">
        <v>28464.799999999999</v>
      </c>
      <c r="H28" s="2">
        <f t="shared" si="5"/>
        <v>2996.2947368421051</v>
      </c>
      <c r="I28" t="s">
        <v>16</v>
      </c>
      <c r="J28" t="s">
        <v>37</v>
      </c>
      <c r="K28">
        <v>100000</v>
      </c>
      <c r="L28" t="str">
        <f t="shared" si="6"/>
        <v>Y</v>
      </c>
      <c r="M28" t="str">
        <f t="shared" si="7"/>
        <v>GM09CMRWHI014</v>
      </c>
    </row>
    <row r="29" spans="1:13" x14ac:dyDescent="0.2">
      <c r="A29" t="s">
        <v>64</v>
      </c>
      <c r="B29" t="str">
        <f t="shared" si="0"/>
        <v>HO</v>
      </c>
      <c r="C29" t="str">
        <f t="shared" si="1"/>
        <v>Honda</v>
      </c>
      <c r="D29" t="str">
        <f t="shared" si="2"/>
        <v>CIV</v>
      </c>
      <c r="E29" t="str">
        <f t="shared" si="3"/>
        <v>Civic</v>
      </c>
      <c r="F29" t="str">
        <f t="shared" si="4"/>
        <v>10</v>
      </c>
      <c r="G29" s="2">
        <v>33477.199999999997</v>
      </c>
      <c r="H29" s="2">
        <f t="shared" si="5"/>
        <v>3188.3047619047616</v>
      </c>
      <c r="I29" t="s">
        <v>13</v>
      </c>
      <c r="J29" t="s">
        <v>50</v>
      </c>
      <c r="K29">
        <v>75000</v>
      </c>
      <c r="L29" t="str">
        <f t="shared" si="6"/>
        <v>Y</v>
      </c>
      <c r="M29" t="str">
        <f t="shared" si="7"/>
        <v>HO10CIVBLA033</v>
      </c>
    </row>
    <row r="30" spans="1:13" x14ac:dyDescent="0.2">
      <c r="A30" t="s">
        <v>26</v>
      </c>
      <c r="B30" t="str">
        <f t="shared" si="0"/>
        <v>FD</v>
      </c>
      <c r="C30" t="str">
        <f t="shared" si="1"/>
        <v>Ford</v>
      </c>
      <c r="D30" t="str">
        <f t="shared" si="2"/>
        <v>FCS</v>
      </c>
      <c r="E30" t="str">
        <f t="shared" si="3"/>
        <v>Focus</v>
      </c>
      <c r="F30" t="str">
        <f t="shared" si="4"/>
        <v>09</v>
      </c>
      <c r="G30" s="2">
        <v>35137</v>
      </c>
      <c r="H30" s="2">
        <f t="shared" si="5"/>
        <v>3698.6315789473683</v>
      </c>
      <c r="I30" t="s">
        <v>13</v>
      </c>
      <c r="J30" t="s">
        <v>27</v>
      </c>
      <c r="K30">
        <v>75000</v>
      </c>
      <c r="L30" t="str">
        <f t="shared" si="6"/>
        <v>Y</v>
      </c>
      <c r="M30" t="str">
        <f t="shared" si="7"/>
        <v>FD09FCSBLA008</v>
      </c>
    </row>
    <row r="31" spans="1:13" x14ac:dyDescent="0.2">
      <c r="A31" t="s">
        <v>23</v>
      </c>
      <c r="B31" t="str">
        <f t="shared" si="0"/>
        <v>FD</v>
      </c>
      <c r="C31" t="str">
        <f t="shared" si="1"/>
        <v>Ford</v>
      </c>
      <c r="D31" t="str">
        <f t="shared" si="2"/>
        <v>MTG</v>
      </c>
      <c r="E31" t="str">
        <f t="shared" si="3"/>
        <v>Mustang</v>
      </c>
      <c r="F31" t="str">
        <f t="shared" si="4"/>
        <v>08</v>
      </c>
      <c r="G31" s="2">
        <v>36438.5</v>
      </c>
      <c r="H31" s="2">
        <f t="shared" si="5"/>
        <v>4286.8823529411766</v>
      </c>
      <c r="I31" t="s">
        <v>16</v>
      </c>
      <c r="J31" t="s">
        <v>14</v>
      </c>
      <c r="K31">
        <v>50000</v>
      </c>
      <c r="L31" t="str">
        <f t="shared" si="6"/>
        <v>Y</v>
      </c>
      <c r="M31" t="str">
        <f t="shared" si="7"/>
        <v>FD08MTGWHI005</v>
      </c>
    </row>
    <row r="32" spans="1:13" x14ac:dyDescent="0.2">
      <c r="A32" t="s">
        <v>21</v>
      </c>
      <c r="B32" t="str">
        <f t="shared" si="0"/>
        <v>FD</v>
      </c>
      <c r="C32" t="str">
        <f t="shared" si="1"/>
        <v>Ford</v>
      </c>
      <c r="D32" t="str">
        <f t="shared" si="2"/>
        <v>MTG</v>
      </c>
      <c r="E32" t="str">
        <f t="shared" si="3"/>
        <v>Mustang</v>
      </c>
      <c r="F32" t="str">
        <f t="shared" si="4"/>
        <v>08</v>
      </c>
      <c r="G32" s="2">
        <v>37558.800000000003</v>
      </c>
      <c r="H32" s="2">
        <f t="shared" si="5"/>
        <v>4418.6823529411768</v>
      </c>
      <c r="I32" t="s">
        <v>13</v>
      </c>
      <c r="J32" t="s">
        <v>22</v>
      </c>
      <c r="K32">
        <v>50000</v>
      </c>
      <c r="L32" t="str">
        <f t="shared" si="6"/>
        <v>Y</v>
      </c>
      <c r="M32" t="str">
        <f t="shared" si="7"/>
        <v>FD08MTGBLA004</v>
      </c>
    </row>
    <row r="33" spans="1:13" x14ac:dyDescent="0.2">
      <c r="A33" t="s">
        <v>69</v>
      </c>
      <c r="B33" t="str">
        <f t="shared" si="0"/>
        <v>HO</v>
      </c>
      <c r="C33" t="str">
        <f t="shared" si="1"/>
        <v>Honda</v>
      </c>
      <c r="D33" t="str">
        <f t="shared" si="2"/>
        <v>ODY</v>
      </c>
      <c r="E33" t="str">
        <f t="shared" si="3"/>
        <v>Odysey</v>
      </c>
      <c r="F33" t="str">
        <f t="shared" si="4"/>
        <v>08</v>
      </c>
      <c r="G33" s="2">
        <v>42504.6</v>
      </c>
      <c r="H33" s="2">
        <f t="shared" si="5"/>
        <v>5000.5411764705877</v>
      </c>
      <c r="I33" t="s">
        <v>16</v>
      </c>
      <c r="J33" t="s">
        <v>36</v>
      </c>
      <c r="K33">
        <v>100000</v>
      </c>
      <c r="L33" t="str">
        <f t="shared" si="6"/>
        <v>Y</v>
      </c>
      <c r="M33" t="str">
        <f t="shared" si="7"/>
        <v>HO08ODYWHI039</v>
      </c>
    </row>
    <row r="34" spans="1:13" x14ac:dyDescent="0.2">
      <c r="A34" t="s">
        <v>53</v>
      </c>
      <c r="B34" t="str">
        <f t="shared" ref="B34:B53" si="8">LEFT(A34,2)</f>
        <v>TY</v>
      </c>
      <c r="C34" t="str">
        <f t="shared" ref="C34:C53" si="9">VLOOKUP(B34,C$58:D$63,2)</f>
        <v>Toyota</v>
      </c>
      <c r="D34" t="str">
        <f t="shared" si="2"/>
        <v>CAM</v>
      </c>
      <c r="E34" t="str">
        <f t="shared" ref="E34:E53" si="10">VLOOKUP(D34,F$58:G$68,2)</f>
        <v>Camray</v>
      </c>
      <c r="F34" t="str">
        <f t="shared" ref="F34:F53" si="11">MID(A34,3,2)</f>
        <v>09</v>
      </c>
      <c r="G34" s="2">
        <v>48114.2</v>
      </c>
      <c r="H34" s="2">
        <f t="shared" ref="H34:H53" si="12">G34/(F34+0.5)</f>
        <v>5064.652631578947</v>
      </c>
      <c r="I34" t="s">
        <v>16</v>
      </c>
      <c r="J34" t="s">
        <v>27</v>
      </c>
      <c r="K34">
        <v>100000</v>
      </c>
      <c r="L34" t="str">
        <f t="shared" ref="L34:L53" si="13">IF(G34&lt;=K34,"Y","Not covered")</f>
        <v>Y</v>
      </c>
      <c r="M34" t="str">
        <f t="shared" ref="M34:M53" si="14">CONCATENATE(B34,F34,D34,UPPER(LEFT(I34,3)),RIGHT(A34,3))</f>
        <v>TY09CAMWHI024</v>
      </c>
    </row>
    <row r="35" spans="1:13" x14ac:dyDescent="0.2">
      <c r="A35" t="s">
        <v>18</v>
      </c>
      <c r="B35" t="str">
        <f t="shared" si="8"/>
        <v>FD</v>
      </c>
      <c r="C35" t="str">
        <f t="shared" si="9"/>
        <v>Ford</v>
      </c>
      <c r="D35" t="str">
        <f t="shared" si="2"/>
        <v>MTG</v>
      </c>
      <c r="E35" t="str">
        <f t="shared" si="10"/>
        <v>Mustang</v>
      </c>
      <c r="F35" t="str">
        <f t="shared" si="11"/>
        <v>08</v>
      </c>
      <c r="G35" s="2">
        <v>44946.5</v>
      </c>
      <c r="H35" s="2">
        <f t="shared" si="12"/>
        <v>5287.8235294117649</v>
      </c>
      <c r="I35" t="s">
        <v>19</v>
      </c>
      <c r="J35" t="s">
        <v>20</v>
      </c>
      <c r="K35">
        <v>50000</v>
      </c>
      <c r="L35" t="str">
        <f t="shared" si="13"/>
        <v>Y</v>
      </c>
      <c r="M35" t="str">
        <f t="shared" si="14"/>
        <v>FD08MTGGRE003</v>
      </c>
    </row>
    <row r="36" spans="1:13" x14ac:dyDescent="0.2">
      <c r="A36" t="s">
        <v>73</v>
      </c>
      <c r="B36" t="str">
        <f t="shared" si="8"/>
        <v>CR</v>
      </c>
      <c r="C36" t="str">
        <f t="shared" si="9"/>
        <v>Chrysler</v>
      </c>
      <c r="D36" t="str">
        <f t="shared" si="2"/>
        <v>PTC</v>
      </c>
      <c r="E36" t="str">
        <f t="shared" si="10"/>
        <v>PT Cruiser</v>
      </c>
      <c r="F36" t="str">
        <f t="shared" si="11"/>
        <v>07</v>
      </c>
      <c r="G36" s="2">
        <v>42074.2</v>
      </c>
      <c r="H36" s="2">
        <f t="shared" si="12"/>
        <v>5609.8933333333325</v>
      </c>
      <c r="I36" t="s">
        <v>19</v>
      </c>
      <c r="J36" t="s">
        <v>56</v>
      </c>
      <c r="K36">
        <v>75000</v>
      </c>
      <c r="L36" t="str">
        <f t="shared" si="13"/>
        <v>Y</v>
      </c>
      <c r="M36" t="str">
        <f t="shared" si="14"/>
        <v>CR07PTCGRE043</v>
      </c>
    </row>
    <row r="37" spans="1:13" x14ac:dyDescent="0.2">
      <c r="A37" t="s">
        <v>12</v>
      </c>
      <c r="B37" t="str">
        <f t="shared" si="8"/>
        <v>FD</v>
      </c>
      <c r="C37" t="str">
        <f t="shared" si="9"/>
        <v>Ford</v>
      </c>
      <c r="D37" t="str">
        <f t="shared" si="2"/>
        <v>MTG</v>
      </c>
      <c r="E37" t="str">
        <f t="shared" si="10"/>
        <v>Mustang</v>
      </c>
      <c r="F37" t="str">
        <f t="shared" si="11"/>
        <v>06</v>
      </c>
      <c r="G37" s="2">
        <v>40326.800000000003</v>
      </c>
      <c r="H37" s="2">
        <f t="shared" si="12"/>
        <v>6204.123076923077</v>
      </c>
      <c r="I37" t="s">
        <v>13</v>
      </c>
      <c r="J37" t="s">
        <v>14</v>
      </c>
      <c r="K37">
        <v>50000</v>
      </c>
      <c r="L37" t="str">
        <f t="shared" si="13"/>
        <v>Y</v>
      </c>
      <c r="M37" t="str">
        <f t="shared" si="14"/>
        <v>FD06MTGBLA001</v>
      </c>
    </row>
    <row r="38" spans="1:13" x14ac:dyDescent="0.2">
      <c r="A38" t="s">
        <v>68</v>
      </c>
      <c r="B38" t="str">
        <f t="shared" si="8"/>
        <v>HO</v>
      </c>
      <c r="C38" t="str">
        <f t="shared" si="9"/>
        <v>Honda</v>
      </c>
      <c r="D38" t="str">
        <f t="shared" si="2"/>
        <v>ODY</v>
      </c>
      <c r="E38" t="str">
        <f t="shared" si="10"/>
        <v>Odysey</v>
      </c>
      <c r="F38" t="str">
        <f t="shared" si="11"/>
        <v>07</v>
      </c>
      <c r="G38" s="2">
        <v>50854.1</v>
      </c>
      <c r="H38" s="2">
        <f t="shared" si="12"/>
        <v>6780.5466666666662</v>
      </c>
      <c r="I38" t="s">
        <v>13</v>
      </c>
      <c r="J38" t="s">
        <v>50</v>
      </c>
      <c r="K38">
        <v>100000</v>
      </c>
      <c r="L38" t="str">
        <f t="shared" si="13"/>
        <v>Y</v>
      </c>
      <c r="M38" t="str">
        <f t="shared" si="14"/>
        <v>HO07ODYBLA038</v>
      </c>
    </row>
    <row r="39" spans="1:13" x14ac:dyDescent="0.2">
      <c r="A39" t="s">
        <v>15</v>
      </c>
      <c r="B39" t="str">
        <f t="shared" si="8"/>
        <v>FD</v>
      </c>
      <c r="C39" t="str">
        <f t="shared" si="9"/>
        <v>Ford</v>
      </c>
      <c r="D39" t="str">
        <f t="shared" si="2"/>
        <v>MTG</v>
      </c>
      <c r="E39" t="str">
        <f t="shared" si="10"/>
        <v>Mustang</v>
      </c>
      <c r="F39" t="str">
        <f t="shared" si="11"/>
        <v>06</v>
      </c>
      <c r="G39" s="2">
        <v>44974.8</v>
      </c>
      <c r="H39" s="2">
        <f t="shared" si="12"/>
        <v>6919.2000000000007</v>
      </c>
      <c r="I39" t="s">
        <v>16</v>
      </c>
      <c r="J39" t="s">
        <v>17</v>
      </c>
      <c r="K39">
        <v>50000</v>
      </c>
      <c r="L39" t="str">
        <f t="shared" si="13"/>
        <v>Y</v>
      </c>
      <c r="M39" t="str">
        <f t="shared" si="14"/>
        <v>FD06MTGWHI002</v>
      </c>
    </row>
    <row r="40" spans="1:13" x14ac:dyDescent="0.2">
      <c r="A40" t="s">
        <v>107</v>
      </c>
      <c r="B40" t="str">
        <f t="shared" si="8"/>
        <v>FD</v>
      </c>
      <c r="C40" t="str">
        <f t="shared" si="9"/>
        <v>Ford</v>
      </c>
      <c r="D40" t="str">
        <f t="shared" si="2"/>
        <v>FCS</v>
      </c>
      <c r="E40" t="str">
        <f t="shared" si="10"/>
        <v>Focus</v>
      </c>
      <c r="F40" t="str">
        <f t="shared" si="11"/>
        <v>06</v>
      </c>
      <c r="G40" s="2">
        <v>46311.4</v>
      </c>
      <c r="H40" s="2">
        <f t="shared" si="12"/>
        <v>7124.8307692307699</v>
      </c>
      <c r="I40" t="s">
        <v>19</v>
      </c>
      <c r="J40" t="s">
        <v>24</v>
      </c>
      <c r="K40">
        <v>75000</v>
      </c>
      <c r="L40" t="str">
        <f t="shared" si="13"/>
        <v>Y</v>
      </c>
      <c r="M40" t="str">
        <f t="shared" si="14"/>
        <v>FD06FCSGRE006</v>
      </c>
    </row>
    <row r="41" spans="1:13" x14ac:dyDescent="0.2">
      <c r="A41" t="s">
        <v>25</v>
      </c>
      <c r="B41" t="str">
        <f t="shared" si="8"/>
        <v>FD</v>
      </c>
      <c r="C41" t="str">
        <f t="shared" si="9"/>
        <v>Ford</v>
      </c>
      <c r="D41" t="str">
        <f t="shared" si="2"/>
        <v>FCS</v>
      </c>
      <c r="E41" t="str">
        <f t="shared" si="10"/>
        <v>Focus</v>
      </c>
      <c r="F41" t="str">
        <f t="shared" si="11"/>
        <v>06</v>
      </c>
      <c r="G41" s="2">
        <v>52229.5</v>
      </c>
      <c r="H41" s="2">
        <f t="shared" si="12"/>
        <v>8035.3076923076924</v>
      </c>
      <c r="I41" t="s">
        <v>19</v>
      </c>
      <c r="J41" t="s">
        <v>20</v>
      </c>
      <c r="K41">
        <v>75000</v>
      </c>
      <c r="L41" t="str">
        <f t="shared" si="13"/>
        <v>Y</v>
      </c>
      <c r="M41" t="str">
        <f t="shared" si="14"/>
        <v>FD06FCSGRE007</v>
      </c>
    </row>
    <row r="42" spans="1:13" x14ac:dyDescent="0.2">
      <c r="A42" t="s">
        <v>108</v>
      </c>
      <c r="B42" t="str">
        <f t="shared" si="8"/>
        <v>HO</v>
      </c>
      <c r="C42" t="str">
        <f t="shared" si="9"/>
        <v>Honda</v>
      </c>
      <c r="D42" t="str">
        <f t="shared" si="2"/>
        <v>ODY</v>
      </c>
      <c r="E42" t="str">
        <f t="shared" si="10"/>
        <v>Odysey</v>
      </c>
      <c r="F42" t="str">
        <f t="shared" si="11"/>
        <v>05</v>
      </c>
      <c r="G42" s="2">
        <v>60389.5</v>
      </c>
      <c r="H42" s="2">
        <f t="shared" si="12"/>
        <v>10979.90909090909</v>
      </c>
      <c r="I42" t="s">
        <v>16</v>
      </c>
      <c r="J42" t="s">
        <v>27</v>
      </c>
      <c r="K42">
        <v>100000</v>
      </c>
      <c r="L42" t="str">
        <f t="shared" si="13"/>
        <v>Y</v>
      </c>
      <c r="M42" t="str">
        <f t="shared" si="14"/>
        <v>HO05ODYWHI037</v>
      </c>
    </row>
    <row r="43" spans="1:13" x14ac:dyDescent="0.2">
      <c r="A43" t="s">
        <v>78</v>
      </c>
      <c r="B43" t="str">
        <f t="shared" si="8"/>
        <v>CR</v>
      </c>
      <c r="C43" t="str">
        <f t="shared" si="9"/>
        <v>Chrysler</v>
      </c>
      <c r="D43" t="str">
        <f t="shared" si="2"/>
        <v>CAR</v>
      </c>
      <c r="E43" t="str">
        <f t="shared" si="10"/>
        <v>Caravan</v>
      </c>
      <c r="F43" t="str">
        <f t="shared" si="11"/>
        <v>04</v>
      </c>
      <c r="G43" s="2">
        <v>52699.4</v>
      </c>
      <c r="H43" s="2">
        <f t="shared" si="12"/>
        <v>11710.977777777778</v>
      </c>
      <c r="I43" t="s">
        <v>55</v>
      </c>
      <c r="J43" t="s">
        <v>39</v>
      </c>
      <c r="K43">
        <v>75000</v>
      </c>
      <c r="L43" t="str">
        <f t="shared" si="13"/>
        <v>Y</v>
      </c>
      <c r="M43" t="str">
        <f t="shared" si="14"/>
        <v>CR04CARRED048</v>
      </c>
    </row>
    <row r="44" spans="1:13" x14ac:dyDescent="0.2">
      <c r="A44" t="s">
        <v>72</v>
      </c>
      <c r="B44" t="str">
        <f t="shared" si="8"/>
        <v>CR</v>
      </c>
      <c r="C44" t="str">
        <f t="shared" si="9"/>
        <v>Chrysler</v>
      </c>
      <c r="D44" t="str">
        <f t="shared" si="2"/>
        <v>PTC</v>
      </c>
      <c r="E44" t="str">
        <f t="shared" si="10"/>
        <v>PT Cruiser</v>
      </c>
      <c r="F44" t="str">
        <f t="shared" si="11"/>
        <v>04</v>
      </c>
      <c r="G44" s="2">
        <v>64542</v>
      </c>
      <c r="H44" s="2">
        <f t="shared" si="12"/>
        <v>14342.666666666666</v>
      </c>
      <c r="I44" t="s">
        <v>46</v>
      </c>
      <c r="J44" t="s">
        <v>14</v>
      </c>
      <c r="K44">
        <v>75000</v>
      </c>
      <c r="L44" t="str">
        <f t="shared" si="13"/>
        <v>Y</v>
      </c>
      <c r="M44" t="str">
        <f t="shared" si="14"/>
        <v>CR04PTCBLU042</v>
      </c>
    </row>
    <row r="45" spans="1:13" x14ac:dyDescent="0.2">
      <c r="A45" t="s">
        <v>77</v>
      </c>
      <c r="B45" t="str">
        <f t="shared" si="8"/>
        <v>CR</v>
      </c>
      <c r="C45" t="str">
        <f t="shared" si="9"/>
        <v>Chrysler</v>
      </c>
      <c r="D45" t="str">
        <f t="shared" si="2"/>
        <v>CAR</v>
      </c>
      <c r="E45" t="str">
        <f t="shared" si="10"/>
        <v>Caravan</v>
      </c>
      <c r="F45" t="str">
        <f t="shared" si="11"/>
        <v>04</v>
      </c>
      <c r="G45" s="2">
        <v>72527.199999999997</v>
      </c>
      <c r="H45" s="2">
        <f t="shared" si="12"/>
        <v>16117.155555555555</v>
      </c>
      <c r="I45" t="s">
        <v>16</v>
      </c>
      <c r="J45" t="s">
        <v>39</v>
      </c>
      <c r="K45">
        <v>75000</v>
      </c>
      <c r="L45" t="str">
        <f t="shared" si="13"/>
        <v>Y</v>
      </c>
      <c r="M45" t="str">
        <f t="shared" si="14"/>
        <v>CR04CARWHI047</v>
      </c>
    </row>
    <row r="46" spans="1:13" x14ac:dyDescent="0.2">
      <c r="A46" t="s">
        <v>57</v>
      </c>
      <c r="B46" t="str">
        <f t="shared" si="8"/>
        <v>TY</v>
      </c>
      <c r="C46" t="str">
        <f t="shared" si="9"/>
        <v>Toyota</v>
      </c>
      <c r="D46" t="str">
        <f t="shared" si="2"/>
        <v>COR</v>
      </c>
      <c r="E46" t="str">
        <f t="shared" si="10"/>
        <v>Corola</v>
      </c>
      <c r="F46" t="str">
        <f t="shared" si="11"/>
        <v>03</v>
      </c>
      <c r="G46" s="2">
        <v>73444.399999999994</v>
      </c>
      <c r="H46" s="2">
        <f t="shared" si="12"/>
        <v>20984.114285714284</v>
      </c>
      <c r="I46" t="s">
        <v>13</v>
      </c>
      <c r="J46" t="s">
        <v>56</v>
      </c>
      <c r="K46">
        <v>100000</v>
      </c>
      <c r="L46" t="str">
        <f t="shared" si="13"/>
        <v>Y</v>
      </c>
      <c r="M46" t="str">
        <f t="shared" si="14"/>
        <v>TY03CORBLA026</v>
      </c>
    </row>
    <row r="47" spans="1:13" x14ac:dyDescent="0.2">
      <c r="A47" t="s">
        <v>54</v>
      </c>
      <c r="B47" t="str">
        <f t="shared" si="8"/>
        <v>TY</v>
      </c>
      <c r="C47" t="str">
        <f t="shared" si="9"/>
        <v>Toyota</v>
      </c>
      <c r="D47" t="str">
        <f t="shared" si="2"/>
        <v>COR</v>
      </c>
      <c r="E47" t="str">
        <f t="shared" si="10"/>
        <v>Corola</v>
      </c>
      <c r="F47" t="str">
        <f t="shared" si="11"/>
        <v>02</v>
      </c>
      <c r="G47" s="2">
        <v>64467.4</v>
      </c>
      <c r="H47" s="2">
        <f t="shared" si="12"/>
        <v>25786.959999999999</v>
      </c>
      <c r="I47" t="s">
        <v>55</v>
      </c>
      <c r="J47" t="s">
        <v>56</v>
      </c>
      <c r="K47">
        <v>100000</v>
      </c>
      <c r="L47" t="str">
        <f t="shared" si="13"/>
        <v>Y</v>
      </c>
      <c r="M47" t="str">
        <f t="shared" si="14"/>
        <v>TY02CORRED025</v>
      </c>
    </row>
    <row r="48" spans="1:13" x14ac:dyDescent="0.2">
      <c r="A48" t="s">
        <v>52</v>
      </c>
      <c r="B48" t="str">
        <f t="shared" si="8"/>
        <v>TY</v>
      </c>
      <c r="C48" t="str">
        <f t="shared" si="9"/>
        <v>Toyota</v>
      </c>
      <c r="D48" t="str">
        <f t="shared" si="2"/>
        <v>CAM</v>
      </c>
      <c r="E48" t="str">
        <f t="shared" si="10"/>
        <v>Camray</v>
      </c>
      <c r="F48" t="str">
        <f t="shared" si="11"/>
        <v>02</v>
      </c>
      <c r="G48" s="2">
        <v>67829.100000000006</v>
      </c>
      <c r="H48" s="2">
        <f t="shared" si="12"/>
        <v>27131.640000000003</v>
      </c>
      <c r="I48" t="s">
        <v>13</v>
      </c>
      <c r="J48" t="s">
        <v>14</v>
      </c>
      <c r="K48">
        <v>100000</v>
      </c>
      <c r="L48" t="str">
        <f t="shared" si="13"/>
        <v>Y</v>
      </c>
      <c r="M48" t="str">
        <f t="shared" si="14"/>
        <v>TY02CAMBLA023</v>
      </c>
    </row>
    <row r="49" spans="1:13" x14ac:dyDescent="0.2">
      <c r="A49" t="s">
        <v>70</v>
      </c>
      <c r="B49" t="str">
        <f t="shared" si="8"/>
        <v>HO</v>
      </c>
      <c r="C49" t="str">
        <f t="shared" si="9"/>
        <v>Honda</v>
      </c>
      <c r="D49" t="s">
        <v>103</v>
      </c>
      <c r="E49" t="str">
        <f t="shared" si="10"/>
        <v>Odysey</v>
      </c>
      <c r="F49" t="str">
        <f t="shared" si="11"/>
        <v>01</v>
      </c>
      <c r="G49" s="2">
        <v>68658.899999999994</v>
      </c>
      <c r="H49" s="2">
        <f t="shared" si="12"/>
        <v>45772.6</v>
      </c>
      <c r="I49" t="s">
        <v>13</v>
      </c>
      <c r="J49" t="s">
        <v>14</v>
      </c>
      <c r="K49">
        <v>100000</v>
      </c>
      <c r="L49" t="str">
        <f t="shared" si="13"/>
        <v>Y</v>
      </c>
      <c r="M49" t="str">
        <f t="shared" si="14"/>
        <v>HO01ODYBLA040</v>
      </c>
    </row>
    <row r="50" spans="1:13" x14ac:dyDescent="0.2">
      <c r="A50" t="s">
        <v>62</v>
      </c>
      <c r="B50" t="str">
        <f t="shared" si="8"/>
        <v>HO</v>
      </c>
      <c r="C50" t="str">
        <f t="shared" si="9"/>
        <v>Honda</v>
      </c>
      <c r="D50" t="str">
        <f>MID(A50,5,3)</f>
        <v>CIV</v>
      </c>
      <c r="E50" t="str">
        <f t="shared" si="10"/>
        <v>Civic</v>
      </c>
      <c r="F50" t="str">
        <f t="shared" si="11"/>
        <v>01</v>
      </c>
      <c r="G50" s="2">
        <v>69891.899999999994</v>
      </c>
      <c r="H50" s="2">
        <f t="shared" si="12"/>
        <v>46594.6</v>
      </c>
      <c r="I50" t="s">
        <v>46</v>
      </c>
      <c r="J50" t="s">
        <v>22</v>
      </c>
      <c r="K50">
        <v>75000</v>
      </c>
      <c r="L50" t="str">
        <f t="shared" si="13"/>
        <v>Y</v>
      </c>
      <c r="M50" t="str">
        <f t="shared" si="14"/>
        <v>HO01CIVBLU031</v>
      </c>
    </row>
    <row r="51" spans="1:13" x14ac:dyDescent="0.2">
      <c r="A51" t="s">
        <v>76</v>
      </c>
      <c r="B51" t="str">
        <f t="shared" si="8"/>
        <v>CR</v>
      </c>
      <c r="C51" t="str">
        <f t="shared" si="9"/>
        <v>Chrysler</v>
      </c>
      <c r="D51" t="str">
        <f>MID(A51,5,3)</f>
        <v>CAR</v>
      </c>
      <c r="E51" t="str">
        <f t="shared" si="10"/>
        <v>Caravan</v>
      </c>
      <c r="F51" t="str">
        <f t="shared" si="11"/>
        <v>00</v>
      </c>
      <c r="G51" s="2">
        <v>77243.100000000006</v>
      </c>
      <c r="H51" s="2">
        <f t="shared" si="12"/>
        <v>154486.20000000001</v>
      </c>
      <c r="I51" t="s">
        <v>13</v>
      </c>
      <c r="J51" t="s">
        <v>22</v>
      </c>
      <c r="K51">
        <v>75000</v>
      </c>
      <c r="L51" t="str">
        <f t="shared" si="13"/>
        <v>Not covered</v>
      </c>
      <c r="M51" t="str">
        <f t="shared" si="14"/>
        <v>CR00CARBLA046</v>
      </c>
    </row>
    <row r="52" spans="1:13" x14ac:dyDescent="0.2">
      <c r="A52" t="s">
        <v>45</v>
      </c>
      <c r="B52" t="str">
        <f t="shared" si="8"/>
        <v>GM</v>
      </c>
      <c r="C52" t="str">
        <f t="shared" si="9"/>
        <v>General Motors</v>
      </c>
      <c r="D52" t="str">
        <f>MID(A52,5,3)</f>
        <v>SLV</v>
      </c>
      <c r="E52" t="str">
        <f t="shared" si="10"/>
        <v>Silverano</v>
      </c>
      <c r="F52" t="str">
        <f t="shared" si="11"/>
        <v>00</v>
      </c>
      <c r="G52" s="2">
        <v>80685.8</v>
      </c>
      <c r="H52" s="2">
        <f t="shared" si="12"/>
        <v>161371.6</v>
      </c>
      <c r="I52" t="s">
        <v>46</v>
      </c>
      <c r="J52" t="s">
        <v>34</v>
      </c>
      <c r="K52">
        <v>100000</v>
      </c>
      <c r="L52" t="str">
        <f t="shared" si="13"/>
        <v>Y</v>
      </c>
      <c r="M52" t="str">
        <f t="shared" si="14"/>
        <v>GM00SLVBLU019</v>
      </c>
    </row>
    <row r="53" spans="1:13" x14ac:dyDescent="0.2">
      <c r="A53" t="s">
        <v>51</v>
      </c>
      <c r="B53" t="str">
        <f t="shared" si="8"/>
        <v>TY</v>
      </c>
      <c r="C53" t="str">
        <f t="shared" si="9"/>
        <v>Toyota</v>
      </c>
      <c r="D53" t="str">
        <f>MID(A53,5,3)</f>
        <v>CAM</v>
      </c>
      <c r="E53" t="str">
        <f t="shared" si="10"/>
        <v>Camray</v>
      </c>
      <c r="F53" t="str">
        <f t="shared" si="11"/>
        <v>00</v>
      </c>
      <c r="G53" s="2">
        <v>85928</v>
      </c>
      <c r="H53" s="2">
        <f t="shared" si="12"/>
        <v>171856</v>
      </c>
      <c r="I53" t="s">
        <v>19</v>
      </c>
      <c r="J53" t="s">
        <v>24</v>
      </c>
      <c r="K53">
        <v>100000</v>
      </c>
      <c r="L53" t="str">
        <f t="shared" si="13"/>
        <v>Y</v>
      </c>
      <c r="M53" t="str">
        <f t="shared" si="14"/>
        <v>TY00CAMGRE022</v>
      </c>
    </row>
    <row r="54" spans="1:13" x14ac:dyDescent="0.2">
      <c r="H54" s="2">
        <f t="shared" ref="H54:H57" si="15">G54/(F54+0.5)</f>
        <v>0</v>
      </c>
    </row>
    <row r="55" spans="1:13" x14ac:dyDescent="0.2">
      <c r="H55" s="2">
        <f t="shared" si="15"/>
        <v>0</v>
      </c>
    </row>
    <row r="56" spans="1:13" x14ac:dyDescent="0.2">
      <c r="H56" s="2">
        <f t="shared" si="15"/>
        <v>0</v>
      </c>
    </row>
    <row r="57" spans="1:13" x14ac:dyDescent="0.2">
      <c r="H57" s="2">
        <f t="shared" si="15"/>
        <v>0</v>
      </c>
    </row>
    <row r="58" spans="1:13" x14ac:dyDescent="0.2">
      <c r="C58" t="s">
        <v>83</v>
      </c>
      <c r="D58" t="s">
        <v>89</v>
      </c>
      <c r="F58" t="s">
        <v>98</v>
      </c>
      <c r="G58" t="s">
        <v>112</v>
      </c>
      <c r="H58" s="2"/>
    </row>
    <row r="59" spans="1:13" x14ac:dyDescent="0.2">
      <c r="C59" t="s">
        <v>84</v>
      </c>
      <c r="D59" t="s">
        <v>90</v>
      </c>
      <c r="F59" t="s">
        <v>96</v>
      </c>
      <c r="G59" t="s">
        <v>122</v>
      </c>
      <c r="H59" s="2"/>
    </row>
    <row r="60" spans="1:13" x14ac:dyDescent="0.2">
      <c r="C60" t="s">
        <v>87</v>
      </c>
      <c r="D60" t="s">
        <v>91</v>
      </c>
      <c r="F60" t="s">
        <v>97</v>
      </c>
      <c r="G60" t="s">
        <v>114</v>
      </c>
      <c r="H60" s="2"/>
    </row>
    <row r="61" spans="1:13" x14ac:dyDescent="0.2">
      <c r="C61" t="s">
        <v>85</v>
      </c>
      <c r="D61" t="s">
        <v>92</v>
      </c>
      <c r="F61" t="s">
        <v>99</v>
      </c>
      <c r="G61" t="s">
        <v>113</v>
      </c>
      <c r="H61" s="2"/>
    </row>
    <row r="62" spans="1:13" x14ac:dyDescent="0.2">
      <c r="C62" t="s">
        <v>86</v>
      </c>
      <c r="D62" t="s">
        <v>93</v>
      </c>
      <c r="F62" t="s">
        <v>100</v>
      </c>
      <c r="G62" t="s">
        <v>115</v>
      </c>
    </row>
    <row r="63" spans="1:13" x14ac:dyDescent="0.2">
      <c r="C63" t="s">
        <v>88</v>
      </c>
      <c r="D63" t="s">
        <v>94</v>
      </c>
      <c r="F63" t="s">
        <v>95</v>
      </c>
      <c r="G63" t="s">
        <v>116</v>
      </c>
    </row>
    <row r="64" spans="1:13" x14ac:dyDescent="0.2">
      <c r="F64" t="s">
        <v>101</v>
      </c>
      <c r="G64" t="s">
        <v>117</v>
      </c>
    </row>
    <row r="65" spans="6:7" x14ac:dyDescent="0.2">
      <c r="F65" t="s">
        <v>102</v>
      </c>
      <c r="G65" t="s">
        <v>118</v>
      </c>
    </row>
    <row r="66" spans="6:7" x14ac:dyDescent="0.2">
      <c r="F66" t="s">
        <v>103</v>
      </c>
      <c r="G66" t="s">
        <v>119</v>
      </c>
    </row>
    <row r="67" spans="6:7" x14ac:dyDescent="0.2">
      <c r="F67" t="s">
        <v>104</v>
      </c>
      <c r="G67" t="s">
        <v>121</v>
      </c>
    </row>
    <row r="68" spans="6:7" x14ac:dyDescent="0.2">
      <c r="F68" t="s">
        <v>105</v>
      </c>
      <c r="G68" t="s">
        <v>120</v>
      </c>
    </row>
  </sheetData>
  <sortState xmlns:xlrd2="http://schemas.microsoft.com/office/spreadsheetml/2017/richdata2" ref="A2:M53">
    <sortCondition ref="H2:H53"/>
  </sortState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Pivot workings</vt:lpstr>
      <vt:lpstr>Sheet1</vt:lpstr>
      <vt:lpstr>Sheet1!car_inventory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Oscarine</dc:creator>
  <cp:lastModifiedBy>Oscarine</cp:lastModifiedBy>
  <dcterms:created xsi:type="dcterms:W3CDTF">2021-12-29T22:18:06Z</dcterms:created>
  <dcterms:modified xsi:type="dcterms:W3CDTF">2022-03-10T20:56:40Z</dcterms:modified>
</cp:coreProperties>
</file>