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Zack\Insel anlage\"/>
    </mc:Choice>
  </mc:AlternateContent>
  <xr:revisionPtr revIDLastSave="0" documentId="8_{ADCF7B9F-DAA4-4F96-94F3-732279E843A3}" xr6:coauthVersionLast="47" xr6:coauthVersionMax="47" xr10:uidLastSave="{00000000-0000-0000-0000-000000000000}"/>
  <bookViews>
    <workbookView xWindow="-120" yWindow="-120" windowWidth="29040" windowHeight="15840" xr2:uid="{8B7D667C-AC48-4B13-9F39-72F25892857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F7" i="2"/>
  <c r="D8" i="2" s="1"/>
  <c r="F10" i="2" s="1"/>
  <c r="C55" i="1"/>
  <c r="C49" i="1"/>
  <c r="C51" i="1" s="1"/>
  <c r="C52" i="1" s="1"/>
  <c r="C48" i="1"/>
  <c r="C34" i="1"/>
  <c r="E16" i="1"/>
  <c r="G16" i="1" s="1"/>
  <c r="E17" i="1"/>
  <c r="G17" i="1" s="1"/>
  <c r="C22" i="1"/>
  <c r="E15" i="1" l="1"/>
  <c r="C23" i="1" l="1"/>
  <c r="G15" i="1"/>
  <c r="C20" i="1" s="1"/>
  <c r="C21" i="1" l="1"/>
  <c r="C31" i="1" s="1"/>
  <c r="C33" i="1" s="1"/>
  <c r="C36" i="1" s="1"/>
  <c r="C37" i="1" s="1"/>
  <c r="C45" i="1"/>
  <c r="C47" i="1" s="1"/>
  <c r="C54" i="1" s="1"/>
  <c r="C56" i="1" s="1"/>
  <c r="C57" i="1" s="1"/>
  <c r="C59" i="1" s="1"/>
  <c r="C38" i="1" l="1"/>
  <c r="C35" i="1"/>
</calcChain>
</file>

<file path=xl/sharedStrings.xml><?xml version="1.0" encoding="utf-8"?>
<sst xmlns="http://schemas.openxmlformats.org/spreadsheetml/2006/main" count="57" uniqueCount="56">
  <si>
    <t>Application: Stand alone system for garden house</t>
  </si>
  <si>
    <t>Location: Nürnberg</t>
  </si>
  <si>
    <t>La Latitude: 49,46 N</t>
  </si>
  <si>
    <t>A1</t>
  </si>
  <si>
    <t>A2</t>
  </si>
  <si>
    <t>A3</t>
  </si>
  <si>
    <t>A4</t>
  </si>
  <si>
    <t>A5</t>
  </si>
  <si>
    <t>A6</t>
  </si>
  <si>
    <t>A7</t>
  </si>
  <si>
    <t>A8</t>
  </si>
  <si>
    <t>Verbraucher / Gerät</t>
  </si>
  <si>
    <t>Kühlschrank</t>
  </si>
  <si>
    <t>Einzel Induktions Kochfeld</t>
  </si>
  <si>
    <t>[W]</t>
  </si>
  <si>
    <t>[Wh]</t>
  </si>
  <si>
    <t>A9 (Total energy demand per day) [Wh]</t>
  </si>
  <si>
    <t>A10 (Total amp-hour demand per day) [Ah]</t>
  </si>
  <si>
    <t>A12 (Maximum DCpower requirement) [W]</t>
  </si>
  <si>
    <t>A11 (Maximum AC power requirement) [W]</t>
  </si>
  <si>
    <t>[h]</t>
  </si>
  <si>
    <t>A: LOADS / lASTEN</t>
  </si>
  <si>
    <t>B: Battery sizing / Dimensionierung der Batterie</t>
  </si>
  <si>
    <t>B2  -  Allowable depth-of-discharge limit (decimal)</t>
  </si>
  <si>
    <t>B1 - Days of storage desired/required (Tage)</t>
  </si>
  <si>
    <t>B3 -  Required battery capacity [Ah]</t>
  </si>
  <si>
    <t>B4 - Amp-Hour capacity of selected battery  [Ah]</t>
  </si>
  <si>
    <t>B5 - Number of batteries in parallel</t>
  </si>
  <si>
    <t>B6 - Number of batteries in series</t>
  </si>
  <si>
    <t>B7 - Total Number of Batteries</t>
  </si>
  <si>
    <t>B8 - Total battery amp-hour capacity [Ah]</t>
  </si>
  <si>
    <t>B9 - Total battery kilowatt-hour capacity [kWh]</t>
  </si>
  <si>
    <t>B10 - Average daily depth of discharge</t>
  </si>
  <si>
    <t>C. PV Array Sizing /Dimensionierung von PV-Anlagen</t>
  </si>
  <si>
    <t>LED Beleuchtung (10)</t>
  </si>
  <si>
    <t>C1 - Total energy demand per day [Wh]</t>
  </si>
  <si>
    <t>C2 - Battery round trip efficiency (0,70 - 0,85)</t>
  </si>
  <si>
    <t>C3 - Required array output per day [Wh]</t>
  </si>
  <si>
    <t>C4 - Selected PV module max power voltage at STC [V]</t>
  </si>
  <si>
    <t>C5 - Selected PV module guaranteed power output at STC [W]</t>
  </si>
  <si>
    <t>C6 - Peek sum hours at design tilt for design month</t>
  </si>
  <si>
    <t>C7 - Energy output per module per day [Wh]</t>
  </si>
  <si>
    <t>C8 - Module energy output at operating temperature</t>
  </si>
  <si>
    <t>DF - HOT</t>
  </si>
  <si>
    <t>DF - moderate</t>
  </si>
  <si>
    <t>C9 - Number of modules required to meet energy requirements</t>
  </si>
  <si>
    <t>C10 - Number of modules required per string</t>
  </si>
  <si>
    <t>C12 - Number of modules to be purchased</t>
  </si>
  <si>
    <t>C11 - Number of strings in parallel</t>
  </si>
  <si>
    <t>C14 - Nominal rated array output [W]</t>
  </si>
  <si>
    <t>C13 - Nominal rated PV module output [W]</t>
  </si>
  <si>
    <t>LOCATION: Am Hirschfeld 6 90451 Nürnberg</t>
  </si>
  <si>
    <r>
      <t xml:space="preserve">Inverter efficiency </t>
    </r>
    <r>
      <rPr>
        <b/>
        <sz val="12"/>
        <color theme="1"/>
        <rFont val="Calibri"/>
        <family val="2"/>
        <scheme val="minor"/>
      </rPr>
      <t>[%]</t>
    </r>
  </si>
  <si>
    <r>
      <t xml:space="preserve">Battery Bus voltage </t>
    </r>
    <r>
      <rPr>
        <b/>
        <sz val="12"/>
        <color theme="1"/>
        <rFont val="Calibri"/>
        <family val="2"/>
        <scheme val="minor"/>
      </rPr>
      <t>[V]</t>
    </r>
  </si>
  <si>
    <r>
      <t xml:space="preserve">Inverter ac voltage </t>
    </r>
    <r>
      <rPr>
        <b/>
        <sz val="12"/>
        <color theme="1"/>
        <rFont val="Calibri"/>
        <family val="2"/>
        <scheme val="minor"/>
      </rPr>
      <t>[V</t>
    </r>
    <r>
      <rPr>
        <b/>
        <vertAlign val="subscript"/>
        <sz val="12"/>
        <color theme="1"/>
        <rFont val="Calibri"/>
        <family val="2"/>
        <scheme val="minor"/>
      </rPr>
      <t>ac</t>
    </r>
    <r>
      <rPr>
        <b/>
        <sz val="12"/>
        <color theme="1"/>
        <rFont val="Calibri"/>
        <family val="2"/>
        <scheme val="minor"/>
      </rPr>
      <t>]</t>
    </r>
  </si>
  <si>
    <t>Design Temp. 25°C / 77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</si>
</sst>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3" borderId="0" xfId="0" applyFont="1" applyFill="1"/>
    <xf numFmtId="0" fontId="2" fillId="0" borderId="1" xfId="0" applyFont="1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vertical="center" wrapText="1"/>
    </xf>
    <xf numFmtId="2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2" fontId="2" fillId="7" borderId="5" xfId="0" applyNumberFormat="1" applyFont="1" applyFill="1" applyBorder="1" applyAlignment="1">
      <alignment horizontal="center" vertical="center" wrapText="1"/>
    </xf>
    <xf numFmtId="2" fontId="2" fillId="5" borderId="5" xfId="0" applyNumberFormat="1" applyFont="1" applyFill="1" applyBorder="1" applyAlignment="1">
      <alignment horizontal="center" vertical="center" wrapText="1"/>
    </xf>
    <xf numFmtId="2" fontId="2" fillId="6" borderId="5" xfId="0" applyNumberFormat="1" applyFont="1" applyFill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0" fontId="3" fillId="8" borderId="0" xfId="0" applyFont="1" applyFill="1"/>
    <xf numFmtId="0" fontId="2" fillId="8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0492-30AD-4088-8507-1177243A6940}">
  <dimension ref="B1:K92"/>
  <sheetViews>
    <sheetView tabSelected="1" workbookViewId="0">
      <selection activeCell="K31" sqref="K31"/>
    </sheetView>
  </sheetViews>
  <sheetFormatPr baseColWidth="10" defaultRowHeight="15" x14ac:dyDescent="0.25"/>
  <cols>
    <col min="1" max="1" width="2.140625" customWidth="1"/>
    <col min="2" max="2" width="39.140625" customWidth="1"/>
    <col min="3" max="3" width="16.140625" customWidth="1"/>
    <col min="4" max="4" width="9" customWidth="1"/>
    <col min="5" max="5" width="7" customWidth="1"/>
    <col min="6" max="6" width="7.85546875" customWidth="1"/>
    <col min="7" max="7" width="6.140625" customWidth="1"/>
    <col min="10" max="10" width="9.85546875" customWidth="1"/>
  </cols>
  <sheetData>
    <row r="1" spans="2:11" ht="18.75" x14ac:dyDescent="0.3">
      <c r="B1" s="3"/>
      <c r="C1" s="3"/>
      <c r="D1" s="3"/>
      <c r="E1" s="3"/>
      <c r="F1" s="3"/>
      <c r="G1" s="3"/>
      <c r="H1" s="3"/>
    </row>
    <row r="2" spans="2:11" ht="15.75" x14ac:dyDescent="0.25">
      <c r="B2" s="5" t="s">
        <v>0</v>
      </c>
      <c r="C2" s="5"/>
      <c r="D2" s="5"/>
      <c r="E2" s="5"/>
      <c r="F2" s="5"/>
      <c r="G2" s="5"/>
      <c r="H2" s="5"/>
    </row>
    <row r="3" spans="2:11" ht="15.75" x14ac:dyDescent="0.25">
      <c r="B3" s="5"/>
      <c r="C3" s="5"/>
      <c r="D3" s="5"/>
      <c r="E3" s="5"/>
      <c r="F3" s="5"/>
      <c r="G3" s="5"/>
      <c r="H3" s="5"/>
    </row>
    <row r="4" spans="2:11" ht="15.75" x14ac:dyDescent="0.25">
      <c r="B4" s="5" t="s">
        <v>1</v>
      </c>
      <c r="C4" s="5"/>
      <c r="D4" s="5"/>
      <c r="E4" s="5" t="s">
        <v>2</v>
      </c>
      <c r="F4" s="5"/>
      <c r="G4" s="5"/>
      <c r="H4" s="5"/>
    </row>
    <row r="5" spans="2:11" ht="15.75" x14ac:dyDescent="0.25">
      <c r="B5" s="5"/>
      <c r="C5" s="5"/>
      <c r="D5" s="5"/>
      <c r="E5" s="5"/>
      <c r="F5" s="5"/>
      <c r="G5" s="5"/>
      <c r="H5" s="5"/>
    </row>
    <row r="6" spans="2:11" ht="16.5" thickBot="1" x14ac:dyDescent="0.3">
      <c r="B6" s="6" t="s">
        <v>21</v>
      </c>
      <c r="C6" s="5"/>
      <c r="D6" s="5"/>
      <c r="E6" s="5"/>
      <c r="F6" s="5"/>
      <c r="G6" s="5"/>
      <c r="H6" s="5"/>
    </row>
    <row r="7" spans="2:11" ht="16.5" thickTop="1" x14ac:dyDescent="0.25">
      <c r="B7" s="7"/>
      <c r="C7" s="8"/>
      <c r="D7" s="9"/>
      <c r="E7" s="5"/>
      <c r="F7" s="5"/>
      <c r="G7" s="5"/>
      <c r="H7" s="5"/>
    </row>
    <row r="8" spans="2:11" ht="31.5" x14ac:dyDescent="0.25">
      <c r="B8" s="22" t="s">
        <v>3</v>
      </c>
      <c r="C8" s="10" t="s">
        <v>52</v>
      </c>
      <c r="D8" s="11">
        <v>93</v>
      </c>
      <c r="E8" s="5"/>
      <c r="F8" s="5"/>
      <c r="G8" s="5"/>
      <c r="H8" s="5"/>
    </row>
    <row r="9" spans="2:11" ht="31.5" x14ac:dyDescent="0.25">
      <c r="B9" s="22" t="s">
        <v>4</v>
      </c>
      <c r="C9" s="10" t="s">
        <v>53</v>
      </c>
      <c r="D9" s="11">
        <v>24</v>
      </c>
      <c r="E9" s="5"/>
      <c r="F9" s="5"/>
      <c r="G9" s="5"/>
      <c r="H9" s="5"/>
    </row>
    <row r="10" spans="2:11" ht="35.25" thickBot="1" x14ac:dyDescent="0.3">
      <c r="B10" s="28" t="s">
        <v>5</v>
      </c>
      <c r="C10" s="12" t="s">
        <v>54</v>
      </c>
      <c r="D10" s="13">
        <v>230</v>
      </c>
      <c r="E10" s="5"/>
      <c r="F10" s="5"/>
      <c r="G10" s="5"/>
      <c r="H10" s="5"/>
    </row>
    <row r="11" spans="2:11" ht="16.5" thickTop="1" x14ac:dyDescent="0.25">
      <c r="B11" s="5"/>
      <c r="C11" s="5"/>
      <c r="D11" s="5"/>
      <c r="E11" s="5"/>
      <c r="F11" s="5"/>
      <c r="G11" s="5"/>
      <c r="H11" s="5"/>
    </row>
    <row r="12" spans="2:11" ht="16.5" thickBot="1" x14ac:dyDescent="0.3">
      <c r="B12" s="5"/>
      <c r="C12" s="5"/>
      <c r="D12" s="5"/>
      <c r="E12" s="5"/>
      <c r="F12" s="5"/>
      <c r="G12" s="5"/>
      <c r="H12" s="5"/>
    </row>
    <row r="13" spans="2:11" ht="16.5" thickTop="1" x14ac:dyDescent="0.25">
      <c r="B13" s="34" t="s">
        <v>11</v>
      </c>
      <c r="C13" s="36" t="s">
        <v>6</v>
      </c>
      <c r="D13" s="36" t="s">
        <v>7</v>
      </c>
      <c r="E13" s="36" t="s">
        <v>8</v>
      </c>
      <c r="F13" s="36" t="s">
        <v>9</v>
      </c>
      <c r="G13" s="37" t="s">
        <v>10</v>
      </c>
      <c r="H13" s="5"/>
      <c r="K13" s="1"/>
    </row>
    <row r="14" spans="2:11" ht="15.75" x14ac:dyDescent="0.25">
      <c r="B14" s="35"/>
      <c r="C14" s="38" t="s">
        <v>14</v>
      </c>
      <c r="D14" s="38"/>
      <c r="E14" s="38" t="s">
        <v>14</v>
      </c>
      <c r="F14" s="38" t="s">
        <v>20</v>
      </c>
      <c r="G14" s="39" t="s">
        <v>15</v>
      </c>
      <c r="H14" s="5"/>
      <c r="I14" s="2"/>
      <c r="J14" s="2"/>
      <c r="K14" s="2"/>
    </row>
    <row r="15" spans="2:11" ht="15.75" x14ac:dyDescent="0.25">
      <c r="B15" s="22" t="s">
        <v>34</v>
      </c>
      <c r="C15" s="40">
        <f>80*10</f>
        <v>800</v>
      </c>
      <c r="D15" s="40">
        <v>0.93</v>
      </c>
      <c r="E15" s="41">
        <f>C15/D15</f>
        <v>860.21505376344078</v>
      </c>
      <c r="F15" s="40">
        <v>4</v>
      </c>
      <c r="G15" s="42">
        <f>E15*F15</f>
        <v>3440.8602150537631</v>
      </c>
      <c r="H15" s="5"/>
    </row>
    <row r="16" spans="2:11" ht="15.75" x14ac:dyDescent="0.25">
      <c r="B16" s="22" t="s">
        <v>12</v>
      </c>
      <c r="C16" s="40">
        <v>100</v>
      </c>
      <c r="D16" s="40">
        <v>0.93</v>
      </c>
      <c r="E16" s="41">
        <f t="shared" ref="E16:E17" si="0">C16/D16</f>
        <v>107.5268817204301</v>
      </c>
      <c r="F16" s="40">
        <v>8</v>
      </c>
      <c r="G16" s="42">
        <f t="shared" ref="G16:G17" si="1">E16*F16</f>
        <v>860.21505376344078</v>
      </c>
      <c r="H16" s="5"/>
    </row>
    <row r="17" spans="2:8" ht="16.5" thickBot="1" x14ac:dyDescent="0.3">
      <c r="B17" s="28" t="s">
        <v>13</v>
      </c>
      <c r="C17" s="43">
        <v>1000</v>
      </c>
      <c r="D17" s="43">
        <v>0.93</v>
      </c>
      <c r="E17" s="44">
        <f t="shared" si="0"/>
        <v>1075.2688172043011</v>
      </c>
      <c r="F17" s="43">
        <v>2</v>
      </c>
      <c r="G17" s="45">
        <f t="shared" si="1"/>
        <v>2150.5376344086021</v>
      </c>
      <c r="H17" s="5"/>
    </row>
    <row r="18" spans="2:8" ht="16.5" thickTop="1" x14ac:dyDescent="0.25">
      <c r="B18" s="5"/>
      <c r="C18" s="15"/>
      <c r="D18" s="15"/>
      <c r="E18" s="15"/>
      <c r="F18" s="15"/>
      <c r="G18" s="15"/>
      <c r="H18" s="5"/>
    </row>
    <row r="19" spans="2:8" ht="16.5" thickBot="1" x14ac:dyDescent="0.3">
      <c r="B19" s="5"/>
      <c r="C19" s="15"/>
      <c r="D19" s="15"/>
      <c r="E19" s="15"/>
      <c r="F19" s="15"/>
      <c r="G19" s="15"/>
      <c r="H19" s="5"/>
    </row>
    <row r="20" spans="2:8" ht="16.5" thickTop="1" x14ac:dyDescent="0.25">
      <c r="B20" s="31" t="s">
        <v>16</v>
      </c>
      <c r="C20" s="16">
        <f>SUM(G15:G17)</f>
        <v>6451.6129032258068</v>
      </c>
      <c r="D20" s="15"/>
      <c r="E20" s="15"/>
      <c r="F20" s="15"/>
      <c r="G20" s="15"/>
      <c r="H20" s="5"/>
    </row>
    <row r="21" spans="2:8" ht="31.5" x14ac:dyDescent="0.25">
      <c r="B21" s="32" t="s">
        <v>17</v>
      </c>
      <c r="C21" s="17">
        <f>C20/D9</f>
        <v>268.81720430107526</v>
      </c>
      <c r="D21" s="15"/>
      <c r="E21" s="15"/>
      <c r="F21" s="15"/>
      <c r="G21" s="15"/>
      <c r="H21" s="5"/>
    </row>
    <row r="22" spans="2:8" ht="31.5" x14ac:dyDescent="0.25">
      <c r="B22" s="32" t="s">
        <v>19</v>
      </c>
      <c r="C22" s="18">
        <f>SUM(C15:C17)</f>
        <v>1900</v>
      </c>
      <c r="D22" s="15"/>
      <c r="E22" s="15"/>
      <c r="F22" s="15"/>
      <c r="G22" s="15"/>
      <c r="H22" s="5"/>
    </row>
    <row r="23" spans="2:8" ht="32.25" thickBot="1" x14ac:dyDescent="0.3">
      <c r="B23" s="33" t="s">
        <v>18</v>
      </c>
      <c r="C23" s="19">
        <f>SUM(E15:E17)</f>
        <v>2043.010752688172</v>
      </c>
      <c r="D23" s="15"/>
      <c r="E23" s="15"/>
      <c r="F23" s="15"/>
      <c r="G23" s="15"/>
      <c r="H23" s="5"/>
    </row>
    <row r="24" spans="2:8" ht="16.5" thickTop="1" x14ac:dyDescent="0.25">
      <c r="B24" s="5"/>
      <c r="C24" s="20"/>
      <c r="D24" s="15"/>
      <c r="E24" s="15"/>
      <c r="F24" s="15"/>
      <c r="G24" s="15"/>
      <c r="H24" s="5"/>
    </row>
    <row r="25" spans="2:8" ht="15.75" x14ac:dyDescent="0.25">
      <c r="B25" s="5"/>
      <c r="C25" s="20"/>
      <c r="D25" s="15"/>
      <c r="E25" s="15"/>
      <c r="F25" s="15"/>
      <c r="G25" s="15"/>
      <c r="H25" s="5"/>
    </row>
    <row r="26" spans="2:8" ht="63" customHeight="1" x14ac:dyDescent="0.25">
      <c r="B26" s="46" t="s">
        <v>22</v>
      </c>
      <c r="C26" s="46"/>
      <c r="D26" s="47" t="s">
        <v>55</v>
      </c>
      <c r="E26" s="47"/>
      <c r="F26" s="47"/>
      <c r="G26" s="15"/>
      <c r="H26" s="5"/>
    </row>
    <row r="27" spans="2:8" ht="15.75" x14ac:dyDescent="0.25">
      <c r="B27" s="5"/>
      <c r="C27" s="20"/>
      <c r="D27" s="15"/>
      <c r="E27" s="15"/>
      <c r="F27" s="15"/>
      <c r="G27" s="15"/>
      <c r="H27" s="5"/>
    </row>
    <row r="28" spans="2:8" ht="16.5" thickBot="1" x14ac:dyDescent="0.3">
      <c r="B28" s="5"/>
      <c r="C28" s="20"/>
      <c r="D28" s="15"/>
      <c r="E28" s="15"/>
      <c r="F28" s="15"/>
      <c r="G28" s="15"/>
      <c r="H28" s="5"/>
    </row>
    <row r="29" spans="2:8" ht="32.25" thickTop="1" x14ac:dyDescent="0.25">
      <c r="B29" s="21" t="s">
        <v>24</v>
      </c>
      <c r="C29" s="9">
        <v>3</v>
      </c>
      <c r="D29" s="5"/>
      <c r="E29" s="5"/>
      <c r="F29" s="5"/>
      <c r="G29" s="5"/>
      <c r="H29" s="5"/>
    </row>
    <row r="30" spans="2:8" ht="31.5" x14ac:dyDescent="0.25">
      <c r="B30" s="22" t="s">
        <v>23</v>
      </c>
      <c r="C30" s="11">
        <v>0.5</v>
      </c>
      <c r="D30" s="5"/>
      <c r="E30" s="5"/>
      <c r="F30" s="5"/>
      <c r="G30" s="5"/>
      <c r="H30" s="5"/>
    </row>
    <row r="31" spans="2:8" ht="15.75" x14ac:dyDescent="0.25">
      <c r="B31" s="22" t="s">
        <v>25</v>
      </c>
      <c r="C31" s="14">
        <f>((C21*C29)/C30)</f>
        <v>1612.9032258064517</v>
      </c>
      <c r="D31" s="5"/>
      <c r="E31" s="5"/>
      <c r="F31" s="5"/>
      <c r="G31" s="5"/>
      <c r="H31" s="5"/>
    </row>
    <row r="32" spans="2:8" ht="31.5" x14ac:dyDescent="0.25">
      <c r="B32" s="22" t="s">
        <v>26</v>
      </c>
      <c r="C32" s="23">
        <v>255</v>
      </c>
      <c r="D32" s="5"/>
      <c r="E32" s="5"/>
      <c r="F32" s="5"/>
      <c r="G32" s="5"/>
      <c r="H32" s="5"/>
    </row>
    <row r="33" spans="2:11" ht="15.75" x14ac:dyDescent="0.25">
      <c r="B33" s="22" t="s">
        <v>27</v>
      </c>
      <c r="C33" s="24">
        <f>C31/C32</f>
        <v>6.3251106894370652</v>
      </c>
      <c r="D33" s="5"/>
      <c r="E33" s="5"/>
      <c r="F33" s="5"/>
      <c r="G33" s="5"/>
      <c r="H33" s="5"/>
    </row>
    <row r="34" spans="2:11" ht="15.75" x14ac:dyDescent="0.25">
      <c r="B34" s="22" t="s">
        <v>28</v>
      </c>
      <c r="C34" s="25">
        <f>D9/12</f>
        <v>2</v>
      </c>
      <c r="D34" s="5"/>
      <c r="E34" s="5"/>
      <c r="F34" s="5"/>
      <c r="G34" s="5"/>
      <c r="H34" s="5"/>
    </row>
    <row r="35" spans="2:11" ht="15.75" x14ac:dyDescent="0.25">
      <c r="B35" s="22" t="s">
        <v>29</v>
      </c>
      <c r="C35" s="26">
        <f>C33*C34</f>
        <v>12.65022137887413</v>
      </c>
      <c r="D35" s="5"/>
      <c r="E35" s="5"/>
      <c r="F35" s="5"/>
      <c r="G35" s="5"/>
      <c r="H35" s="5"/>
    </row>
    <row r="36" spans="2:11" ht="31.5" x14ac:dyDescent="0.25">
      <c r="B36" s="22" t="s">
        <v>30</v>
      </c>
      <c r="C36" s="14">
        <f>C33*C32</f>
        <v>1612.9032258064517</v>
      </c>
      <c r="D36" s="5"/>
      <c r="E36" s="5"/>
      <c r="F36" s="5"/>
      <c r="G36" s="5"/>
      <c r="H36" s="5"/>
    </row>
    <row r="37" spans="2:11" ht="31.5" x14ac:dyDescent="0.25">
      <c r="B37" s="22" t="s">
        <v>31</v>
      </c>
      <c r="C37" s="27">
        <f>((C36*D9)/1000)</f>
        <v>38.70967741935484</v>
      </c>
      <c r="D37" s="5"/>
      <c r="E37" s="5"/>
      <c r="F37" s="5"/>
      <c r="G37" s="5"/>
      <c r="H37" s="5"/>
    </row>
    <row r="38" spans="2:11" ht="16.5" thickBot="1" x14ac:dyDescent="0.3">
      <c r="B38" s="28" t="s">
        <v>32</v>
      </c>
      <c r="C38" s="29">
        <f>((0.75*C21)/(C36))</f>
        <v>0.125</v>
      </c>
      <c r="D38" s="5"/>
      <c r="E38" s="5"/>
      <c r="F38" s="5"/>
      <c r="G38" s="5"/>
      <c r="H38" s="5"/>
    </row>
    <row r="39" spans="2:11" ht="16.5" thickTop="1" x14ac:dyDescent="0.25">
      <c r="B39" s="5"/>
      <c r="C39" s="5"/>
      <c r="D39" s="5"/>
      <c r="E39" s="5"/>
      <c r="F39" s="5"/>
      <c r="G39" s="5"/>
      <c r="H39" s="5"/>
    </row>
    <row r="40" spans="2:11" ht="15.75" x14ac:dyDescent="0.25">
      <c r="B40" s="5"/>
      <c r="C40" s="5"/>
      <c r="D40" s="5"/>
      <c r="E40" s="5"/>
      <c r="F40" s="5"/>
      <c r="G40" s="5"/>
      <c r="H40" s="5"/>
    </row>
    <row r="41" spans="2:11" ht="15.75" x14ac:dyDescent="0.25">
      <c r="B41" s="57" t="s">
        <v>33</v>
      </c>
      <c r="C41" s="58"/>
      <c r="D41" s="5"/>
      <c r="E41" s="5"/>
      <c r="F41" s="5"/>
      <c r="G41" s="5"/>
      <c r="H41" s="5"/>
    </row>
    <row r="42" spans="2:11" ht="15.75" x14ac:dyDescent="0.25">
      <c r="B42" s="58"/>
      <c r="C42" s="58"/>
      <c r="D42" s="5"/>
      <c r="E42" s="5"/>
      <c r="F42" s="5"/>
      <c r="G42" s="5"/>
      <c r="H42" s="5"/>
    </row>
    <row r="43" spans="2:11" ht="15.75" x14ac:dyDescent="0.25">
      <c r="B43" s="57" t="s">
        <v>51</v>
      </c>
      <c r="C43" s="58"/>
      <c r="D43" s="5"/>
      <c r="E43" s="5"/>
      <c r="F43" s="5"/>
      <c r="G43" s="5"/>
      <c r="H43" s="5"/>
    </row>
    <row r="44" spans="2:11" ht="16.5" thickBot="1" x14ac:dyDescent="0.3">
      <c r="B44" s="5"/>
      <c r="C44" s="5"/>
      <c r="D44" s="5"/>
      <c r="E44" s="5"/>
      <c r="F44" s="5"/>
      <c r="G44" s="5"/>
      <c r="H44" s="5"/>
      <c r="K44" s="4"/>
    </row>
    <row r="45" spans="2:11" ht="16.5" thickTop="1" x14ac:dyDescent="0.25">
      <c r="B45" s="21" t="s">
        <v>35</v>
      </c>
      <c r="C45" s="48">
        <f>C20</f>
        <v>6451.6129032258068</v>
      </c>
      <c r="D45" s="5"/>
      <c r="E45" s="5"/>
      <c r="F45" s="5"/>
      <c r="G45" s="5"/>
      <c r="H45" s="5"/>
    </row>
    <row r="46" spans="2:11" ht="31.5" x14ac:dyDescent="0.25">
      <c r="B46" s="22" t="s">
        <v>36</v>
      </c>
      <c r="C46" s="49">
        <v>0.93</v>
      </c>
      <c r="D46" s="5"/>
      <c r="E46" s="5"/>
      <c r="F46" s="5"/>
      <c r="G46" s="5"/>
      <c r="H46" s="5"/>
    </row>
    <row r="47" spans="2:11" ht="15.75" x14ac:dyDescent="0.25">
      <c r="B47" s="22" t="s">
        <v>37</v>
      </c>
      <c r="C47" s="42">
        <f>C45/C46</f>
        <v>6937.2181755116198</v>
      </c>
      <c r="D47" s="5"/>
      <c r="E47" s="5"/>
      <c r="F47" s="5"/>
      <c r="G47" s="5"/>
      <c r="H47" s="5"/>
    </row>
    <row r="48" spans="2:11" ht="31.5" x14ac:dyDescent="0.25">
      <c r="B48" s="22" t="s">
        <v>38</v>
      </c>
      <c r="C48" s="50">
        <f>41.2*C46</f>
        <v>38.316000000000003</v>
      </c>
      <c r="D48" s="5"/>
      <c r="E48" s="5"/>
      <c r="F48" s="5"/>
      <c r="G48" s="5"/>
      <c r="H48" s="5"/>
    </row>
    <row r="49" spans="2:8" ht="32.25" thickBot="1" x14ac:dyDescent="0.3">
      <c r="B49" s="22" t="s">
        <v>39</v>
      </c>
      <c r="C49" s="51">
        <f>410*0.9</f>
        <v>369</v>
      </c>
      <c r="D49" s="5"/>
      <c r="E49" s="5"/>
      <c r="F49" s="5"/>
      <c r="G49" s="5"/>
      <c r="H49" s="5"/>
    </row>
    <row r="50" spans="2:8" ht="33" thickTop="1" thickBot="1" x14ac:dyDescent="0.3">
      <c r="B50" s="30" t="s">
        <v>40</v>
      </c>
      <c r="C50" s="52">
        <v>5</v>
      </c>
      <c r="D50" s="5"/>
      <c r="E50" s="5"/>
      <c r="F50" s="5"/>
      <c r="G50" s="5"/>
      <c r="H50" s="5"/>
    </row>
    <row r="51" spans="2:8" ht="32.25" thickTop="1" x14ac:dyDescent="0.25">
      <c r="B51" s="22" t="s">
        <v>41</v>
      </c>
      <c r="C51" s="42">
        <f>C49*C50</f>
        <v>1845</v>
      </c>
      <c r="D51" s="5"/>
      <c r="E51" s="5"/>
      <c r="F51" s="5"/>
      <c r="G51" s="5"/>
      <c r="H51" s="5"/>
    </row>
    <row r="52" spans="2:8" ht="31.5" x14ac:dyDescent="0.25">
      <c r="B52" s="22" t="s">
        <v>42</v>
      </c>
      <c r="C52" s="50">
        <f>E53*C51</f>
        <v>1660.5</v>
      </c>
      <c r="D52" s="5" t="s">
        <v>43</v>
      </c>
      <c r="E52" s="5" t="s">
        <v>44</v>
      </c>
      <c r="F52" s="5"/>
      <c r="G52" s="5"/>
      <c r="H52" s="5"/>
    </row>
    <row r="53" spans="2:8" ht="15.75" x14ac:dyDescent="0.25">
      <c r="B53" s="22"/>
      <c r="C53" s="51"/>
      <c r="D53" s="5">
        <v>0.8</v>
      </c>
      <c r="E53" s="5">
        <v>0.9</v>
      </c>
      <c r="F53" s="5"/>
      <c r="G53" s="5"/>
      <c r="H53" s="5"/>
    </row>
    <row r="54" spans="2:8" ht="31.5" x14ac:dyDescent="0.25">
      <c r="B54" s="22" t="s">
        <v>45</v>
      </c>
      <c r="C54" s="53">
        <f>C47/C52</f>
        <v>4.1777887235842339</v>
      </c>
      <c r="D54" s="5"/>
      <c r="E54" s="5"/>
      <c r="F54" s="5"/>
      <c r="G54" s="5"/>
      <c r="H54" s="5"/>
    </row>
    <row r="55" spans="2:8" ht="31.5" x14ac:dyDescent="0.25">
      <c r="B55" s="22" t="s">
        <v>46</v>
      </c>
      <c r="C55" s="50">
        <f>D9/C48</f>
        <v>0.62637018477920448</v>
      </c>
      <c r="D55" s="5"/>
      <c r="E55" s="5"/>
      <c r="F55" s="5"/>
      <c r="G55" s="5"/>
      <c r="H55" s="5"/>
    </row>
    <row r="56" spans="2:8" ht="15.75" x14ac:dyDescent="0.25">
      <c r="B56" s="22" t="s">
        <v>48</v>
      </c>
      <c r="C56" s="54">
        <f>C54/C55</f>
        <v>6.6698396972022298</v>
      </c>
      <c r="D56" s="5"/>
      <c r="E56" s="5"/>
      <c r="F56" s="5"/>
      <c r="G56" s="5"/>
      <c r="H56" s="5"/>
    </row>
    <row r="57" spans="2:8" ht="31.5" x14ac:dyDescent="0.25">
      <c r="B57" s="22" t="s">
        <v>47</v>
      </c>
      <c r="C57" s="55">
        <f>C55*C56</f>
        <v>4.1777887235842339</v>
      </c>
      <c r="D57" s="5"/>
      <c r="E57" s="5"/>
      <c r="F57" s="5"/>
      <c r="G57" s="5"/>
      <c r="H57" s="5"/>
    </row>
    <row r="58" spans="2:8" ht="31.5" x14ac:dyDescent="0.25">
      <c r="B58" s="22" t="s">
        <v>50</v>
      </c>
      <c r="C58" s="51">
        <v>410</v>
      </c>
      <c r="D58" s="5"/>
      <c r="E58" s="5"/>
      <c r="F58" s="5"/>
      <c r="G58" s="5"/>
      <c r="H58" s="5"/>
    </row>
    <row r="59" spans="2:8" ht="16.5" thickBot="1" x14ac:dyDescent="0.3">
      <c r="B59" s="28" t="s">
        <v>49</v>
      </c>
      <c r="C59" s="56">
        <f>C57*C58</f>
        <v>1712.8933766695359</v>
      </c>
      <c r="D59" s="5"/>
      <c r="E59" s="5"/>
      <c r="F59" s="5"/>
      <c r="G59" s="5"/>
      <c r="H59" s="5"/>
    </row>
    <row r="60" spans="2:8" ht="16.5" thickTop="1" x14ac:dyDescent="0.25">
      <c r="B60" s="5"/>
      <c r="C60" s="5"/>
      <c r="D60" s="5"/>
      <c r="E60" s="5"/>
      <c r="F60" s="5"/>
      <c r="G60" s="5"/>
      <c r="H60" s="5"/>
    </row>
    <row r="61" spans="2:8" ht="15.75" x14ac:dyDescent="0.25">
      <c r="B61" s="5"/>
      <c r="C61" s="5"/>
      <c r="D61" s="5"/>
      <c r="E61" s="5"/>
      <c r="F61" s="5"/>
      <c r="G61" s="5"/>
      <c r="H61" s="5"/>
    </row>
    <row r="62" spans="2:8" ht="15.75" x14ac:dyDescent="0.25">
      <c r="B62" s="5"/>
      <c r="C62" s="5"/>
      <c r="D62" s="5"/>
      <c r="E62" s="5"/>
      <c r="F62" s="5"/>
      <c r="G62" s="5"/>
      <c r="H62" s="5"/>
    </row>
    <row r="63" spans="2:8" ht="15.75" x14ac:dyDescent="0.25">
      <c r="B63" s="5"/>
      <c r="C63" s="5"/>
      <c r="D63" s="5"/>
      <c r="E63" s="5"/>
      <c r="F63" s="5"/>
      <c r="G63" s="5"/>
      <c r="H63" s="5"/>
    </row>
    <row r="64" spans="2:8" ht="15.75" x14ac:dyDescent="0.25">
      <c r="B64" s="5"/>
      <c r="C64" s="5"/>
      <c r="D64" s="5"/>
      <c r="E64" s="5"/>
      <c r="F64" s="5"/>
      <c r="G64" s="5"/>
      <c r="H64" s="5"/>
    </row>
    <row r="65" spans="2:8" ht="15.75" x14ac:dyDescent="0.25">
      <c r="B65" s="5"/>
      <c r="C65" s="5"/>
      <c r="D65" s="5"/>
      <c r="E65" s="5"/>
      <c r="F65" s="5"/>
      <c r="G65" s="5"/>
      <c r="H65" s="5"/>
    </row>
    <row r="66" spans="2:8" ht="15.75" x14ac:dyDescent="0.25">
      <c r="B66" s="5"/>
      <c r="C66" s="5"/>
      <c r="D66" s="5"/>
      <c r="E66" s="5"/>
      <c r="F66" s="5"/>
      <c r="G66" s="5"/>
      <c r="H66" s="5"/>
    </row>
    <row r="67" spans="2:8" ht="15.75" x14ac:dyDescent="0.25">
      <c r="B67" s="5"/>
      <c r="C67" s="5"/>
      <c r="D67" s="5"/>
      <c r="E67" s="5"/>
      <c r="F67" s="5"/>
      <c r="G67" s="5"/>
      <c r="H67" s="5"/>
    </row>
    <row r="68" spans="2:8" ht="18.75" x14ac:dyDescent="0.3">
      <c r="B68" s="3"/>
      <c r="C68" s="3"/>
      <c r="D68" s="3"/>
      <c r="E68" s="3"/>
      <c r="F68" s="3"/>
      <c r="G68" s="3"/>
      <c r="H68" s="3"/>
    </row>
    <row r="69" spans="2:8" ht="18.75" x14ac:dyDescent="0.3">
      <c r="B69" s="3"/>
      <c r="C69" s="3"/>
      <c r="D69" s="3"/>
      <c r="E69" s="3"/>
      <c r="F69" s="3"/>
      <c r="G69" s="3"/>
      <c r="H69" s="3"/>
    </row>
    <row r="70" spans="2:8" ht="18.75" x14ac:dyDescent="0.3">
      <c r="B70" s="3"/>
      <c r="C70" s="3"/>
      <c r="D70" s="3"/>
      <c r="E70" s="3"/>
      <c r="F70" s="3"/>
      <c r="G70" s="3"/>
      <c r="H70" s="3"/>
    </row>
    <row r="71" spans="2:8" ht="18.75" x14ac:dyDescent="0.3">
      <c r="B71" s="3"/>
      <c r="C71" s="3"/>
      <c r="D71" s="3"/>
      <c r="E71" s="3"/>
      <c r="F71" s="3"/>
      <c r="G71" s="3"/>
      <c r="H71" s="3"/>
    </row>
    <row r="72" spans="2:8" ht="18.75" x14ac:dyDescent="0.3">
      <c r="B72" s="3"/>
      <c r="C72" s="3"/>
      <c r="D72" s="3"/>
      <c r="E72" s="3"/>
      <c r="F72" s="3"/>
      <c r="G72" s="3"/>
      <c r="H72" s="3"/>
    </row>
    <row r="73" spans="2:8" ht="18.75" x14ac:dyDescent="0.3">
      <c r="B73" s="3"/>
      <c r="C73" s="3"/>
      <c r="D73" s="3"/>
      <c r="E73" s="3"/>
      <c r="F73" s="3"/>
      <c r="G73" s="3"/>
      <c r="H73" s="3"/>
    </row>
    <row r="74" spans="2:8" ht="18.75" x14ac:dyDescent="0.3">
      <c r="B74" s="3"/>
      <c r="C74" s="3"/>
      <c r="D74" s="3"/>
      <c r="E74" s="3"/>
      <c r="F74" s="3"/>
      <c r="G74" s="3"/>
      <c r="H74" s="3"/>
    </row>
    <row r="75" spans="2:8" ht="18.75" x14ac:dyDescent="0.3">
      <c r="B75" s="3"/>
      <c r="C75" s="3"/>
      <c r="D75" s="3"/>
      <c r="E75" s="3"/>
      <c r="F75" s="3"/>
      <c r="G75" s="3"/>
      <c r="H75" s="3"/>
    </row>
    <row r="76" spans="2:8" ht="18.75" x14ac:dyDescent="0.3">
      <c r="B76" s="3"/>
      <c r="C76" s="3"/>
      <c r="D76" s="3"/>
      <c r="E76" s="3"/>
      <c r="F76" s="3"/>
      <c r="G76" s="3"/>
      <c r="H76" s="3"/>
    </row>
    <row r="77" spans="2:8" ht="18.75" x14ac:dyDescent="0.3">
      <c r="B77" s="3"/>
      <c r="C77" s="3"/>
      <c r="D77" s="3"/>
      <c r="E77" s="3"/>
      <c r="F77" s="3"/>
      <c r="G77" s="3"/>
      <c r="H77" s="3"/>
    </row>
    <row r="78" spans="2:8" ht="18.75" x14ac:dyDescent="0.3">
      <c r="B78" s="3"/>
      <c r="C78" s="3"/>
      <c r="D78" s="3"/>
      <c r="E78" s="3"/>
      <c r="F78" s="3"/>
      <c r="G78" s="3"/>
      <c r="H78" s="3"/>
    </row>
    <row r="79" spans="2:8" ht="18.75" x14ac:dyDescent="0.3">
      <c r="B79" s="3"/>
      <c r="C79" s="3"/>
      <c r="D79" s="3"/>
      <c r="E79" s="3"/>
      <c r="F79" s="3"/>
      <c r="G79" s="3"/>
      <c r="H79" s="3"/>
    </row>
    <row r="80" spans="2:8" ht="18.75" x14ac:dyDescent="0.3">
      <c r="B80" s="3"/>
      <c r="C80" s="3"/>
      <c r="D80" s="3"/>
      <c r="E80" s="3"/>
      <c r="F80" s="3"/>
      <c r="G80" s="3"/>
      <c r="H80" s="3"/>
    </row>
    <row r="81" spans="2:8" ht="18.75" x14ac:dyDescent="0.3">
      <c r="B81" s="3"/>
      <c r="C81" s="3"/>
      <c r="D81" s="3"/>
      <c r="E81" s="3"/>
      <c r="F81" s="3"/>
      <c r="G81" s="3"/>
      <c r="H81" s="3"/>
    </row>
    <row r="82" spans="2:8" ht="18.75" x14ac:dyDescent="0.3">
      <c r="B82" s="3"/>
      <c r="C82" s="3"/>
      <c r="D82" s="3"/>
      <c r="E82" s="3"/>
      <c r="F82" s="3"/>
      <c r="G82" s="3"/>
      <c r="H82" s="3"/>
    </row>
    <row r="83" spans="2:8" ht="18.75" x14ac:dyDescent="0.3">
      <c r="B83" s="3"/>
      <c r="C83" s="3"/>
      <c r="D83" s="3"/>
      <c r="E83" s="3"/>
      <c r="F83" s="3"/>
      <c r="G83" s="3"/>
      <c r="H83" s="3"/>
    </row>
    <row r="84" spans="2:8" ht="18.75" x14ac:dyDescent="0.3">
      <c r="B84" s="3"/>
      <c r="C84" s="3"/>
      <c r="D84" s="3"/>
      <c r="E84" s="3"/>
      <c r="F84" s="3"/>
      <c r="G84" s="3"/>
      <c r="H84" s="3"/>
    </row>
    <row r="85" spans="2:8" ht="18.75" x14ac:dyDescent="0.3">
      <c r="B85" s="3"/>
      <c r="C85" s="3"/>
      <c r="D85" s="3"/>
      <c r="E85" s="3"/>
      <c r="F85" s="3"/>
      <c r="G85" s="3"/>
      <c r="H85" s="3"/>
    </row>
    <row r="86" spans="2:8" ht="18.75" x14ac:dyDescent="0.3">
      <c r="B86" s="3"/>
      <c r="C86" s="3"/>
      <c r="D86" s="3"/>
      <c r="E86" s="3"/>
      <c r="F86" s="3"/>
      <c r="G86" s="3"/>
      <c r="H86" s="3"/>
    </row>
    <row r="87" spans="2:8" ht="18.75" x14ac:dyDescent="0.3">
      <c r="B87" s="3"/>
      <c r="C87" s="3"/>
      <c r="D87" s="3"/>
      <c r="E87" s="3"/>
      <c r="F87" s="3"/>
      <c r="G87" s="3"/>
      <c r="H87" s="3"/>
    </row>
    <row r="88" spans="2:8" ht="18.75" x14ac:dyDescent="0.3">
      <c r="B88" s="3"/>
      <c r="C88" s="3"/>
      <c r="D88" s="3"/>
      <c r="E88" s="3"/>
      <c r="F88" s="3"/>
      <c r="G88" s="3"/>
      <c r="H88" s="3"/>
    </row>
    <row r="89" spans="2:8" ht="18.75" x14ac:dyDescent="0.3">
      <c r="B89" s="3"/>
      <c r="C89" s="3"/>
      <c r="D89" s="3"/>
      <c r="E89" s="3"/>
      <c r="F89" s="3"/>
      <c r="G89" s="3"/>
      <c r="H89" s="3"/>
    </row>
    <row r="90" spans="2:8" ht="18.75" x14ac:dyDescent="0.3">
      <c r="B90" s="3"/>
      <c r="C90" s="3"/>
      <c r="D90" s="3"/>
      <c r="E90" s="3"/>
      <c r="F90" s="3"/>
      <c r="G90" s="3"/>
      <c r="H90" s="3"/>
    </row>
    <row r="91" spans="2:8" ht="18.75" x14ac:dyDescent="0.3">
      <c r="B91" s="3"/>
      <c r="C91" s="3"/>
      <c r="D91" s="3"/>
      <c r="E91" s="3"/>
      <c r="F91" s="3"/>
      <c r="G91" s="3"/>
      <c r="H91" s="3"/>
    </row>
    <row r="92" spans="2:8" ht="18.75" x14ac:dyDescent="0.3">
      <c r="B92" s="3"/>
      <c r="C92" s="3"/>
      <c r="D92" s="3"/>
      <c r="E92" s="3"/>
      <c r="F92" s="3"/>
      <c r="G92" s="3"/>
      <c r="H92" s="3"/>
    </row>
  </sheetData>
  <mergeCells count="1">
    <mergeCell ref="D26:F2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53DF-5051-446A-86B6-50D8EF90AF52}">
  <dimension ref="D2:F10"/>
  <sheetViews>
    <sheetView workbookViewId="0">
      <selection activeCell="H9" sqref="H9"/>
    </sheetView>
  </sheetViews>
  <sheetFormatPr baseColWidth="10" defaultRowHeight="15" x14ac:dyDescent="0.25"/>
  <sheetData>
    <row r="2" spans="4:6" x14ac:dyDescent="0.25">
      <c r="D2">
        <v>1700</v>
      </c>
      <c r="F2">
        <v>130</v>
      </c>
    </row>
    <row r="3" spans="4:6" x14ac:dyDescent="0.25">
      <c r="F3">
        <v>330</v>
      </c>
    </row>
    <row r="4" spans="4:6" x14ac:dyDescent="0.25">
      <c r="F4">
        <v>176</v>
      </c>
    </row>
    <row r="5" spans="4:6" x14ac:dyDescent="0.25">
      <c r="F5">
        <v>120</v>
      </c>
    </row>
    <row r="6" spans="4:6" x14ac:dyDescent="0.25">
      <c r="F6">
        <v>118</v>
      </c>
    </row>
    <row r="7" spans="4:6" x14ac:dyDescent="0.25">
      <c r="F7">
        <f>SUM(F2:F6)</f>
        <v>874</v>
      </c>
    </row>
    <row r="8" spans="4:6" x14ac:dyDescent="0.25">
      <c r="D8">
        <f>D2-F7</f>
        <v>826</v>
      </c>
    </row>
    <row r="10" spans="4:6" x14ac:dyDescent="0.25">
      <c r="F10">
        <f>D8+140+100</f>
        <v>1066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Obega</dc:creator>
  <cp:lastModifiedBy>Zack Obega</cp:lastModifiedBy>
  <cp:lastPrinted>2022-05-04T08:05:33Z</cp:lastPrinted>
  <dcterms:created xsi:type="dcterms:W3CDTF">2022-04-26T08:24:13Z</dcterms:created>
  <dcterms:modified xsi:type="dcterms:W3CDTF">2022-05-04T09:52:53Z</dcterms:modified>
</cp:coreProperties>
</file>