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beya\OneDrive\Рабочий стол\excel\hh\"/>
    </mc:Choice>
  </mc:AlternateContent>
  <xr:revisionPtr revIDLastSave="0" documentId="13_ncr:1_{5D14A9BB-6910-48C4-A60A-C60A2A7170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дание" sheetId="1" r:id="rId1"/>
    <sheet name="Данные" sheetId="2" r:id="rId2"/>
    <sheet name="каталог" sheetId="3" r:id="rId3"/>
  </sheets>
  <definedNames>
    <definedName name="_xlnm._FilterDatabase" localSheetId="1" hidden="1">Данные!$A$1:$S$373</definedName>
    <definedName name="Z_0FD074F7_A57D_4A39_B76E_369D5BE23EB4_.wvu.FilterData" localSheetId="1" hidden="1">Данные!$A$1:$R$59</definedName>
    <definedName name="Z_CBE5C9CC_9524_4C2D_B5AD_13AF56A93FD5_.wvu.FilterData" localSheetId="1" hidden="1">Данные!$A$1:$R$50</definedName>
  </definedNames>
  <calcPr calcId="191029"/>
  <customWorkbookViews>
    <customWorkbookView name="Фильтр 1" guid="{0FD074F7-A57D-4A39-B76E-369D5BE23EB4}" maximized="1" windowWidth="0" windowHeight="0" activeSheetId="0"/>
    <customWorkbookView name="Фильтр 2" guid="{CBE5C9CC-9524-4C2D-B5AD-13AF56A93FD5}" maximized="1" windowWidth="0" windowHeight="0" activeSheetId="0"/>
  </customWorkbookViews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S59" i="2"/>
  <c r="G59" i="2"/>
  <c r="B59" i="2"/>
  <c r="S58" i="2"/>
  <c r="G58" i="2"/>
  <c r="B58" i="2"/>
  <c r="S57" i="2"/>
  <c r="G57" i="2"/>
  <c r="B57" i="2"/>
  <c r="S56" i="2"/>
  <c r="G56" i="2"/>
  <c r="B56" i="2"/>
  <c r="S55" i="2"/>
  <c r="G55" i="2"/>
  <c r="B55" i="2"/>
  <c r="S54" i="2"/>
  <c r="G54" i="2"/>
  <c r="B54" i="2"/>
  <c r="S53" i="2"/>
  <c r="G53" i="2"/>
  <c r="B53" i="2"/>
  <c r="S52" i="2"/>
  <c r="G52" i="2"/>
  <c r="B52" i="2"/>
  <c r="S51" i="2"/>
  <c r="G51" i="2"/>
  <c r="B51" i="2"/>
  <c r="S50" i="2"/>
  <c r="G50" i="2"/>
  <c r="B50" i="2"/>
  <c r="S49" i="2"/>
  <c r="G49" i="2"/>
  <c r="B49" i="2"/>
  <c r="S48" i="2"/>
  <c r="G48" i="2"/>
  <c r="B48" i="2"/>
  <c r="S47" i="2"/>
  <c r="G47" i="2"/>
  <c r="B47" i="2"/>
  <c r="S46" i="2"/>
  <c r="G46" i="2"/>
  <c r="B46" i="2"/>
  <c r="S45" i="2"/>
  <c r="G45" i="2"/>
  <c r="B45" i="2"/>
  <c r="S44" i="2"/>
  <c r="G44" i="2"/>
  <c r="B44" i="2"/>
  <c r="S43" i="2"/>
  <c r="G43" i="2"/>
  <c r="B43" i="2"/>
  <c r="S42" i="2"/>
  <c r="G42" i="2"/>
  <c r="B42" i="2"/>
  <c r="S41" i="2"/>
  <c r="G41" i="2"/>
  <c r="B41" i="2"/>
  <c r="S40" i="2"/>
  <c r="G40" i="2"/>
  <c r="B40" i="2"/>
  <c r="S39" i="2"/>
  <c r="G39" i="2"/>
  <c r="B39" i="2"/>
  <c r="S38" i="2"/>
  <c r="G38" i="2"/>
  <c r="B38" i="2"/>
  <c r="S37" i="2"/>
  <c r="G37" i="2"/>
  <c r="B37" i="2"/>
  <c r="S36" i="2"/>
  <c r="G36" i="2"/>
  <c r="B36" i="2"/>
  <c r="S35" i="2"/>
  <c r="G35" i="2"/>
  <c r="B35" i="2"/>
  <c r="S34" i="2"/>
  <c r="G34" i="2"/>
  <c r="B34" i="2"/>
  <c r="S33" i="2"/>
  <c r="G33" i="2"/>
  <c r="B33" i="2"/>
  <c r="S32" i="2"/>
  <c r="G32" i="2"/>
  <c r="B32" i="2"/>
  <c r="B6" i="1" s="1"/>
  <c r="S31" i="2"/>
  <c r="G31" i="2"/>
  <c r="B31" i="2"/>
  <c r="S30" i="2"/>
  <c r="G30" i="2"/>
  <c r="B30" i="2"/>
  <c r="B64" i="2" s="1"/>
  <c r="S29" i="2"/>
  <c r="G29" i="2"/>
  <c r="B29" i="2"/>
  <c r="S28" i="2"/>
  <c r="G28" i="2"/>
  <c r="B28" i="2"/>
  <c r="S27" i="2"/>
  <c r="G27" i="2"/>
  <c r="B27" i="2"/>
  <c r="S26" i="2"/>
  <c r="G26" i="2"/>
  <c r="B26" i="2"/>
  <c r="S25" i="2"/>
  <c r="G25" i="2"/>
  <c r="B25" i="2"/>
  <c r="S24" i="2"/>
  <c r="G24" i="2"/>
  <c r="B24" i="2"/>
  <c r="S23" i="2"/>
  <c r="G23" i="2"/>
  <c r="B23" i="2"/>
  <c r="S22" i="2"/>
  <c r="G22" i="2"/>
  <c r="B22" i="2"/>
  <c r="S21" i="2"/>
  <c r="G21" i="2"/>
  <c r="B21" i="2"/>
  <c r="S20" i="2"/>
  <c r="G20" i="2"/>
  <c r="B20" i="2"/>
  <c r="S19" i="2"/>
  <c r="G19" i="2"/>
  <c r="B19" i="2"/>
  <c r="S18" i="2"/>
  <c r="G18" i="2"/>
  <c r="B18" i="2"/>
  <c r="S17" i="2"/>
  <c r="G17" i="2"/>
  <c r="B17" i="2"/>
  <c r="S16" i="2"/>
  <c r="G16" i="2"/>
  <c r="B16" i="2"/>
  <c r="S15" i="2"/>
  <c r="G15" i="2"/>
  <c r="B15" i="2"/>
  <c r="S14" i="2"/>
  <c r="G14" i="2"/>
  <c r="B14" i="2"/>
  <c r="S13" i="2"/>
  <c r="G13" i="2"/>
  <c r="B13" i="2"/>
  <c r="S12" i="2"/>
  <c r="G12" i="2"/>
  <c r="B12" i="2"/>
  <c r="S11" i="2"/>
  <c r="G11" i="2"/>
  <c r="B11" i="2"/>
  <c r="S10" i="2"/>
  <c r="G10" i="2"/>
  <c r="B10" i="2"/>
  <c r="S9" i="2"/>
  <c r="G9" i="2"/>
  <c r="B9" i="2"/>
  <c r="S8" i="2"/>
  <c r="G8" i="2"/>
  <c r="B8" i="2"/>
  <c r="S7" i="2"/>
  <c r="G7" i="2"/>
  <c r="B7" i="2"/>
  <c r="S6" i="2"/>
  <c r="G6" i="2"/>
  <c r="B6" i="2"/>
  <c r="S5" i="2"/>
  <c r="G5" i="2"/>
  <c r="B5" i="2"/>
  <c r="S4" i="2"/>
  <c r="G4" i="2"/>
  <c r="B4" i="2"/>
  <c r="S3" i="2"/>
  <c r="G3" i="2"/>
  <c r="B3" i="2"/>
  <c r="S2" i="2"/>
  <c r="G2" i="2"/>
  <c r="B2" i="2"/>
  <c r="A57" i="1"/>
  <c r="A56" i="1"/>
  <c r="A55" i="1"/>
  <c r="A54" i="1"/>
  <c r="A53" i="1"/>
  <c r="A52" i="1"/>
  <c r="E52" i="1" s="1"/>
  <c r="A51" i="1"/>
  <c r="A50" i="1"/>
  <c r="A49" i="1"/>
  <c r="A48" i="1"/>
  <c r="A47" i="1"/>
  <c r="A46" i="1"/>
  <c r="E46" i="1" s="1"/>
  <c r="A45" i="1"/>
  <c r="A44" i="1"/>
  <c r="A43" i="1"/>
  <c r="A42" i="1"/>
  <c r="A15" i="1"/>
  <c r="A14" i="1"/>
  <c r="A13" i="1"/>
  <c r="A12" i="1"/>
  <c r="D11" i="1"/>
  <c r="C11" i="1"/>
  <c r="B11" i="1"/>
  <c r="D14" i="1" l="1"/>
  <c r="D12" i="1"/>
  <c r="B13" i="1"/>
  <c r="D15" i="1"/>
  <c r="E53" i="1"/>
  <c r="C13" i="1"/>
  <c r="D13" i="1"/>
  <c r="C12" i="1"/>
  <c r="C42" i="1"/>
  <c r="B42" i="1"/>
  <c r="B48" i="1"/>
  <c r="B54" i="1"/>
  <c r="C43" i="1"/>
  <c r="C49" i="1"/>
  <c r="C55" i="1"/>
  <c r="D44" i="1"/>
  <c r="D50" i="1"/>
  <c r="D56" i="1"/>
  <c r="E45" i="1"/>
  <c r="E51" i="1"/>
  <c r="E57" i="1"/>
  <c r="B12" i="1"/>
  <c r="B15" i="1"/>
  <c r="D42" i="1"/>
  <c r="E43" i="1"/>
  <c r="B46" i="1"/>
  <c r="C47" i="1"/>
  <c r="D48" i="1"/>
  <c r="E49" i="1"/>
  <c r="B52" i="1"/>
  <c r="C53" i="1"/>
  <c r="D54" i="1"/>
  <c r="E55" i="1"/>
  <c r="B47" i="1"/>
  <c r="C15" i="1"/>
  <c r="B45" i="1"/>
  <c r="C46" i="1"/>
  <c r="E48" i="1"/>
  <c r="B51" i="1"/>
  <c r="C52" i="1"/>
  <c r="E54" i="1"/>
  <c r="B14" i="1"/>
  <c r="C45" i="1"/>
  <c r="D46" i="1"/>
  <c r="E47" i="1"/>
  <c r="B50" i="1"/>
  <c r="C51" i="1"/>
  <c r="D52" i="1"/>
  <c r="B56" i="1"/>
  <c r="C57" i="1"/>
  <c r="D43" i="1"/>
  <c r="E44" i="1"/>
  <c r="D49" i="1"/>
  <c r="E50" i="1"/>
  <c r="B53" i="1"/>
  <c r="C54" i="1"/>
  <c r="D55" i="1"/>
  <c r="E56" i="1"/>
  <c r="E42" i="1"/>
  <c r="D47" i="1"/>
  <c r="D53" i="1"/>
  <c r="B57" i="1"/>
  <c r="B44" i="1"/>
  <c r="C14" i="1"/>
  <c r="B43" i="1"/>
  <c r="C44" i="1"/>
  <c r="D45" i="1"/>
  <c r="B49" i="1"/>
  <c r="C50" i="1"/>
  <c r="D51" i="1"/>
  <c r="B55" i="1"/>
  <c r="C56" i="1"/>
  <c r="D57" i="1"/>
</calcChain>
</file>

<file path=xl/sharedStrings.xml><?xml version="1.0" encoding="utf-8"?>
<sst xmlns="http://schemas.openxmlformats.org/spreadsheetml/2006/main" count="1573" uniqueCount="707">
  <si>
    <t>1 Подтянуть в таблицу данные ргп к каждому риэлтору</t>
  </si>
  <si>
    <t>Риэлтор</t>
  </si>
  <si>
    <t>РГП</t>
  </si>
  <si>
    <t>Жарко Виктория Игоревна</t>
  </si>
  <si>
    <t>Наматова Рената Рушановна</t>
  </si>
  <si>
    <t>Тарасенко Екатерина Александровна</t>
  </si>
  <si>
    <t>2 Посчитать сколько в Октябре месяце , у каждого агента из списка выше, было произведено выплат по каждому виду оплаты (банку/..) отдельно</t>
  </si>
  <si>
    <t>3 Посчитать сколько в среднем выплата по каждому руководителю за Ноябрь месяц по банку сбер</t>
  </si>
  <si>
    <t xml:space="preserve">Банк </t>
  </si>
  <si>
    <t>Альфа</t>
  </si>
  <si>
    <t>Личная карта</t>
  </si>
  <si>
    <t>Сбер</t>
  </si>
  <si>
    <t>Аврамов Сергей Иванович</t>
  </si>
  <si>
    <t>Брайловская Дарья Викторовна</t>
  </si>
  <si>
    <t>Истомин Евгений Юрьевич</t>
  </si>
  <si>
    <t>Климов Максим Андреевич</t>
  </si>
  <si>
    <t>Малыхина Елена Юрьевна</t>
  </si>
  <si>
    <t>Нагайцева Мария Михайловна</t>
  </si>
  <si>
    <t>Назаров Дмитрий Александрович</t>
  </si>
  <si>
    <t>Пелагей Татьяна Юрьевна</t>
  </si>
  <si>
    <t>Плаксин Сергей Юрьевич</t>
  </si>
  <si>
    <t>Пулькин Иван Андреевич</t>
  </si>
  <si>
    <t>Сердюк Андрей Игоревич</t>
  </si>
  <si>
    <t>Таллаев Борис Васильевич</t>
  </si>
  <si>
    <t>Фомина Юлия Кирилловна</t>
  </si>
  <si>
    <t>4 Создать таблицу по ргп и подтянуть туда по столбцам сумму всех поступлений по каждому банку отдельно за ноябрь, Именно таблица, не сводная. Настроить градиент.</t>
  </si>
  <si>
    <t>Уралсиб</t>
  </si>
  <si>
    <t>дата поступления</t>
  </si>
  <si>
    <t>Риелтор</t>
  </si>
  <si>
    <t>ИП</t>
  </si>
  <si>
    <t xml:space="preserve">дата отправки </t>
  </si>
  <si>
    <t>месяц</t>
  </si>
  <si>
    <t>Выплаты</t>
  </si>
  <si>
    <t>Этажи Москва</t>
  </si>
  <si>
    <t>Этажи Мск ЮАО</t>
  </si>
  <si>
    <t>ОП Этажи Москва Север</t>
  </si>
  <si>
    <t>ЭТАЖИ МОСКВА СЕВЕР</t>
  </si>
  <si>
    <t>ИП Брайловская</t>
  </si>
  <si>
    <t>Центр Новостроек</t>
  </si>
  <si>
    <t>ЦН Этажи</t>
  </si>
  <si>
    <t>Этажи МСК ЮВАО</t>
  </si>
  <si>
    <t>ИП Аврамов</t>
  </si>
  <si>
    <t>ИП Морозов</t>
  </si>
  <si>
    <t>сумма</t>
  </si>
  <si>
    <t>Лахман Владислав Сергеевич</t>
  </si>
  <si>
    <t>Выплачено</t>
  </si>
  <si>
    <t>Юдина Елена Геннадьевна</t>
  </si>
  <si>
    <t>Придаткин Роман Александрович</t>
  </si>
  <si>
    <t>Будайчиева Маяханум Чамсаевна</t>
  </si>
  <si>
    <t>Шкут Татьяна Евгеньевна</t>
  </si>
  <si>
    <t>Булина Александра Николаевна</t>
  </si>
  <si>
    <t>Золотарева Юлия Вячеславовна</t>
  </si>
  <si>
    <t>Подгорнова Анна Вадимовна</t>
  </si>
  <si>
    <t>Алексахин Сергей Александрович</t>
  </si>
  <si>
    <t>Мазжухин Дмитрий Витальевич</t>
  </si>
  <si>
    <t>Копачёва Татьяна Александровна</t>
  </si>
  <si>
    <t>Мурадян Аэлита Ваановна</t>
  </si>
  <si>
    <t>Виткалова Анна Андреевна</t>
  </si>
  <si>
    <t>Штефан Елена Константиновна</t>
  </si>
  <si>
    <t>Пименов Тоомас Юрьевич</t>
  </si>
  <si>
    <t>Кондратенко Виктория Сергеевна</t>
  </si>
  <si>
    <t>Урсакий Юлия Михайловна</t>
  </si>
  <si>
    <t>Клепалова Алевтина Вадимовна</t>
  </si>
  <si>
    <t>Зинкевичус Артур Витальевич</t>
  </si>
  <si>
    <t>Абакарова Анжела Сергеевна</t>
  </si>
  <si>
    <t>Баженова Юлия Борисовна</t>
  </si>
  <si>
    <t>Абду Диар Ахмадович</t>
  </si>
  <si>
    <t>Абитов Руслан Асхатевич</t>
  </si>
  <si>
    <t>Трясин Денис Михайлович</t>
  </si>
  <si>
    <t>Абрамов Владимир Владимирович</t>
  </si>
  <si>
    <t>Адилова Эльвира Вефалиевна</t>
  </si>
  <si>
    <t>Протопопова Сусанна Петровна</t>
  </si>
  <si>
    <t>Ажмухамбетова Айгуль Хайруллаевна</t>
  </si>
  <si>
    <t>Азаровский Никита Сергеевич</t>
  </si>
  <si>
    <t>Айрапетова Алена Эдуардовна</t>
  </si>
  <si>
    <t>Группа 0</t>
  </si>
  <si>
    <t>Аксенова Екатерина Ивановна</t>
  </si>
  <si>
    <t>Лебедев Денис Валерьевич</t>
  </si>
  <si>
    <t>Александров Андрей Сергеевич</t>
  </si>
  <si>
    <t>Александров Кирилл Андреевич</t>
  </si>
  <si>
    <t>Главацкая Дина Олеговна</t>
  </si>
  <si>
    <t>Алексеев Герман Геннадиевич</t>
  </si>
  <si>
    <t>Алексеев Олег Игоревич</t>
  </si>
  <si>
    <t>Алексеева Ольга Геннадьевна</t>
  </si>
  <si>
    <t>Перина Светлана Викторовна</t>
  </si>
  <si>
    <t>Алыков Михаил Петрович</t>
  </si>
  <si>
    <t>Амосов Евгений Евгеньевич</t>
  </si>
  <si>
    <t>Андреева Надежда Николаевна</t>
  </si>
  <si>
    <t>Барановская Анна Сергеевна</t>
  </si>
  <si>
    <t>Андрющенков Руслан Александрович</t>
  </si>
  <si>
    <t>Аникина Анастасия Михайловна</t>
  </si>
  <si>
    <t>Зайцева Анна Александровна</t>
  </si>
  <si>
    <t>Анисимов Константин Александрович</t>
  </si>
  <si>
    <t>Анисимова Екатерина Викторовна</t>
  </si>
  <si>
    <t>Антоничева Марина Петровна</t>
  </si>
  <si>
    <t>Артамонова Евгения Игоревна</t>
  </si>
  <si>
    <t>Артеменко Николай Владимирович</t>
  </si>
  <si>
    <t>Артемова Евгения Витальевна</t>
  </si>
  <si>
    <t>Лошик Артем Юрьевич</t>
  </si>
  <si>
    <t>Артемьева Елена Валерьевна</t>
  </si>
  <si>
    <t>Архипов Денис Викторович</t>
  </si>
  <si>
    <t>Астафуров Сергей Павлович</t>
  </si>
  <si>
    <t>Афонина Мария Валерьевна</t>
  </si>
  <si>
    <t>Афонина Наталья Николаевна</t>
  </si>
  <si>
    <t>Ахмадеев Радик Фазлиханович</t>
  </si>
  <si>
    <t>Бабайцев Илья Сергеевич</t>
  </si>
  <si>
    <t>Бабич Наталья Сергеевна</t>
  </si>
  <si>
    <t>Багаева Альбина Завдатовна</t>
  </si>
  <si>
    <t>Базан Владимир Юрьевич</t>
  </si>
  <si>
    <t>Базанова Ирина Васильевна</t>
  </si>
  <si>
    <t>Байчоров Артур Умарович</t>
  </si>
  <si>
    <t>Бакуменко Всеволод Викторович</t>
  </si>
  <si>
    <t>Баланюк Ирина Григорьевна</t>
  </si>
  <si>
    <t>Барабаш Андрей Викторович</t>
  </si>
  <si>
    <t>Баранов Константин Витальевич</t>
  </si>
  <si>
    <t>Баранов Никита Николаевич</t>
  </si>
  <si>
    <t>Барашкова Гаянэ Степановна</t>
  </si>
  <si>
    <t>Барбар Глеб Вадимович</t>
  </si>
  <si>
    <t>Баринов Роман Игоревич</t>
  </si>
  <si>
    <t>Павлюк Илья Сергеевич</t>
  </si>
  <si>
    <t>Барсуков Дмитрий Николаевич</t>
  </si>
  <si>
    <t>Барыченков Александр Петрович</t>
  </si>
  <si>
    <t>Барышев Игорь Алексеевич</t>
  </si>
  <si>
    <t>Басанкиева Светлана Владимировна</t>
  </si>
  <si>
    <t>Басараб Ольга</t>
  </si>
  <si>
    <t>Бахирев Андрей Леонидович</t>
  </si>
  <si>
    <t>Демидов Евгений Валерьевич</t>
  </si>
  <si>
    <t>Бацазов Азамат Эдикович</t>
  </si>
  <si>
    <t>Безрядина Татьяна Константиновна</t>
  </si>
  <si>
    <t>Бекетова Мадина Икромовна</t>
  </si>
  <si>
    <t>Морозов Валентин Федорович</t>
  </si>
  <si>
    <t>Белик Сюзанна Геннадьевна</t>
  </si>
  <si>
    <t>Белоусова Анна Сергеевна</t>
  </si>
  <si>
    <t>Бердияров Тимур Буюкович</t>
  </si>
  <si>
    <t>Березина Оксана Михайловна</t>
  </si>
  <si>
    <t>Березовская Елена Юрьевна</t>
  </si>
  <si>
    <t>Берман Максим Александрович</t>
  </si>
  <si>
    <t>Беручан Анна Кирилловна</t>
  </si>
  <si>
    <t>Биркова Яна Андреевна</t>
  </si>
  <si>
    <t>Бирюков Дмитрий Борисович</t>
  </si>
  <si>
    <t>Блык Кристина Игоревна</t>
  </si>
  <si>
    <t>Докучаева Диана Юрьевна</t>
  </si>
  <si>
    <t>Бобер Кирилл Анатольевич</t>
  </si>
  <si>
    <t>Бобков Дмитрий Сергеевич</t>
  </si>
  <si>
    <t>Бовичев Владимир Сергеевич</t>
  </si>
  <si>
    <t>Богатиков Михаил Романович</t>
  </si>
  <si>
    <t>Богонатов Николай Юрьевич</t>
  </si>
  <si>
    <t>Боев Никита Сергеевич</t>
  </si>
  <si>
    <t>Бойко Валентина Олеговна</t>
  </si>
  <si>
    <t>Бойко Лаура Эдуардовна</t>
  </si>
  <si>
    <t>Болотова Евгения Александровна</t>
  </si>
  <si>
    <t>Бондарева Екатерина Павловна</t>
  </si>
  <si>
    <t>Бондаренко Руслан Игоревич</t>
  </si>
  <si>
    <t>Борисенко Александр Сергеевич</t>
  </si>
  <si>
    <t>Борисенко Елена Владимировна</t>
  </si>
  <si>
    <t>Борисов Сергей Николаевич</t>
  </si>
  <si>
    <t>Борисова Мария Владиславовна</t>
  </si>
  <si>
    <t>Борисовская Ирина Михайловна</t>
  </si>
  <si>
    <t>Борисовский Илья Михайлович</t>
  </si>
  <si>
    <t>Борковских Игорь Николаевич</t>
  </si>
  <si>
    <t>Борсуковский Павел Викторович</t>
  </si>
  <si>
    <t>Бортникова Валерия Андреевна</t>
  </si>
  <si>
    <t>Борщевский Вадим Вадимович</t>
  </si>
  <si>
    <t>Брюхова Виктория Евгеньевна</t>
  </si>
  <si>
    <t>Емелина Ирина Геннадиевна</t>
  </si>
  <si>
    <t>Будулёва Анастасия Сергеевна</t>
  </si>
  <si>
    <t>Стяжков Константин Игоревич</t>
  </si>
  <si>
    <t>Букреева Анастасия Алексеевна</t>
  </si>
  <si>
    <t>Булавин Сергей Владимирович</t>
  </si>
  <si>
    <t>Бурдыко Антон Олегович</t>
  </si>
  <si>
    <t>Бурнашова Марина Андреевна</t>
  </si>
  <si>
    <t>Бурунжи Юрий Владимирович</t>
  </si>
  <si>
    <t>Бутакова Анна Александровна</t>
  </si>
  <si>
    <t>Бухлаев Сергей Евгеньевич</t>
  </si>
  <si>
    <t>Быстрицкий Николай Николаевич</t>
  </si>
  <si>
    <t>Быстров Иван Иванович</t>
  </si>
  <si>
    <t>Вакулко Владислав Андреевич</t>
  </si>
  <si>
    <t>Валеев Булат Равилевич</t>
  </si>
  <si>
    <t>Валиуллин Линар Илдарович</t>
  </si>
  <si>
    <t>Варламова Анна Денисовна</t>
  </si>
  <si>
    <t>Варфоломеева Ольга Игоревна</t>
  </si>
  <si>
    <t>Варцан Дмитрий Игоревич</t>
  </si>
  <si>
    <t>Васенина Анастасия Викторовна</t>
  </si>
  <si>
    <t>Василенко Дарья Валерьевна</t>
  </si>
  <si>
    <t>Гордеева Ригина Ришатовна</t>
  </si>
  <si>
    <t>Васильева Елена Федоровна</t>
  </si>
  <si>
    <t>Васильева Кристина Владимировна</t>
  </si>
  <si>
    <t>Васильева Татьяна Сергеевна</t>
  </si>
  <si>
    <t>Васильева Юлия Михайловна</t>
  </si>
  <si>
    <t>Васнецова Анжела Васильевна</t>
  </si>
  <si>
    <t>Вашкин Владимир Олегович</t>
  </si>
  <si>
    <t>Величко Станислав Олегович</t>
  </si>
  <si>
    <t>Вердиев Ниджад Низамиевич</t>
  </si>
  <si>
    <t>Верховов Никита Сергеевич</t>
  </si>
  <si>
    <t>Виденмеер Инна Александровна</t>
  </si>
  <si>
    <t>Войтов Дмитрий Алексеевич</t>
  </si>
  <si>
    <t>Волков Антон Андреевич</t>
  </si>
  <si>
    <t>Волков Вячеслав Викторович</t>
  </si>
  <si>
    <t>Волков Иван Александрович</t>
  </si>
  <si>
    <t>Волкова Наталья Сергеевна</t>
  </si>
  <si>
    <t>Корунова Лариса Владимировна</t>
  </si>
  <si>
    <t>Волкова Юлия Васильевна</t>
  </si>
  <si>
    <t>Волченко Александра Андреевна</t>
  </si>
  <si>
    <t>Воскресенский Дмитрий Александрович</t>
  </si>
  <si>
    <t>Гаврилов Александр Александрович</t>
  </si>
  <si>
    <t>Гаджиева Гюнель Рафаэловна</t>
  </si>
  <si>
    <t>Гайнутдинова Роксана Яммилевна</t>
  </si>
  <si>
    <t>Галанина Олеся Александровна</t>
  </si>
  <si>
    <t>Галеев Руслан Шавкатович</t>
  </si>
  <si>
    <t>Галкина Оксана Венальевна</t>
  </si>
  <si>
    <t>Галушкин Петр Сергеевич</t>
  </si>
  <si>
    <t>Галушко Николай Владимирович</t>
  </si>
  <si>
    <t>Герасименко Павел Евгеньевич</t>
  </si>
  <si>
    <t>Герасимов Артём Алексеевич</t>
  </si>
  <si>
    <t>Герасимов Артур Андреевич</t>
  </si>
  <si>
    <t>Герасимович Мария Михайловна</t>
  </si>
  <si>
    <t>Глазов Сергей Александрович</t>
  </si>
  <si>
    <t>Голдаева Лилия Ханифовна</t>
  </si>
  <si>
    <t>Головин Алексей Сергеевич</t>
  </si>
  <si>
    <t>Гончаренко Ирина Валериевна</t>
  </si>
  <si>
    <t>Горбенко Максим Михайлович</t>
  </si>
  <si>
    <t>Горбунов Виктор Александрович</t>
  </si>
  <si>
    <t>Гордеев Олег Юрьевич</t>
  </si>
  <si>
    <t>Горячкина Виктория Владиславовна</t>
  </si>
  <si>
    <t>Гречка Михаил Александрович</t>
  </si>
  <si>
    <t>Григорьев Давид Владимирович</t>
  </si>
  <si>
    <t>Гришаева Олеся Тарасовна</t>
  </si>
  <si>
    <t>Гришанова Виктория Викторовна</t>
  </si>
  <si>
    <t>Гроднов Александр Александрович</t>
  </si>
  <si>
    <t>Громов Андрей Алексеевич</t>
  </si>
  <si>
    <t>Гуров Александр Сергеевич</t>
  </si>
  <si>
    <t>Гусева Анастасия Анатольевна</t>
  </si>
  <si>
    <t>Давыдова Светлана Валерьевна</t>
  </si>
  <si>
    <t>Данилова Елена Владимировна</t>
  </si>
  <si>
    <t>Даняева Жанна Исмаиловна</t>
  </si>
  <si>
    <t>Дацаева Рамина Хаважиевна</t>
  </si>
  <si>
    <t>Деев Евгений Сергеевич</t>
  </si>
  <si>
    <t>Демченко Богдан Вячеславович</t>
  </si>
  <si>
    <t>Дергачева Ольга Владимировна</t>
  </si>
  <si>
    <t>Дерябина Татьяна Юрьевна</t>
  </si>
  <si>
    <t>Дикий Иван Сергеевич</t>
  </si>
  <si>
    <t>Димитрова Александра Александровна</t>
  </si>
  <si>
    <t>Динер Алексей Андреевич</t>
  </si>
  <si>
    <t>Долгова Анна Юрьевна</t>
  </si>
  <si>
    <t>Долматова Юлия Александровна</t>
  </si>
  <si>
    <t>Донцов Дмитрий Андреевич</t>
  </si>
  <si>
    <t>Дорджиева Герел Дмитриевна</t>
  </si>
  <si>
    <t>Драгун Александр Николаевич</t>
  </si>
  <si>
    <t>Дробышева Анастасия Михайловна</t>
  </si>
  <si>
    <t>Дроздов Роман Викторович</t>
  </si>
  <si>
    <t>Дружинин Алексей Александрович</t>
  </si>
  <si>
    <t>Дукоян Алик Агитович</t>
  </si>
  <si>
    <t>Дульский Виталий Сергеевич</t>
  </si>
  <si>
    <t>Дунаев Михаил Михайлович</t>
  </si>
  <si>
    <t>Дурдук Алла Николаевна</t>
  </si>
  <si>
    <t>Дьячкова Лариса Валериевна</t>
  </si>
  <si>
    <t>Дятчина Мария Федоровна</t>
  </si>
  <si>
    <t>Дячок Алёна Игоревна</t>
  </si>
  <si>
    <t>Егоров Антон Сергеевич</t>
  </si>
  <si>
    <t>Егоров Никита Николаевич</t>
  </si>
  <si>
    <t>Егорова Елена Викторовна</t>
  </si>
  <si>
    <t>Елатомцев Алексей Иванович</t>
  </si>
  <si>
    <t>Емельянов Виктор Николаевич</t>
  </si>
  <si>
    <t>Еременко Оксана Васильевна</t>
  </si>
  <si>
    <t>Ерочкина Александра Дмитриевна</t>
  </si>
  <si>
    <t>Есина Диана Сергеевна</t>
  </si>
  <si>
    <t>Жданов Павел Сергеевич</t>
  </si>
  <si>
    <t>Жук Яна Юрьевна</t>
  </si>
  <si>
    <t>Жукова Ольга Александровна</t>
  </si>
  <si>
    <t>Журов Сергей Владимирович</t>
  </si>
  <si>
    <t>Задорожный Виктор Вячеславович</t>
  </si>
  <si>
    <t>Зайнулина Елена Николаевна</t>
  </si>
  <si>
    <t>Заморин Дмитрий Сергеевич</t>
  </si>
  <si>
    <t>Зарубежнов Александр Олегович</t>
  </si>
  <si>
    <t>Зарубин Александр Анатольевич</t>
  </si>
  <si>
    <t>Захарова Лариса Александровна</t>
  </si>
  <si>
    <t>Захарова Яна Константиновна</t>
  </si>
  <si>
    <t>Землянский Роман Сергеевич</t>
  </si>
  <si>
    <t>Зенкина Наталья Сергеевна</t>
  </si>
  <si>
    <t>Зилюкин Иван Максимович</t>
  </si>
  <si>
    <t>Злотникова Жанна Юрьевна</t>
  </si>
  <si>
    <t>Зотов Константин Александрович</t>
  </si>
  <si>
    <t>Зубаиров Мунир Минигареевич</t>
  </si>
  <si>
    <t>Зубов Сергей Владимирович</t>
  </si>
  <si>
    <t>Зубрилина Оксана Владимировна</t>
  </si>
  <si>
    <t>Зыза Анна Николаевна</t>
  </si>
  <si>
    <t>Иванов Антон Валерьевич</t>
  </si>
  <si>
    <t>Иванова Анастасия Андреевна</t>
  </si>
  <si>
    <t>Иванова Дарья Владимировна</t>
  </si>
  <si>
    <t>Иванова Кристина Игоревна</t>
  </si>
  <si>
    <t>Иванова Рада Валерьевна</t>
  </si>
  <si>
    <t>Иващенко Мария Вячеславовна</t>
  </si>
  <si>
    <t>Игнатов Андрей Львович</t>
  </si>
  <si>
    <t>Игошин Андрей Осипович</t>
  </si>
  <si>
    <t>Иевлева Наталья Михайловна</t>
  </si>
  <si>
    <t>Ильюшкина Надежда Александровна</t>
  </si>
  <si>
    <t>Ин Андрей Алексеевич</t>
  </si>
  <si>
    <t>Инаятова Инга Магеллановна</t>
  </si>
  <si>
    <t>Иорина Есения Андреевна</t>
  </si>
  <si>
    <t>Истомин Владимир Игоревич</t>
  </si>
  <si>
    <t>Пузачев Евгений Игоревич</t>
  </si>
  <si>
    <t>Кабанова Екатерина Николаевна</t>
  </si>
  <si>
    <t>Кагосян Алина Альбертовна</t>
  </si>
  <si>
    <t>Казаков Сергей Викторович</t>
  </si>
  <si>
    <t>Казакова Екатерина Николаевна</t>
  </si>
  <si>
    <t>Калабина Алена Николаевна</t>
  </si>
  <si>
    <t>Калиниченко Станислав Владимирович</t>
  </si>
  <si>
    <t>Калиниченко Эдуард Александрович</t>
  </si>
  <si>
    <t>Кан Ольга Сергеевна</t>
  </si>
  <si>
    <t>Кара-Горбачев Кирилл Александрович</t>
  </si>
  <si>
    <t>Карабатова Светлана Владимировна</t>
  </si>
  <si>
    <t>Катышев Георгий Дмитриевич</t>
  </si>
  <si>
    <t>Кашуба Никита Николаевич</t>
  </si>
  <si>
    <t>Кибкалов Даниил Александрович</t>
  </si>
  <si>
    <t>Кимен Юлия Александровна</t>
  </si>
  <si>
    <t>Киричков Андрей Владимирович</t>
  </si>
  <si>
    <t>Кисляков Ярослав Александрович</t>
  </si>
  <si>
    <t>Климова Евгения Николаевна</t>
  </si>
  <si>
    <t>Ковалевич Лада Валерьевна</t>
  </si>
  <si>
    <t>Кожемякин Владислав Александрович</t>
  </si>
  <si>
    <t>Кожемякина Анна Васильевна</t>
  </si>
  <si>
    <t>Коженова Марина Игоревна</t>
  </si>
  <si>
    <t>Козин Дмитрий Викторович</t>
  </si>
  <si>
    <t>Козина Екатерина Сергеевна</t>
  </si>
  <si>
    <t>Козина Елена Николаевна</t>
  </si>
  <si>
    <t>Козлов Никита Витальевич</t>
  </si>
  <si>
    <t>Козлова Елена Валерьевна</t>
  </si>
  <si>
    <t>Койкелова Евгения Сапаралиевна</t>
  </si>
  <si>
    <t>Колеевский Павел Александрович</t>
  </si>
  <si>
    <t>Колесников Николай Евгеньевич</t>
  </si>
  <si>
    <t>Колесникова Наталья Сергеевна</t>
  </si>
  <si>
    <t>Колобова Лидия Александровна</t>
  </si>
  <si>
    <t>Коломойченко Александр Васильевич</t>
  </si>
  <si>
    <t>Колпаков Алексей Игоревич</t>
  </si>
  <si>
    <t>Колпаков Олег Валерьевич</t>
  </si>
  <si>
    <t>Коляденко Игорь Петрович</t>
  </si>
  <si>
    <t>Комаров Евгений Николаевич</t>
  </si>
  <si>
    <t>Кондаков Андрей Викторович</t>
  </si>
  <si>
    <t>Кондаков Андрей Викторович1</t>
  </si>
  <si>
    <t>Коновалова Татьяна Владимировна</t>
  </si>
  <si>
    <t>Конопацкая Вера Сергеевна</t>
  </si>
  <si>
    <t>Коржуков Сергей Владимирович</t>
  </si>
  <si>
    <t>Корнева Татьяна Аркадьевна</t>
  </si>
  <si>
    <t>Корнилов Станислав Петрович</t>
  </si>
  <si>
    <t>Коробенков Алексей Сергеевич</t>
  </si>
  <si>
    <t>Коробка Людмила Николаевна</t>
  </si>
  <si>
    <t>Королёв Антон Павлович</t>
  </si>
  <si>
    <t>Королев Артем Владимирович</t>
  </si>
  <si>
    <t>Коротков Темур Юрьевич</t>
  </si>
  <si>
    <t>Косова Татьяна Владимировна</t>
  </si>
  <si>
    <t>Котова Татьяна Олеговна</t>
  </si>
  <si>
    <t>Кочегарова Ирина Сергеевна</t>
  </si>
  <si>
    <t>Кочнева Евгения Алексеевна</t>
  </si>
  <si>
    <t>Кравченко Ольга Сергеевна</t>
  </si>
  <si>
    <t>Краснов Кирилл Борисович</t>
  </si>
  <si>
    <t>Крончев Герман Константинович</t>
  </si>
  <si>
    <t>Круглов Сергей Алексеевич</t>
  </si>
  <si>
    <t>Кругляк Виктория Ивановна</t>
  </si>
  <si>
    <t>Крутов Дмитрий Иванович</t>
  </si>
  <si>
    <t>Крылова Валентина Алексеевна</t>
  </si>
  <si>
    <t>Кузнецов Александр Викторович</t>
  </si>
  <si>
    <t>Кузнецов Алексей Юрьевич</t>
  </si>
  <si>
    <t>Кузнецов Святослав Владимирович</t>
  </si>
  <si>
    <t>Кузнецова Елена Александровна</t>
  </si>
  <si>
    <t>Кузнецова Лиана Витальевна</t>
  </si>
  <si>
    <t>Кузнецова Наталия Викторовна</t>
  </si>
  <si>
    <t>Кузнецова Татьяна Владимировна</t>
  </si>
  <si>
    <t>Кулик Юлия Андреевна</t>
  </si>
  <si>
    <t>Куликова Венера Александровна</t>
  </si>
  <si>
    <t>Куликова Елена Анатольевна</t>
  </si>
  <si>
    <t>Купрацевич Дмитрий Анатольевич</t>
  </si>
  <si>
    <t>Куприна Кристина Андреевна</t>
  </si>
  <si>
    <t>Куратов Роман Сергеевич</t>
  </si>
  <si>
    <t>Курбалева Мария Александровна</t>
  </si>
  <si>
    <t>Курочкин Михаил Сергеевич</t>
  </si>
  <si>
    <t>Курсов Александр Сергеевич</t>
  </si>
  <si>
    <t>Куртикова Олеся Петровна</t>
  </si>
  <si>
    <t>Кутилова Александра Владимировна</t>
  </si>
  <si>
    <t>Кучумова Лилия Алмасовна</t>
  </si>
  <si>
    <t>Кучумова Олеся Дмитриевна</t>
  </si>
  <si>
    <t>Лаблюк Евгений Викторович</t>
  </si>
  <si>
    <t>Лаврентьев Артем Игоревич</t>
  </si>
  <si>
    <t>Лапаник Евгения Владимировна</t>
  </si>
  <si>
    <t>Лапина Любовь Александровна</t>
  </si>
  <si>
    <t>Лаптева Ольга Сергеевна</t>
  </si>
  <si>
    <t>Ларьков Владимир Юрьевич</t>
  </si>
  <si>
    <t>Лашук Надежда Григорьевна</t>
  </si>
  <si>
    <t>Лебедева Оксана Рахматуллоевна</t>
  </si>
  <si>
    <t>Лебедева Яна Александровна</t>
  </si>
  <si>
    <t>Левандовская Виктория Владимировна</t>
  </si>
  <si>
    <t>Леванюк Герман Викторович</t>
  </si>
  <si>
    <t>Левашова Юлия Александровна</t>
  </si>
  <si>
    <t>Левонян Нерсес Леваевич</t>
  </si>
  <si>
    <t>Левченко Марат Игоревич</t>
  </si>
  <si>
    <t>Лёшкин Андрей Сергеевич</t>
  </si>
  <si>
    <t>Лещенко Алексей Николаевич</t>
  </si>
  <si>
    <t>Ли Виктор Рональдович</t>
  </si>
  <si>
    <t>Ли Ольга Афанасьевна</t>
  </si>
  <si>
    <t>Ливенцева Марина Андреевна</t>
  </si>
  <si>
    <t>Линк Руслан Вячеславович</t>
  </si>
  <si>
    <t>Липовская Снежана  Владиславовна</t>
  </si>
  <si>
    <t>Лисоченко Арина Владимировна</t>
  </si>
  <si>
    <t>Лисоченко Яна Владимировна</t>
  </si>
  <si>
    <t>Литвинова Ольга Владимировна</t>
  </si>
  <si>
    <t>Лихачёва Елена Алексеевна</t>
  </si>
  <si>
    <t>Лойков Далер Сергеевич</t>
  </si>
  <si>
    <t>Лукашина Елена Викторовна</t>
  </si>
  <si>
    <t>Лысков Андрей Александрович</t>
  </si>
  <si>
    <t>Мазурова Дарья Александровна</t>
  </si>
  <si>
    <t>Макарова Елена Евгеньевна</t>
  </si>
  <si>
    <t>Макашов Андрей Иванович</t>
  </si>
  <si>
    <t>Маккуин Наталья Валерьевна</t>
  </si>
  <si>
    <t>Малахов Александр Александрович</t>
  </si>
  <si>
    <t>Малфыгин Александр Андреевич</t>
  </si>
  <si>
    <t>Малышева Виктория Геннадьевна</t>
  </si>
  <si>
    <t>Мальковская Ирина Борисовна</t>
  </si>
  <si>
    <t>Мальцева Наталья Владимировна</t>
  </si>
  <si>
    <t>Малявина Полина Викторовна</t>
  </si>
  <si>
    <t>Ман Елена Игоревна</t>
  </si>
  <si>
    <t>Мартенс Антон Сергеевич</t>
  </si>
  <si>
    <t>Мартынова Алина Загировна</t>
  </si>
  <si>
    <t>Матыцын Данила Сергеевич</t>
  </si>
  <si>
    <t>Мащенко Александр Сергеевич</t>
  </si>
  <si>
    <t>Межевикин Дмитрий Александрович</t>
  </si>
  <si>
    <t>Мельник Юлия Александровна</t>
  </si>
  <si>
    <t>Мельникова Ольга Владимировна</t>
  </si>
  <si>
    <t>Мерешкова Аврора Александровна</t>
  </si>
  <si>
    <t>Меркулова Юлия Валерьевна</t>
  </si>
  <si>
    <t>Мещеряков Роман Сергеевич</t>
  </si>
  <si>
    <t>Минаев Денис Алексеевич</t>
  </si>
  <si>
    <t>Минаков Евгений Андреевич</t>
  </si>
  <si>
    <t>Мирошниченко Александр Владимирович</t>
  </si>
  <si>
    <t>Митрошин Александр Валерьевич</t>
  </si>
  <si>
    <t>Митюхин Александр Павлович</t>
  </si>
  <si>
    <t>Мифтахутдинова Аделина Алексеевна</t>
  </si>
  <si>
    <t>Канунникова Дарья Андреевна</t>
  </si>
  <si>
    <t>Михалицын Денис Юрьевич</t>
  </si>
  <si>
    <t>Михалкина Оксана Анатольевна</t>
  </si>
  <si>
    <t>Мишин Александр Сергеевич</t>
  </si>
  <si>
    <t>Мишутина Юлия Михайловна</t>
  </si>
  <si>
    <t>Морозов Алексей Николаевич</t>
  </si>
  <si>
    <t>Мосин Станислав Николаевич</t>
  </si>
  <si>
    <t>Моторин Дмитрий Романович</t>
  </si>
  <si>
    <t>Мочалова Мария Владиславовна</t>
  </si>
  <si>
    <t>Мринская Ирина Александровна</t>
  </si>
  <si>
    <t>Муминов Фарход Саиджанович</t>
  </si>
  <si>
    <t>Муртаков Алексей Владимирович</t>
  </si>
  <si>
    <t>Мусорина Ирина Константиновна</t>
  </si>
  <si>
    <t>Муха Инна Владимировна</t>
  </si>
  <si>
    <t>Нагорный Александр Владимирович</t>
  </si>
  <si>
    <t>Надарян Сильва Мгеровна</t>
  </si>
  <si>
    <t>Назарова Дарья Александровна</t>
  </si>
  <si>
    <t>Наумова Елена Владимировна</t>
  </si>
  <si>
    <t>Непочатых Наталья Сергеевна</t>
  </si>
  <si>
    <t>Несмелова Людмила Викторовна</t>
  </si>
  <si>
    <t>Нечипорук Екатерина Игоревна</t>
  </si>
  <si>
    <t>Никитин Денис Евгеньевич</t>
  </si>
  <si>
    <t>Никитин Константин Сергеевич</t>
  </si>
  <si>
    <t>Лебедев Денис валерьевич</t>
  </si>
  <si>
    <t>Никитушкин Денис Геннадьевич</t>
  </si>
  <si>
    <t>Николаева Юлия Николаевна</t>
  </si>
  <si>
    <t>Новикова Наталья Андреевна</t>
  </si>
  <si>
    <t>Новодед Милана Павловна</t>
  </si>
  <si>
    <t>Новожилов Александр Александрович</t>
  </si>
  <si>
    <t>Носов Роман Владимирович</t>
  </si>
  <si>
    <t>Носов Роман Эдуардович</t>
  </si>
  <si>
    <t>Овсянкин Алексей Александрович</t>
  </si>
  <si>
    <t>Овчинникова Анна Вардгесовна</t>
  </si>
  <si>
    <t>Одинцов Николай Николаевич</t>
  </si>
  <si>
    <t>Олейник Евгений Алексеевич</t>
  </si>
  <si>
    <t>Олейниченко Игорь Павлович</t>
  </si>
  <si>
    <t>Орлов Евгений Игоревич</t>
  </si>
  <si>
    <t>Осина Анна Алексеевна</t>
  </si>
  <si>
    <t>Осипов Дмитрий Андреевич</t>
  </si>
  <si>
    <t xml:space="preserve">Осипова Дарья Владимировна </t>
  </si>
  <si>
    <t>Оспанова Евгения Юрьевна</t>
  </si>
  <si>
    <t>Павлов Сергей Николаевич</t>
  </si>
  <si>
    <t>Павлова Виолетта Николаевна</t>
  </si>
  <si>
    <t>Павлюк Максим Олегович</t>
  </si>
  <si>
    <t>Пак Сергей Вадимович</t>
  </si>
  <si>
    <t>Палагачев Дейвид Емилов</t>
  </si>
  <si>
    <t>Палшкова Анна Анатольевна</t>
  </si>
  <si>
    <t>Панин Дмитрий Юрьевич</t>
  </si>
  <si>
    <t>Панчишко Константин Дмитриевич</t>
  </si>
  <si>
    <t>Пастухова Алена Игоревна</t>
  </si>
  <si>
    <t>Пашкова Юлия Николаевна</t>
  </si>
  <si>
    <t>Пащенко Александра Александровна</t>
  </si>
  <si>
    <t>Пентегов Максим Сергеевич</t>
  </si>
  <si>
    <t>Перфильева Екатерина Викторовна</t>
  </si>
  <si>
    <t>Першин Дмитрий Николаевич</t>
  </si>
  <si>
    <t>Петоян Лусине Араратовна</t>
  </si>
  <si>
    <t>Петров Константин Владимирович</t>
  </si>
  <si>
    <t>Петрушин Николай Александрович</t>
  </si>
  <si>
    <t>Пирогова Татьяна Александровна</t>
  </si>
  <si>
    <t>Плаксин Вячеслав Игоревич</t>
  </si>
  <si>
    <t>Плешков Денис Юрьевич</t>
  </si>
  <si>
    <t>Плотникова Оксана Андреевна</t>
  </si>
  <si>
    <t>Побожакова Ольга Владимировна</t>
  </si>
  <si>
    <t>Подберёзных Иван Валентинович</t>
  </si>
  <si>
    <t>Подолякин Ефим Андреевич</t>
  </si>
  <si>
    <t>Подстоев Дмитрий Олегович</t>
  </si>
  <si>
    <t>Поленчук Александр Николаевич</t>
  </si>
  <si>
    <t>Пономаренко Игнатий Витальевич</t>
  </si>
  <si>
    <t>Попова Екатерина Анатольевна</t>
  </si>
  <si>
    <t>Попова Екатерина Валерьевна</t>
  </si>
  <si>
    <t>Поселенцев Олег Андреевич</t>
  </si>
  <si>
    <t>Посёлкина Юлия Игоревна</t>
  </si>
  <si>
    <t>Потапов Михаил Михайлович</t>
  </si>
  <si>
    <t>Притула Яна Владимировна</t>
  </si>
  <si>
    <t>Прокопов Александр Владимирович</t>
  </si>
  <si>
    <t>Прошкина Ксения Андреевна</t>
  </si>
  <si>
    <t>Прошунина Ирина Сергеевна</t>
  </si>
  <si>
    <t>Пруссов Сергей Вячеславович</t>
  </si>
  <si>
    <t>Пух Сергей Михайлович</t>
  </si>
  <si>
    <t>Пушка Виктор Андреевич</t>
  </si>
  <si>
    <t>Пыльцов Дмитрий Михайлович</t>
  </si>
  <si>
    <t>Равнейко Юлия Владимировна</t>
  </si>
  <si>
    <t>Раджапов Темур Рустемович</t>
  </si>
  <si>
    <t>Райт Руслан Омарович</t>
  </si>
  <si>
    <t>Ракаева Эмма Фанисовна</t>
  </si>
  <si>
    <t>Репина Елена Сергеевна</t>
  </si>
  <si>
    <t>Репина Елена Сергеевна1</t>
  </si>
  <si>
    <t>Решетняк Людмила Владиславовна</t>
  </si>
  <si>
    <t>Решетов Дмитрий Юрьевич</t>
  </si>
  <si>
    <t>Риэлтор (рассылка по начисленному бюджету)</t>
  </si>
  <si>
    <t xml:space="preserve">РГП ( перина план по задаткам исправить) </t>
  </si>
  <si>
    <t>Рогов Руслан Александрович</t>
  </si>
  <si>
    <t>Рогозинский Артем Николаевич</t>
  </si>
  <si>
    <t>Родная Наталья Юрьевна</t>
  </si>
  <si>
    <t>Ромакина Юлия Олеговна</t>
  </si>
  <si>
    <t>Романова Ирина Юрьевна</t>
  </si>
  <si>
    <t>Романович Григорий Сергеевич</t>
  </si>
  <si>
    <t>Ромаха Марина Олеговна</t>
  </si>
  <si>
    <t>Ромашевский Владимир Юрьевич</t>
  </si>
  <si>
    <t>Роот Юлия Владимировна</t>
  </si>
  <si>
    <t>Рудаков Артур Викторович</t>
  </si>
  <si>
    <t>Руднев Кирилл Юрьевич</t>
  </si>
  <si>
    <t>Русанов Владислав Николаевич</t>
  </si>
  <si>
    <t>Рыжова Виктория Васильевна</t>
  </si>
  <si>
    <t>Рытик Артем Александрович</t>
  </si>
  <si>
    <t>Саакян Сусанна Вагановна</t>
  </si>
  <si>
    <t>Савин Виктор Иванович</t>
  </si>
  <si>
    <t>Савостьянова Ольга Сергеевна</t>
  </si>
  <si>
    <t>Саврухина Алина Сергеевна</t>
  </si>
  <si>
    <t>Савчук Егор Олегович</t>
  </si>
  <si>
    <t>Сагитова Лилия Равильевна</t>
  </si>
  <si>
    <t>Садыкова Луиза Маратовна</t>
  </si>
  <si>
    <t>Садышев Валентин Владиславович</t>
  </si>
  <si>
    <t>Сайфуллина Эльвина Азатовна</t>
  </si>
  <si>
    <t>Салынова Юлия Анатольевна</t>
  </si>
  <si>
    <t>Салякаев Юсеф Рустямович</t>
  </si>
  <si>
    <t>Самжилин Антон Николаевич</t>
  </si>
  <si>
    <t>Самсонова Юлия Эдуардовна</t>
  </si>
  <si>
    <t>Санду Ксения Юрьевна</t>
  </si>
  <si>
    <t>Сары Игорь Васильевич</t>
  </si>
  <si>
    <t>Саута Александра Владимировна</t>
  </si>
  <si>
    <t>Сафина Сабира Ильдаровна</t>
  </si>
  <si>
    <t>Сафина Юлия Ильязовна</t>
  </si>
  <si>
    <t>Сахарова Анна Владимировна</t>
  </si>
  <si>
    <t>Свинтицкая Татьяна Алексеевна</t>
  </si>
  <si>
    <t>Свириденко Юлия Алексеевна</t>
  </si>
  <si>
    <t>Секретта Эстелла Амировна</t>
  </si>
  <si>
    <t>Селезнёва Юлия Владимировна</t>
  </si>
  <si>
    <t>Селиванов Евгений Александрович</t>
  </si>
  <si>
    <t>Селивановский Артем Олегович</t>
  </si>
  <si>
    <t>Семенов Ярослав Вячеславович</t>
  </si>
  <si>
    <t>Семенова Валентина Анатольевна</t>
  </si>
  <si>
    <t>Семушкина Татьяна Владимировна</t>
  </si>
  <si>
    <t>Семяшкина Анастасия Олеговна</t>
  </si>
  <si>
    <t>Сенотто Дарья Джени</t>
  </si>
  <si>
    <t>Сенчилина Валерия Николаевна</t>
  </si>
  <si>
    <t>Сергеева Мария Владимировна</t>
  </si>
  <si>
    <t>Серов Артём Михайлович</t>
  </si>
  <si>
    <t>Сетов Александр Владимирович</t>
  </si>
  <si>
    <t>Сибилёв Георгий Сергеевич</t>
  </si>
  <si>
    <t>Сидельников Руслан Игоревич</t>
  </si>
  <si>
    <t>Сидора Светлана Вячеславовна</t>
  </si>
  <si>
    <t>Синило Александр Сергеевич</t>
  </si>
  <si>
    <t>Синюкин Олег Романович</t>
  </si>
  <si>
    <t>Скарлат Константин Владимирович</t>
  </si>
  <si>
    <t>Скоп Татьяна Игоревна</t>
  </si>
  <si>
    <t>Скоропышный Дмитрий Николаевич</t>
  </si>
  <si>
    <t>Скрипнюк Василий Романович</t>
  </si>
  <si>
    <t>Слабоспицкий Юрий Викторович</t>
  </si>
  <si>
    <t>Слепцова Марияна Германовна</t>
  </si>
  <si>
    <t>Слученкова Ксения Юрьевна</t>
  </si>
  <si>
    <t>Смаль Юлия Петровна</t>
  </si>
  <si>
    <t>Смирнов Дмитрий Расулович</t>
  </si>
  <si>
    <t>Смирнов Сергей Анатольевич</t>
  </si>
  <si>
    <t>Смирнов Сергей Витальевич</t>
  </si>
  <si>
    <t>Смирнова Дарья Николаевна</t>
  </si>
  <si>
    <t>Смирнова Екатерина Александровна</t>
  </si>
  <si>
    <t>Смирнова Ирина Геннадьевна</t>
  </si>
  <si>
    <t>Снопова Алина Геннадьевна</t>
  </si>
  <si>
    <t>Соколов Антон Сергеевич</t>
  </si>
  <si>
    <t>Соколова Светлана Рашитовна</t>
  </si>
  <si>
    <t>Соломатин Владимир Владимирович</t>
  </si>
  <si>
    <t>Сонин Валерий Николаевич</t>
  </si>
  <si>
    <t>Сорокин Виктор Владиславович</t>
  </si>
  <si>
    <t>Софийский Станислав Сергеевич</t>
  </si>
  <si>
    <t>Сошко Илона Николаевна</t>
  </si>
  <si>
    <t>Спирин Денис Александрович</t>
  </si>
  <si>
    <t>Старых Игорь Анатольевич</t>
  </si>
  <si>
    <t>Стеблина Владимир Владимирович</t>
  </si>
  <si>
    <t>Степанов Константин Владимирович</t>
  </si>
  <si>
    <t>Степанова Екатерина Владиславовна</t>
  </si>
  <si>
    <t>Стрепетов Александр Юрьевич</t>
  </si>
  <si>
    <t>Строева Валентина Сергеевна</t>
  </si>
  <si>
    <t>Супрун Григорий Юрьевич</t>
  </si>
  <si>
    <t>Сурикова Юлия Валерьевна</t>
  </si>
  <si>
    <t>Счётчикова Наталья Константиновна</t>
  </si>
  <si>
    <t>Сысоев Вячеслав Вячеславович</t>
  </si>
  <si>
    <t>Сысоева Вероника Викторовна</t>
  </si>
  <si>
    <t>Сысоева Людмила Валентиновна</t>
  </si>
  <si>
    <t>Тайшин Сергей Владимирович</t>
  </si>
  <si>
    <t>Тарабаев Иван Игоревич</t>
  </si>
  <si>
    <t>Таран Юлия Алексеевна</t>
  </si>
  <si>
    <t>Тарасенко Ксения Сергеевна</t>
  </si>
  <si>
    <t>Тарасова Евгения Андреевна</t>
  </si>
  <si>
    <t>Тарасова Ольга Петровна</t>
  </si>
  <si>
    <t>Татаренко Мария Александровна</t>
  </si>
  <si>
    <t>Творогов Павел Васильевич</t>
  </si>
  <si>
    <t>Терентьев Владислав Викторович</t>
  </si>
  <si>
    <t>Тигай Максим Трофимович</t>
  </si>
  <si>
    <t>Тигиняну Елена Евгеньевна</t>
  </si>
  <si>
    <t>Тимаева Гузяль Абдулахатевна</t>
  </si>
  <si>
    <t>Тимашов Григорий Александрович</t>
  </si>
  <si>
    <t>Тихонова Анна Викторовна</t>
  </si>
  <si>
    <t>Ткаченко Ольга Сергеевна</t>
  </si>
  <si>
    <t>Токарев Александр Николаевич</t>
  </si>
  <si>
    <t>Токарев Максим Александрович</t>
  </si>
  <si>
    <t>Торгашев Николай Сергеевич</t>
  </si>
  <si>
    <t>Тотиев Максим Михайлович</t>
  </si>
  <si>
    <t>Тринкинец Сергей Фёдорович</t>
  </si>
  <si>
    <t>Трофимова Юлия Анатольевна</t>
  </si>
  <si>
    <t>Тузов Владимир Андреевич</t>
  </si>
  <si>
    <t>Туров Марат Бариевич</t>
  </si>
  <si>
    <t>Тыщук Дмитрий Игоревич</t>
  </si>
  <si>
    <t>Ульянова Анна Валерьевна</t>
  </si>
  <si>
    <t>Умарова Наталия Александровна</t>
  </si>
  <si>
    <t>Ухова Дарья Андреевна</t>
  </si>
  <si>
    <t>Ушакова Ирина Петровна</t>
  </si>
  <si>
    <t>Фёдорова Анастасия Олеговна</t>
  </si>
  <si>
    <t>Федотова Оксана Владимировна</t>
  </si>
  <si>
    <t>Федулова Татьяна Ивановна</t>
  </si>
  <si>
    <t>Фень Инесса Владиславовна</t>
  </si>
  <si>
    <t>Филиппский Алексей Александрович</t>
  </si>
  <si>
    <t>Флоря Кристьян Васильевич</t>
  </si>
  <si>
    <t>Франжев Константин Антонович</t>
  </si>
  <si>
    <t>Фрис Инна Владимировна</t>
  </si>
  <si>
    <t>Халикова Анна Владимировна</t>
  </si>
  <si>
    <t>Халявин Антон Сергеевич</t>
  </si>
  <si>
    <t>Хартманн Сергей</t>
  </si>
  <si>
    <t>Хасан Борис Захидович</t>
  </si>
  <si>
    <t>Хаустов Валерий Викторович</t>
  </si>
  <si>
    <t>Хватков Сергей Вячеславович</t>
  </si>
  <si>
    <t>Хитрова Алёна Андреевна</t>
  </si>
  <si>
    <t>Хлащев Николай Владимирович</t>
  </si>
  <si>
    <t>Хмелев Алексей Сергеевич</t>
  </si>
  <si>
    <t>Хряпкин Роман Александрович</t>
  </si>
  <si>
    <t>Цатурян Вячеслав Евгеньевич</t>
  </si>
  <si>
    <t>Цветков Алексей Романович</t>
  </si>
  <si>
    <t>Цидаев Алексей Казбекович</t>
  </si>
  <si>
    <t>Цимфер Татьяна Анатольевна</t>
  </si>
  <si>
    <t>Чежина Наталья Николаевна</t>
  </si>
  <si>
    <t>Чекина Анна Владимировна</t>
  </si>
  <si>
    <t>Черданцев Вадим Алексеевич</t>
  </si>
  <si>
    <t>Черевко Алеся Вадимовна</t>
  </si>
  <si>
    <t>Черкашин Антон Андреевич</t>
  </si>
  <si>
    <t>Черненко Валерий Александрович</t>
  </si>
  <si>
    <t>Чернова Ангелика Александровна</t>
  </si>
  <si>
    <t>Чернышова Мира Александровна</t>
  </si>
  <si>
    <t>Черняков Михаил Витальевич</t>
  </si>
  <si>
    <t>Чиркинова Мария Игоревна</t>
  </si>
  <si>
    <t>Чуйко Олег Анатольевич</t>
  </si>
  <si>
    <t>Чулюкин Дмитрий Николаевич</t>
  </si>
  <si>
    <t>Чуприна Полина Александровна</t>
  </si>
  <si>
    <t>Чураков Евгений Александрович</t>
  </si>
  <si>
    <t>Шадрикова Марина Валентиновна</t>
  </si>
  <si>
    <t>Шайхисламов Артур Эдуардович</t>
  </si>
  <si>
    <t>Шанькова Светлана Вячеславовна</t>
  </si>
  <si>
    <t>Шарафутдинова Анна Ивановна</t>
  </si>
  <si>
    <t>Шаталова Ольга Валерьевна</t>
  </si>
  <si>
    <t>Швецов Илья Анатольевич</t>
  </si>
  <si>
    <t>Шевченко Даниил Романович</t>
  </si>
  <si>
    <t>Шерстобитов Юрий Николаевич</t>
  </si>
  <si>
    <t>Шестакова Инна Викторовна</t>
  </si>
  <si>
    <t>Шигапов Рустем Ильверович</t>
  </si>
  <si>
    <t>Шитова Марина Михайловна</t>
  </si>
  <si>
    <t>Штец Дарья Вадимовна</t>
  </si>
  <si>
    <t>Шукшин Алексей Викторович</t>
  </si>
  <si>
    <t>Шумейко Анна Геннадьевна</t>
  </si>
  <si>
    <t>Шутова Елена Владимировна</t>
  </si>
  <si>
    <t>Шушпанов Владимир Юрьевич</t>
  </si>
  <si>
    <t>Щекочихин Сергей Анатольевич</t>
  </si>
  <si>
    <t>Щербаев Антон Владимирович</t>
  </si>
  <si>
    <t>Щербакова Анастасия Алексеевна</t>
  </si>
  <si>
    <t>Элоян Карина Геворговна</t>
  </si>
  <si>
    <t>Яковлева Екатерина Александровна</t>
  </si>
  <si>
    <t>Якунина Екатерина Николаевна</t>
  </si>
  <si>
    <t>Янковский Дмитрий Андреевич</t>
  </si>
  <si>
    <t>Яровой Андрей Владимирович</t>
  </si>
  <si>
    <t>Ярыгин Иннокентий Алексеевич</t>
  </si>
  <si>
    <t>Ятченко Михаил Константинович</t>
  </si>
  <si>
    <t>AVERAGE of сумма</t>
  </si>
  <si>
    <t>#Н/Д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</si>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</sst>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d\.m\.yyyy"/>
    <numFmt numFmtId="165" formatCode="[$-419]General"/>
    <numFmt numFmtId="166" formatCode="d\.m\.yyyy\ h:mm:ss"/>
    <numFmt numFmtId="167" formatCode="dd\.mm\.yyyy"/>
  </numFmts>
  <fonts count="19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rgb="FFFFFFFF"/>
      <name val="Arial"/>
    </font>
    <font>
      <sz val="10"/>
      <color rgb="FFFFFFFF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theme="1"/>
      <name val="Arial"/>
    </font>
    <font>
      <b/>
      <sz val="11"/>
      <color theme="1"/>
      <name val="Arial"/>
    </font>
    <font>
      <sz val="11"/>
      <color rgb="FF000000"/>
      <name val="Inconsolata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2"/>
      <color rgb="FF3C4043"/>
      <name val="&quot;Times New Roman&quot;"/>
    </font>
    <font>
      <b/>
      <sz val="12"/>
      <color rgb="FF000000"/>
      <name val="&quot;Times New Roman&quot;"/>
    </font>
    <font>
      <u/>
      <sz val="12"/>
      <color rgb="FF000000"/>
      <name val="&quot;Times New Roman&quot;"/>
    </font>
    <font>
      <sz val="10"/>
      <color rgb="FF000000"/>
      <name val="Arial"/>
      <scheme val="minor"/>
    </font>
    <font>
      <sz val="46"/>
      <color rgb="FF1E1E1E"/>
      <name val="Segoe UI Light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D8FA0"/>
        <bgColor rgb="FF5D8FA0"/>
      </patternFill>
    </fill>
    <fill>
      <patternFill patternType="solid">
        <fgColor rgb="FF608EA1"/>
        <bgColor rgb="FF608EA1"/>
      </patternFill>
    </fill>
    <fill>
      <patternFill patternType="solid">
        <fgColor rgb="FFF2F5F7"/>
        <bgColor rgb="FFF2F5F7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15" fillId="0" borderId="0"/>
  </cellStyleXfs>
  <cellXfs count="94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5" fillId="0" borderId="1" xfId="0" applyFont="1" applyBorder="1"/>
    <xf numFmtId="0" fontId="5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5" fillId="5" borderId="5" xfId="0" applyFont="1" applyFill="1" applyBorder="1"/>
    <xf numFmtId="0" fontId="5" fillId="0" borderId="0" xfId="0" applyFont="1"/>
    <xf numFmtId="0" fontId="5" fillId="0" borderId="6" xfId="0" applyFont="1" applyBorder="1"/>
    <xf numFmtId="0" fontId="5" fillId="5" borderId="7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3" fillId="4" borderId="2" xfId="0" applyFont="1" applyFill="1" applyBorder="1"/>
    <xf numFmtId="0" fontId="6" fillId="4" borderId="3" xfId="0" applyFont="1" applyFill="1" applyBorder="1"/>
    <xf numFmtId="0" fontId="0" fillId="5" borderId="5" xfId="0" applyFill="1" applyBorder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" fontId="7" fillId="6" borderId="1" xfId="0" applyNumberFormat="1" applyFont="1" applyFill="1" applyBorder="1" applyAlignment="1">
      <alignment horizontal="center" vertical="center" wrapText="1"/>
    </xf>
    <xf numFmtId="4" fontId="7" fillId="6" borderId="0" xfId="0" applyNumberFormat="1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left" vertical="center" wrapText="1"/>
    </xf>
    <xf numFmtId="165" fontId="9" fillId="2" borderId="1" xfId="0" applyNumberFormat="1" applyFont="1" applyFill="1" applyBorder="1"/>
    <xf numFmtId="0" fontId="4" fillId="2" borderId="1" xfId="0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left" vertical="center" wrapText="1"/>
    </xf>
    <xf numFmtId="4" fontId="4" fillId="6" borderId="1" xfId="0" applyNumberFormat="1" applyFont="1" applyFill="1" applyBorder="1" applyAlignment="1">
      <alignment horizontal="left" vertical="center" wrapText="1"/>
    </xf>
    <xf numFmtId="4" fontId="4" fillId="6" borderId="0" xfId="0" applyNumberFormat="1" applyFont="1" applyFill="1" applyAlignment="1">
      <alignment horizontal="left" vertical="center" wrapText="1"/>
    </xf>
    <xf numFmtId="0" fontId="9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4" fontId="5" fillId="6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" fontId="4" fillId="6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166" fontId="4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left" vertical="center"/>
    </xf>
    <xf numFmtId="3" fontId="5" fillId="6" borderId="1" xfId="0" applyNumberFormat="1" applyFont="1" applyFill="1" applyBorder="1" applyAlignment="1">
      <alignment horizontal="left" vertical="center"/>
    </xf>
    <xf numFmtId="167" fontId="4" fillId="2" borderId="1" xfId="0" applyNumberFormat="1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10" fillId="2" borderId="0" xfId="0" applyFont="1" applyFill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49" fontId="10" fillId="2" borderId="1" xfId="0" applyNumberFormat="1" applyFont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2" borderId="1" xfId="0" applyFont="1" applyFill="1" applyBorder="1"/>
    <xf numFmtId="165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49" fontId="12" fillId="2" borderId="1" xfId="0" applyNumberFormat="1" applyFont="1" applyFill="1" applyBorder="1"/>
    <xf numFmtId="0" fontId="10" fillId="7" borderId="1" xfId="0" applyFont="1" applyFill="1" applyBorder="1"/>
    <xf numFmtId="4" fontId="10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wrapText="1"/>
    </xf>
    <xf numFmtId="0" fontId="13" fillId="8" borderId="1" xfId="0" applyFont="1" applyFill="1" applyBorder="1" applyAlignment="1">
      <alignment wrapText="1"/>
    </xf>
    <xf numFmtId="0" fontId="13" fillId="8" borderId="1" xfId="0" applyFont="1" applyFill="1" applyBorder="1" applyAlignment="1">
      <alignment horizontal="center" wrapText="1"/>
    </xf>
    <xf numFmtId="165" fontId="10" fillId="2" borderId="1" xfId="0" applyNumberFormat="1" applyFont="1" applyFill="1" applyBorder="1"/>
    <xf numFmtId="49" fontId="14" fillId="2" borderId="1" xfId="0" applyNumberFormat="1" applyFont="1" applyFill="1" applyBorder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65" fontId="0" fillId="0" borderId="10" xfId="0" applyNumberFormat="1" applyBorder="1"/>
    <xf numFmtId="165" fontId="0" fillId="0" borderId="15" xfId="0" applyNumberFormat="1" applyBorder="1"/>
    <xf numFmtId="165" fontId="0" fillId="0" borderId="17" xfId="0" applyNumberFormat="1" applyBorder="1"/>
    <xf numFmtId="0" fontId="0" fillId="0" borderId="20" xfId="0" pivotButton="1" applyBorder="1"/>
    <xf numFmtId="0" fontId="0" fillId="0" borderId="20" xfId="0" applyBorder="1"/>
    <xf numFmtId="1" fontId="0" fillId="0" borderId="20" xfId="0" applyNumberFormat="1" applyBorder="1" applyAlignment="1">
      <alignment horizontal="left"/>
    </xf>
    <xf numFmtId="0" fontId="16" fillId="0" borderId="0" xfId="0" applyFont="1" applyAlignment="1">
      <alignment vertical="center" wrapText="1"/>
    </xf>
    <xf numFmtId="44" fontId="0" fillId="0" borderId="0" xfId="0" applyNumberFormat="1"/>
    <xf numFmtId="0" fontId="17" fillId="0" borderId="0" xfId="0" applyFont="1"/>
    <xf numFmtId="0" fontId="18" fillId="0" borderId="0" xfId="0" applyFont="1"/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165" fontId="0" fillId="0" borderId="0" xfId="0" applyNumberFormat="1" applyBorder="1"/>
    <xf numFmtId="0" fontId="0" fillId="0" borderId="0" xfId="0" applyNumberFormat="1" applyBorder="1"/>
  </cellXfs>
  <cellStyles count="2">
    <cellStyle name="Обычный" xfId="0" builtinId="0"/>
    <cellStyle name="Стиль 1" xfId="1" xr:uid="{08BA3325-1088-4DD6-9746-7DB33427C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47222222222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задание!$A$42</c:f>
              <c:strCache>
                <c:ptCount val="1"/>
                <c:pt idx="0">
                  <c:v>Аврамов Сергей Иванович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задание!$B$42:$D$42</c:f>
              <c:numCache>
                <c:formatCode>General</c:formatCode>
                <c:ptCount val="3"/>
                <c:pt idx="0">
                  <c:v>86000</c:v>
                </c:pt>
                <c:pt idx="1">
                  <c:v>142000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4-4F72-B5A7-751F30DD47D6}"/>
            </c:ext>
          </c:extLst>
        </c:ser>
        <c:ser>
          <c:idx val="1"/>
          <c:order val="1"/>
          <c:tx>
            <c:strRef>
              <c:f>задание!$A$43</c:f>
              <c:strCache>
                <c:ptCount val="1"/>
                <c:pt idx="0">
                  <c:v>Фомина Юлия Кирилловна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задание!$B$43:$D$43</c:f>
              <c:numCache>
                <c:formatCode>General</c:formatCode>
                <c:ptCount val="3"/>
                <c:pt idx="0">
                  <c:v>0</c:v>
                </c:pt>
                <c:pt idx="1">
                  <c:v>75000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4-4F72-B5A7-751F30DD47D6}"/>
            </c:ext>
          </c:extLst>
        </c:ser>
        <c:ser>
          <c:idx val="2"/>
          <c:order val="2"/>
          <c:tx>
            <c:strRef>
              <c:f>задание!$A$44</c:f>
              <c:strCache>
                <c:ptCount val="1"/>
                <c:pt idx="0">
                  <c:v>Нагайцева Мария Михайловна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задание!$B$44:$D$44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4-4F72-B5A7-751F30DD47D6}"/>
            </c:ext>
          </c:extLst>
        </c:ser>
        <c:ser>
          <c:idx val="3"/>
          <c:order val="3"/>
          <c:tx>
            <c:strRef>
              <c:f>задание!$A$45</c:f>
              <c:strCache>
                <c:ptCount val="1"/>
                <c:pt idx="0">
                  <c:v>Истомин Евгений Юрьевич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задание!$B$45:$D$45</c:f>
              <c:numCache>
                <c:formatCode>General</c:formatCode>
                <c:ptCount val="3"/>
                <c:pt idx="0">
                  <c:v>0</c:v>
                </c:pt>
                <c:pt idx="1">
                  <c:v>177000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4-4F72-B5A7-751F30DD47D6}"/>
            </c:ext>
          </c:extLst>
        </c:ser>
        <c:ser>
          <c:idx val="4"/>
          <c:order val="4"/>
          <c:tx>
            <c:strRef>
              <c:f>задание!$A$46</c:f>
              <c:strCache>
                <c:ptCount val="1"/>
                <c:pt idx="0">
                  <c:v>Баженова Юлия Борисовна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задание!$B$46:$D$46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425775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4-4F72-B5A7-751F30DD47D6}"/>
            </c:ext>
          </c:extLst>
        </c:ser>
        <c:ser>
          <c:idx val="5"/>
          <c:order val="5"/>
          <c:tx>
            <c:strRef>
              <c:f>задание!$A$47</c:f>
              <c:strCache>
                <c:ptCount val="1"/>
                <c:pt idx="0">
                  <c:v>Малыхина Елена Юрьевна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задание!$B$47:$D$47</c:f>
              <c:numCache>
                <c:formatCode>General</c:formatCode>
                <c:ptCount val="3"/>
                <c:pt idx="0">
                  <c:v>112200</c:v>
                </c:pt>
                <c:pt idx="1">
                  <c:v>163200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B4-4F72-B5A7-751F30DD47D6}"/>
            </c:ext>
          </c:extLst>
        </c:ser>
        <c:ser>
          <c:idx val="6"/>
          <c:order val="6"/>
          <c:tx>
            <c:strRef>
              <c:f>задание!$A$48</c:f>
              <c:strCache>
                <c:ptCount val="1"/>
                <c:pt idx="0">
                  <c:v>Пелагей Татьяна Юрьевна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задание!$B$48:$D$48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B4-4F72-B5A7-751F30DD47D6}"/>
            </c:ext>
          </c:extLst>
        </c:ser>
        <c:ser>
          <c:idx val="7"/>
          <c:order val="7"/>
          <c:tx>
            <c:strRef>
              <c:f>задание!$A$49</c:f>
              <c:strCache>
                <c:ptCount val="1"/>
                <c:pt idx="0">
                  <c:v>Пулькин Иван Андреевич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задание!$B$49:$D$49</c:f>
              <c:numCache>
                <c:formatCode>General</c:formatCode>
                <c:ptCount val="3"/>
                <c:pt idx="0">
                  <c:v>256521.8</c:v>
                </c:pt>
                <c:pt idx="1">
                  <c:v>30000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B4-4F72-B5A7-751F30DD47D6}"/>
            </c:ext>
          </c:extLst>
        </c:ser>
        <c:ser>
          <c:idx val="8"/>
          <c:order val="8"/>
          <c:tx>
            <c:strRef>
              <c:f>задание!$A$50</c:f>
              <c:strCache>
                <c:ptCount val="1"/>
                <c:pt idx="0">
                  <c:v>Брайловская Дарья Викторовна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задание!$B$50:$D$50</c:f>
              <c:numCache>
                <c:formatCode>General</c:formatCode>
                <c:ptCount val="3"/>
                <c:pt idx="0">
                  <c:v>170000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B4-4F72-B5A7-751F30DD47D6}"/>
            </c:ext>
          </c:extLst>
        </c:ser>
        <c:ser>
          <c:idx val="9"/>
          <c:order val="9"/>
          <c:tx>
            <c:strRef>
              <c:f>задание!$A$51</c:f>
              <c:strCache>
                <c:ptCount val="1"/>
                <c:pt idx="0">
                  <c:v>Емелина Ирина Геннадиевна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задание!$B$51:$D$51</c:f>
              <c:numCache>
                <c:formatCode>General</c:formatCode>
                <c:ptCount val="3"/>
                <c:pt idx="0">
                  <c:v>118000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B4-4F72-B5A7-751F30DD47D6}"/>
            </c:ext>
          </c:extLst>
        </c:ser>
        <c:ser>
          <c:idx val="10"/>
          <c:order val="10"/>
          <c:tx>
            <c:strRef>
              <c:f>задание!$A$52</c:f>
              <c:strCache>
                <c:ptCount val="1"/>
                <c:pt idx="0">
                  <c:v>Климов Максим Андреевич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задание!$B$52:$D$52</c:f>
              <c:numCache>
                <c:formatCode>General</c:formatCode>
                <c:ptCount val="3"/>
                <c:pt idx="0">
                  <c:v>53623.78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B4-4F72-B5A7-751F30DD47D6}"/>
            </c:ext>
          </c:extLst>
        </c:ser>
        <c:ser>
          <c:idx val="11"/>
          <c:order val="11"/>
          <c:tx>
            <c:strRef>
              <c:f>задание!$A$53</c:f>
              <c:strCache>
                <c:ptCount val="1"/>
                <c:pt idx="0">
                  <c:v>Назаров Дмитрий Александрович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задание!$B$53:$D$53</c:f>
              <c:numCache>
                <c:formatCode>General</c:formatCode>
                <c:ptCount val="3"/>
                <c:pt idx="0">
                  <c:v>100000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B4-4F72-B5A7-751F30DD47D6}"/>
            </c:ext>
          </c:extLst>
        </c:ser>
        <c:ser>
          <c:idx val="12"/>
          <c:order val="12"/>
          <c:tx>
            <c:strRef>
              <c:f>задание!$A$54</c:f>
              <c:strCache>
                <c:ptCount val="1"/>
                <c:pt idx="0">
                  <c:v>РГП нет в каталоге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задание!$B$54:$D$54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B4-4F72-B5A7-751F30DD47D6}"/>
            </c:ext>
          </c:extLst>
        </c:ser>
        <c:ser>
          <c:idx val="13"/>
          <c:order val="13"/>
          <c:tx>
            <c:strRef>
              <c:f>задание!$A$55</c:f>
              <c:strCache>
                <c:ptCount val="1"/>
                <c:pt idx="0">
                  <c:v>Плаксин Сергей Юрьевич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задание!$B$55:$D$55</c:f>
              <c:numCache>
                <c:formatCode>General</c:formatCode>
                <c:ptCount val="3"/>
                <c:pt idx="0">
                  <c:v>146200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B4-4F72-B5A7-751F30DD47D6}"/>
            </c:ext>
          </c:extLst>
        </c:ser>
        <c:ser>
          <c:idx val="14"/>
          <c:order val="14"/>
          <c:tx>
            <c:strRef>
              <c:f>задание!$A$56</c:f>
              <c:strCache>
                <c:ptCount val="1"/>
                <c:pt idx="0">
                  <c:v>Сердюк Андрей Игоревич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задание!$B$56:$D$56</c:f>
              <c:numCache>
                <c:formatCode>General</c:formatCode>
                <c:ptCount val="3"/>
                <c:pt idx="0">
                  <c:v>42500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B4-4F72-B5A7-751F30DD47D6}"/>
            </c:ext>
          </c:extLst>
        </c:ser>
        <c:ser>
          <c:idx val="15"/>
          <c:order val="15"/>
          <c:tx>
            <c:strRef>
              <c:f>задание!$A$57</c:f>
              <c:strCache>
                <c:ptCount val="1"/>
                <c:pt idx="0">
                  <c:v>Таллаев Борис Васильевич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задание!$B$57:$D$57</c:f>
              <c:numCache>
                <c:formatCode>General</c:formatCode>
                <c:ptCount val="3"/>
                <c:pt idx="0">
                  <c:v>50314.7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B4-4F72-B5A7-751F30DD4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312176"/>
        <c:axId val="632311696"/>
      </c:barChart>
      <c:catAx>
        <c:axId val="6323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11696"/>
        <c:crosses val="autoZero"/>
        <c:auto val="1"/>
        <c:lblAlgn val="ctr"/>
        <c:lblOffset val="100"/>
        <c:noMultiLvlLbl val="0"/>
      </c:catAx>
      <c:valAx>
        <c:axId val="6323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40</xdr:row>
      <xdr:rowOff>61912</xdr:rowOff>
    </xdr:from>
    <xdr:to>
      <xdr:col>10</xdr:col>
      <xdr:colOff>638175</xdr:colOff>
      <xdr:row>57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8F7748-BF16-797F-88AB-A774D7793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лока пока" refreshedDate="45376.727469791665" refreshedVersion="8" recordCount="58" xr:uid="{00000000-000A-0000-FFFF-FFFF00000000}">
  <cacheSource type="worksheet">
    <worksheetSource ref="A1:S59" sheet="Данные"/>
  </cacheSource>
  <cacheFields count="19">
    <cacheField name="дата поступления" numFmtId="0">
      <sharedItems containsSemiMixedTypes="0" containsNonDate="0" containsDate="1" containsString="0" minDate="2020-10-08T00:00:00" maxDate="2020-11-12T00:00:00"/>
    </cacheField>
    <cacheField name="РГП" numFmtId="0">
      <sharedItems count="16">
        <s v="Аврамов Сергей Иванович"/>
        <s v="Фомина Юлия Кирилловна"/>
        <s v="Нагайцева Мария Михайловна"/>
        <s v="Истомин Евгений Юрьевич"/>
        <s v="Баженова Юлия Борисовна"/>
        <s v="Малыхина Елена Юрьевна"/>
        <s v="Пелагей Татьяна Юрьевна"/>
        <s v="Пулькин Иван Андреевич"/>
        <s v="Брайловская Дарья Викторовна"/>
        <s v="Емелина Ирина Геннадиевна"/>
        <s v="Климов Максим Андреевич"/>
        <s v="Назаров Дмитрий Александрович"/>
        <e v="#N/A"/>
        <s v="Плаксин Сергей Юрьевич"/>
        <s v="Сердюк Андрей Игоревич"/>
        <s v="Таллаев Борис Васильевич"/>
      </sharedItems>
    </cacheField>
    <cacheField name="Риелтор" numFmtId="0">
      <sharedItems/>
    </cacheField>
    <cacheField name="ИП" numFmtId="0">
      <sharedItems/>
    </cacheField>
    <cacheField name="Банк " numFmtId="0">
      <sharedItems count="4">
        <s v="Сбер"/>
        <s v="Альфа"/>
        <s v="Личная карта"/>
        <s v="Уралсиб"/>
      </sharedItems>
    </cacheField>
    <cacheField name="дата отправки " numFmtId="0">
      <sharedItems containsSemiMixedTypes="0" containsDate="1" containsString="0" containsMixedTypes="1" minDate="2020-10-08T00:00:00" maxDate="2020-11-13T00:00:00"/>
    </cacheField>
    <cacheField name="месяц" numFmtId="1">
      <sharedItems containsSemiMixedTypes="0" containsString="0" containsNumber="1" containsInteger="1" minValue="10" maxValue="11" count="2">
        <n v="10"/>
        <n v="11"/>
      </sharedItems>
    </cacheField>
    <cacheField name="Выплаты" numFmtId="0">
      <sharedItems containsBlank="1" count="2">
        <s v="Выплачено"/>
        <m/>
      </sharedItems>
    </cacheField>
    <cacheField name="Этажи Москва" numFmtId="0">
      <sharedItems containsString="0" containsBlank="1" containsNumber="1" containsInteger="1" minValue="65250" maxValue="90000"/>
    </cacheField>
    <cacheField name="Этажи Мск ЮАО" numFmtId="0">
      <sharedItems containsString="0" containsBlank="1" containsNumber="1" containsInteger="1" minValue="141925" maxValue="141925"/>
    </cacheField>
    <cacheField name="ОП Этажи Москва Север" numFmtId="0">
      <sharedItems containsString="0" containsBlank="1" containsNumber="1" containsInteger="1" minValue="15000" maxValue="15000"/>
    </cacheField>
    <cacheField name="ЭТАЖИ МОСКВА СЕВЕР" numFmtId="0">
      <sharedItems containsString="0" containsBlank="1" containsNumber="1" containsInteger="1" minValue="50000" maxValue="68625"/>
    </cacheField>
    <cacheField name="ИП Брайловская" numFmtId="0">
      <sharedItems containsString="0" containsBlank="1" containsNumber="1" containsInteger="1" minValue="85000" maxValue="85000"/>
    </cacheField>
    <cacheField name="Центр Новостроек" numFmtId="0">
      <sharedItems containsString="0" containsBlank="1" containsNumber="1" minValue="50314.7" maxValue="128260.9"/>
    </cacheField>
    <cacheField name="ЦН Этажи" numFmtId="0">
      <sharedItems containsString="0" containsBlank="1" containsNumber="1" containsInteger="1" minValue="43500" maxValue="43500"/>
    </cacheField>
    <cacheField name="Этажи МСК ЮВАО" numFmtId="0">
      <sharedItems containsString="0" containsBlank="1" containsNumber="1" containsInteger="1" minValue="56100" maxValue="81600"/>
    </cacheField>
    <cacheField name="ИП Аврамов" numFmtId="0">
      <sharedItems containsString="0" containsBlank="1" containsNumber="1" containsInteger="1" minValue="33500" maxValue="88500"/>
    </cacheField>
    <cacheField name="ИП Морозов" numFmtId="0">
      <sharedItems containsString="0" containsBlank="1" containsNumber="1" containsInteger="1" minValue="59000" maxValue="73100"/>
    </cacheField>
    <cacheField name="сумма" numFmtId="4">
      <sharedItems containsSemiMixedTypes="0" containsString="0" containsNumber="1" minValue="15000" maxValue="1419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0-10-08T00:00:00"/>
    <x v="0"/>
    <s v="Лахман Владислав Сергеевич"/>
    <s v="Лахман Владислав Сергеевич"/>
    <x v="0"/>
    <d v="2020-10-08T00:00:00"/>
    <x v="0"/>
    <x v="0"/>
    <m/>
    <m/>
    <m/>
    <m/>
    <m/>
    <m/>
    <n v="43500"/>
    <m/>
    <m/>
    <m/>
    <n v="43500"/>
  </r>
  <r>
    <d v="2020-10-16T00:00:00"/>
    <x v="0"/>
    <s v="Жарко Виктория Игоревна"/>
    <s v="Юдина Елена Геннадьевна"/>
    <x v="0"/>
    <d v="2020-10-16T00:00:00"/>
    <x v="0"/>
    <x v="0"/>
    <m/>
    <m/>
    <m/>
    <m/>
    <m/>
    <m/>
    <m/>
    <m/>
    <n v="42500"/>
    <m/>
    <n v="42500"/>
  </r>
  <r>
    <d v="2020-10-16T00:00:00"/>
    <x v="0"/>
    <s v="Лахман Владислав Сергеевич"/>
    <s v="Лахман Владислав Сергеевич"/>
    <x v="0"/>
    <d v="2020-10-16T00:00:00"/>
    <x v="0"/>
    <x v="0"/>
    <m/>
    <m/>
    <m/>
    <m/>
    <m/>
    <m/>
    <n v="43500"/>
    <m/>
    <m/>
    <m/>
    <n v="43500"/>
  </r>
  <r>
    <d v="2020-10-11T00:00:00"/>
    <x v="0"/>
    <s v="Придаткин Роман Александрович"/>
    <s v="Будайчиева Маяханум Чамсаевна"/>
    <x v="1"/>
    <d v="2020-10-11T00:00:00"/>
    <x v="0"/>
    <x v="0"/>
    <m/>
    <m/>
    <m/>
    <m/>
    <m/>
    <m/>
    <m/>
    <m/>
    <n v="33500"/>
    <m/>
    <n v="33500"/>
  </r>
  <r>
    <d v="2020-11-11T00:00:00"/>
    <x v="0"/>
    <s v="Жарко Виктория Игоревна"/>
    <s v="Юдина Елена Геннадьевна"/>
    <x v="0"/>
    <d v="2020-11-12T00:00:00"/>
    <x v="1"/>
    <x v="0"/>
    <m/>
    <m/>
    <m/>
    <m/>
    <m/>
    <m/>
    <m/>
    <m/>
    <n v="42500"/>
    <m/>
    <n v="42500"/>
  </r>
  <r>
    <d v="2020-10-13T00:00:00"/>
    <x v="1"/>
    <s v="Шкут Татьяна Евгеньевна"/>
    <s v="Булина Александра Николаевна"/>
    <x v="1"/>
    <d v="2020-10-13T00:00:00"/>
    <x v="0"/>
    <x v="0"/>
    <m/>
    <m/>
    <m/>
    <m/>
    <m/>
    <m/>
    <m/>
    <m/>
    <n v="75000"/>
    <m/>
    <n v="75000"/>
  </r>
  <r>
    <d v="2020-11-11T00:00:00"/>
    <x v="0"/>
    <s v="Лахман Владислав Сергеевич"/>
    <s v="Лахман Владислав Сергеевич"/>
    <x v="0"/>
    <d v="2020-11-11T00:00:00"/>
    <x v="1"/>
    <x v="0"/>
    <m/>
    <m/>
    <m/>
    <m/>
    <m/>
    <m/>
    <n v="43500"/>
    <m/>
    <m/>
    <m/>
    <n v="43500"/>
  </r>
  <r>
    <d v="2020-10-14T00:00:00"/>
    <x v="2"/>
    <s v="Золотарева Юлия Вячеславовна"/>
    <s v="Золотарева Юлия Вячеславовна"/>
    <x v="2"/>
    <d v="2020-10-14T00:00:00"/>
    <x v="0"/>
    <x v="0"/>
    <n v="90000"/>
    <m/>
    <m/>
    <m/>
    <m/>
    <m/>
    <m/>
    <m/>
    <m/>
    <m/>
    <n v="90000"/>
  </r>
  <r>
    <d v="2020-10-14T00:00:00"/>
    <x v="3"/>
    <s v="Подгорнова Анна Вадимовна"/>
    <s v="Подгорнова Анна Вадимовна"/>
    <x v="1"/>
    <d v="2020-10-14T00:00:00"/>
    <x v="0"/>
    <x v="0"/>
    <m/>
    <m/>
    <m/>
    <m/>
    <m/>
    <m/>
    <m/>
    <m/>
    <n v="88500"/>
    <m/>
    <n v="88500"/>
  </r>
  <r>
    <d v="2020-10-14T00:00:00"/>
    <x v="4"/>
    <s v="Алексахин Сергей Александрович"/>
    <s v="Алексахин Сергей Александрович"/>
    <x v="3"/>
    <n v="310"/>
    <x v="1"/>
    <x v="1"/>
    <m/>
    <n v="141925"/>
    <m/>
    <m/>
    <m/>
    <m/>
    <m/>
    <m/>
    <m/>
    <m/>
    <n v="141925"/>
  </r>
  <r>
    <d v="2020-10-14T00:00:00"/>
    <x v="1"/>
    <s v="Мазжухин Дмитрий Витальевич"/>
    <s v="Мазжухин Дмитрий Витальевич"/>
    <x v="2"/>
    <d v="2020-10-14T00:00:00"/>
    <x v="0"/>
    <x v="0"/>
    <n v="65250"/>
    <m/>
    <m/>
    <m/>
    <m/>
    <m/>
    <m/>
    <m/>
    <m/>
    <m/>
    <n v="65250"/>
  </r>
  <r>
    <d v="2020-10-16T00:00:00"/>
    <x v="5"/>
    <s v="Наматова Рената Рушановна"/>
    <s v="Наматова Рената Рушановна"/>
    <x v="1"/>
    <d v="2020-10-16T00:00:00"/>
    <x v="0"/>
    <x v="0"/>
    <m/>
    <m/>
    <m/>
    <m/>
    <m/>
    <m/>
    <m/>
    <n v="81600"/>
    <m/>
    <m/>
    <n v="81600"/>
  </r>
  <r>
    <d v="2020-10-16T00:00:00"/>
    <x v="6"/>
    <s v="Копачёва Татьяна Александровна"/>
    <s v="Копачёва Татьяна Александровна"/>
    <x v="1"/>
    <d v="2020-10-16T00:00:00"/>
    <x v="0"/>
    <x v="0"/>
    <m/>
    <m/>
    <m/>
    <n v="68625"/>
    <m/>
    <m/>
    <m/>
    <m/>
    <m/>
    <m/>
    <n v="68625"/>
  </r>
  <r>
    <d v="2020-10-16T00:00:00"/>
    <x v="7"/>
    <s v="Тарасенко Екатерина Александровна"/>
    <s v="Тарасенко Екатерина Александровна"/>
    <x v="1"/>
    <d v="2020-10-16T00:00:00"/>
    <x v="0"/>
    <x v="0"/>
    <m/>
    <m/>
    <n v="15000"/>
    <m/>
    <m/>
    <m/>
    <m/>
    <m/>
    <m/>
    <m/>
    <n v="15000"/>
  </r>
  <r>
    <d v="2020-10-14T00:00:00"/>
    <x v="8"/>
    <s v="Мурадян Аэлита Ваановна"/>
    <s v="Мурадян Аэлита Ваановна"/>
    <x v="0"/>
    <d v="2020-10-14T00:00:00"/>
    <x v="0"/>
    <x v="0"/>
    <m/>
    <m/>
    <m/>
    <m/>
    <n v="85000"/>
    <m/>
    <m/>
    <m/>
    <m/>
    <m/>
    <n v="85000"/>
  </r>
  <r>
    <d v="2020-11-11T13:22:57"/>
    <x v="8"/>
    <s v="Мурадян Аэлита Ваановна"/>
    <s v="Мурадян Аэлита Ваановна"/>
    <x v="0"/>
    <d v="2020-11-11T00:00:00"/>
    <x v="1"/>
    <x v="0"/>
    <m/>
    <m/>
    <m/>
    <m/>
    <n v="85000"/>
    <m/>
    <m/>
    <m/>
    <m/>
    <m/>
    <n v="85000"/>
  </r>
  <r>
    <d v="2020-11-11T13:22:57"/>
    <x v="8"/>
    <s v="Мурадян Аэлита Ваановна"/>
    <s v="Мурадян Аэлита Ваановна"/>
    <x v="0"/>
    <d v="2020-11-11T00:00:00"/>
    <x v="1"/>
    <x v="0"/>
    <m/>
    <m/>
    <m/>
    <m/>
    <n v="85000"/>
    <m/>
    <m/>
    <m/>
    <m/>
    <m/>
    <n v="85000"/>
  </r>
  <r>
    <d v="2020-11-11T17:33:18"/>
    <x v="9"/>
    <s v="Виткалова Анна Андреевна"/>
    <s v="Виткалова Анна Андреевна"/>
    <x v="0"/>
    <n v="310"/>
    <x v="1"/>
    <x v="1"/>
    <m/>
    <m/>
    <m/>
    <m/>
    <m/>
    <m/>
    <m/>
    <m/>
    <m/>
    <n v="59000"/>
    <n v="59000"/>
  </r>
  <r>
    <d v="2020-11-11T17:33:18"/>
    <x v="9"/>
    <s v="Виткалова Анна Андреевна"/>
    <s v="Виткалова Анна Андреевна"/>
    <x v="0"/>
    <n v="310"/>
    <x v="1"/>
    <x v="1"/>
    <m/>
    <m/>
    <m/>
    <m/>
    <m/>
    <m/>
    <m/>
    <m/>
    <m/>
    <n v="59000"/>
    <n v="59000"/>
  </r>
  <r>
    <d v="2020-11-11T00:00:00"/>
    <x v="0"/>
    <s v="Придаткин Роман Александрович"/>
    <s v="Будайчиева Маяханум Чамсаевна"/>
    <x v="1"/>
    <d v="2020-11-11T00:00:00"/>
    <x v="1"/>
    <x v="0"/>
    <m/>
    <m/>
    <m/>
    <m/>
    <m/>
    <m/>
    <m/>
    <m/>
    <n v="33500"/>
    <m/>
    <n v="33500"/>
  </r>
  <r>
    <d v="2020-10-09T00:00:00"/>
    <x v="10"/>
    <s v="Штефан Елена Константиновна"/>
    <s v="Штефан Елена Константиновна"/>
    <x v="0"/>
    <d v="2020-10-09T00:00:00"/>
    <x v="0"/>
    <x v="0"/>
    <m/>
    <m/>
    <m/>
    <m/>
    <m/>
    <n v="53623.78"/>
    <m/>
    <m/>
    <m/>
    <m/>
    <n v="53623.78"/>
  </r>
  <r>
    <d v="2020-11-11T13:16:16"/>
    <x v="1"/>
    <s v="Шкут Татьяна Евгеньевна"/>
    <s v="Булина Александра Николаевна"/>
    <x v="1"/>
    <d v="2020-11-11T00:00:00"/>
    <x v="1"/>
    <x v="0"/>
    <m/>
    <m/>
    <m/>
    <m/>
    <m/>
    <m/>
    <m/>
    <m/>
    <n v="75000"/>
    <m/>
    <n v="75000"/>
  </r>
  <r>
    <d v="2020-10-16T00:00:00"/>
    <x v="10"/>
    <s v="Штефан Елена Константиновна"/>
    <s v="Штефан Елена Константиновна"/>
    <x v="0"/>
    <d v="2020-10-16T00:00:00"/>
    <x v="0"/>
    <x v="0"/>
    <m/>
    <m/>
    <m/>
    <m/>
    <m/>
    <n v="53623.78"/>
    <m/>
    <m/>
    <m/>
    <m/>
    <n v="53623.78"/>
  </r>
  <r>
    <d v="2020-11-11T13:33:51"/>
    <x v="2"/>
    <s v="Золотарева Юлия Вячеславовна"/>
    <s v="Золотарева Юлия Вячеславовна"/>
    <x v="2"/>
    <d v="2020-11-11T00:00:00"/>
    <x v="1"/>
    <x v="0"/>
    <n v="90000"/>
    <m/>
    <m/>
    <m/>
    <m/>
    <m/>
    <m/>
    <m/>
    <m/>
    <m/>
    <n v="90000"/>
  </r>
  <r>
    <d v="2020-11-11T13:34:49"/>
    <x v="3"/>
    <s v="Подгорнова Анна Вадимовна"/>
    <s v="Подгорнова Анна Вадимовна"/>
    <x v="1"/>
    <d v="2020-11-11T00:00:00"/>
    <x v="1"/>
    <x v="0"/>
    <m/>
    <m/>
    <m/>
    <m/>
    <m/>
    <m/>
    <m/>
    <m/>
    <n v="88500"/>
    <m/>
    <n v="88500"/>
  </r>
  <r>
    <d v="2020-11-11T14:14:26"/>
    <x v="4"/>
    <s v="Алексахин Сергей Александрович"/>
    <s v="Алексахин Сергей Александрович"/>
    <x v="3"/>
    <n v="310"/>
    <x v="1"/>
    <x v="1"/>
    <m/>
    <n v="141925"/>
    <m/>
    <m/>
    <m/>
    <m/>
    <m/>
    <m/>
    <m/>
    <m/>
    <n v="141925"/>
  </r>
  <r>
    <d v="2020-11-11T14:19:03"/>
    <x v="1"/>
    <s v="Мазжухин Дмитрий Витальевич"/>
    <s v="Мазжухин Дмитрий Витальевич"/>
    <x v="2"/>
    <d v="2020-11-11T00:00:00"/>
    <x v="1"/>
    <x v="0"/>
    <n v="65250"/>
    <m/>
    <m/>
    <m/>
    <m/>
    <m/>
    <m/>
    <m/>
    <m/>
    <m/>
    <n v="65250"/>
  </r>
  <r>
    <d v="2020-11-11T14:36:50"/>
    <x v="5"/>
    <s v="Наматова Рената Рушановна"/>
    <s v="Наматова Рената Рушановна"/>
    <x v="1"/>
    <d v="2020-11-11T00:00:00"/>
    <x v="1"/>
    <x v="0"/>
    <m/>
    <m/>
    <m/>
    <m/>
    <m/>
    <m/>
    <m/>
    <n v="81600"/>
    <m/>
    <m/>
    <n v="81600"/>
  </r>
  <r>
    <d v="2020-11-11T14:51:26"/>
    <x v="6"/>
    <s v="Копачёва Татьяна Александровна"/>
    <s v="Копачёва Татьяна Александровна"/>
    <x v="1"/>
    <d v="2020-11-11T00:00:00"/>
    <x v="1"/>
    <x v="0"/>
    <m/>
    <m/>
    <m/>
    <n v="68625"/>
    <m/>
    <m/>
    <m/>
    <m/>
    <m/>
    <m/>
    <n v="68625"/>
  </r>
  <r>
    <d v="2020-11-11T00:00:00"/>
    <x v="7"/>
    <s v="Тарасенко Екатерина Александровна"/>
    <s v="Тарасенко Екатерина Александровна"/>
    <x v="1"/>
    <d v="2020-11-11T00:00:00"/>
    <x v="1"/>
    <x v="0"/>
    <m/>
    <m/>
    <n v="15000"/>
    <m/>
    <m/>
    <m/>
    <m/>
    <m/>
    <m/>
    <m/>
    <n v="15000"/>
  </r>
  <r>
    <d v="2020-11-11T11:59:03"/>
    <x v="10"/>
    <s v="Штефан Елена Константиновна"/>
    <s v="Штефан Елена Константиновна"/>
    <x v="0"/>
    <d v="2020-11-11T00:00:00"/>
    <x v="1"/>
    <x v="0"/>
    <m/>
    <m/>
    <m/>
    <m/>
    <m/>
    <n v="53623.78"/>
    <m/>
    <m/>
    <m/>
    <m/>
    <n v="53623.78"/>
  </r>
  <r>
    <d v="2020-11-11T17:26:27"/>
    <x v="5"/>
    <s v="Наматова Рената Рушановна"/>
    <s v="Наматова Рената Рушановна"/>
    <x v="0"/>
    <d v="2020-11-12T00:00:00"/>
    <x v="1"/>
    <x v="0"/>
    <m/>
    <m/>
    <m/>
    <m/>
    <m/>
    <m/>
    <m/>
    <n v="56100"/>
    <m/>
    <m/>
    <n v="56100"/>
  </r>
  <r>
    <d v="2020-11-11T17:26:27"/>
    <x v="5"/>
    <s v="Наматова Рената Рушановна"/>
    <s v="Наматова Рената Рушановна"/>
    <x v="0"/>
    <d v="2020-11-12T00:00:00"/>
    <x v="1"/>
    <x v="0"/>
    <m/>
    <m/>
    <m/>
    <m/>
    <m/>
    <m/>
    <m/>
    <n v="56100"/>
    <m/>
    <m/>
    <n v="56100"/>
  </r>
  <r>
    <d v="2020-11-11T17:32:48"/>
    <x v="11"/>
    <s v="Пименов Тоомас Юрьевич"/>
    <s v="Пименов Тоомас Юрьевич"/>
    <x v="0"/>
    <d v="2020-11-12T00:00:00"/>
    <x v="1"/>
    <x v="0"/>
    <m/>
    <m/>
    <m/>
    <n v="50000"/>
    <m/>
    <m/>
    <m/>
    <m/>
    <m/>
    <m/>
    <n v="50000"/>
  </r>
  <r>
    <d v="2020-11-11T17:32:48"/>
    <x v="11"/>
    <s v="Пименов Тоомас Юрьевич"/>
    <s v="Пименов Тоомас Юрьевич"/>
    <x v="0"/>
    <d v="2020-11-12T00:00:00"/>
    <x v="1"/>
    <x v="0"/>
    <m/>
    <m/>
    <m/>
    <n v="50000"/>
    <m/>
    <m/>
    <m/>
    <m/>
    <m/>
    <m/>
    <n v="50000"/>
  </r>
  <r>
    <d v="2020-11-11T17:35:17"/>
    <x v="12"/>
    <s v="Кондратенко Виктория Сергеевна"/>
    <s v="Кондратенко Виктория Сергеевна"/>
    <x v="2"/>
    <d v="2020-11-12T00:00:00"/>
    <x v="1"/>
    <x v="0"/>
    <n v="65250"/>
    <m/>
    <m/>
    <m/>
    <m/>
    <m/>
    <m/>
    <m/>
    <m/>
    <m/>
    <n v="65250"/>
  </r>
  <r>
    <d v="2020-11-11T17:38:51"/>
    <x v="0"/>
    <s v="Жарко Виктория Игоревна"/>
    <s v="Жарко Виктория Игоревна"/>
    <x v="2"/>
    <d v="2020-11-12T00:00:00"/>
    <x v="1"/>
    <x v="0"/>
    <n v="80000"/>
    <m/>
    <m/>
    <m/>
    <m/>
    <m/>
    <m/>
    <m/>
    <m/>
    <m/>
    <n v="80000"/>
  </r>
  <r>
    <d v="2020-10-16T00:00:00"/>
    <x v="13"/>
    <s v="Урсакий Юлия Михайловна"/>
    <s v="Урсакий Юлия Михайловна"/>
    <x v="0"/>
    <d v="2020-10-16T00:00:00"/>
    <x v="0"/>
    <x v="0"/>
    <m/>
    <m/>
    <m/>
    <m/>
    <m/>
    <m/>
    <m/>
    <m/>
    <m/>
    <n v="73100"/>
    <n v="73100"/>
  </r>
  <r>
    <d v="2020-11-11T17:11:58"/>
    <x v="13"/>
    <s v="Урсакий Юлия Михайловна"/>
    <s v="Урсакий Юлия Михайловна"/>
    <x v="0"/>
    <d v="2020-11-12T00:00:00"/>
    <x v="1"/>
    <x v="0"/>
    <m/>
    <m/>
    <m/>
    <m/>
    <m/>
    <m/>
    <m/>
    <m/>
    <m/>
    <n v="73100"/>
    <n v="73100"/>
  </r>
  <r>
    <d v="2020-11-11T17:11:58"/>
    <x v="13"/>
    <s v="Урсакий Юлия Михайловна"/>
    <s v="Урсакий Юлия Михайловна"/>
    <x v="0"/>
    <d v="2020-11-12T00:00:00"/>
    <x v="1"/>
    <x v="0"/>
    <m/>
    <m/>
    <m/>
    <m/>
    <m/>
    <m/>
    <m/>
    <m/>
    <m/>
    <n v="73100"/>
    <n v="73100"/>
  </r>
  <r>
    <d v="2020-11-11T00:00:00"/>
    <x v="0"/>
    <s v="Придаткин Роман Александрович"/>
    <s v="Будайчиева Маяханум Чамсаевна"/>
    <x v="1"/>
    <d v="2020-11-11T00:00:00"/>
    <x v="1"/>
    <x v="0"/>
    <m/>
    <m/>
    <m/>
    <m/>
    <m/>
    <m/>
    <m/>
    <m/>
    <n v="33500"/>
    <m/>
    <n v="33500"/>
  </r>
  <r>
    <d v="2020-10-12T00:00:00"/>
    <x v="7"/>
    <s v="Клепалова Алевтина Вадимовна"/>
    <s v="Клепалова Алевтина Вадимовна"/>
    <x v="0"/>
    <d v="2020-10-12T00:00:00"/>
    <x v="0"/>
    <x v="0"/>
    <m/>
    <m/>
    <m/>
    <m/>
    <m/>
    <n v="128260.9"/>
    <m/>
    <m/>
    <m/>
    <m/>
    <n v="128260.9"/>
  </r>
  <r>
    <d v="2020-11-11T13:16:16"/>
    <x v="0"/>
    <s v="Жарко Виктория Игоревна"/>
    <s v="Булина Александра Николаевна"/>
    <x v="1"/>
    <d v="2020-11-11T00:00:00"/>
    <x v="1"/>
    <x v="0"/>
    <m/>
    <m/>
    <m/>
    <m/>
    <m/>
    <m/>
    <m/>
    <m/>
    <n v="75000"/>
    <m/>
    <n v="75000"/>
  </r>
  <r>
    <d v="2020-11-11T13:11:57"/>
    <x v="7"/>
    <s v="Клепалова Алевтина Вадимовна"/>
    <s v="Клепалова Алевтина Вадимовна"/>
    <x v="0"/>
    <d v="2020-11-11T00:00:00"/>
    <x v="1"/>
    <x v="0"/>
    <m/>
    <m/>
    <m/>
    <m/>
    <m/>
    <n v="128260.9"/>
    <m/>
    <m/>
    <m/>
    <m/>
    <n v="128260.9"/>
  </r>
  <r>
    <d v="2020-11-11T13:33:51"/>
    <x v="2"/>
    <s v="Золотарева Юлия Вячеславовна"/>
    <s v="Золотарева Юлия Вячеславовна"/>
    <x v="2"/>
    <d v="2020-11-11T00:00:00"/>
    <x v="1"/>
    <x v="0"/>
    <n v="90000"/>
    <m/>
    <m/>
    <m/>
    <m/>
    <m/>
    <m/>
    <m/>
    <m/>
    <m/>
    <n v="90000"/>
  </r>
  <r>
    <d v="2020-11-11T13:34:49"/>
    <x v="3"/>
    <s v="Подгорнова Анна Вадимовна"/>
    <s v="Подгорнова Анна Вадимовна"/>
    <x v="1"/>
    <d v="2020-11-11T00:00:00"/>
    <x v="1"/>
    <x v="0"/>
    <m/>
    <m/>
    <m/>
    <m/>
    <m/>
    <m/>
    <m/>
    <m/>
    <n v="88500"/>
    <m/>
    <n v="88500"/>
  </r>
  <r>
    <d v="2020-11-11T14:14:26"/>
    <x v="4"/>
    <s v="Алексахин Сергей Александрович"/>
    <s v="Алексахин Сергей Александрович"/>
    <x v="3"/>
    <n v="310"/>
    <x v="1"/>
    <x v="1"/>
    <m/>
    <n v="141925"/>
    <m/>
    <m/>
    <m/>
    <m/>
    <m/>
    <m/>
    <m/>
    <m/>
    <n v="141925"/>
  </r>
  <r>
    <d v="2020-11-11T14:19:03"/>
    <x v="1"/>
    <s v="Мазжухин Дмитрий Витальевич"/>
    <s v="Мазжухин Дмитрий Витальевич"/>
    <x v="2"/>
    <d v="2020-11-11T00:00:00"/>
    <x v="1"/>
    <x v="0"/>
    <n v="65250"/>
    <m/>
    <m/>
    <m/>
    <m/>
    <m/>
    <m/>
    <m/>
    <m/>
    <m/>
    <n v="65250"/>
  </r>
  <r>
    <d v="2020-11-11T14:36:50"/>
    <x v="5"/>
    <s v="Наматова Рената Рушановна"/>
    <s v="Наматова Рената Рушановна"/>
    <x v="1"/>
    <d v="2020-11-11T00:00:00"/>
    <x v="1"/>
    <x v="0"/>
    <m/>
    <m/>
    <m/>
    <m/>
    <m/>
    <m/>
    <m/>
    <n v="81600"/>
    <m/>
    <m/>
    <n v="81600"/>
  </r>
  <r>
    <d v="2020-11-11T14:51:26"/>
    <x v="6"/>
    <s v="Копачёва Татьяна Александровна"/>
    <s v="Копачёва Татьяна Александровна"/>
    <x v="1"/>
    <d v="2020-11-11T00:00:00"/>
    <x v="1"/>
    <x v="0"/>
    <m/>
    <m/>
    <m/>
    <n v="68625"/>
    <m/>
    <m/>
    <m/>
    <m/>
    <m/>
    <m/>
    <n v="68625"/>
  </r>
  <r>
    <d v="2020-11-11T00:00:00"/>
    <x v="7"/>
    <s v="Тарасенко Екатерина Александровна"/>
    <s v="Тарасенко Екатерина Александровна"/>
    <x v="1"/>
    <d v="2020-11-11T00:00:00"/>
    <x v="1"/>
    <x v="0"/>
    <m/>
    <m/>
    <n v="15000"/>
    <m/>
    <m/>
    <m/>
    <m/>
    <m/>
    <m/>
    <m/>
    <n v="15000"/>
  </r>
  <r>
    <d v="2020-11-11T13:11:57"/>
    <x v="7"/>
    <s v="Клепалова Алевтина Вадимовна"/>
    <s v="Клепалова Алевтина Вадимовна"/>
    <x v="0"/>
    <d v="2020-11-11T00:00:00"/>
    <x v="1"/>
    <x v="0"/>
    <m/>
    <m/>
    <m/>
    <m/>
    <m/>
    <n v="128260.9"/>
    <m/>
    <m/>
    <m/>
    <m/>
    <n v="128260.9"/>
  </r>
  <r>
    <d v="2020-11-11T00:00:00"/>
    <x v="14"/>
    <s v="Юдина Елена Геннадьевна"/>
    <s v="Юдина Елена Геннадьевна"/>
    <x v="0"/>
    <d v="2020-11-12T00:00:00"/>
    <x v="1"/>
    <x v="0"/>
    <m/>
    <m/>
    <m/>
    <m/>
    <m/>
    <m/>
    <m/>
    <m/>
    <n v="42500"/>
    <m/>
    <n v="42500"/>
  </r>
  <r>
    <d v="2020-10-10T00:00:00"/>
    <x v="15"/>
    <s v="Зинкевичус Артур Витальевич"/>
    <s v="Зинкевичус Артур Витальевич"/>
    <x v="0"/>
    <d v="2020-10-10T00:00:00"/>
    <x v="0"/>
    <x v="0"/>
    <m/>
    <m/>
    <m/>
    <m/>
    <m/>
    <n v="50314.7"/>
    <m/>
    <m/>
    <m/>
    <m/>
    <n v="50314.7"/>
  </r>
  <r>
    <d v="2020-10-16T00:00:00"/>
    <x v="15"/>
    <s v="Зинкевичус Артур Витальевич"/>
    <s v="Зинкевичус Артур Витальевич"/>
    <x v="0"/>
    <d v="2020-10-16T00:00:00"/>
    <x v="0"/>
    <x v="0"/>
    <m/>
    <m/>
    <m/>
    <m/>
    <m/>
    <n v="50314.7"/>
    <m/>
    <m/>
    <m/>
    <m/>
    <n v="50314.7"/>
  </r>
  <r>
    <d v="2020-11-11T00:00:00"/>
    <x v="15"/>
    <s v="Зинкевичус Артур Витальевич"/>
    <s v="Зинкевичус Артур Витальевич"/>
    <x v="0"/>
    <d v="2020-11-11T00:00:00"/>
    <x v="1"/>
    <x v="0"/>
    <m/>
    <m/>
    <m/>
    <m/>
    <m/>
    <n v="50314.7"/>
    <m/>
    <m/>
    <m/>
    <m/>
    <n v="50314.7"/>
  </r>
  <r>
    <d v="2020-11-11T17:35:17"/>
    <x v="12"/>
    <s v="Кондратенко Виктория Сергеевна"/>
    <s v="Кондратенко Виктория Сергеевна"/>
    <x v="2"/>
    <d v="2020-11-12T00:00:00"/>
    <x v="1"/>
    <x v="0"/>
    <n v="65250"/>
    <m/>
    <m/>
    <m/>
    <m/>
    <m/>
    <m/>
    <m/>
    <m/>
    <m/>
    <n v="65250"/>
  </r>
  <r>
    <d v="2020-11-11T17:38:51"/>
    <x v="0"/>
    <s v="Жарко Виктория Игоревна"/>
    <s v="Жарко Виктория Игоревна"/>
    <x v="2"/>
    <d v="2020-11-12T00:00:00"/>
    <x v="1"/>
    <x v="0"/>
    <n v="80000"/>
    <m/>
    <m/>
    <m/>
    <m/>
    <m/>
    <m/>
    <m/>
    <m/>
    <m/>
    <n v="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задание" cacheId="7" applyNumberFormats="0" applyBorderFormats="0" applyFontFormats="0" applyPatternFormats="0" applyAlignmentFormats="0" applyWidthHeightFormats="0" dataCaption="" updatedVersion="8" rowGrandTotals="0" colGrandTotals="0" compact="0" compactData="0">
  <location ref="A22:D37" firstHeaderRow="1" firstDataRow="2" firstDataCol="1" rowPageCount="2" colPageCount="1"/>
  <pivotFields count="19">
    <pivotField name="дата поступления" compact="0" numFmtId="164" outline="0" multipleItemSelectionAllowed="1" showAll="0"/>
    <pivotField name="РГП" axis="axisRow" compact="0" numFmtId="165" outline="0" multipleItemSelectionAllowed="1" showAll="0" sortType="ascending">
      <items count="17">
        <item x="0"/>
        <item x="4"/>
        <item x="8"/>
        <item x="9"/>
        <item x="3"/>
        <item x="10"/>
        <item x="5"/>
        <item x="2"/>
        <item x="11"/>
        <item x="6"/>
        <item x="13"/>
        <item x="7"/>
        <item x="14"/>
        <item x="15"/>
        <item x="1"/>
        <item x="12"/>
        <item t="default"/>
      </items>
    </pivotField>
    <pivotField name="Риелтор" compact="0" outline="0" multipleItemSelectionAllowed="1" showAll="0"/>
    <pivotField name="ИП" compact="0" outline="0" multipleItemSelectionAllowed="1" showAll="0"/>
    <pivotField name="Банк " axis="axisCol" compact="0" outline="0" multipleItemSelectionAllowed="1" showAll="0" sortType="ascending">
      <items count="5">
        <item x="1"/>
        <item x="2"/>
        <item x="0"/>
        <item x="3"/>
        <item t="default"/>
      </items>
    </pivotField>
    <pivotField name="дата отправки " compact="0" outline="0" multipleItemSelectionAllowed="1" showAll="0"/>
    <pivotField name="месяц" axis="axisPage" compact="0" numFmtId="1" outline="0" multipleItemSelectionAllowed="1" showAll="0">
      <items count="3">
        <item h="1" x="0"/>
        <item x="1"/>
        <item t="default"/>
      </items>
    </pivotField>
    <pivotField name="Выплаты" axis="axisPage" compact="0" outline="0" multipleItemSelectionAllowed="1" showAll="0">
      <items count="3">
        <item x="0"/>
        <item h="1" x="1"/>
        <item t="default"/>
      </items>
    </pivotField>
    <pivotField name="Этажи Москва" compact="0" outline="0" multipleItemSelectionAllowed="1" showAll="0"/>
    <pivotField name="Этажи Мск ЮАО" compact="0" outline="0" multipleItemSelectionAllowed="1" showAll="0"/>
    <pivotField name="ОП Этажи Москва Север" compact="0" outline="0" multipleItemSelectionAllowed="1" showAll="0"/>
    <pivotField name="ЭТАЖИ МОСКВА СЕВЕР" compact="0" outline="0" multipleItemSelectionAllowed="1" showAll="0"/>
    <pivotField name="ИП Брайловская" compact="0" outline="0" multipleItemSelectionAllowed="1" showAll="0"/>
    <pivotField name="Центр Новостроек" compact="0" outline="0" multipleItemSelectionAllowed="1" showAll="0"/>
    <pivotField name="ЦН Этажи" compact="0" numFmtId="4" outline="0" multipleItemSelectionAllowed="1" showAll="0"/>
    <pivotField name="Этажи МСК ЮВАО" compact="0" outline="0" multipleItemSelectionAllowed="1" showAll="0"/>
    <pivotField name="ИП Аврамов" compact="0" outline="0" multipleItemSelectionAllowed="1" showAll="0"/>
    <pivotField name="ИП Морозов" compact="0" outline="0" multipleItemSelectionAllowed="1" showAll="0"/>
    <pivotField name="сумма" dataField="1" compact="0" numFmtId="4" outline="0" multipleItemSelectionAllowed="1" showAll="0"/>
  </pivotFields>
  <rowFields count="1">
    <field x="1"/>
  </rowFields>
  <rowItems count="14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4"/>
  </colFields>
  <colItems count="3">
    <i>
      <x/>
    </i>
    <i>
      <x v="1"/>
    </i>
    <i>
      <x v="2"/>
    </i>
  </colItems>
  <pageFields count="2">
    <pageField fld="7" hier="0"/>
    <pageField fld="6" hier="0"/>
  </pageFields>
  <dataFields count="1">
    <dataField name="AVERAGE of сумма" fld="18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ies3.etagi.com/staff/view/343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5"/>
  <sheetViews>
    <sheetView tabSelected="1" workbookViewId="0">
      <selection activeCell="A38" sqref="A38"/>
    </sheetView>
  </sheetViews>
  <sheetFormatPr defaultColWidth="12.5703125" defaultRowHeight="15.75" customHeight="1"/>
  <cols>
    <col min="1" max="1" width="41.42578125" customWidth="1"/>
    <col min="2" max="2" width="25.28515625" bestFit="1" customWidth="1"/>
    <col min="3" max="3" width="25.42578125" customWidth="1"/>
    <col min="4" max="4" width="30.7109375" customWidth="1"/>
  </cols>
  <sheetData>
    <row r="1" spans="1:4" ht="16.5">
      <c r="A1" s="1" t="s">
        <v>0</v>
      </c>
    </row>
    <row r="3" spans="1:4" ht="12.75">
      <c r="A3" s="2" t="s">
        <v>1</v>
      </c>
      <c r="B3" s="3" t="s">
        <v>2</v>
      </c>
    </row>
    <row r="4" spans="1:4" ht="12.75">
      <c r="A4" s="4" t="s">
        <v>3</v>
      </c>
      <c r="B4" s="5" t="str">
        <f>VLOOKUP(A4,Данные!B2:C59,1,TRUE)</f>
        <v>Баженова Юлия Борисовна</v>
      </c>
    </row>
    <row r="5" spans="1:4" ht="12.75">
      <c r="A5" s="4" t="s">
        <v>4</v>
      </c>
      <c r="B5" s="5" t="str">
        <f>VLOOKUP(A5,Данные!B3:C60,1,TRUE)</f>
        <v>Климов Максим Андреевич</v>
      </c>
    </row>
    <row r="6" spans="1:4" ht="12.75">
      <c r="A6" s="4" t="s">
        <v>5</v>
      </c>
      <c r="B6" s="5" t="str">
        <f>VLOOKUP(A6,Данные!B4:C61,1,TRUE)</f>
        <v>Аврамов Сергей Иванович</v>
      </c>
    </row>
    <row r="9" spans="1:4" ht="16.5">
      <c r="A9" s="1" t="s">
        <v>6</v>
      </c>
    </row>
    <row r="11" spans="1:4" ht="12.75">
      <c r="A11" s="6"/>
      <c r="B11" s="7" t="str">
        <f>A4</f>
        <v>Жарко Виктория Игоревна</v>
      </c>
      <c r="C11" s="7" t="str">
        <f>A5</f>
        <v>Наматова Рената Рушановна</v>
      </c>
      <c r="D11" s="8" t="str">
        <f>A6</f>
        <v>Тарасенко Екатерина Александровна</v>
      </c>
    </row>
    <row r="12" spans="1:4" ht="12.75">
      <c r="A12" s="9" t="str">
        <f ca="1">IFERROR(__xludf.DUMMYFUNCTION("unique('Данные'!E2:E1009)"),"Сбер")</f>
        <v>Сбер</v>
      </c>
      <c r="B12" s="10">
        <f ca="1">COUNTIFS(Данные!$E$2:$E1009,$A12,Данные!$G$2:$G1009,10,Данные!$H$2:$H1009,"Выплачено",Данные!$C$2:$C1009,B$11)</f>
        <v>1</v>
      </c>
      <c r="C12" s="10">
        <f ca="1">COUNTIFS(Данные!$E$2:$E1009,$A12,Данные!$G$2:$G1009,10,Данные!$H$2:$H1009,"Выплачено",Данные!$C$2:$C1009,C$11)</f>
        <v>0</v>
      </c>
      <c r="D12" s="11">
        <f ca="1">COUNTIFS(Данные!$E$2:$E1009,$A12,Данные!$G$2:$G1009,10,Данные!$H$2:$H1009,"Выплачено",Данные!$C$2:$C1009,D$11)</f>
        <v>0</v>
      </c>
    </row>
    <row r="13" spans="1:4" ht="12.75">
      <c r="A13" s="9" t="str">
        <f ca="1">IFERROR(__xludf.DUMMYFUNCTION("""COMPUTED_VALUE"""),"Альфа")</f>
        <v>Альфа</v>
      </c>
      <c r="B13" s="10">
        <f ca="1">COUNTIFS(Данные!$E$2:$E1009,$A13,Данные!$G$2:$G1009,10,Данные!$H$2:$H1009,"Выплачено",Данные!$C$2:$C1009,B$11)</f>
        <v>0</v>
      </c>
      <c r="C13" s="10">
        <f ca="1">COUNTIFS(Данные!$E$2:$E1009,$A13,Данные!$G$2:$G1009,10,Данные!$H$2:$H1009,"Выплачено",Данные!$C$2:$C1009,C$11)</f>
        <v>1</v>
      </c>
      <c r="D13" s="11">
        <f ca="1">COUNTIFS(Данные!$E$2:$E1009,$A13,Данные!$G$2:$G1009,10,Данные!$H$2:$H1009,"Выплачено",Данные!$C$2:$C1009,D$11)</f>
        <v>1</v>
      </c>
    </row>
    <row r="14" spans="1:4" ht="12.75">
      <c r="A14" s="9" t="str">
        <f ca="1">IFERROR(__xludf.DUMMYFUNCTION("""COMPUTED_VALUE"""),"Личная карта")</f>
        <v>Личная карта</v>
      </c>
      <c r="B14" s="10">
        <f ca="1">COUNTIFS(Данные!$E$2:$E1009,$A14,Данные!$G$2:$G1009,10,Данные!$H$2:$H1009,"Выплачено",Данные!$C$2:$C1009,B$11)</f>
        <v>0</v>
      </c>
      <c r="C14" s="10">
        <f ca="1">COUNTIFS(Данные!$E$2:$E1009,$A14,Данные!$G$2:$G1009,10,Данные!$H$2:$H1009,"Выплачено",Данные!$C$2:$C1009,C$11)</f>
        <v>0</v>
      </c>
      <c r="D14" s="11">
        <f ca="1">COUNTIFS(Данные!$E$2:$E1009,$A14,Данные!$G$2:$G1009,10,Данные!$H$2:$H1009,"Выплачено",Данные!$C$2:$C1009,D$11)</f>
        <v>0</v>
      </c>
    </row>
    <row r="15" spans="1:4" ht="12.75">
      <c r="A15" s="12" t="str">
        <f ca="1">IFERROR(__xludf.DUMMYFUNCTION("""COMPUTED_VALUE"""),"Уралсиб")</f>
        <v>Уралсиб</v>
      </c>
      <c r="B15" s="13">
        <f ca="1">COUNTIFS(Данные!$E$2:$E1009,$A15,Данные!$G$2:$G1009,10,Данные!$H$2:$H1009,"Выплачено",Данные!$C$2:$C1009,B$11)</f>
        <v>0</v>
      </c>
      <c r="C15" s="13">
        <f ca="1">COUNTIFS(Данные!$E$2:$E1009,$A15,Данные!$G$2:$G1009,10,Данные!$H$2:$H1009,"Выплачено",Данные!$C$2:$C1009,C$11)</f>
        <v>0</v>
      </c>
      <c r="D15" s="14">
        <f ca="1">COUNTIFS(Данные!$E$2:$E1009,$A15,Данные!$G$2:$G1009,10,Данные!$H$2:$H1009,"Выплачено",Данные!$C$2:$C1009,D$11)</f>
        <v>0</v>
      </c>
    </row>
    <row r="16" spans="1:4" ht="12.75">
      <c r="A16" s="10"/>
    </row>
    <row r="17" spans="1:4" ht="16.5">
      <c r="A17" s="1" t="s">
        <v>7</v>
      </c>
    </row>
    <row r="19" spans="1:4" ht="12.75">
      <c r="A19" s="76" t="s">
        <v>32</v>
      </c>
      <c r="B19" s="77" t="s">
        <v>45</v>
      </c>
    </row>
    <row r="20" spans="1:4" ht="12.75">
      <c r="A20" s="76" t="s">
        <v>31</v>
      </c>
      <c r="B20" s="78">
        <v>11</v>
      </c>
    </row>
    <row r="21" spans="1:4" ht="12.75"/>
    <row r="22" spans="1:4" ht="12.75">
      <c r="A22" s="67" t="s">
        <v>704</v>
      </c>
      <c r="B22" s="67" t="s">
        <v>8</v>
      </c>
      <c r="C22" s="68"/>
      <c r="D22" s="69"/>
    </row>
    <row r="23" spans="1:4" ht="12.75">
      <c r="A23" s="67" t="s">
        <v>2</v>
      </c>
      <c r="B23" s="70" t="s">
        <v>9</v>
      </c>
      <c r="C23" s="71" t="s">
        <v>10</v>
      </c>
      <c r="D23" s="72" t="s">
        <v>11</v>
      </c>
    </row>
    <row r="24" spans="1:4" ht="12.75">
      <c r="A24" s="73" t="s">
        <v>12</v>
      </c>
      <c r="B24" s="83">
        <v>47333.333333333336</v>
      </c>
      <c r="C24" s="84">
        <v>80000</v>
      </c>
      <c r="D24" s="85">
        <v>43000</v>
      </c>
    </row>
    <row r="25" spans="1:4" ht="12.75">
      <c r="A25" s="74" t="s">
        <v>13</v>
      </c>
      <c r="B25" s="86"/>
      <c r="C25" s="87"/>
      <c r="D25" s="88">
        <v>85000</v>
      </c>
    </row>
    <row r="26" spans="1:4" ht="12.75">
      <c r="A26" s="74" t="s">
        <v>14</v>
      </c>
      <c r="B26" s="86">
        <v>88500</v>
      </c>
      <c r="C26" s="87"/>
      <c r="D26" s="88"/>
    </row>
    <row r="27" spans="1:4" ht="12.75">
      <c r="A27" s="74" t="s">
        <v>15</v>
      </c>
      <c r="B27" s="86"/>
      <c r="C27" s="87"/>
      <c r="D27" s="88">
        <v>53623.78</v>
      </c>
    </row>
    <row r="28" spans="1:4" ht="12.75">
      <c r="A28" s="74" t="s">
        <v>16</v>
      </c>
      <c r="B28" s="86">
        <v>81600</v>
      </c>
      <c r="C28" s="87"/>
      <c r="D28" s="88">
        <v>56100</v>
      </c>
    </row>
    <row r="29" spans="1:4" ht="12.75">
      <c r="A29" s="74" t="s">
        <v>17</v>
      </c>
      <c r="B29" s="86"/>
      <c r="C29" s="87">
        <v>90000</v>
      </c>
      <c r="D29" s="88"/>
    </row>
    <row r="30" spans="1:4" ht="12.75">
      <c r="A30" s="74" t="s">
        <v>18</v>
      </c>
      <c r="B30" s="86"/>
      <c r="C30" s="87"/>
      <c r="D30" s="88">
        <v>50000</v>
      </c>
    </row>
    <row r="31" spans="1:4" ht="12.75">
      <c r="A31" s="74" t="s">
        <v>19</v>
      </c>
      <c r="B31" s="86">
        <v>68625</v>
      </c>
      <c r="C31" s="87"/>
      <c r="D31" s="88"/>
    </row>
    <row r="32" spans="1:4" ht="12.75">
      <c r="A32" s="74" t="s">
        <v>20</v>
      </c>
      <c r="B32" s="86"/>
      <c r="C32" s="87"/>
      <c r="D32" s="88">
        <v>73100</v>
      </c>
    </row>
    <row r="33" spans="1:5" ht="12.75">
      <c r="A33" s="74" t="s">
        <v>21</v>
      </c>
      <c r="B33" s="86">
        <v>15000</v>
      </c>
      <c r="C33" s="87"/>
      <c r="D33" s="88">
        <v>128260.9</v>
      </c>
    </row>
    <row r="34" spans="1:5" ht="12.75">
      <c r="A34" s="74" t="s">
        <v>22</v>
      </c>
      <c r="B34" s="86"/>
      <c r="C34" s="87"/>
      <c r="D34" s="88">
        <v>42500</v>
      </c>
    </row>
    <row r="35" spans="1:5" ht="15.75" customHeight="1">
      <c r="A35" s="74" t="s">
        <v>23</v>
      </c>
      <c r="B35" s="86"/>
      <c r="C35" s="87"/>
      <c r="D35" s="88">
        <v>50314.7</v>
      </c>
    </row>
    <row r="36" spans="1:5" ht="12.75">
      <c r="A36" s="74" t="s">
        <v>24</v>
      </c>
      <c r="B36" s="86">
        <v>75000</v>
      </c>
      <c r="C36" s="87">
        <v>65250</v>
      </c>
      <c r="D36" s="88"/>
    </row>
    <row r="37" spans="1:5" ht="12.75">
      <c r="A37" s="75" t="s">
        <v>705</v>
      </c>
      <c r="B37" s="89"/>
      <c r="C37" s="90">
        <v>65250</v>
      </c>
      <c r="D37" s="91"/>
    </row>
    <row r="38" spans="1:5" ht="57.75" customHeight="1">
      <c r="A38" s="92"/>
      <c r="B38" s="93"/>
      <c r="C38" s="93"/>
      <c r="D38" s="93"/>
    </row>
    <row r="39" spans="1:5" ht="16.5">
      <c r="A39" s="1" t="s">
        <v>25</v>
      </c>
    </row>
    <row r="41" spans="1:5" ht="12.75">
      <c r="A41" s="15" t="s">
        <v>2</v>
      </c>
      <c r="B41" s="16" t="s">
        <v>11</v>
      </c>
      <c r="C41" s="7" t="s">
        <v>9</v>
      </c>
      <c r="D41" s="7" t="s">
        <v>26</v>
      </c>
      <c r="E41" s="8" t="s">
        <v>10</v>
      </c>
    </row>
    <row r="42" spans="1:5" ht="12.75">
      <c r="A42" s="17" t="str">
        <f ca="1">IFERROR(__xludf.DUMMYFUNCTION("IFERROR(unique('Данные'!B2:B1009),""РГП нет в каталоге"")"),"Аврамов Сергей Иванович")</f>
        <v>Аврамов Сергей Иванович</v>
      </c>
      <c r="B42" s="10">
        <f ca="1">SUMIFS(Данные!$S$2:$S1009, Данные!$B$2:$B1009,$A42,Данные!$G$2:$G1009,11,Данные!$E$2:$E1009,B$41)</f>
        <v>86000</v>
      </c>
      <c r="C42" s="10">
        <f ca="1">SUMIFS(Данные!$S$2:$S1009, Данные!$B$2:$B1009,$A42,Данные!$G$2:$G1009,11,Данные!$E$2:$E1009,C$41)</f>
        <v>142000</v>
      </c>
      <c r="D42" s="10">
        <f ca="1">SUMIFS(Данные!$S$2:$S1009, Данные!$B$2:$B1009,$A42,Данные!$G$2:$G1009,11,Данные!$E$2:$E1009,D$41)</f>
        <v>0</v>
      </c>
      <c r="E42" s="11">
        <f ca="1">SUMIFS(Данные!$S$2:$S1009, Данные!$B$2:$B1009,$A42,Данные!$G$2:$G1009,11,Данные!$E$2:$E1009,E$41)</f>
        <v>160000</v>
      </c>
    </row>
    <row r="43" spans="1:5" ht="12.75">
      <c r="A43" s="9" t="str">
        <f ca="1">IFERROR(__xludf.DUMMYFUNCTION("""COMPUTED_VALUE"""),"Фомина Юлия Кирилловна")</f>
        <v>Фомина Юлия Кирилловна</v>
      </c>
      <c r="B43" s="10">
        <f ca="1">SUMIFS(Данные!$S$2:$S1009, Данные!$B$2:$B1009,$A43,Данные!$G$2:$G1009,11,Данные!$E$2:$E1009,B$41)</f>
        <v>0</v>
      </c>
      <c r="C43" s="10">
        <f ca="1">SUMIFS(Данные!$S$2:$S1009, Данные!$B$2:$B1009,$A43,Данные!$G$2:$G1009,11,Данные!$E$2:$E1009,C$41)</f>
        <v>75000</v>
      </c>
      <c r="D43" s="10">
        <f ca="1">SUMIFS(Данные!$S$2:$S1009, Данные!$B$2:$B1009,$A43,Данные!$G$2:$G1009,11,Данные!$E$2:$E1009,D$41)</f>
        <v>0</v>
      </c>
      <c r="E43" s="11">
        <f ca="1">SUMIFS(Данные!$S$2:$S1009, Данные!$B$2:$B1009,$A43,Данные!$G$2:$G1009,11,Данные!$E$2:$E1009,E$41)</f>
        <v>130500</v>
      </c>
    </row>
    <row r="44" spans="1:5" ht="12.75">
      <c r="A44" s="9" t="str">
        <f ca="1">IFERROR(__xludf.DUMMYFUNCTION("""COMPUTED_VALUE"""),"Нагайцева Мария Михайловна")</f>
        <v>Нагайцева Мария Михайловна</v>
      </c>
      <c r="B44" s="10">
        <f ca="1">SUMIFS(Данные!$S$2:$S1009, Данные!$B$2:$B1009,$A44,Данные!$G$2:$G1009,11,Данные!$E$2:$E1009,B$41)</f>
        <v>0</v>
      </c>
      <c r="C44" s="10">
        <f ca="1">SUMIFS(Данные!$S$2:$S1009, Данные!$B$2:$B1009,$A44,Данные!$G$2:$G1009,11,Данные!$E$2:$E1009,C$41)</f>
        <v>0</v>
      </c>
      <c r="D44" s="10">
        <f ca="1">SUMIFS(Данные!$S$2:$S1009, Данные!$B$2:$B1009,$A44,Данные!$G$2:$G1009,11,Данные!$E$2:$E1009,D$41)</f>
        <v>0</v>
      </c>
      <c r="E44" s="11">
        <f ca="1">SUMIFS(Данные!$S$2:$S1009, Данные!$B$2:$B1009,$A44,Данные!$G$2:$G1009,11,Данные!$E$2:$E1009,E$41)</f>
        <v>180000</v>
      </c>
    </row>
    <row r="45" spans="1:5" ht="12.75">
      <c r="A45" s="9" t="str">
        <f ca="1">IFERROR(__xludf.DUMMYFUNCTION("""COMPUTED_VALUE"""),"Истомин Евгений Юрьевич")</f>
        <v>Истомин Евгений Юрьевич</v>
      </c>
      <c r="B45" s="10">
        <f ca="1">SUMIFS(Данные!$S$2:$S1009, Данные!$B$2:$B1009,$A45,Данные!$G$2:$G1009,11,Данные!$E$2:$E1009,B$41)</f>
        <v>0</v>
      </c>
      <c r="C45" s="10">
        <f ca="1">SUMIFS(Данные!$S$2:$S1009, Данные!$B$2:$B1009,$A45,Данные!$G$2:$G1009,11,Данные!$E$2:$E1009,C$41)</f>
        <v>177000</v>
      </c>
      <c r="D45" s="10">
        <f ca="1">SUMIFS(Данные!$S$2:$S1009, Данные!$B$2:$B1009,$A45,Данные!$G$2:$G1009,11,Данные!$E$2:$E1009,D$41)</f>
        <v>0</v>
      </c>
      <c r="E45" s="11">
        <f ca="1">SUMIFS(Данные!$S$2:$S1009, Данные!$B$2:$B1009,$A45,Данные!$G$2:$G1009,11,Данные!$E$2:$E1009,E$41)</f>
        <v>0</v>
      </c>
    </row>
    <row r="46" spans="1:5" ht="12.75">
      <c r="A46" s="9" t="str">
        <f ca="1">IFERROR(__xludf.DUMMYFUNCTION("""COMPUTED_VALUE"""),"Баженова Юлия Борисовна")</f>
        <v>Баженова Юлия Борисовна</v>
      </c>
      <c r="B46" s="10">
        <f ca="1">SUMIFS(Данные!$S$2:$S1009, Данные!$B$2:$B1009,$A46,Данные!$G$2:$G1009,11,Данные!$E$2:$E1009,B$41)</f>
        <v>0</v>
      </c>
      <c r="C46" s="10">
        <f ca="1">SUMIFS(Данные!$S$2:$S1009, Данные!$B$2:$B1009,$A46,Данные!$G$2:$G1009,11,Данные!$E$2:$E1009,C$41)</f>
        <v>0</v>
      </c>
      <c r="D46" s="10">
        <f ca="1">SUMIFS(Данные!$S$2:$S1009, Данные!$B$2:$B1009,$A46,Данные!$G$2:$G1009,11,Данные!$E$2:$E1009,D$41)</f>
        <v>425775</v>
      </c>
      <c r="E46" s="11">
        <f ca="1">SUMIFS(Данные!$S$2:$S1009, Данные!$B$2:$B1009,$A46,Данные!$G$2:$G1009,11,Данные!$E$2:$E1009,E$41)</f>
        <v>0</v>
      </c>
    </row>
    <row r="47" spans="1:5" ht="12.75">
      <c r="A47" s="9" t="str">
        <f ca="1">IFERROR(__xludf.DUMMYFUNCTION("""COMPUTED_VALUE"""),"Малыхина Елена Юрьевна")</f>
        <v>Малыхина Елена Юрьевна</v>
      </c>
      <c r="B47" s="10">
        <f ca="1">SUMIFS(Данные!$S$2:$S1009, Данные!$B$2:$B1009,$A47,Данные!$G$2:$G1009,11,Данные!$E$2:$E1009,B$41)</f>
        <v>112200</v>
      </c>
      <c r="C47" s="10">
        <f ca="1">SUMIFS(Данные!$S$2:$S1009, Данные!$B$2:$B1009,$A47,Данные!$G$2:$G1009,11,Данные!$E$2:$E1009,C$41)</f>
        <v>163200</v>
      </c>
      <c r="D47" s="10">
        <f ca="1">SUMIFS(Данные!$S$2:$S1009, Данные!$B$2:$B1009,$A47,Данные!$G$2:$G1009,11,Данные!$E$2:$E1009,D$41)</f>
        <v>0</v>
      </c>
      <c r="E47" s="11">
        <f ca="1">SUMIFS(Данные!$S$2:$S1009, Данные!$B$2:$B1009,$A47,Данные!$G$2:$G1009,11,Данные!$E$2:$E1009,E$41)</f>
        <v>0</v>
      </c>
    </row>
    <row r="48" spans="1:5" ht="12.75">
      <c r="A48" s="9" t="str">
        <f ca="1">IFERROR(__xludf.DUMMYFUNCTION("""COMPUTED_VALUE"""),"Пелагей Татьяна Юрьевна")</f>
        <v>Пелагей Татьяна Юрьевна</v>
      </c>
      <c r="B48" s="10">
        <f ca="1">SUMIFS(Данные!$S$2:$S1009, Данные!$B$2:$B1009,$A48,Данные!$G$2:$G1009,11,Данные!$E$2:$E1009,B$41)</f>
        <v>0</v>
      </c>
      <c r="C48" s="82" t="s">
        <v>706</v>
      </c>
      <c r="D48" s="10">
        <f ca="1">SUMIFS(Данные!$S$2:$S1009, Данные!$B$2:$B1009,$A48,Данные!$G$2:$G1009,11,Данные!$E$2:$E1009,D$41)</f>
        <v>0</v>
      </c>
      <c r="E48" s="11">
        <f ca="1">SUMIFS(Данные!$S$2:$S1009, Данные!$B$2:$B1009,$A48,Данные!$G$2:$G1009,11,Данные!$E$2:$E1009,E$41)</f>
        <v>0</v>
      </c>
    </row>
    <row r="49" spans="1:5" ht="12.75">
      <c r="A49" s="9" t="str">
        <f ca="1">IFERROR(__xludf.DUMMYFUNCTION("""COMPUTED_VALUE"""),"Пулькин Иван Андреевич")</f>
        <v>Пулькин Иван Андреевич</v>
      </c>
      <c r="B49" s="10">
        <f ca="1">SUMIFS(Данные!$S$2:$S1009, Данные!$B$2:$B1009,$A49,Данные!$G$2:$G1009,11,Данные!$E$2:$E1009,B$41)</f>
        <v>256521.8</v>
      </c>
      <c r="C49" s="10">
        <f ca="1">SUMIFS(Данные!$S$2:$S1009, Данные!$B$2:$B1009,$A49,Данные!$G$2:$G1009,11,Данные!$E$2:$E1009,C$41)</f>
        <v>30000</v>
      </c>
      <c r="D49" s="10">
        <f ca="1">SUMIFS(Данные!$S$2:$S1009, Данные!$B$2:$B1009,$A49,Данные!$G$2:$G1009,11,Данные!$E$2:$E1009,D$41)</f>
        <v>0</v>
      </c>
      <c r="E49" s="11">
        <f ca="1">SUMIFS(Данные!$S$2:$S1009, Данные!$B$2:$B1009,$A49,Данные!$G$2:$G1009,11,Данные!$E$2:$E1009,E$41)</f>
        <v>0</v>
      </c>
    </row>
    <row r="50" spans="1:5" ht="12.75">
      <c r="A50" s="9" t="str">
        <f ca="1">IFERROR(__xludf.DUMMYFUNCTION("""COMPUTED_VALUE"""),"Брайловская Дарья Викторовна")</f>
        <v>Брайловская Дарья Викторовна</v>
      </c>
      <c r="B50" s="10">
        <f ca="1">SUMIFS(Данные!$S$2:$S1009, Данные!$B$2:$B1009,$A50,Данные!$G$2:$G1009,11,Данные!$E$2:$E1009,B$41)</f>
        <v>170000</v>
      </c>
      <c r="C50" s="10">
        <f ca="1">SUMIFS(Данные!$S$2:$S1009, Данные!$B$2:$B1009,$A50,Данные!$G$2:$G1009,11,Данные!$E$2:$E1009,C$41)</f>
        <v>0</v>
      </c>
      <c r="D50" s="10">
        <f ca="1">SUMIFS(Данные!$S$2:$S1009, Данные!$B$2:$B1009,$A50,Данные!$G$2:$G1009,11,Данные!$E$2:$E1009,D$41)</f>
        <v>0</v>
      </c>
      <c r="E50" s="11">
        <f ca="1">SUMIFS(Данные!$S$2:$S1009, Данные!$B$2:$B1009,$A50,Данные!$G$2:$G1009,11,Данные!$E$2:$E1009,E$41)</f>
        <v>0</v>
      </c>
    </row>
    <row r="51" spans="1:5" ht="12.75">
      <c r="A51" s="9" t="str">
        <f ca="1">IFERROR(__xludf.DUMMYFUNCTION("""COMPUTED_VALUE"""),"Емелина Ирина Геннадиевна")</f>
        <v>Емелина Ирина Геннадиевна</v>
      </c>
      <c r="B51" s="10">
        <f ca="1">SUMIFS(Данные!$S$2:$S1009, Данные!$B$2:$B1009,$A51,Данные!$G$2:$G1009,11,Данные!$E$2:$E1009,B$41)</f>
        <v>118000</v>
      </c>
      <c r="C51" s="10">
        <f ca="1">SUMIFS(Данные!$S$2:$S1009, Данные!$B$2:$B1009,$A51,Данные!$G$2:$G1009,11,Данные!$E$2:$E1009,C$41)</f>
        <v>0</v>
      </c>
      <c r="D51" s="10">
        <f ca="1">SUMIFS(Данные!$S$2:$S1009, Данные!$B$2:$B1009,$A51,Данные!$G$2:$G1009,11,Данные!$E$2:$E1009,D$41)</f>
        <v>0</v>
      </c>
      <c r="E51" s="11">
        <f ca="1">SUMIFS(Данные!$S$2:$S1009, Данные!$B$2:$B1009,$A51,Данные!$G$2:$G1009,11,Данные!$E$2:$E1009,E$41)</f>
        <v>0</v>
      </c>
    </row>
    <row r="52" spans="1:5" ht="12.75">
      <c r="A52" s="9" t="str">
        <f ca="1">IFERROR(__xludf.DUMMYFUNCTION("""COMPUTED_VALUE"""),"Климов Максим Андреевич")</f>
        <v>Климов Максим Андреевич</v>
      </c>
      <c r="B52" s="10">
        <f ca="1">SUMIFS(Данные!$S$2:$S1009, Данные!$B$2:$B1009,$A52,Данные!$G$2:$G1009,11,Данные!$E$2:$E1009,B$41)</f>
        <v>53623.78</v>
      </c>
      <c r="C52" s="10">
        <f ca="1">SUMIFS(Данные!$S$2:$S1009, Данные!$B$2:$B1009,$A52,Данные!$G$2:$G1009,11,Данные!$E$2:$E1009,C$41)</f>
        <v>0</v>
      </c>
      <c r="D52" s="10">
        <f ca="1">SUMIFS(Данные!$S$2:$S1009, Данные!$B$2:$B1009,$A52,Данные!$G$2:$G1009,11,Данные!$E$2:$E1009,D$41)</f>
        <v>0</v>
      </c>
      <c r="E52" s="11">
        <f ca="1">SUMIFS(Данные!$S$2:$S1009, Данные!$B$2:$B1009,$A52,Данные!$G$2:$G1009,11,Данные!$E$2:$E1009,E$41)</f>
        <v>0</v>
      </c>
    </row>
    <row r="53" spans="1:5" ht="12.75">
      <c r="A53" s="9" t="str">
        <f ca="1">IFERROR(__xludf.DUMMYFUNCTION("""COMPUTED_VALUE"""),"Назаров Дмитрий Александрович")</f>
        <v>Назаров Дмитрий Александрович</v>
      </c>
      <c r="B53" s="10">
        <f ca="1">SUMIFS(Данные!$S$2:$S1009, Данные!$B$2:$B1009,$A53,Данные!$G$2:$G1009,11,Данные!$E$2:$E1009,B$41)</f>
        <v>100000</v>
      </c>
      <c r="C53" s="10">
        <f ca="1">SUMIFS(Данные!$S$2:$S1009, Данные!$B$2:$B1009,$A53,Данные!$G$2:$G1009,11,Данные!$E$2:$E1009,C$41)</f>
        <v>0</v>
      </c>
      <c r="D53" s="10">
        <f ca="1">SUMIFS(Данные!$S$2:$S1009, Данные!$B$2:$B1009,$A53,Данные!$G$2:$G1009,11,Данные!$E$2:$E1009,D$41)</f>
        <v>0</v>
      </c>
      <c r="E53" s="11">
        <f ca="1">SUMIFS(Данные!$S$2:$S1009, Данные!$B$2:$B1009,$A53,Данные!$G$2:$G1009,11,Данные!$E$2:$E1009,E$41)</f>
        <v>0</v>
      </c>
    </row>
    <row r="54" spans="1:5" ht="12.75">
      <c r="A54" s="9" t="str">
        <f ca="1">IFERROR(__xludf.DUMMYFUNCTION("""COMPUTED_VALUE"""),"РГП нет в каталоге")</f>
        <v>РГП нет в каталоге</v>
      </c>
      <c r="B54" s="10">
        <f ca="1">SUMIFS(Данные!$S$2:$S1009, Данные!$B$2:$B1009,$A54,Данные!$G$2:$G1009,11,Данные!$E$2:$E1009,B$41)</f>
        <v>0</v>
      </c>
      <c r="C54" s="10">
        <f ca="1">SUMIFS(Данные!$S$2:$S1009, Данные!$B$2:$B1009,$A54,Данные!$G$2:$G1009,11,Данные!$E$2:$E1009,C$41)</f>
        <v>0</v>
      </c>
      <c r="D54" s="10">
        <f ca="1">SUMIFS(Данные!$S$2:$S1009, Данные!$B$2:$B1009,$A54,Данные!$G$2:$G1009,11,Данные!$E$2:$E1009,D$41)</f>
        <v>0</v>
      </c>
      <c r="E54" s="11">
        <f ca="1">SUMIFS(Данные!$S$2:$S1009, Данные!$B$2:$B1009,$A54,Данные!$G$2:$G1009,11,Данные!$E$2:$E1009,E$41)</f>
        <v>0</v>
      </c>
    </row>
    <row r="55" spans="1:5" ht="12.75">
      <c r="A55" s="9" t="str">
        <f ca="1">IFERROR(__xludf.DUMMYFUNCTION("""COMPUTED_VALUE"""),"Плаксин Сергей Юрьевич")</f>
        <v>Плаксин Сергей Юрьевич</v>
      </c>
      <c r="B55" s="10">
        <f ca="1">SUMIFS(Данные!$S$2:$S1009, Данные!$B$2:$B1009,$A55,Данные!$G$2:$G1009,11,Данные!$E$2:$E1009,B$41)</f>
        <v>146200</v>
      </c>
      <c r="C55" s="10">
        <f ca="1">SUMIFS(Данные!$S$2:$S1009, Данные!$B$2:$B1009,$A55,Данные!$G$2:$G1009,11,Данные!$E$2:$E1009,C$41)</f>
        <v>0</v>
      </c>
      <c r="D55" s="10">
        <f ca="1">SUMIFS(Данные!$S$2:$S1009, Данные!$B$2:$B1009,$A55,Данные!$G$2:$G1009,11,Данные!$E$2:$E1009,D$41)</f>
        <v>0</v>
      </c>
      <c r="E55" s="11">
        <f ca="1">SUMIFS(Данные!$S$2:$S1009, Данные!$B$2:$B1009,$A55,Данные!$G$2:$G1009,11,Данные!$E$2:$E1009,E$41)</f>
        <v>0</v>
      </c>
    </row>
    <row r="56" spans="1:5" ht="12.75">
      <c r="A56" s="9" t="str">
        <f ca="1">IFERROR(__xludf.DUMMYFUNCTION("""COMPUTED_VALUE"""),"Сердюк Андрей Игоревич")</f>
        <v>Сердюк Андрей Игоревич</v>
      </c>
      <c r="B56" s="10">
        <f ca="1">SUMIFS(Данные!$S$2:$S1009, Данные!$B$2:$B1009,$A56,Данные!$G$2:$G1009,11,Данные!$E$2:$E1009,B$41)</f>
        <v>42500</v>
      </c>
      <c r="C56" s="10">
        <f ca="1">SUMIFS(Данные!$S$2:$S1009, Данные!$B$2:$B1009,$A56,Данные!$G$2:$G1009,11,Данные!$E$2:$E1009,C$41)</f>
        <v>0</v>
      </c>
      <c r="D56" s="10">
        <f ca="1">SUMIFS(Данные!$S$2:$S1009, Данные!$B$2:$B1009,$A56,Данные!$G$2:$G1009,11,Данные!$E$2:$E1009,D$41)</f>
        <v>0</v>
      </c>
      <c r="E56" s="11">
        <f ca="1">SUMIFS(Данные!$S$2:$S1009, Данные!$B$2:$B1009,$A56,Данные!$G$2:$G1009,11,Данные!$E$2:$E1009,E$41)</f>
        <v>0</v>
      </c>
    </row>
    <row r="57" spans="1:5" ht="12.75">
      <c r="A57" s="12" t="str">
        <f ca="1">IFERROR(__xludf.DUMMYFUNCTION("""COMPUTED_VALUE"""),"Таллаев Борис Васильевич")</f>
        <v>Таллаев Борис Васильевич</v>
      </c>
      <c r="B57" s="13">
        <f ca="1">SUMIFS(Данные!$S$2:$S1009, Данные!$B$2:$B1009,$A57,Данные!$G$2:$G1009,11,Данные!$E$2:$E1009,B$41)</f>
        <v>50314.7</v>
      </c>
      <c r="C57" s="13">
        <f ca="1">SUMIFS(Данные!$S$2:$S1009, Данные!$B$2:$B1009,$A57,Данные!$G$2:$G1009,11,Данные!$E$2:$E1009,C$41)</f>
        <v>0</v>
      </c>
      <c r="D57" s="13">
        <f ca="1">SUMIFS(Данные!$S$2:$S1009, Данные!$B$2:$B1009,$A57,Данные!$G$2:$G1009,11,Данные!$E$2:$E1009,D$41)</f>
        <v>0</v>
      </c>
      <c r="E57" s="14">
        <f ca="1">SUMIFS(Данные!$S$2:$S1009, Данные!$B$2:$B1009,$A57,Данные!$G$2:$G1009,11,Данные!$E$2:$E1009,E$41)</f>
        <v>0</v>
      </c>
    </row>
    <row r="58" spans="1:5" ht="12.75">
      <c r="A58" s="10"/>
    </row>
    <row r="64" spans="1:5" ht="15.75" customHeight="1">
      <c r="A64" s="79"/>
    </row>
    <row r="66" spans="1:4" ht="15.75" customHeight="1">
      <c r="A66" s="80"/>
    </row>
    <row r="67" spans="1:4" ht="15.75" customHeight="1">
      <c r="A67" s="81"/>
    </row>
    <row r="75" spans="1:4" ht="15.75" customHeight="1">
      <c r="D75" s="81"/>
    </row>
  </sheetData>
  <conditionalFormatting sqref="A41:E57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73"/>
  <sheetViews>
    <sheetView workbookViewId="0"/>
  </sheetViews>
  <sheetFormatPr defaultColWidth="12.5703125" defaultRowHeight="15.75" customHeight="1"/>
  <cols>
    <col min="2" max="3" width="30.42578125" customWidth="1"/>
    <col min="4" max="4" width="26.42578125" customWidth="1"/>
    <col min="18" max="19" width="21.140625" customWidth="1"/>
  </cols>
  <sheetData>
    <row r="1" spans="1:19" ht="38.25">
      <c r="A1" s="18" t="s">
        <v>27</v>
      </c>
      <c r="B1" s="18" t="s">
        <v>2</v>
      </c>
      <c r="C1" s="19" t="s">
        <v>28</v>
      </c>
      <c r="D1" s="18" t="s">
        <v>29</v>
      </c>
      <c r="E1" s="18" t="s">
        <v>8</v>
      </c>
      <c r="F1" s="18" t="s">
        <v>30</v>
      </c>
      <c r="G1" s="18" t="s">
        <v>31</v>
      </c>
      <c r="H1" s="18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38</v>
      </c>
      <c r="O1" s="20" t="s">
        <v>39</v>
      </c>
      <c r="P1" s="20" t="s">
        <v>40</v>
      </c>
      <c r="Q1" s="20" t="s">
        <v>41</v>
      </c>
      <c r="R1" s="20" t="s">
        <v>42</v>
      </c>
      <c r="S1" s="21" t="s">
        <v>43</v>
      </c>
    </row>
    <row r="2" spans="1:19" ht="15.75" customHeight="1">
      <c r="A2" s="22">
        <v>44112</v>
      </c>
      <c r="B2" s="23" t="str">
        <f>VLOOKUP(C2,каталог!$A$1:$B$644,2,0)</f>
        <v>Аврамов Сергей Иванович</v>
      </c>
      <c r="C2" s="24" t="s">
        <v>44</v>
      </c>
      <c r="D2" s="24" t="s">
        <v>44</v>
      </c>
      <c r="E2" s="24" t="s">
        <v>11</v>
      </c>
      <c r="F2" s="22">
        <v>44112</v>
      </c>
      <c r="G2" s="25">
        <f t="shared" ref="G2:G59" si="0">MONTH(F2)</f>
        <v>10</v>
      </c>
      <c r="H2" s="24" t="s">
        <v>45</v>
      </c>
      <c r="I2" s="26"/>
      <c r="J2" s="26"/>
      <c r="K2" s="26"/>
      <c r="L2" s="26"/>
      <c r="M2" s="26"/>
      <c r="N2" s="26"/>
      <c r="O2" s="26">
        <v>43500</v>
      </c>
      <c r="P2" s="26"/>
      <c r="Q2" s="26"/>
      <c r="R2" s="26"/>
      <c r="S2" s="27">
        <f t="shared" ref="S2:S59" si="1">SUM(I2:R2)</f>
        <v>43500</v>
      </c>
    </row>
    <row r="3" spans="1:19" ht="15.75" customHeight="1">
      <c r="A3" s="22">
        <v>44120</v>
      </c>
      <c r="B3" s="28" t="str">
        <f>VLOOKUP(C3,каталог!$A$1:$B$644,2,0)</f>
        <v>Аврамов Сергей Иванович</v>
      </c>
      <c r="C3" s="29" t="s">
        <v>3</v>
      </c>
      <c r="D3" s="29" t="s">
        <v>46</v>
      </c>
      <c r="E3" s="29" t="s">
        <v>11</v>
      </c>
      <c r="F3" s="22">
        <v>44120</v>
      </c>
      <c r="G3" s="25">
        <f t="shared" si="0"/>
        <v>10</v>
      </c>
      <c r="H3" s="29" t="s">
        <v>45</v>
      </c>
      <c r="I3" s="30"/>
      <c r="J3" s="30"/>
      <c r="K3" s="30"/>
      <c r="L3" s="30"/>
      <c r="M3" s="30"/>
      <c r="N3" s="30"/>
      <c r="O3" s="30"/>
      <c r="P3" s="30"/>
      <c r="Q3" s="31">
        <v>42500</v>
      </c>
      <c r="R3" s="30"/>
      <c r="S3" s="27">
        <f t="shared" si="1"/>
        <v>42500</v>
      </c>
    </row>
    <row r="4" spans="1:19" ht="15.75" customHeight="1">
      <c r="A4" s="22">
        <v>44120</v>
      </c>
      <c r="B4" s="23" t="str">
        <f>VLOOKUP(C4,каталог!$A$1:$B$644,2,0)</f>
        <v>Аврамов Сергей Иванович</v>
      </c>
      <c r="C4" s="24" t="s">
        <v>44</v>
      </c>
      <c r="D4" s="24" t="s">
        <v>44</v>
      </c>
      <c r="E4" s="24" t="s">
        <v>11</v>
      </c>
      <c r="F4" s="22">
        <v>44120</v>
      </c>
      <c r="G4" s="25">
        <f t="shared" si="0"/>
        <v>10</v>
      </c>
      <c r="H4" s="24" t="s">
        <v>45</v>
      </c>
      <c r="I4" s="26"/>
      <c r="J4" s="26"/>
      <c r="K4" s="26"/>
      <c r="L4" s="26"/>
      <c r="M4" s="26"/>
      <c r="N4" s="26"/>
      <c r="O4" s="26">
        <v>43500</v>
      </c>
      <c r="P4" s="26"/>
      <c r="Q4" s="26"/>
      <c r="R4" s="26"/>
      <c r="S4" s="27">
        <f t="shared" si="1"/>
        <v>43500</v>
      </c>
    </row>
    <row r="5" spans="1:19" ht="15.75" customHeight="1">
      <c r="A5" s="22">
        <v>44115</v>
      </c>
      <c r="B5" s="28" t="str">
        <f>VLOOKUP(C5,каталог!$A$1:$B$644,2,0)</f>
        <v>Аврамов Сергей Иванович</v>
      </c>
      <c r="C5" s="32" t="s">
        <v>47</v>
      </c>
      <c r="D5" s="32" t="s">
        <v>48</v>
      </c>
      <c r="E5" s="24" t="s">
        <v>9</v>
      </c>
      <c r="F5" s="22">
        <v>44115</v>
      </c>
      <c r="G5" s="25">
        <f t="shared" si="0"/>
        <v>10</v>
      </c>
      <c r="H5" s="32" t="s">
        <v>45</v>
      </c>
      <c r="I5" s="33"/>
      <c r="J5" s="33"/>
      <c r="K5" s="33"/>
      <c r="L5" s="33"/>
      <c r="M5" s="33"/>
      <c r="N5" s="33"/>
      <c r="O5" s="33"/>
      <c r="P5" s="33"/>
      <c r="Q5" s="33">
        <v>33500</v>
      </c>
      <c r="R5" s="33"/>
      <c r="S5" s="27">
        <f t="shared" si="1"/>
        <v>33500</v>
      </c>
    </row>
    <row r="6" spans="1:19" ht="15.75" customHeight="1">
      <c r="A6" s="34">
        <v>44146</v>
      </c>
      <c r="B6" s="28" t="str">
        <f>VLOOKUP(C6,каталог!$A$1:$B$644,2,0)</f>
        <v>Аврамов Сергей Иванович</v>
      </c>
      <c r="C6" s="29" t="s">
        <v>3</v>
      </c>
      <c r="D6" s="29" t="s">
        <v>46</v>
      </c>
      <c r="E6" s="29" t="s">
        <v>11</v>
      </c>
      <c r="F6" s="34">
        <v>44147</v>
      </c>
      <c r="G6" s="25">
        <f t="shared" si="0"/>
        <v>11</v>
      </c>
      <c r="H6" s="29" t="s">
        <v>45</v>
      </c>
      <c r="I6" s="30"/>
      <c r="J6" s="30"/>
      <c r="K6" s="30"/>
      <c r="L6" s="30"/>
      <c r="M6" s="30"/>
      <c r="N6" s="30"/>
      <c r="O6" s="30"/>
      <c r="P6" s="30"/>
      <c r="Q6" s="31">
        <v>42500</v>
      </c>
      <c r="R6" s="30"/>
      <c r="S6" s="27">
        <f t="shared" si="1"/>
        <v>42500</v>
      </c>
    </row>
    <row r="7" spans="1:19" ht="15.75" customHeight="1">
      <c r="A7" s="22">
        <v>44117</v>
      </c>
      <c r="B7" s="28" t="str">
        <f>VLOOKUP(C7,каталог!$A$1:$B$644,2,0)</f>
        <v>Фомина Юлия Кирилловна</v>
      </c>
      <c r="C7" s="32" t="s">
        <v>49</v>
      </c>
      <c r="D7" s="32" t="s">
        <v>50</v>
      </c>
      <c r="E7" s="24" t="s">
        <v>9</v>
      </c>
      <c r="F7" s="22">
        <v>44117</v>
      </c>
      <c r="G7" s="25">
        <f t="shared" si="0"/>
        <v>10</v>
      </c>
      <c r="H7" s="32" t="s">
        <v>45</v>
      </c>
      <c r="I7" s="33"/>
      <c r="J7" s="33"/>
      <c r="K7" s="33"/>
      <c r="L7" s="33"/>
      <c r="M7" s="33"/>
      <c r="N7" s="33"/>
      <c r="O7" s="33"/>
      <c r="P7" s="33"/>
      <c r="Q7" s="33">
        <v>75000</v>
      </c>
      <c r="R7" s="33"/>
      <c r="S7" s="27">
        <f t="shared" si="1"/>
        <v>75000</v>
      </c>
    </row>
    <row r="8" spans="1:19" ht="15.75" customHeight="1">
      <c r="A8" s="34">
        <v>44146</v>
      </c>
      <c r="B8" s="23" t="str">
        <f>VLOOKUP(C8,каталог!$A$1:$B$644,2,0)</f>
        <v>Аврамов Сергей Иванович</v>
      </c>
      <c r="C8" s="29" t="s">
        <v>44</v>
      </c>
      <c r="D8" s="29" t="s">
        <v>44</v>
      </c>
      <c r="E8" s="29" t="s">
        <v>11</v>
      </c>
      <c r="F8" s="34">
        <v>44146</v>
      </c>
      <c r="G8" s="25">
        <f t="shared" si="0"/>
        <v>11</v>
      </c>
      <c r="H8" s="29" t="s">
        <v>45</v>
      </c>
      <c r="I8" s="30"/>
      <c r="J8" s="30"/>
      <c r="K8" s="30"/>
      <c r="L8" s="30"/>
      <c r="M8" s="30"/>
      <c r="N8" s="30"/>
      <c r="O8" s="31">
        <v>43500</v>
      </c>
      <c r="P8" s="30"/>
      <c r="Q8" s="30"/>
      <c r="R8" s="30"/>
      <c r="S8" s="27">
        <f t="shared" si="1"/>
        <v>43500</v>
      </c>
    </row>
    <row r="9" spans="1:19" ht="15.75" customHeight="1">
      <c r="A9" s="22">
        <v>44118</v>
      </c>
      <c r="B9" s="28" t="str">
        <f>VLOOKUP(C9,каталог!$A$1:$B$644,2,0)</f>
        <v>Нагайцева Мария Михайловна</v>
      </c>
      <c r="C9" s="32" t="s">
        <v>51</v>
      </c>
      <c r="D9" s="32" t="s">
        <v>51</v>
      </c>
      <c r="E9" s="24" t="s">
        <v>10</v>
      </c>
      <c r="F9" s="22">
        <v>44118</v>
      </c>
      <c r="G9" s="25">
        <f t="shared" si="0"/>
        <v>10</v>
      </c>
      <c r="H9" s="32" t="s">
        <v>45</v>
      </c>
      <c r="I9" s="33">
        <v>90000</v>
      </c>
      <c r="J9" s="33"/>
      <c r="K9" s="33"/>
      <c r="L9" s="33"/>
      <c r="M9" s="33"/>
      <c r="N9" s="33"/>
      <c r="O9" s="33"/>
      <c r="P9" s="33"/>
      <c r="Q9" s="33"/>
      <c r="R9" s="33"/>
      <c r="S9" s="27">
        <f t="shared" si="1"/>
        <v>90000</v>
      </c>
    </row>
    <row r="10" spans="1:19" ht="15.75" customHeight="1">
      <c r="A10" s="22">
        <v>44118</v>
      </c>
      <c r="B10" s="28" t="str">
        <f>VLOOKUP(C10,каталог!$A$1:$B$644,2,0)</f>
        <v>Истомин Евгений Юрьевич</v>
      </c>
      <c r="C10" s="32" t="s">
        <v>52</v>
      </c>
      <c r="D10" s="32" t="s">
        <v>52</v>
      </c>
      <c r="E10" s="24" t="s">
        <v>9</v>
      </c>
      <c r="F10" s="22">
        <v>44118</v>
      </c>
      <c r="G10" s="25">
        <f t="shared" si="0"/>
        <v>10</v>
      </c>
      <c r="H10" s="32" t="s">
        <v>45</v>
      </c>
      <c r="I10" s="33"/>
      <c r="J10" s="33"/>
      <c r="K10" s="33"/>
      <c r="L10" s="33"/>
      <c r="M10" s="33"/>
      <c r="N10" s="33"/>
      <c r="O10" s="33"/>
      <c r="P10" s="33"/>
      <c r="Q10" s="33">
        <v>88500</v>
      </c>
      <c r="R10" s="33"/>
      <c r="S10" s="27">
        <f t="shared" si="1"/>
        <v>88500</v>
      </c>
    </row>
    <row r="11" spans="1:19" ht="15.75" customHeight="1">
      <c r="A11" s="22">
        <v>44118</v>
      </c>
      <c r="B11" s="28" t="str">
        <f>VLOOKUP(C11,каталог!$A$1:$B$644,2,0)</f>
        <v>Баженова Юлия Борисовна</v>
      </c>
      <c r="C11" s="32" t="s">
        <v>53</v>
      </c>
      <c r="D11" s="32" t="s">
        <v>53</v>
      </c>
      <c r="E11" s="24" t="s">
        <v>26</v>
      </c>
      <c r="F11" s="24">
        <v>310</v>
      </c>
      <c r="G11" s="25">
        <f t="shared" si="0"/>
        <v>11</v>
      </c>
      <c r="H11" s="32"/>
      <c r="I11" s="33"/>
      <c r="J11" s="33">
        <v>141925</v>
      </c>
      <c r="K11" s="33"/>
      <c r="L11" s="33"/>
      <c r="M11" s="33"/>
      <c r="N11" s="33"/>
      <c r="O11" s="33"/>
      <c r="P11" s="33"/>
      <c r="Q11" s="33"/>
      <c r="R11" s="33"/>
      <c r="S11" s="27">
        <f t="shared" si="1"/>
        <v>141925</v>
      </c>
    </row>
    <row r="12" spans="1:19" ht="15.75" customHeight="1">
      <c r="A12" s="22">
        <v>44118</v>
      </c>
      <c r="B12" s="28" t="str">
        <f>VLOOKUP(C12,каталог!$A$1:$B$644,2,0)</f>
        <v>Фомина Юлия Кирилловна</v>
      </c>
      <c r="C12" s="32" t="s">
        <v>54</v>
      </c>
      <c r="D12" s="32" t="s">
        <v>54</v>
      </c>
      <c r="E12" s="24" t="s">
        <v>10</v>
      </c>
      <c r="F12" s="22">
        <v>44118</v>
      </c>
      <c r="G12" s="25">
        <f t="shared" si="0"/>
        <v>10</v>
      </c>
      <c r="H12" s="32" t="s">
        <v>45</v>
      </c>
      <c r="I12" s="33">
        <v>65250</v>
      </c>
      <c r="J12" s="33"/>
      <c r="K12" s="33"/>
      <c r="L12" s="33"/>
      <c r="M12" s="33"/>
      <c r="N12" s="33"/>
      <c r="O12" s="33"/>
      <c r="P12" s="33"/>
      <c r="Q12" s="33"/>
      <c r="R12" s="33"/>
      <c r="S12" s="27">
        <f t="shared" si="1"/>
        <v>65250</v>
      </c>
    </row>
    <row r="13" spans="1:19" ht="15.75" customHeight="1">
      <c r="A13" s="22">
        <v>44120</v>
      </c>
      <c r="B13" s="28" t="str">
        <f>VLOOKUP(C13,каталог!$A$1:$B$644,2,0)</f>
        <v>Малыхина Елена Юрьевна</v>
      </c>
      <c r="C13" s="32" t="s">
        <v>4</v>
      </c>
      <c r="D13" s="32" t="s">
        <v>4</v>
      </c>
      <c r="E13" s="24" t="s">
        <v>9</v>
      </c>
      <c r="F13" s="22">
        <v>44120</v>
      </c>
      <c r="G13" s="25">
        <f t="shared" si="0"/>
        <v>10</v>
      </c>
      <c r="H13" s="32" t="s">
        <v>45</v>
      </c>
      <c r="I13" s="33"/>
      <c r="J13" s="33"/>
      <c r="K13" s="33"/>
      <c r="L13" s="33"/>
      <c r="M13" s="33"/>
      <c r="N13" s="33"/>
      <c r="O13" s="33"/>
      <c r="P13" s="33">
        <v>81600</v>
      </c>
      <c r="Q13" s="33"/>
      <c r="R13" s="33"/>
      <c r="S13" s="27">
        <f t="shared" si="1"/>
        <v>81600</v>
      </c>
    </row>
    <row r="14" spans="1:19" ht="15.75" customHeight="1">
      <c r="A14" s="22">
        <v>44120</v>
      </c>
      <c r="B14" s="28" t="str">
        <f>VLOOKUP(C14,каталог!$A$1:$B$644,2,0)</f>
        <v>Пелагей Татьяна Юрьевна</v>
      </c>
      <c r="C14" s="32" t="s">
        <v>55</v>
      </c>
      <c r="D14" s="32" t="s">
        <v>55</v>
      </c>
      <c r="E14" s="24" t="s">
        <v>9</v>
      </c>
      <c r="F14" s="22">
        <v>44120</v>
      </c>
      <c r="G14" s="25">
        <f t="shared" si="0"/>
        <v>10</v>
      </c>
      <c r="H14" s="32" t="s">
        <v>45</v>
      </c>
      <c r="I14" s="33"/>
      <c r="J14" s="33"/>
      <c r="K14" s="33"/>
      <c r="L14" s="33">
        <v>68625</v>
      </c>
      <c r="M14" s="33"/>
      <c r="N14" s="33"/>
      <c r="O14" s="33"/>
      <c r="P14" s="33"/>
      <c r="Q14" s="33"/>
      <c r="R14" s="33"/>
      <c r="S14" s="27">
        <f t="shared" si="1"/>
        <v>68625</v>
      </c>
    </row>
    <row r="15" spans="1:19" ht="15.75" customHeight="1">
      <c r="A15" s="22">
        <v>44120</v>
      </c>
      <c r="B15" s="28" t="str">
        <f>VLOOKUP(C15,каталог!$A$1:$B$644,2,0)</f>
        <v>Пулькин Иван Андреевич</v>
      </c>
      <c r="C15" s="32" t="s">
        <v>5</v>
      </c>
      <c r="D15" s="32" t="s">
        <v>5</v>
      </c>
      <c r="E15" s="24" t="s">
        <v>9</v>
      </c>
      <c r="F15" s="22">
        <v>44120</v>
      </c>
      <c r="G15" s="25">
        <f t="shared" si="0"/>
        <v>10</v>
      </c>
      <c r="H15" s="32" t="s">
        <v>45</v>
      </c>
      <c r="I15" s="33"/>
      <c r="J15" s="33"/>
      <c r="K15" s="33">
        <v>15000</v>
      </c>
      <c r="L15" s="33"/>
      <c r="M15" s="33"/>
      <c r="N15" s="33"/>
      <c r="O15" s="33"/>
      <c r="P15" s="33"/>
      <c r="Q15" s="33"/>
      <c r="R15" s="33"/>
      <c r="S15" s="27">
        <f t="shared" si="1"/>
        <v>15000</v>
      </c>
    </row>
    <row r="16" spans="1:19" ht="15.75" customHeight="1">
      <c r="A16" s="22">
        <v>44118</v>
      </c>
      <c r="B16" s="28" t="str">
        <f>VLOOKUP(C16,каталог!$A$1:$B$644,2,0)</f>
        <v>Брайловская Дарья Викторовна</v>
      </c>
      <c r="C16" s="32" t="s">
        <v>56</v>
      </c>
      <c r="D16" s="32" t="s">
        <v>56</v>
      </c>
      <c r="E16" s="24" t="s">
        <v>11</v>
      </c>
      <c r="F16" s="22">
        <v>44118</v>
      </c>
      <c r="G16" s="25">
        <f t="shared" si="0"/>
        <v>10</v>
      </c>
      <c r="H16" s="32" t="s">
        <v>45</v>
      </c>
      <c r="I16" s="33"/>
      <c r="J16" s="33"/>
      <c r="K16" s="33"/>
      <c r="L16" s="33"/>
      <c r="M16" s="33">
        <v>85000</v>
      </c>
      <c r="N16" s="33"/>
      <c r="O16" s="33"/>
      <c r="P16" s="33"/>
      <c r="Q16" s="33"/>
      <c r="R16" s="33"/>
      <c r="S16" s="27">
        <f t="shared" si="1"/>
        <v>85000</v>
      </c>
    </row>
    <row r="17" spans="1:19" ht="15.75" customHeight="1">
      <c r="A17" s="35">
        <v>44146.557604166665</v>
      </c>
      <c r="B17" s="28" t="str">
        <f>VLOOKUP(C17,каталог!$A$1:$B$644,2,0)</f>
        <v>Брайловская Дарья Викторовна</v>
      </c>
      <c r="C17" s="32" t="s">
        <v>56</v>
      </c>
      <c r="D17" s="32" t="s">
        <v>56</v>
      </c>
      <c r="E17" s="24" t="s">
        <v>11</v>
      </c>
      <c r="F17" s="36">
        <v>44146</v>
      </c>
      <c r="G17" s="25">
        <f t="shared" si="0"/>
        <v>11</v>
      </c>
      <c r="H17" s="32" t="s">
        <v>45</v>
      </c>
      <c r="I17" s="33"/>
      <c r="J17" s="33"/>
      <c r="K17" s="33"/>
      <c r="L17" s="33"/>
      <c r="M17" s="33">
        <v>85000</v>
      </c>
      <c r="N17" s="33"/>
      <c r="O17" s="33"/>
      <c r="P17" s="33"/>
      <c r="Q17" s="33"/>
      <c r="R17" s="33"/>
      <c r="S17" s="27">
        <f t="shared" si="1"/>
        <v>85000</v>
      </c>
    </row>
    <row r="18" spans="1:19" ht="15.75" customHeight="1">
      <c r="A18" s="37">
        <v>44146.557604166665</v>
      </c>
      <c r="B18" s="28" t="str">
        <f>VLOOKUP(C18,каталог!$A$1:$B$644,2,0)</f>
        <v>Брайловская Дарья Викторовна</v>
      </c>
      <c r="C18" s="29" t="s">
        <v>56</v>
      </c>
      <c r="D18" s="29" t="s">
        <v>56</v>
      </c>
      <c r="E18" s="29" t="s">
        <v>11</v>
      </c>
      <c r="F18" s="34">
        <v>44146</v>
      </c>
      <c r="G18" s="25">
        <f t="shared" si="0"/>
        <v>11</v>
      </c>
      <c r="H18" s="29" t="s">
        <v>45</v>
      </c>
      <c r="I18" s="30"/>
      <c r="J18" s="30"/>
      <c r="K18" s="30"/>
      <c r="L18" s="30"/>
      <c r="M18" s="38">
        <v>85000</v>
      </c>
      <c r="N18" s="30"/>
      <c r="O18" s="30"/>
      <c r="P18" s="30"/>
      <c r="Q18" s="30"/>
      <c r="R18" s="30"/>
      <c r="S18" s="27">
        <f t="shared" si="1"/>
        <v>85000</v>
      </c>
    </row>
    <row r="19" spans="1:19" ht="15.75" customHeight="1">
      <c r="A19" s="37">
        <v>44146.731458333335</v>
      </c>
      <c r="B19" s="28" t="str">
        <f>VLOOKUP(C19,каталог!$A$1:$B$644,2,0)</f>
        <v>Емелина Ирина Геннадиевна</v>
      </c>
      <c r="C19" s="29" t="s">
        <v>57</v>
      </c>
      <c r="D19" s="29" t="s">
        <v>57</v>
      </c>
      <c r="E19" s="29" t="s">
        <v>11</v>
      </c>
      <c r="F19" s="29">
        <v>310</v>
      </c>
      <c r="G19" s="25">
        <f t="shared" si="0"/>
        <v>11</v>
      </c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1">
        <v>59000</v>
      </c>
      <c r="S19" s="27">
        <f t="shared" si="1"/>
        <v>59000</v>
      </c>
    </row>
    <row r="20" spans="1:19" ht="15.75" customHeight="1">
      <c r="A20" s="37">
        <v>44146.731458333335</v>
      </c>
      <c r="B20" s="28" t="str">
        <f>VLOOKUP(C20,каталог!$A$1:$B$644,2,0)</f>
        <v>Емелина Ирина Геннадиевна</v>
      </c>
      <c r="C20" s="29" t="s">
        <v>57</v>
      </c>
      <c r="D20" s="29" t="s">
        <v>57</v>
      </c>
      <c r="E20" s="29" t="s">
        <v>11</v>
      </c>
      <c r="F20" s="29">
        <v>310</v>
      </c>
      <c r="G20" s="25">
        <f t="shared" si="0"/>
        <v>11</v>
      </c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1">
        <v>59000</v>
      </c>
      <c r="S20" s="27">
        <f t="shared" si="1"/>
        <v>59000</v>
      </c>
    </row>
    <row r="21" spans="1:19" ht="15.75" customHeight="1">
      <c r="A21" s="39">
        <v>44146</v>
      </c>
      <c r="B21" s="28" t="str">
        <f>VLOOKUP(C21,каталог!$A$1:$B$644,2,0)</f>
        <v>Аврамов Сергей Иванович</v>
      </c>
      <c r="C21" s="32" t="s">
        <v>47</v>
      </c>
      <c r="D21" s="32" t="s">
        <v>48</v>
      </c>
      <c r="E21" s="24" t="s">
        <v>9</v>
      </c>
      <c r="F21" s="36">
        <v>44146</v>
      </c>
      <c r="G21" s="25">
        <f t="shared" si="0"/>
        <v>11</v>
      </c>
      <c r="H21" s="32" t="s">
        <v>45</v>
      </c>
      <c r="I21" s="33"/>
      <c r="J21" s="33"/>
      <c r="K21" s="33"/>
      <c r="L21" s="33"/>
      <c r="M21" s="33"/>
      <c r="N21" s="33"/>
      <c r="O21" s="33"/>
      <c r="P21" s="33"/>
      <c r="Q21" s="33">
        <v>33500</v>
      </c>
      <c r="R21" s="33"/>
      <c r="S21" s="27">
        <f t="shared" si="1"/>
        <v>33500</v>
      </c>
    </row>
    <row r="22" spans="1:19" ht="15.75" customHeight="1">
      <c r="A22" s="22">
        <v>44113</v>
      </c>
      <c r="B22" s="28" t="str">
        <f>VLOOKUP(C22,каталог!$A$1:$B$644,2,0)</f>
        <v>Климов Максим Андреевич</v>
      </c>
      <c r="C22" s="32" t="s">
        <v>58</v>
      </c>
      <c r="D22" s="32" t="s">
        <v>58</v>
      </c>
      <c r="E22" s="24" t="s">
        <v>11</v>
      </c>
      <c r="F22" s="22">
        <v>44113</v>
      </c>
      <c r="G22" s="25">
        <f t="shared" si="0"/>
        <v>10</v>
      </c>
      <c r="H22" s="32" t="s">
        <v>45</v>
      </c>
      <c r="I22" s="33"/>
      <c r="J22" s="33"/>
      <c r="K22" s="33"/>
      <c r="L22" s="33"/>
      <c r="M22" s="33"/>
      <c r="N22" s="33">
        <v>53623.78</v>
      </c>
      <c r="O22" s="33"/>
      <c r="P22" s="33"/>
      <c r="Q22" s="33"/>
      <c r="R22" s="33"/>
      <c r="S22" s="27">
        <f t="shared" si="1"/>
        <v>53623.78</v>
      </c>
    </row>
    <row r="23" spans="1:19" ht="15.75" customHeight="1">
      <c r="A23" s="35">
        <v>44146.55296296296</v>
      </c>
      <c r="B23" s="28" t="str">
        <f>VLOOKUP(C23,каталог!$A$1:$B$644,2,0)</f>
        <v>Фомина Юлия Кирилловна</v>
      </c>
      <c r="C23" s="32" t="s">
        <v>49</v>
      </c>
      <c r="D23" s="32" t="s">
        <v>50</v>
      </c>
      <c r="E23" s="24" t="s">
        <v>9</v>
      </c>
      <c r="F23" s="36">
        <v>44146</v>
      </c>
      <c r="G23" s="25">
        <f t="shared" si="0"/>
        <v>11</v>
      </c>
      <c r="H23" s="32" t="s">
        <v>45</v>
      </c>
      <c r="I23" s="33"/>
      <c r="J23" s="33"/>
      <c r="K23" s="33"/>
      <c r="L23" s="33"/>
      <c r="M23" s="33"/>
      <c r="N23" s="33"/>
      <c r="O23" s="33"/>
      <c r="P23" s="33"/>
      <c r="Q23" s="33">
        <v>75000</v>
      </c>
      <c r="R23" s="33"/>
      <c r="S23" s="27">
        <f t="shared" si="1"/>
        <v>75000</v>
      </c>
    </row>
    <row r="24" spans="1:19" ht="15.75" customHeight="1">
      <c r="A24" s="22">
        <v>44120</v>
      </c>
      <c r="B24" s="28" t="str">
        <f>VLOOKUP(C24,каталог!$A$1:$B$644,2,0)</f>
        <v>Климов Максим Андреевич</v>
      </c>
      <c r="C24" s="32" t="s">
        <v>58</v>
      </c>
      <c r="D24" s="32" t="s">
        <v>58</v>
      </c>
      <c r="E24" s="24" t="s">
        <v>11</v>
      </c>
      <c r="F24" s="22">
        <v>44120</v>
      </c>
      <c r="G24" s="25">
        <f t="shared" si="0"/>
        <v>10</v>
      </c>
      <c r="H24" s="32" t="s">
        <v>45</v>
      </c>
      <c r="I24" s="33"/>
      <c r="J24" s="33"/>
      <c r="K24" s="33"/>
      <c r="L24" s="33"/>
      <c r="M24" s="33"/>
      <c r="N24" s="33">
        <v>53623.78</v>
      </c>
      <c r="O24" s="33"/>
      <c r="P24" s="33"/>
      <c r="Q24" s="33"/>
      <c r="R24" s="33"/>
      <c r="S24" s="27">
        <f t="shared" si="1"/>
        <v>53623.78</v>
      </c>
    </row>
    <row r="25" spans="1:19" ht="15.75" customHeight="1">
      <c r="A25" s="35">
        <v>44146.56517361111</v>
      </c>
      <c r="B25" s="28" t="str">
        <f>VLOOKUP(C25,каталог!$A$1:$B$644,2,0)</f>
        <v>Нагайцева Мария Михайловна</v>
      </c>
      <c r="C25" s="32" t="s">
        <v>51</v>
      </c>
      <c r="D25" s="32" t="s">
        <v>51</v>
      </c>
      <c r="E25" s="24" t="s">
        <v>10</v>
      </c>
      <c r="F25" s="36">
        <v>44146</v>
      </c>
      <c r="G25" s="25">
        <f t="shared" si="0"/>
        <v>11</v>
      </c>
      <c r="H25" s="32" t="s">
        <v>45</v>
      </c>
      <c r="I25" s="33">
        <v>90000</v>
      </c>
      <c r="J25" s="33"/>
      <c r="K25" s="33"/>
      <c r="L25" s="33"/>
      <c r="M25" s="33"/>
      <c r="N25" s="33"/>
      <c r="O25" s="33"/>
      <c r="P25" s="33"/>
      <c r="Q25" s="33"/>
      <c r="R25" s="33"/>
      <c r="S25" s="27">
        <f t="shared" si="1"/>
        <v>90000</v>
      </c>
    </row>
    <row r="26" spans="1:19" ht="15.75" customHeight="1">
      <c r="A26" s="35">
        <v>44146.565844907411</v>
      </c>
      <c r="B26" s="28" t="str">
        <f>VLOOKUP(C26,каталог!$A$1:$B$644,2,0)</f>
        <v>Истомин Евгений Юрьевич</v>
      </c>
      <c r="C26" s="32" t="s">
        <v>52</v>
      </c>
      <c r="D26" s="32" t="s">
        <v>52</v>
      </c>
      <c r="E26" s="24" t="s">
        <v>9</v>
      </c>
      <c r="F26" s="36">
        <v>44146</v>
      </c>
      <c r="G26" s="25">
        <f t="shared" si="0"/>
        <v>11</v>
      </c>
      <c r="H26" s="32" t="s">
        <v>45</v>
      </c>
      <c r="I26" s="33"/>
      <c r="J26" s="33"/>
      <c r="K26" s="33"/>
      <c r="L26" s="33"/>
      <c r="M26" s="33"/>
      <c r="N26" s="33"/>
      <c r="O26" s="33"/>
      <c r="P26" s="33"/>
      <c r="Q26" s="33">
        <v>88500</v>
      </c>
      <c r="R26" s="33"/>
      <c r="S26" s="27">
        <f t="shared" si="1"/>
        <v>88500</v>
      </c>
    </row>
    <row r="27" spans="1:19" ht="15.75" customHeight="1">
      <c r="A27" s="35">
        <v>44146.593356481484</v>
      </c>
      <c r="B27" s="28" t="str">
        <f>VLOOKUP(C27,каталог!$A$1:$B$644,2,0)</f>
        <v>Баженова Юлия Борисовна</v>
      </c>
      <c r="C27" s="32" t="s">
        <v>53</v>
      </c>
      <c r="D27" s="32" t="s">
        <v>53</v>
      </c>
      <c r="E27" s="24" t="s">
        <v>26</v>
      </c>
      <c r="F27" s="32">
        <v>310</v>
      </c>
      <c r="G27" s="25">
        <f t="shared" si="0"/>
        <v>11</v>
      </c>
      <c r="H27" s="32"/>
      <c r="I27" s="33"/>
      <c r="J27" s="33">
        <v>141925</v>
      </c>
      <c r="K27" s="33"/>
      <c r="L27" s="33"/>
      <c r="M27" s="33"/>
      <c r="N27" s="33"/>
      <c r="O27" s="33"/>
      <c r="P27" s="33"/>
      <c r="Q27" s="33"/>
      <c r="R27" s="33"/>
      <c r="S27" s="27">
        <f t="shared" si="1"/>
        <v>141925</v>
      </c>
    </row>
    <row r="28" spans="1:19" ht="17.25">
      <c r="A28" s="35">
        <v>44146.596562500003</v>
      </c>
      <c r="B28" s="28" t="str">
        <f>VLOOKUP(C28,каталог!$A$1:$B$644,2,0)</f>
        <v>Фомина Юлия Кирилловна</v>
      </c>
      <c r="C28" s="32" t="s">
        <v>54</v>
      </c>
      <c r="D28" s="32" t="s">
        <v>54</v>
      </c>
      <c r="E28" s="24" t="s">
        <v>10</v>
      </c>
      <c r="F28" s="36">
        <v>44146</v>
      </c>
      <c r="G28" s="25">
        <f t="shared" si="0"/>
        <v>11</v>
      </c>
      <c r="H28" s="32" t="s">
        <v>45</v>
      </c>
      <c r="I28" s="33">
        <v>65250</v>
      </c>
      <c r="J28" s="33"/>
      <c r="K28" s="33"/>
      <c r="L28" s="33"/>
      <c r="M28" s="33"/>
      <c r="N28" s="33"/>
      <c r="O28" s="33"/>
      <c r="P28" s="33"/>
      <c r="Q28" s="33"/>
      <c r="R28" s="33"/>
      <c r="S28" s="27">
        <f t="shared" si="1"/>
        <v>65250</v>
      </c>
    </row>
    <row r="29" spans="1:19" ht="17.25">
      <c r="A29" s="35">
        <v>44146.608912037038</v>
      </c>
      <c r="B29" s="28" t="str">
        <f>VLOOKUP(C29,каталог!$A$1:$B$644,2,0)</f>
        <v>Малыхина Елена Юрьевна</v>
      </c>
      <c r="C29" s="32" t="s">
        <v>4</v>
      </c>
      <c r="D29" s="32" t="s">
        <v>4</v>
      </c>
      <c r="E29" s="24" t="s">
        <v>9</v>
      </c>
      <c r="F29" s="36">
        <v>44146</v>
      </c>
      <c r="G29" s="25">
        <f t="shared" si="0"/>
        <v>11</v>
      </c>
      <c r="H29" s="32" t="s">
        <v>45</v>
      </c>
      <c r="I29" s="33"/>
      <c r="J29" s="33"/>
      <c r="K29" s="33"/>
      <c r="L29" s="33"/>
      <c r="M29" s="33"/>
      <c r="N29" s="33"/>
      <c r="O29" s="33"/>
      <c r="P29" s="33">
        <v>81600</v>
      </c>
      <c r="Q29" s="33"/>
      <c r="R29" s="33"/>
      <c r="S29" s="27">
        <f t="shared" si="1"/>
        <v>81600</v>
      </c>
    </row>
    <row r="30" spans="1:19" ht="17.25">
      <c r="A30" s="35">
        <v>44146.619050925925</v>
      </c>
      <c r="B30" s="28" t="str">
        <f>VLOOKUP(C30,каталог!$A$1:$B$644,2,0)</f>
        <v>Пелагей Татьяна Юрьевна</v>
      </c>
      <c r="C30" s="32" t="s">
        <v>55</v>
      </c>
      <c r="D30" s="32" t="s">
        <v>55</v>
      </c>
      <c r="E30" s="24" t="s">
        <v>9</v>
      </c>
      <c r="F30" s="36">
        <v>44146</v>
      </c>
      <c r="G30" s="25">
        <f t="shared" si="0"/>
        <v>11</v>
      </c>
      <c r="H30" s="32" t="s">
        <v>45</v>
      </c>
      <c r="I30" s="33"/>
      <c r="J30" s="33"/>
      <c r="K30" s="33"/>
      <c r="L30" s="33">
        <v>68625</v>
      </c>
      <c r="M30" s="33"/>
      <c r="N30" s="33"/>
      <c r="O30" s="33"/>
      <c r="P30" s="33"/>
      <c r="Q30" s="33"/>
      <c r="R30" s="33"/>
      <c r="S30" s="27">
        <f t="shared" si="1"/>
        <v>68625</v>
      </c>
    </row>
    <row r="31" spans="1:19" ht="17.25">
      <c r="A31" s="39">
        <v>44146</v>
      </c>
      <c r="B31" s="28" t="str">
        <f>VLOOKUP(C31,каталог!$A$1:$B$644,2,0)</f>
        <v>Пулькин Иван Андреевич</v>
      </c>
      <c r="C31" s="32" t="s">
        <v>5</v>
      </c>
      <c r="D31" s="32" t="s">
        <v>5</v>
      </c>
      <c r="E31" s="24" t="s">
        <v>9</v>
      </c>
      <c r="F31" s="36">
        <v>44146</v>
      </c>
      <c r="G31" s="25">
        <f t="shared" si="0"/>
        <v>11</v>
      </c>
      <c r="H31" s="32" t="s">
        <v>45</v>
      </c>
      <c r="I31" s="33"/>
      <c r="J31" s="33"/>
      <c r="K31" s="33">
        <v>15000</v>
      </c>
      <c r="L31" s="33"/>
      <c r="M31" s="33"/>
      <c r="N31" s="33"/>
      <c r="O31" s="33"/>
      <c r="P31" s="33"/>
      <c r="Q31" s="33"/>
      <c r="R31" s="33"/>
      <c r="S31" s="27">
        <f t="shared" si="1"/>
        <v>15000</v>
      </c>
    </row>
    <row r="32" spans="1:19" ht="17.25">
      <c r="A32" s="37">
        <v>44146.499340277776</v>
      </c>
      <c r="B32" s="28" t="str">
        <f>VLOOKUP(C32,каталог!$A$1:$B$644,2,0)</f>
        <v>Климов Максим Андреевич</v>
      </c>
      <c r="C32" s="29" t="s">
        <v>58</v>
      </c>
      <c r="D32" s="29" t="s">
        <v>58</v>
      </c>
      <c r="E32" s="29" t="s">
        <v>11</v>
      </c>
      <c r="F32" s="34">
        <v>44146</v>
      </c>
      <c r="G32" s="25">
        <f t="shared" si="0"/>
        <v>11</v>
      </c>
      <c r="H32" s="29" t="s">
        <v>45</v>
      </c>
      <c r="I32" s="30"/>
      <c r="J32" s="30"/>
      <c r="K32" s="30"/>
      <c r="L32" s="30"/>
      <c r="M32" s="30"/>
      <c r="N32" s="31">
        <v>53623.78</v>
      </c>
      <c r="O32" s="30"/>
      <c r="P32" s="30"/>
      <c r="Q32" s="30"/>
      <c r="R32" s="30"/>
      <c r="S32" s="27">
        <f t="shared" si="1"/>
        <v>53623.78</v>
      </c>
    </row>
    <row r="33" spans="1:19" ht="17.25">
      <c r="A33" s="37">
        <v>44146.726701388892</v>
      </c>
      <c r="B33" s="28" t="str">
        <f>VLOOKUP(C33,каталог!$A$1:$B$644,2,0)</f>
        <v>Малыхина Елена Юрьевна</v>
      </c>
      <c r="C33" s="29" t="s">
        <v>4</v>
      </c>
      <c r="D33" s="29" t="s">
        <v>4</v>
      </c>
      <c r="E33" s="29" t="s">
        <v>11</v>
      </c>
      <c r="F33" s="34">
        <v>44147</v>
      </c>
      <c r="G33" s="25">
        <f t="shared" si="0"/>
        <v>11</v>
      </c>
      <c r="H33" s="29" t="s">
        <v>45</v>
      </c>
      <c r="I33" s="30"/>
      <c r="J33" s="30"/>
      <c r="K33" s="30"/>
      <c r="L33" s="30"/>
      <c r="M33" s="30"/>
      <c r="N33" s="30"/>
      <c r="O33" s="30"/>
      <c r="P33" s="31">
        <v>56100</v>
      </c>
      <c r="Q33" s="30"/>
      <c r="R33" s="30"/>
      <c r="S33" s="27">
        <f t="shared" si="1"/>
        <v>56100</v>
      </c>
    </row>
    <row r="34" spans="1:19" ht="17.25">
      <c r="A34" s="37">
        <v>44146.726701388892</v>
      </c>
      <c r="B34" s="28" t="str">
        <f>VLOOKUP(C34,каталог!$A$1:$B$644,2,0)</f>
        <v>Малыхина Елена Юрьевна</v>
      </c>
      <c r="C34" s="29" t="s">
        <v>4</v>
      </c>
      <c r="D34" s="29" t="s">
        <v>4</v>
      </c>
      <c r="E34" s="29" t="s">
        <v>11</v>
      </c>
      <c r="F34" s="34">
        <v>44147</v>
      </c>
      <c r="G34" s="25">
        <f t="shared" si="0"/>
        <v>11</v>
      </c>
      <c r="H34" s="29" t="s">
        <v>45</v>
      </c>
      <c r="I34" s="30"/>
      <c r="J34" s="30"/>
      <c r="K34" s="30"/>
      <c r="L34" s="30"/>
      <c r="M34" s="30"/>
      <c r="N34" s="30"/>
      <c r="O34" s="30"/>
      <c r="P34" s="31">
        <v>56100</v>
      </c>
      <c r="Q34" s="30"/>
      <c r="R34" s="30"/>
      <c r="S34" s="27">
        <f t="shared" si="1"/>
        <v>56100</v>
      </c>
    </row>
    <row r="35" spans="1:19" ht="17.25">
      <c r="A35" s="37">
        <v>44146.731111111112</v>
      </c>
      <c r="B35" s="28" t="str">
        <f>VLOOKUP(C35,каталог!$A$1:$B$644,2,0)</f>
        <v>Назаров Дмитрий Александрович</v>
      </c>
      <c r="C35" s="29" t="s">
        <v>59</v>
      </c>
      <c r="D35" s="29" t="s">
        <v>59</v>
      </c>
      <c r="E35" s="29" t="s">
        <v>11</v>
      </c>
      <c r="F35" s="34">
        <v>44147</v>
      </c>
      <c r="G35" s="25">
        <f t="shared" si="0"/>
        <v>11</v>
      </c>
      <c r="H35" s="29" t="s">
        <v>45</v>
      </c>
      <c r="I35" s="30"/>
      <c r="J35" s="30"/>
      <c r="K35" s="30"/>
      <c r="L35" s="31">
        <v>50000</v>
      </c>
      <c r="M35" s="30"/>
      <c r="N35" s="30"/>
      <c r="O35" s="30"/>
      <c r="P35" s="30"/>
      <c r="Q35" s="30"/>
      <c r="R35" s="30"/>
      <c r="S35" s="27">
        <f t="shared" si="1"/>
        <v>50000</v>
      </c>
    </row>
    <row r="36" spans="1:19" ht="17.25">
      <c r="A36" s="37">
        <v>44146.731111111112</v>
      </c>
      <c r="B36" s="28" t="str">
        <f>VLOOKUP(C36,каталог!$A$1:$B$644,2,0)</f>
        <v>Назаров Дмитрий Александрович</v>
      </c>
      <c r="C36" s="29" t="s">
        <v>59</v>
      </c>
      <c r="D36" s="29" t="s">
        <v>59</v>
      </c>
      <c r="E36" s="29" t="s">
        <v>11</v>
      </c>
      <c r="F36" s="34">
        <v>44147</v>
      </c>
      <c r="G36" s="25">
        <f t="shared" si="0"/>
        <v>11</v>
      </c>
      <c r="H36" s="29" t="s">
        <v>45</v>
      </c>
      <c r="I36" s="30"/>
      <c r="J36" s="30"/>
      <c r="K36" s="30"/>
      <c r="L36" s="31">
        <v>50000</v>
      </c>
      <c r="M36" s="30"/>
      <c r="N36" s="30"/>
      <c r="O36" s="30"/>
      <c r="P36" s="30"/>
      <c r="Q36" s="30"/>
      <c r="R36" s="30"/>
      <c r="S36" s="27">
        <f t="shared" si="1"/>
        <v>50000</v>
      </c>
    </row>
    <row r="37" spans="1:19" ht="17.25">
      <c r="A37" s="37">
        <v>44146.732835648145</v>
      </c>
      <c r="B37" s="28" t="e">
        <f>VLOOKUP(C37,каталог!$A$1:$B$644,2,0)</f>
        <v>#N/A</v>
      </c>
      <c r="C37" s="29" t="s">
        <v>60</v>
      </c>
      <c r="D37" s="29" t="s">
        <v>60</v>
      </c>
      <c r="E37" s="29" t="s">
        <v>10</v>
      </c>
      <c r="F37" s="34">
        <v>44147</v>
      </c>
      <c r="G37" s="25">
        <f t="shared" si="0"/>
        <v>11</v>
      </c>
      <c r="H37" s="29" t="s">
        <v>45</v>
      </c>
      <c r="I37" s="31">
        <v>65250</v>
      </c>
      <c r="J37" s="30"/>
      <c r="K37" s="30"/>
      <c r="L37" s="30"/>
      <c r="M37" s="30"/>
      <c r="N37" s="30"/>
      <c r="O37" s="30"/>
      <c r="P37" s="30"/>
      <c r="Q37" s="30"/>
      <c r="R37" s="30"/>
      <c r="S37" s="27">
        <f t="shared" si="1"/>
        <v>65250</v>
      </c>
    </row>
    <row r="38" spans="1:19" ht="17.25">
      <c r="A38" s="37">
        <v>44146.735312500001</v>
      </c>
      <c r="B38" s="28" t="str">
        <f>VLOOKUP(C38,каталог!$A$1:$B$644,2,0)</f>
        <v>Аврамов Сергей Иванович</v>
      </c>
      <c r="C38" s="29" t="s">
        <v>3</v>
      </c>
      <c r="D38" s="29" t="s">
        <v>3</v>
      </c>
      <c r="E38" s="29" t="s">
        <v>10</v>
      </c>
      <c r="F38" s="34">
        <v>44147</v>
      </c>
      <c r="G38" s="25">
        <f t="shared" si="0"/>
        <v>11</v>
      </c>
      <c r="H38" s="29" t="s">
        <v>45</v>
      </c>
      <c r="I38" s="31">
        <v>80000</v>
      </c>
      <c r="J38" s="30"/>
      <c r="K38" s="30"/>
      <c r="L38" s="30"/>
      <c r="M38" s="30"/>
      <c r="N38" s="30"/>
      <c r="O38" s="30"/>
      <c r="P38" s="30"/>
      <c r="Q38" s="30"/>
      <c r="R38" s="30"/>
      <c r="S38" s="27">
        <f t="shared" si="1"/>
        <v>80000</v>
      </c>
    </row>
    <row r="39" spans="1:19" ht="17.25">
      <c r="A39" s="22">
        <v>44120</v>
      </c>
      <c r="B39" s="28" t="str">
        <f>VLOOKUP(C39,каталог!$A$1:$B$644,2,0)</f>
        <v>Плаксин Сергей Юрьевич</v>
      </c>
      <c r="C39" s="29" t="s">
        <v>61</v>
      </c>
      <c r="D39" s="29" t="s">
        <v>61</v>
      </c>
      <c r="E39" s="29" t="s">
        <v>11</v>
      </c>
      <c r="F39" s="22">
        <v>44120</v>
      </c>
      <c r="G39" s="25">
        <f t="shared" si="0"/>
        <v>10</v>
      </c>
      <c r="H39" s="29" t="s">
        <v>45</v>
      </c>
      <c r="I39" s="30"/>
      <c r="J39" s="30"/>
      <c r="K39" s="30"/>
      <c r="L39" s="30"/>
      <c r="M39" s="30"/>
      <c r="N39" s="30"/>
      <c r="O39" s="30"/>
      <c r="P39" s="30"/>
      <c r="Q39" s="30"/>
      <c r="R39" s="31">
        <v>73100</v>
      </c>
      <c r="S39" s="27">
        <f t="shared" si="1"/>
        <v>73100</v>
      </c>
    </row>
    <row r="40" spans="1:19" ht="17.25">
      <c r="A40" s="37">
        <v>44146.716643518521</v>
      </c>
      <c r="B40" s="28" t="str">
        <f>VLOOKUP(C40,каталог!$A$1:$B$644,2,0)</f>
        <v>Плаксин Сергей Юрьевич</v>
      </c>
      <c r="C40" s="29" t="s">
        <v>61</v>
      </c>
      <c r="D40" s="29" t="s">
        <v>61</v>
      </c>
      <c r="E40" s="29" t="s">
        <v>11</v>
      </c>
      <c r="F40" s="34">
        <v>44147</v>
      </c>
      <c r="G40" s="25">
        <f t="shared" si="0"/>
        <v>11</v>
      </c>
      <c r="H40" s="29" t="s">
        <v>45</v>
      </c>
      <c r="I40" s="30"/>
      <c r="J40" s="30"/>
      <c r="K40" s="30"/>
      <c r="L40" s="30"/>
      <c r="M40" s="30"/>
      <c r="N40" s="30"/>
      <c r="O40" s="30"/>
      <c r="P40" s="30"/>
      <c r="Q40" s="30"/>
      <c r="R40" s="31">
        <v>73100</v>
      </c>
      <c r="S40" s="27">
        <f t="shared" si="1"/>
        <v>73100</v>
      </c>
    </row>
    <row r="41" spans="1:19" ht="17.25">
      <c r="A41" s="37">
        <v>44146.716643518521</v>
      </c>
      <c r="B41" s="28" t="str">
        <f>VLOOKUP(C41,каталог!$A$1:$B$644,2,0)</f>
        <v>Плаксин Сергей Юрьевич</v>
      </c>
      <c r="C41" s="29" t="s">
        <v>61</v>
      </c>
      <c r="D41" s="29" t="s">
        <v>61</v>
      </c>
      <c r="E41" s="29" t="s">
        <v>11</v>
      </c>
      <c r="F41" s="34">
        <v>44147</v>
      </c>
      <c r="G41" s="25">
        <f t="shared" si="0"/>
        <v>11</v>
      </c>
      <c r="H41" s="29" t="s">
        <v>45</v>
      </c>
      <c r="I41" s="30"/>
      <c r="J41" s="30"/>
      <c r="K41" s="30"/>
      <c r="L41" s="30"/>
      <c r="M41" s="30"/>
      <c r="N41" s="30"/>
      <c r="O41" s="30"/>
      <c r="P41" s="30"/>
      <c r="Q41" s="30"/>
      <c r="R41" s="31">
        <v>73100</v>
      </c>
      <c r="S41" s="27">
        <f t="shared" si="1"/>
        <v>73100</v>
      </c>
    </row>
    <row r="42" spans="1:19" ht="17.25">
      <c r="A42" s="34">
        <v>44146</v>
      </c>
      <c r="B42" s="28" t="str">
        <f>VLOOKUP(C42,каталог!$A$1:$B$644,2,0)</f>
        <v>Аврамов Сергей Иванович</v>
      </c>
      <c r="C42" s="29" t="s">
        <v>47</v>
      </c>
      <c r="D42" s="29" t="s">
        <v>48</v>
      </c>
      <c r="E42" s="29" t="s">
        <v>9</v>
      </c>
      <c r="F42" s="34">
        <v>44146</v>
      </c>
      <c r="G42" s="25">
        <f t="shared" si="0"/>
        <v>11</v>
      </c>
      <c r="H42" s="29" t="s">
        <v>45</v>
      </c>
      <c r="I42" s="30"/>
      <c r="J42" s="30"/>
      <c r="K42" s="30"/>
      <c r="L42" s="30"/>
      <c r="M42" s="30"/>
      <c r="N42" s="30"/>
      <c r="O42" s="30"/>
      <c r="P42" s="30"/>
      <c r="Q42" s="31">
        <v>33500</v>
      </c>
      <c r="R42" s="30"/>
      <c r="S42" s="27">
        <f t="shared" si="1"/>
        <v>33500</v>
      </c>
    </row>
    <row r="43" spans="1:19" ht="17.25">
      <c r="A43" s="22">
        <v>44116</v>
      </c>
      <c r="B43" s="28" t="str">
        <f>VLOOKUP(C43,каталог!$A$1:$B$644,2,0)</f>
        <v>Пулькин Иван Андреевич</v>
      </c>
      <c r="C43" s="32" t="s">
        <v>62</v>
      </c>
      <c r="D43" s="32" t="s">
        <v>62</v>
      </c>
      <c r="E43" s="24" t="s">
        <v>11</v>
      </c>
      <c r="F43" s="22">
        <v>44116</v>
      </c>
      <c r="G43" s="25">
        <f t="shared" si="0"/>
        <v>10</v>
      </c>
      <c r="H43" s="32" t="s">
        <v>45</v>
      </c>
      <c r="I43" s="33"/>
      <c r="J43" s="33"/>
      <c r="K43" s="33"/>
      <c r="L43" s="33"/>
      <c r="M43" s="33"/>
      <c r="N43" s="33">
        <v>128260.9</v>
      </c>
      <c r="O43" s="33"/>
      <c r="P43" s="33"/>
      <c r="Q43" s="33"/>
      <c r="R43" s="33"/>
      <c r="S43" s="27">
        <f t="shared" si="1"/>
        <v>128260.9</v>
      </c>
    </row>
    <row r="44" spans="1:19" ht="17.25">
      <c r="A44" s="37">
        <v>44146.55296296296</v>
      </c>
      <c r="B44" s="28" t="str">
        <f>VLOOKUP(C44,каталог!$A$1:$B$644,2,0)</f>
        <v>Аврамов Сергей Иванович</v>
      </c>
      <c r="C44" s="29" t="s">
        <v>3</v>
      </c>
      <c r="D44" s="29" t="s">
        <v>50</v>
      </c>
      <c r="E44" s="29" t="s">
        <v>9</v>
      </c>
      <c r="F44" s="34">
        <v>44146</v>
      </c>
      <c r="G44" s="25">
        <f t="shared" si="0"/>
        <v>11</v>
      </c>
      <c r="H44" s="29" t="s">
        <v>45</v>
      </c>
      <c r="I44" s="30"/>
      <c r="J44" s="30"/>
      <c r="K44" s="30"/>
      <c r="L44" s="30"/>
      <c r="M44" s="30"/>
      <c r="N44" s="30"/>
      <c r="O44" s="30"/>
      <c r="P44" s="30"/>
      <c r="Q44" s="31">
        <v>75000</v>
      </c>
      <c r="R44" s="30"/>
      <c r="S44" s="27">
        <f t="shared" si="1"/>
        <v>75000</v>
      </c>
    </row>
    <row r="45" spans="1:19" ht="17.25">
      <c r="A45" s="35">
        <v>44146.54996527778</v>
      </c>
      <c r="B45" s="28" t="str">
        <f>VLOOKUP(C45,каталог!$A$1:$B$644,2,0)</f>
        <v>Пулькин Иван Андреевич</v>
      </c>
      <c r="C45" s="32" t="s">
        <v>62</v>
      </c>
      <c r="D45" s="32" t="s">
        <v>62</v>
      </c>
      <c r="E45" s="24" t="s">
        <v>11</v>
      </c>
      <c r="F45" s="36">
        <v>44146</v>
      </c>
      <c r="G45" s="25">
        <f t="shared" si="0"/>
        <v>11</v>
      </c>
      <c r="H45" s="32" t="s">
        <v>45</v>
      </c>
      <c r="I45" s="33"/>
      <c r="J45" s="33"/>
      <c r="K45" s="33"/>
      <c r="L45" s="33"/>
      <c r="M45" s="33"/>
      <c r="N45" s="33">
        <v>128260.9</v>
      </c>
      <c r="O45" s="33"/>
      <c r="P45" s="33"/>
      <c r="Q45" s="33"/>
      <c r="R45" s="33"/>
      <c r="S45" s="27">
        <f t="shared" si="1"/>
        <v>128260.9</v>
      </c>
    </row>
    <row r="46" spans="1:19" ht="17.25">
      <c r="A46" s="37">
        <v>44146.56517361111</v>
      </c>
      <c r="B46" s="28" t="str">
        <f>VLOOKUP(C46,каталог!$A$1:$B$644,2,0)</f>
        <v>Нагайцева Мария Михайловна</v>
      </c>
      <c r="C46" s="29" t="s">
        <v>51</v>
      </c>
      <c r="D46" s="29" t="s">
        <v>51</v>
      </c>
      <c r="E46" s="29" t="s">
        <v>10</v>
      </c>
      <c r="F46" s="34">
        <v>44146</v>
      </c>
      <c r="G46" s="25">
        <f t="shared" si="0"/>
        <v>11</v>
      </c>
      <c r="H46" s="29" t="s">
        <v>45</v>
      </c>
      <c r="I46" s="31">
        <v>90000</v>
      </c>
      <c r="J46" s="30"/>
      <c r="K46" s="30"/>
      <c r="L46" s="30"/>
      <c r="M46" s="30"/>
      <c r="N46" s="30"/>
      <c r="O46" s="30"/>
      <c r="P46" s="30"/>
      <c r="Q46" s="30"/>
      <c r="R46" s="30"/>
      <c r="S46" s="27">
        <f t="shared" si="1"/>
        <v>90000</v>
      </c>
    </row>
    <row r="47" spans="1:19" ht="17.25">
      <c r="A47" s="37">
        <v>44146.565844907411</v>
      </c>
      <c r="B47" s="28" t="str">
        <f>VLOOKUP(C47,каталог!$A$1:$B$644,2,0)</f>
        <v>Истомин Евгений Юрьевич</v>
      </c>
      <c r="C47" s="29" t="s">
        <v>52</v>
      </c>
      <c r="D47" s="29" t="s">
        <v>52</v>
      </c>
      <c r="E47" s="29" t="s">
        <v>9</v>
      </c>
      <c r="F47" s="34">
        <v>44146</v>
      </c>
      <c r="G47" s="25">
        <f t="shared" si="0"/>
        <v>11</v>
      </c>
      <c r="H47" s="29" t="s">
        <v>45</v>
      </c>
      <c r="I47" s="30"/>
      <c r="J47" s="30"/>
      <c r="K47" s="30"/>
      <c r="L47" s="30"/>
      <c r="M47" s="30"/>
      <c r="N47" s="30"/>
      <c r="O47" s="30"/>
      <c r="P47" s="30"/>
      <c r="Q47" s="31">
        <v>88500</v>
      </c>
      <c r="R47" s="30"/>
      <c r="S47" s="27">
        <f t="shared" si="1"/>
        <v>88500</v>
      </c>
    </row>
    <row r="48" spans="1:19" ht="17.25">
      <c r="A48" s="37">
        <v>44146.593356481484</v>
      </c>
      <c r="B48" s="28" t="str">
        <f>VLOOKUP(C48,каталог!$A$1:$B$644,2,0)</f>
        <v>Баженова Юлия Борисовна</v>
      </c>
      <c r="C48" s="29" t="s">
        <v>53</v>
      </c>
      <c r="D48" s="29" t="s">
        <v>53</v>
      </c>
      <c r="E48" s="29" t="s">
        <v>26</v>
      </c>
      <c r="F48" s="29">
        <v>310</v>
      </c>
      <c r="G48" s="25">
        <f t="shared" si="0"/>
        <v>11</v>
      </c>
      <c r="H48" s="29"/>
      <c r="I48" s="30"/>
      <c r="J48" s="31">
        <v>141925</v>
      </c>
      <c r="K48" s="30"/>
      <c r="L48" s="30"/>
      <c r="M48" s="30"/>
      <c r="N48" s="30"/>
      <c r="O48" s="30"/>
      <c r="P48" s="30"/>
      <c r="Q48" s="30"/>
      <c r="R48" s="30"/>
      <c r="S48" s="27">
        <f t="shared" si="1"/>
        <v>141925</v>
      </c>
    </row>
    <row r="49" spans="1:19" ht="17.25">
      <c r="A49" s="37">
        <v>44146.596562500003</v>
      </c>
      <c r="B49" s="28" t="str">
        <f>VLOOKUP(C49,каталог!$A$1:$B$644,2,0)</f>
        <v>Фомина Юлия Кирилловна</v>
      </c>
      <c r="C49" s="29" t="s">
        <v>54</v>
      </c>
      <c r="D49" s="29" t="s">
        <v>54</v>
      </c>
      <c r="E49" s="29" t="s">
        <v>10</v>
      </c>
      <c r="F49" s="34">
        <v>44146</v>
      </c>
      <c r="G49" s="25">
        <f t="shared" si="0"/>
        <v>11</v>
      </c>
      <c r="H49" s="29" t="s">
        <v>45</v>
      </c>
      <c r="I49" s="31">
        <v>65250</v>
      </c>
      <c r="J49" s="30"/>
      <c r="K49" s="30"/>
      <c r="L49" s="30"/>
      <c r="M49" s="30"/>
      <c r="N49" s="30"/>
      <c r="O49" s="30"/>
      <c r="P49" s="30"/>
      <c r="Q49" s="30"/>
      <c r="R49" s="30"/>
      <c r="S49" s="27">
        <f t="shared" si="1"/>
        <v>65250</v>
      </c>
    </row>
    <row r="50" spans="1:19" ht="17.25">
      <c r="A50" s="37">
        <v>44146.608912037038</v>
      </c>
      <c r="B50" s="28" t="str">
        <f>VLOOKUP(C50,каталог!$A$1:$B$644,2,0)</f>
        <v>Малыхина Елена Юрьевна</v>
      </c>
      <c r="C50" s="29" t="s">
        <v>4</v>
      </c>
      <c r="D50" s="29" t="s">
        <v>4</v>
      </c>
      <c r="E50" s="29" t="s">
        <v>9</v>
      </c>
      <c r="F50" s="34">
        <v>44146</v>
      </c>
      <c r="G50" s="25">
        <f t="shared" si="0"/>
        <v>11</v>
      </c>
      <c r="H50" s="29" t="s">
        <v>45</v>
      </c>
      <c r="I50" s="30"/>
      <c r="J50" s="30"/>
      <c r="K50" s="30"/>
      <c r="L50" s="30"/>
      <c r="M50" s="30"/>
      <c r="N50" s="30"/>
      <c r="O50" s="30"/>
      <c r="P50" s="31">
        <v>81600</v>
      </c>
      <c r="Q50" s="30"/>
      <c r="R50" s="30"/>
      <c r="S50" s="27">
        <f t="shared" si="1"/>
        <v>81600</v>
      </c>
    </row>
    <row r="51" spans="1:19" ht="17.25">
      <c r="A51" s="37">
        <v>44146.619050925925</v>
      </c>
      <c r="B51" s="28" t="str">
        <f>VLOOKUP(C51,каталог!$A$1:$B$644,2,0)</f>
        <v>Пелагей Татьяна Юрьевна</v>
      </c>
      <c r="C51" s="29" t="s">
        <v>55</v>
      </c>
      <c r="D51" s="29" t="s">
        <v>55</v>
      </c>
      <c r="E51" s="29" t="s">
        <v>9</v>
      </c>
      <c r="F51" s="34">
        <v>44146</v>
      </c>
      <c r="G51" s="25">
        <f t="shared" si="0"/>
        <v>11</v>
      </c>
      <c r="H51" s="29" t="s">
        <v>45</v>
      </c>
      <c r="I51" s="30"/>
      <c r="J51" s="30"/>
      <c r="K51" s="30"/>
      <c r="L51" s="31">
        <v>68625</v>
      </c>
      <c r="M51" s="30"/>
      <c r="N51" s="30"/>
      <c r="O51" s="30"/>
      <c r="P51" s="30"/>
      <c r="Q51" s="30"/>
      <c r="R51" s="30"/>
      <c r="S51" s="27">
        <f t="shared" si="1"/>
        <v>68625</v>
      </c>
    </row>
    <row r="52" spans="1:19" ht="17.25">
      <c r="A52" s="34">
        <v>44146</v>
      </c>
      <c r="B52" s="28" t="str">
        <f>VLOOKUP(C52,каталог!$A$1:$B$644,2,0)</f>
        <v>Пулькин Иван Андреевич</v>
      </c>
      <c r="C52" s="29" t="s">
        <v>5</v>
      </c>
      <c r="D52" s="29" t="s">
        <v>5</v>
      </c>
      <c r="E52" s="29" t="s">
        <v>9</v>
      </c>
      <c r="F52" s="34">
        <v>44146</v>
      </c>
      <c r="G52" s="25">
        <f t="shared" si="0"/>
        <v>11</v>
      </c>
      <c r="H52" s="29" t="s">
        <v>45</v>
      </c>
      <c r="I52" s="30"/>
      <c r="J52" s="30"/>
      <c r="K52" s="31">
        <v>15000</v>
      </c>
      <c r="L52" s="30"/>
      <c r="M52" s="30"/>
      <c r="N52" s="30"/>
      <c r="O52" s="30"/>
      <c r="P52" s="30"/>
      <c r="Q52" s="30"/>
      <c r="R52" s="30"/>
      <c r="S52" s="27">
        <f t="shared" si="1"/>
        <v>15000</v>
      </c>
    </row>
    <row r="53" spans="1:19" ht="17.25">
      <c r="A53" s="37">
        <v>44146.54996527778</v>
      </c>
      <c r="B53" s="28" t="str">
        <f>VLOOKUP(C53,каталог!$A$1:$B$644,2,0)</f>
        <v>Пулькин Иван Андреевич</v>
      </c>
      <c r="C53" s="29" t="s">
        <v>62</v>
      </c>
      <c r="D53" s="29" t="s">
        <v>62</v>
      </c>
      <c r="E53" s="29" t="s">
        <v>11</v>
      </c>
      <c r="F53" s="34">
        <v>44146</v>
      </c>
      <c r="G53" s="25">
        <f t="shared" si="0"/>
        <v>11</v>
      </c>
      <c r="H53" s="29" t="s">
        <v>45</v>
      </c>
      <c r="I53" s="30"/>
      <c r="J53" s="30"/>
      <c r="K53" s="30"/>
      <c r="L53" s="30"/>
      <c r="M53" s="30"/>
      <c r="N53" s="31">
        <v>128260.9</v>
      </c>
      <c r="O53" s="30"/>
      <c r="P53" s="30"/>
      <c r="Q53" s="30"/>
      <c r="R53" s="30"/>
      <c r="S53" s="27">
        <f t="shared" si="1"/>
        <v>128260.9</v>
      </c>
    </row>
    <row r="54" spans="1:19" ht="17.25">
      <c r="A54" s="34">
        <v>44146</v>
      </c>
      <c r="B54" s="28" t="str">
        <f>VLOOKUP(C54,каталог!$A$1:$B$644,2,0)</f>
        <v>Сердюк Андрей Игоревич</v>
      </c>
      <c r="C54" s="29" t="s">
        <v>46</v>
      </c>
      <c r="D54" s="29" t="s">
        <v>46</v>
      </c>
      <c r="E54" s="29" t="s">
        <v>11</v>
      </c>
      <c r="F54" s="34">
        <v>44147</v>
      </c>
      <c r="G54" s="25">
        <f t="shared" si="0"/>
        <v>11</v>
      </c>
      <c r="H54" s="29" t="s">
        <v>45</v>
      </c>
      <c r="I54" s="30"/>
      <c r="J54" s="30"/>
      <c r="K54" s="30"/>
      <c r="L54" s="30"/>
      <c r="M54" s="30"/>
      <c r="N54" s="30"/>
      <c r="O54" s="30"/>
      <c r="P54" s="30"/>
      <c r="Q54" s="31">
        <v>42500</v>
      </c>
      <c r="R54" s="30"/>
      <c r="S54" s="27">
        <f t="shared" si="1"/>
        <v>42500</v>
      </c>
    </row>
    <row r="55" spans="1:19" ht="17.25">
      <c r="A55" s="22">
        <v>44114</v>
      </c>
      <c r="B55" s="28" t="str">
        <f>VLOOKUP(C55,каталог!$A$1:$B$644,2,0)</f>
        <v>Таллаев Борис Васильевич</v>
      </c>
      <c r="C55" s="32" t="s">
        <v>63</v>
      </c>
      <c r="D55" s="32" t="s">
        <v>63</v>
      </c>
      <c r="E55" s="24" t="s">
        <v>11</v>
      </c>
      <c r="F55" s="22">
        <v>44114</v>
      </c>
      <c r="G55" s="25">
        <f t="shared" si="0"/>
        <v>10</v>
      </c>
      <c r="H55" s="32" t="s">
        <v>45</v>
      </c>
      <c r="I55" s="33"/>
      <c r="J55" s="33"/>
      <c r="K55" s="33"/>
      <c r="L55" s="33"/>
      <c r="M55" s="33"/>
      <c r="N55" s="33">
        <v>50314.7</v>
      </c>
      <c r="O55" s="33"/>
      <c r="P55" s="33"/>
      <c r="Q55" s="33"/>
      <c r="R55" s="33"/>
      <c r="S55" s="27">
        <f t="shared" si="1"/>
        <v>50314.7</v>
      </c>
    </row>
    <row r="56" spans="1:19" ht="17.25">
      <c r="A56" s="22">
        <v>44120</v>
      </c>
      <c r="B56" s="28" t="str">
        <f>VLOOKUP(C56,каталог!$A$1:$B$644,2,0)</f>
        <v>Таллаев Борис Васильевич</v>
      </c>
      <c r="C56" s="32" t="s">
        <v>63</v>
      </c>
      <c r="D56" s="32" t="s">
        <v>63</v>
      </c>
      <c r="E56" s="24" t="s">
        <v>11</v>
      </c>
      <c r="F56" s="22">
        <v>44120</v>
      </c>
      <c r="G56" s="25">
        <f t="shared" si="0"/>
        <v>10</v>
      </c>
      <c r="H56" s="32" t="s">
        <v>45</v>
      </c>
      <c r="I56" s="33"/>
      <c r="J56" s="33"/>
      <c r="K56" s="33"/>
      <c r="L56" s="33"/>
      <c r="M56" s="33"/>
      <c r="N56" s="33">
        <v>50314.7</v>
      </c>
      <c r="O56" s="33"/>
      <c r="P56" s="33"/>
      <c r="Q56" s="33"/>
      <c r="R56" s="33"/>
      <c r="S56" s="27">
        <f t="shared" si="1"/>
        <v>50314.7</v>
      </c>
    </row>
    <row r="57" spans="1:19" ht="17.25">
      <c r="A57" s="34">
        <v>44146</v>
      </c>
      <c r="B57" s="28" t="str">
        <f>VLOOKUP(C57,каталог!$A$1:$B$644,2,0)</f>
        <v>Таллаев Борис Васильевич</v>
      </c>
      <c r="C57" s="29" t="s">
        <v>63</v>
      </c>
      <c r="D57" s="29" t="s">
        <v>63</v>
      </c>
      <c r="E57" s="29" t="s">
        <v>11</v>
      </c>
      <c r="F57" s="34">
        <v>44146</v>
      </c>
      <c r="G57" s="25">
        <f t="shared" si="0"/>
        <v>11</v>
      </c>
      <c r="H57" s="29" t="s">
        <v>45</v>
      </c>
      <c r="I57" s="30"/>
      <c r="J57" s="30"/>
      <c r="K57" s="30"/>
      <c r="L57" s="30"/>
      <c r="M57" s="30"/>
      <c r="N57" s="31">
        <v>50314.7</v>
      </c>
      <c r="O57" s="30"/>
      <c r="P57" s="30"/>
      <c r="Q57" s="30"/>
      <c r="R57" s="30"/>
      <c r="S57" s="27">
        <f t="shared" si="1"/>
        <v>50314.7</v>
      </c>
    </row>
    <row r="58" spans="1:19" ht="17.25">
      <c r="A58" s="37">
        <v>44146.732835648145</v>
      </c>
      <c r="B58" s="28" t="e">
        <f>VLOOKUP(C58,каталог!$A$1:$B$644,2,0)</f>
        <v>#N/A</v>
      </c>
      <c r="C58" s="29" t="s">
        <v>60</v>
      </c>
      <c r="D58" s="29" t="s">
        <v>60</v>
      </c>
      <c r="E58" s="29" t="s">
        <v>10</v>
      </c>
      <c r="F58" s="34">
        <v>44147</v>
      </c>
      <c r="G58" s="25">
        <f t="shared" si="0"/>
        <v>11</v>
      </c>
      <c r="H58" s="29" t="s">
        <v>45</v>
      </c>
      <c r="I58" s="31">
        <v>65250</v>
      </c>
      <c r="J58" s="30"/>
      <c r="K58" s="30"/>
      <c r="L58" s="30"/>
      <c r="M58" s="30"/>
      <c r="N58" s="30"/>
      <c r="O58" s="30"/>
      <c r="P58" s="30"/>
      <c r="Q58" s="30"/>
      <c r="R58" s="30"/>
      <c r="S58" s="27">
        <f t="shared" si="1"/>
        <v>65250</v>
      </c>
    </row>
    <row r="59" spans="1:19" ht="17.25">
      <c r="A59" s="37">
        <v>44146.735312500001</v>
      </c>
      <c r="B59" s="28" t="str">
        <f>VLOOKUP(C59,каталог!$A$1:$B$644,2,0)</f>
        <v>Аврамов Сергей Иванович</v>
      </c>
      <c r="C59" s="29" t="s">
        <v>3</v>
      </c>
      <c r="D59" s="29" t="s">
        <v>3</v>
      </c>
      <c r="E59" s="29" t="s">
        <v>10</v>
      </c>
      <c r="F59" s="34">
        <v>44147</v>
      </c>
      <c r="G59" s="25">
        <f t="shared" si="0"/>
        <v>11</v>
      </c>
      <c r="H59" s="29" t="s">
        <v>45</v>
      </c>
      <c r="I59" s="31">
        <v>80000</v>
      </c>
      <c r="J59" s="30"/>
      <c r="K59" s="30"/>
      <c r="L59" s="30"/>
      <c r="M59" s="30"/>
      <c r="N59" s="30"/>
      <c r="O59" s="30"/>
      <c r="P59" s="30"/>
      <c r="Q59" s="30"/>
      <c r="R59" s="30"/>
      <c r="S59" s="27">
        <f t="shared" si="1"/>
        <v>80000</v>
      </c>
    </row>
    <row r="60" spans="1:19" ht="12.75">
      <c r="A60" s="29"/>
      <c r="B60" s="29"/>
      <c r="C60" s="29"/>
      <c r="D60" s="29"/>
      <c r="E60" s="29"/>
      <c r="F60" s="29"/>
      <c r="G60" s="29"/>
      <c r="H60" s="29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40"/>
    </row>
    <row r="61" spans="1:19" ht="12.75">
      <c r="A61" s="29"/>
      <c r="B61" s="29"/>
      <c r="C61" s="29"/>
      <c r="D61" s="29"/>
      <c r="E61" s="29"/>
      <c r="F61" s="29"/>
      <c r="G61" s="29"/>
      <c r="H61" s="29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40"/>
    </row>
    <row r="62" spans="1:19" ht="12.75">
      <c r="A62" s="29"/>
      <c r="B62" s="29"/>
      <c r="C62" s="29"/>
      <c r="E62" s="29"/>
      <c r="F62" s="29"/>
      <c r="G62" s="29"/>
      <c r="H62" s="29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40"/>
    </row>
    <row r="63" spans="1:19" ht="12.75">
      <c r="A63" s="29"/>
      <c r="B63" s="29"/>
      <c r="C63" s="29"/>
      <c r="E63" s="29"/>
      <c r="F63" s="29"/>
      <c r="G63" s="29"/>
      <c r="H63" s="29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40"/>
    </row>
    <row r="64" spans="1:19" ht="12.75">
      <c r="A64" s="29" t="s">
        <v>3</v>
      </c>
      <c r="B64" s="29" t="str">
        <f>VLOOKUP(A64,B2:C59,1,TRUE)</f>
        <v>Баженова Юлия Борисовна</v>
      </c>
      <c r="C64" s="29"/>
      <c r="E64" s="29"/>
      <c r="F64" s="29"/>
      <c r="G64" s="29"/>
      <c r="H64" s="29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40"/>
    </row>
    <row r="65" spans="1:19" ht="12.75">
      <c r="A65" s="29"/>
      <c r="B65" s="29"/>
      <c r="C65" s="29"/>
      <c r="D65" s="32"/>
      <c r="E65" s="32"/>
      <c r="F65" s="29"/>
      <c r="G65" s="29"/>
      <c r="H65" s="29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40"/>
    </row>
    <row r="66" spans="1:19" ht="12.75">
      <c r="A66" s="29"/>
      <c r="B66" s="29"/>
      <c r="C66" s="29"/>
      <c r="D66" s="29"/>
      <c r="E66" s="29"/>
      <c r="F66" s="29"/>
      <c r="G66" s="29"/>
      <c r="H66" s="29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40"/>
    </row>
    <row r="67" spans="1:19" ht="12.75">
      <c r="A67" s="29"/>
      <c r="B67" s="29"/>
      <c r="C67" s="29"/>
      <c r="D67" s="29"/>
      <c r="E67" s="29"/>
      <c r="F67" s="29"/>
      <c r="G67" s="29"/>
      <c r="H67" s="29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40"/>
    </row>
    <row r="68" spans="1:19" ht="12.75">
      <c r="A68" s="29"/>
      <c r="B68" s="29"/>
      <c r="C68" s="29"/>
      <c r="D68" s="29"/>
      <c r="E68" s="29"/>
      <c r="F68" s="29"/>
      <c r="G68" s="29"/>
      <c r="H68" s="29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40"/>
    </row>
    <row r="69" spans="1:19" ht="12.75">
      <c r="A69" s="29"/>
      <c r="B69" s="29"/>
      <c r="C69" s="29"/>
      <c r="D69" s="29"/>
      <c r="E69" s="29"/>
      <c r="F69" s="29"/>
      <c r="G69" s="29"/>
      <c r="H69" s="29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40"/>
    </row>
    <row r="70" spans="1:19" ht="12.75">
      <c r="A70" s="29"/>
      <c r="B70" s="29"/>
      <c r="C70" s="29"/>
      <c r="D70" s="29"/>
      <c r="E70" s="29"/>
      <c r="F70" s="29"/>
      <c r="G70" s="29"/>
      <c r="H70" s="29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40"/>
    </row>
    <row r="71" spans="1:19" ht="12.75">
      <c r="A71" s="29"/>
      <c r="B71" s="29"/>
      <c r="C71" s="29"/>
      <c r="D71" s="29"/>
      <c r="E71" s="29"/>
      <c r="F71" s="29"/>
      <c r="G71" s="29"/>
      <c r="H71" s="29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40"/>
    </row>
    <row r="72" spans="1:19" ht="12.75">
      <c r="A72" s="29"/>
      <c r="B72" s="29"/>
      <c r="C72" s="29"/>
      <c r="D72" s="29"/>
      <c r="E72" s="29"/>
      <c r="F72" s="29"/>
      <c r="G72" s="29"/>
      <c r="H72" s="29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40"/>
    </row>
    <row r="73" spans="1:19" ht="12.75">
      <c r="A73" s="29"/>
      <c r="B73" s="29"/>
      <c r="C73" s="29"/>
      <c r="D73" s="29"/>
      <c r="E73" s="29"/>
      <c r="F73" s="29"/>
      <c r="G73" s="29"/>
      <c r="H73" s="29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40"/>
    </row>
    <row r="74" spans="1:19" ht="12.75">
      <c r="A74" s="29"/>
      <c r="B74" s="29"/>
      <c r="C74" s="29"/>
      <c r="D74" s="29"/>
      <c r="E74" s="29"/>
      <c r="F74" s="29"/>
      <c r="G74" s="29"/>
      <c r="H74" s="29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40"/>
    </row>
    <row r="75" spans="1:19" ht="12.75">
      <c r="A75" s="29"/>
      <c r="B75" s="29"/>
      <c r="C75" s="29"/>
      <c r="D75" s="29"/>
      <c r="E75" s="29"/>
      <c r="F75" s="29"/>
      <c r="G75" s="29"/>
      <c r="H75" s="29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40"/>
    </row>
    <row r="76" spans="1:19" ht="12.75">
      <c r="A76" s="29"/>
      <c r="B76" s="29"/>
      <c r="C76" s="29"/>
      <c r="D76" s="29"/>
      <c r="E76" s="29"/>
      <c r="F76" s="29"/>
      <c r="G76" s="29"/>
      <c r="H76" s="29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40"/>
    </row>
    <row r="77" spans="1:19" ht="12.75">
      <c r="A77" s="29"/>
      <c r="B77" s="29"/>
      <c r="C77" s="29"/>
      <c r="D77" s="29"/>
      <c r="E77" s="29"/>
      <c r="F77" s="29"/>
      <c r="G77" s="29"/>
      <c r="H77" s="29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40"/>
    </row>
    <row r="78" spans="1:19" ht="12.75">
      <c r="A78" s="29"/>
      <c r="B78" s="29"/>
      <c r="C78" s="29"/>
      <c r="D78" s="29"/>
      <c r="E78" s="29"/>
      <c r="F78" s="29"/>
      <c r="G78" s="29"/>
      <c r="H78" s="29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40"/>
    </row>
    <row r="79" spans="1:19" ht="12.75">
      <c r="A79" s="29"/>
      <c r="B79" s="29"/>
      <c r="C79" s="29"/>
      <c r="D79" s="29"/>
      <c r="E79" s="29"/>
      <c r="F79" s="29"/>
      <c r="G79" s="29"/>
      <c r="H79" s="29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40"/>
    </row>
    <row r="80" spans="1:19" ht="12.75">
      <c r="A80" s="29"/>
      <c r="B80" s="29"/>
      <c r="C80" s="29"/>
      <c r="D80" s="29"/>
      <c r="E80" s="29"/>
      <c r="F80" s="29"/>
      <c r="G80" s="29"/>
      <c r="H80" s="29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40"/>
    </row>
    <row r="81" spans="1:19" ht="12.75">
      <c r="A81" s="29"/>
      <c r="B81" s="29"/>
      <c r="C81" s="29"/>
      <c r="D81" s="29"/>
      <c r="E81" s="29"/>
      <c r="F81" s="29"/>
      <c r="G81" s="29"/>
      <c r="H81" s="29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40"/>
    </row>
    <row r="82" spans="1:19" ht="12.75">
      <c r="A82" s="29"/>
      <c r="B82" s="29"/>
      <c r="C82" s="29"/>
      <c r="D82" s="29"/>
      <c r="E82" s="29"/>
      <c r="F82" s="29"/>
      <c r="G82" s="29"/>
      <c r="H82" s="29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40"/>
    </row>
    <row r="83" spans="1:19" ht="12.75">
      <c r="A83" s="29"/>
      <c r="B83" s="29"/>
      <c r="C83" s="29"/>
      <c r="D83" s="29"/>
      <c r="E83" s="29"/>
      <c r="F83" s="29"/>
      <c r="G83" s="29"/>
      <c r="H83" s="29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40"/>
    </row>
    <row r="84" spans="1:19" ht="12.75">
      <c r="A84" s="29"/>
      <c r="B84" s="29"/>
      <c r="C84" s="29"/>
      <c r="D84" s="29"/>
      <c r="E84" s="29"/>
      <c r="F84" s="29"/>
      <c r="G84" s="29"/>
      <c r="H84" s="29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40"/>
    </row>
    <row r="85" spans="1:19" ht="12.75">
      <c r="A85" s="29"/>
      <c r="B85" s="29"/>
      <c r="C85" s="29"/>
      <c r="D85" s="29"/>
      <c r="E85" s="29"/>
      <c r="F85" s="29"/>
      <c r="G85" s="29"/>
      <c r="H85" s="29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40"/>
    </row>
    <row r="86" spans="1:19" ht="12.75">
      <c r="A86" s="29"/>
      <c r="B86" s="29"/>
      <c r="C86" s="29"/>
      <c r="D86" s="29"/>
      <c r="E86" s="29"/>
      <c r="F86" s="29"/>
      <c r="G86" s="29"/>
      <c r="H86" s="29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40"/>
    </row>
    <row r="87" spans="1:19" ht="12.75">
      <c r="A87" s="29"/>
      <c r="B87" s="29"/>
      <c r="C87" s="29"/>
      <c r="D87" s="29"/>
      <c r="E87" s="29"/>
      <c r="F87" s="29"/>
      <c r="G87" s="29"/>
      <c r="H87" s="29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40"/>
    </row>
    <row r="88" spans="1:19" ht="12.75">
      <c r="A88" s="29"/>
      <c r="B88" s="29"/>
      <c r="C88" s="29"/>
      <c r="D88" s="29"/>
      <c r="E88" s="29"/>
      <c r="F88" s="29"/>
      <c r="G88" s="29"/>
      <c r="H88" s="29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40"/>
    </row>
    <row r="89" spans="1:19" ht="12.75">
      <c r="A89" s="29"/>
      <c r="B89" s="29"/>
      <c r="C89" s="29"/>
      <c r="D89" s="29"/>
      <c r="E89" s="29"/>
      <c r="F89" s="29"/>
      <c r="G89" s="29"/>
      <c r="H89" s="29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40"/>
    </row>
    <row r="90" spans="1:19" ht="12.75">
      <c r="A90" s="29"/>
      <c r="B90" s="29"/>
      <c r="C90" s="29"/>
      <c r="D90" s="29"/>
      <c r="E90" s="29"/>
      <c r="F90" s="29"/>
      <c r="G90" s="29"/>
      <c r="H90" s="29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40"/>
    </row>
    <row r="91" spans="1:19" ht="12.75">
      <c r="A91" s="29"/>
      <c r="B91" s="29"/>
      <c r="C91" s="29"/>
      <c r="D91" s="29"/>
      <c r="E91" s="29"/>
      <c r="F91" s="29"/>
      <c r="G91" s="29"/>
      <c r="H91" s="29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40"/>
    </row>
    <row r="92" spans="1:19" ht="12.75">
      <c r="A92" s="29"/>
      <c r="B92" s="29"/>
      <c r="C92" s="29"/>
      <c r="D92" s="29"/>
      <c r="E92" s="29"/>
      <c r="F92" s="29"/>
      <c r="G92" s="29"/>
      <c r="H92" s="29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40"/>
    </row>
    <row r="93" spans="1:19" ht="12.75">
      <c r="A93" s="29"/>
      <c r="B93" s="29"/>
      <c r="C93" s="29"/>
      <c r="D93" s="29"/>
      <c r="E93" s="29"/>
      <c r="F93" s="29"/>
      <c r="G93" s="29"/>
      <c r="H93" s="29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40"/>
    </row>
    <row r="94" spans="1:19" ht="12.75">
      <c r="A94" s="29"/>
      <c r="B94" s="29"/>
      <c r="C94" s="29"/>
      <c r="D94" s="29"/>
      <c r="E94" s="29"/>
      <c r="F94" s="29"/>
      <c r="G94" s="29"/>
      <c r="H94" s="29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40"/>
    </row>
    <row r="95" spans="1:19" ht="12.75">
      <c r="A95" s="29"/>
      <c r="B95" s="29"/>
      <c r="C95" s="29"/>
      <c r="D95" s="29"/>
      <c r="E95" s="29"/>
      <c r="F95" s="29"/>
      <c r="G95" s="29"/>
      <c r="H95" s="29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40"/>
    </row>
    <row r="96" spans="1:19" ht="12.75">
      <c r="A96" s="29"/>
      <c r="B96" s="29"/>
      <c r="C96" s="29"/>
      <c r="D96" s="29"/>
      <c r="E96" s="29"/>
      <c r="F96" s="29"/>
      <c r="G96" s="29"/>
      <c r="H96" s="29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40"/>
    </row>
    <row r="97" spans="1:19" ht="12.75">
      <c r="A97" s="29"/>
      <c r="B97" s="29"/>
      <c r="C97" s="29"/>
      <c r="D97" s="29"/>
      <c r="E97" s="29"/>
      <c r="F97" s="29"/>
      <c r="G97" s="29"/>
      <c r="H97" s="29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40"/>
    </row>
    <row r="98" spans="1:19" ht="12.75">
      <c r="A98" s="29"/>
      <c r="B98" s="29"/>
      <c r="C98" s="29"/>
      <c r="D98" s="29"/>
      <c r="E98" s="29"/>
      <c r="F98" s="29"/>
      <c r="G98" s="29"/>
      <c r="H98" s="29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40"/>
    </row>
    <row r="99" spans="1:19" ht="12.75">
      <c r="A99" s="29"/>
      <c r="B99" s="29"/>
      <c r="C99" s="29"/>
      <c r="D99" s="29"/>
      <c r="E99" s="29"/>
      <c r="F99" s="29"/>
      <c r="G99" s="29"/>
      <c r="H99" s="29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40"/>
    </row>
    <row r="100" spans="1:19" ht="12.75">
      <c r="A100" s="29"/>
      <c r="B100" s="29"/>
      <c r="C100" s="29"/>
      <c r="D100" s="29"/>
      <c r="E100" s="29"/>
      <c r="F100" s="29"/>
      <c r="G100" s="29"/>
      <c r="H100" s="29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40"/>
    </row>
    <row r="101" spans="1:19" ht="12.75">
      <c r="A101" s="29"/>
      <c r="B101" s="29"/>
      <c r="C101" s="29"/>
      <c r="D101" s="29"/>
      <c r="E101" s="29"/>
      <c r="F101" s="29"/>
      <c r="G101" s="29"/>
      <c r="H101" s="29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40"/>
    </row>
    <row r="102" spans="1:19" ht="12.75">
      <c r="A102" s="29"/>
      <c r="B102" s="29"/>
      <c r="C102" s="29"/>
      <c r="D102" s="29"/>
      <c r="E102" s="29"/>
      <c r="F102" s="29"/>
      <c r="G102" s="29"/>
      <c r="H102" s="29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40"/>
    </row>
    <row r="103" spans="1:19" ht="12.75">
      <c r="A103" s="29"/>
      <c r="B103" s="29"/>
      <c r="C103" s="29"/>
      <c r="D103" s="29"/>
      <c r="E103" s="29"/>
      <c r="F103" s="29"/>
      <c r="G103" s="29"/>
      <c r="H103" s="29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40"/>
    </row>
    <row r="104" spans="1:19" ht="12.75">
      <c r="A104" s="29"/>
      <c r="B104" s="29"/>
      <c r="C104" s="29"/>
      <c r="D104" s="29"/>
      <c r="E104" s="29"/>
      <c r="F104" s="29"/>
      <c r="G104" s="29"/>
      <c r="H104" s="29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40"/>
    </row>
    <row r="105" spans="1:19" ht="12.75">
      <c r="A105" s="29"/>
      <c r="B105" s="29"/>
      <c r="C105" s="29"/>
      <c r="D105" s="29"/>
      <c r="E105" s="29"/>
      <c r="F105" s="29"/>
      <c r="G105" s="29"/>
      <c r="H105" s="29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40"/>
    </row>
    <row r="106" spans="1:19" ht="12.75">
      <c r="A106" s="29"/>
      <c r="B106" s="29"/>
      <c r="C106" s="29"/>
      <c r="D106" s="29"/>
      <c r="E106" s="29"/>
      <c r="F106" s="29"/>
      <c r="G106" s="29"/>
      <c r="H106" s="29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40"/>
    </row>
    <row r="107" spans="1:19" ht="12.75">
      <c r="A107" s="29"/>
      <c r="B107" s="29"/>
      <c r="C107" s="29"/>
      <c r="D107" s="29"/>
      <c r="E107" s="29"/>
      <c r="F107" s="29"/>
      <c r="G107" s="29"/>
      <c r="H107" s="29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40"/>
    </row>
    <row r="108" spans="1:19" ht="12.75">
      <c r="A108" s="29"/>
      <c r="B108" s="29"/>
      <c r="C108" s="29"/>
      <c r="D108" s="29"/>
      <c r="E108" s="29"/>
      <c r="F108" s="29"/>
      <c r="G108" s="29"/>
      <c r="H108" s="29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40"/>
    </row>
    <row r="109" spans="1:19" ht="12.75">
      <c r="A109" s="29"/>
      <c r="B109" s="29"/>
      <c r="C109" s="29"/>
      <c r="D109" s="29"/>
      <c r="E109" s="29"/>
      <c r="F109" s="29"/>
      <c r="G109" s="29"/>
      <c r="H109" s="29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40"/>
    </row>
    <row r="110" spans="1:19" ht="12.75">
      <c r="A110" s="29"/>
      <c r="B110" s="29"/>
      <c r="C110" s="29"/>
      <c r="D110" s="29"/>
      <c r="E110" s="29"/>
      <c r="F110" s="29"/>
      <c r="G110" s="29"/>
      <c r="H110" s="29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40"/>
    </row>
    <row r="111" spans="1:19" ht="12.75">
      <c r="A111" s="29"/>
      <c r="B111" s="29"/>
      <c r="C111" s="29"/>
      <c r="D111" s="29"/>
      <c r="E111" s="29"/>
      <c r="F111" s="29"/>
      <c r="G111" s="29"/>
      <c r="H111" s="29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40"/>
    </row>
    <row r="112" spans="1:19" ht="12.75">
      <c r="A112" s="29"/>
      <c r="B112" s="29"/>
      <c r="C112" s="29"/>
      <c r="D112" s="29"/>
      <c r="E112" s="29"/>
      <c r="F112" s="29"/>
      <c r="G112" s="29"/>
      <c r="H112" s="29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40"/>
    </row>
    <row r="113" spans="1:19" ht="12.75">
      <c r="A113" s="29"/>
      <c r="B113" s="29"/>
      <c r="C113" s="29"/>
      <c r="D113" s="29"/>
      <c r="E113" s="29"/>
      <c r="F113" s="29"/>
      <c r="G113" s="29"/>
      <c r="H113" s="29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40"/>
    </row>
    <row r="114" spans="1:19" ht="12.75">
      <c r="A114" s="29"/>
      <c r="B114" s="29"/>
      <c r="C114" s="29"/>
      <c r="D114" s="29"/>
      <c r="E114" s="29"/>
      <c r="F114" s="29"/>
      <c r="G114" s="29"/>
      <c r="H114" s="29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40"/>
    </row>
    <row r="115" spans="1:19" ht="12.75">
      <c r="A115" s="29"/>
      <c r="B115" s="29"/>
      <c r="C115" s="29"/>
      <c r="D115" s="29"/>
      <c r="E115" s="29"/>
      <c r="F115" s="29"/>
      <c r="G115" s="29"/>
      <c r="H115" s="29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40"/>
    </row>
    <row r="116" spans="1:19" ht="12.75">
      <c r="A116" s="29"/>
      <c r="B116" s="29"/>
      <c r="C116" s="29"/>
      <c r="D116" s="29"/>
      <c r="E116" s="29"/>
      <c r="F116" s="29"/>
      <c r="G116" s="29"/>
      <c r="H116" s="29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40"/>
    </row>
    <row r="117" spans="1:19" ht="12.75">
      <c r="A117" s="29"/>
      <c r="B117" s="29"/>
      <c r="C117" s="29"/>
      <c r="D117" s="29"/>
      <c r="E117" s="29"/>
      <c r="F117" s="29"/>
      <c r="G117" s="29"/>
      <c r="H117" s="29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40"/>
    </row>
    <row r="118" spans="1:19" ht="12.75">
      <c r="A118" s="29"/>
      <c r="B118" s="29"/>
      <c r="C118" s="29"/>
      <c r="D118" s="29"/>
      <c r="E118" s="29"/>
      <c r="F118" s="29"/>
      <c r="G118" s="29"/>
      <c r="H118" s="29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40"/>
    </row>
    <row r="119" spans="1:19" ht="12.75">
      <c r="A119" s="29"/>
      <c r="B119" s="29"/>
      <c r="C119" s="29"/>
      <c r="D119" s="29"/>
      <c r="E119" s="29"/>
      <c r="F119" s="29"/>
      <c r="G119" s="29"/>
      <c r="H119" s="29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40"/>
    </row>
    <row r="120" spans="1:19" ht="12.75">
      <c r="A120" s="29"/>
      <c r="B120" s="29"/>
      <c r="C120" s="29"/>
      <c r="D120" s="29"/>
      <c r="E120" s="29"/>
      <c r="F120" s="29"/>
      <c r="G120" s="29"/>
      <c r="H120" s="29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40"/>
    </row>
    <row r="121" spans="1:19" ht="12.75">
      <c r="A121" s="29"/>
      <c r="B121" s="29"/>
      <c r="C121" s="29"/>
      <c r="D121" s="29"/>
      <c r="E121" s="29"/>
      <c r="F121" s="29"/>
      <c r="G121" s="29"/>
      <c r="H121" s="29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40"/>
    </row>
    <row r="122" spans="1:19" ht="12.75">
      <c r="A122" s="29"/>
      <c r="B122" s="29"/>
      <c r="C122" s="29"/>
      <c r="D122" s="29"/>
      <c r="E122" s="29"/>
      <c r="F122" s="29"/>
      <c r="G122" s="29"/>
      <c r="H122" s="29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40"/>
    </row>
    <row r="123" spans="1:19" ht="12.75">
      <c r="A123" s="29"/>
      <c r="B123" s="29"/>
      <c r="C123" s="29"/>
      <c r="D123" s="29"/>
      <c r="E123" s="29"/>
      <c r="F123" s="29"/>
      <c r="G123" s="29"/>
      <c r="H123" s="29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40"/>
    </row>
    <row r="124" spans="1:19" ht="12.75">
      <c r="A124" s="29"/>
      <c r="B124" s="29"/>
      <c r="C124" s="29"/>
      <c r="D124" s="29"/>
      <c r="E124" s="29"/>
      <c r="F124" s="29"/>
      <c r="G124" s="29"/>
      <c r="H124" s="29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40"/>
    </row>
    <row r="125" spans="1:19" ht="12.75">
      <c r="A125" s="29"/>
      <c r="B125" s="29"/>
      <c r="C125" s="29"/>
      <c r="D125" s="29"/>
      <c r="E125" s="29"/>
      <c r="F125" s="29"/>
      <c r="G125" s="29"/>
      <c r="H125" s="29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40"/>
    </row>
    <row r="126" spans="1:19" ht="12.75">
      <c r="A126" s="29"/>
      <c r="B126" s="29"/>
      <c r="C126" s="29"/>
      <c r="D126" s="29"/>
      <c r="E126" s="29"/>
      <c r="F126" s="29"/>
      <c r="G126" s="29"/>
      <c r="H126" s="29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40"/>
    </row>
    <row r="127" spans="1:19" ht="12.75">
      <c r="A127" s="29"/>
      <c r="B127" s="29"/>
      <c r="C127" s="29"/>
      <c r="D127" s="29"/>
      <c r="E127" s="29"/>
      <c r="F127" s="29"/>
      <c r="G127" s="29"/>
      <c r="H127" s="29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40"/>
    </row>
    <row r="128" spans="1:19" ht="12.75">
      <c r="A128" s="29"/>
      <c r="B128" s="29"/>
      <c r="C128" s="29"/>
      <c r="D128" s="29"/>
      <c r="E128" s="29"/>
      <c r="F128" s="29"/>
      <c r="G128" s="29"/>
      <c r="H128" s="29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40"/>
    </row>
    <row r="129" spans="1:19" ht="12.75">
      <c r="A129" s="29"/>
      <c r="B129" s="29"/>
      <c r="C129" s="29"/>
      <c r="D129" s="29"/>
      <c r="E129" s="29"/>
      <c r="F129" s="29"/>
      <c r="G129" s="29"/>
      <c r="H129" s="29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40"/>
    </row>
    <row r="130" spans="1:19" ht="12.75">
      <c r="A130" s="29"/>
      <c r="B130" s="29"/>
      <c r="C130" s="29"/>
      <c r="D130" s="29"/>
      <c r="E130" s="29"/>
      <c r="F130" s="29"/>
      <c r="G130" s="29"/>
      <c r="H130" s="29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40"/>
    </row>
    <row r="131" spans="1:19" ht="12.75">
      <c r="A131" s="29"/>
      <c r="B131" s="29"/>
      <c r="C131" s="29"/>
      <c r="D131" s="29"/>
      <c r="E131" s="29"/>
      <c r="F131" s="29"/>
      <c r="G131" s="29"/>
      <c r="H131" s="29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40"/>
    </row>
    <row r="132" spans="1:19" ht="12.75">
      <c r="A132" s="29"/>
      <c r="B132" s="29"/>
      <c r="C132" s="29"/>
      <c r="D132" s="29"/>
      <c r="E132" s="29"/>
      <c r="F132" s="29"/>
      <c r="G132" s="29"/>
      <c r="H132" s="29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40"/>
    </row>
    <row r="133" spans="1:19" ht="12.75">
      <c r="A133" s="29"/>
      <c r="B133" s="29"/>
      <c r="C133" s="29"/>
      <c r="D133" s="29"/>
      <c r="E133" s="29"/>
      <c r="F133" s="29"/>
      <c r="G133" s="29"/>
      <c r="H133" s="29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40"/>
    </row>
    <row r="134" spans="1:19" ht="12.75">
      <c r="A134" s="29"/>
      <c r="B134" s="29"/>
      <c r="C134" s="29"/>
      <c r="D134" s="29"/>
      <c r="E134" s="29"/>
      <c r="F134" s="29"/>
      <c r="G134" s="29"/>
      <c r="H134" s="29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40"/>
    </row>
    <row r="135" spans="1:19" ht="12.75">
      <c r="A135" s="29"/>
      <c r="B135" s="29"/>
      <c r="C135" s="29"/>
      <c r="D135" s="29"/>
      <c r="E135" s="29"/>
      <c r="F135" s="29"/>
      <c r="G135" s="29"/>
      <c r="H135" s="29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40"/>
    </row>
    <row r="136" spans="1:19" ht="12.75">
      <c r="A136" s="29"/>
      <c r="B136" s="29"/>
      <c r="C136" s="29"/>
      <c r="D136" s="29"/>
      <c r="E136" s="29"/>
      <c r="F136" s="29"/>
      <c r="G136" s="29"/>
      <c r="H136" s="29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40"/>
    </row>
    <row r="137" spans="1:19" ht="12.75">
      <c r="A137" s="29"/>
      <c r="B137" s="29"/>
      <c r="C137" s="29"/>
      <c r="D137" s="29"/>
      <c r="E137" s="29"/>
      <c r="F137" s="29"/>
      <c r="G137" s="29"/>
      <c r="H137" s="29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40"/>
    </row>
    <row r="138" spans="1:19" ht="12.75">
      <c r="A138" s="29"/>
      <c r="B138" s="29"/>
      <c r="C138" s="29"/>
      <c r="D138" s="29"/>
      <c r="E138" s="29"/>
      <c r="F138" s="29"/>
      <c r="G138" s="29"/>
      <c r="H138" s="29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40"/>
    </row>
    <row r="139" spans="1:19" ht="12.75">
      <c r="A139" s="29"/>
      <c r="B139" s="29"/>
      <c r="C139" s="29"/>
      <c r="D139" s="29"/>
      <c r="E139" s="29"/>
      <c r="F139" s="29"/>
      <c r="G139" s="29"/>
      <c r="H139" s="29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40"/>
    </row>
    <row r="140" spans="1:19" ht="12.75">
      <c r="A140" s="29"/>
      <c r="B140" s="29"/>
      <c r="C140" s="29"/>
      <c r="D140" s="29"/>
      <c r="E140" s="29"/>
      <c r="F140" s="29"/>
      <c r="G140" s="29"/>
      <c r="H140" s="29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40"/>
    </row>
    <row r="141" spans="1:19" ht="12.75">
      <c r="A141" s="29"/>
      <c r="B141" s="29"/>
      <c r="C141" s="29"/>
      <c r="D141" s="29"/>
      <c r="E141" s="29"/>
      <c r="F141" s="29"/>
      <c r="G141" s="29"/>
      <c r="H141" s="29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40"/>
    </row>
    <row r="142" spans="1:19" ht="12.75">
      <c r="A142" s="29"/>
      <c r="B142" s="29"/>
      <c r="C142" s="29"/>
      <c r="D142" s="29"/>
      <c r="E142" s="29"/>
      <c r="F142" s="29"/>
      <c r="G142" s="29"/>
      <c r="H142" s="29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40"/>
    </row>
    <row r="143" spans="1:19" ht="12.75">
      <c r="A143" s="29"/>
      <c r="B143" s="29"/>
      <c r="C143" s="29"/>
      <c r="D143" s="29"/>
      <c r="E143" s="29"/>
      <c r="F143" s="29"/>
      <c r="G143" s="29"/>
      <c r="H143" s="29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40"/>
    </row>
    <row r="144" spans="1:19" ht="12.75">
      <c r="A144" s="29"/>
      <c r="B144" s="29"/>
      <c r="C144" s="29"/>
      <c r="D144" s="29"/>
      <c r="E144" s="29"/>
      <c r="F144" s="29"/>
      <c r="G144" s="29"/>
      <c r="H144" s="29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40"/>
    </row>
    <row r="145" spans="1:19" ht="12.75">
      <c r="A145" s="29"/>
      <c r="B145" s="29"/>
      <c r="C145" s="29"/>
      <c r="D145" s="29"/>
      <c r="E145" s="29"/>
      <c r="F145" s="29"/>
      <c r="G145" s="29"/>
      <c r="H145" s="29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40"/>
    </row>
    <row r="146" spans="1:19" ht="12.75">
      <c r="A146" s="29"/>
      <c r="B146" s="29"/>
      <c r="C146" s="29"/>
      <c r="D146" s="29"/>
      <c r="E146" s="29"/>
      <c r="F146" s="29"/>
      <c r="G146" s="29"/>
      <c r="H146" s="29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40"/>
    </row>
    <row r="147" spans="1:19" ht="12.75">
      <c r="A147" s="29"/>
      <c r="B147" s="29"/>
      <c r="C147" s="29"/>
      <c r="D147" s="29"/>
      <c r="E147" s="29"/>
      <c r="F147" s="29"/>
      <c r="G147" s="29"/>
      <c r="H147" s="29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40"/>
    </row>
    <row r="148" spans="1:19" ht="12.75">
      <c r="A148" s="29"/>
      <c r="B148" s="29"/>
      <c r="C148" s="29"/>
      <c r="D148" s="29"/>
      <c r="E148" s="29"/>
      <c r="F148" s="29"/>
      <c r="G148" s="29"/>
      <c r="H148" s="29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40"/>
    </row>
    <row r="149" spans="1:19" ht="12.75">
      <c r="A149" s="29"/>
      <c r="B149" s="29"/>
      <c r="C149" s="29"/>
      <c r="D149" s="29"/>
      <c r="E149" s="29"/>
      <c r="F149" s="29"/>
      <c r="G149" s="29"/>
      <c r="H149" s="29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40"/>
    </row>
    <row r="150" spans="1:19" ht="12.75">
      <c r="A150" s="29"/>
      <c r="B150" s="29"/>
      <c r="C150" s="29"/>
      <c r="D150" s="29"/>
      <c r="E150" s="29"/>
      <c r="F150" s="29"/>
      <c r="G150" s="29"/>
      <c r="H150" s="29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40"/>
    </row>
    <row r="151" spans="1:19" ht="12.75">
      <c r="A151" s="29"/>
      <c r="B151" s="29"/>
      <c r="C151" s="29"/>
      <c r="D151" s="29"/>
      <c r="E151" s="29"/>
      <c r="F151" s="29"/>
      <c r="G151" s="29"/>
      <c r="H151" s="29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40"/>
    </row>
    <row r="152" spans="1:19" ht="12.75">
      <c r="A152" s="29"/>
      <c r="B152" s="29"/>
      <c r="C152" s="29"/>
      <c r="D152" s="29"/>
      <c r="E152" s="29"/>
      <c r="F152" s="29"/>
      <c r="G152" s="29"/>
      <c r="H152" s="29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40"/>
    </row>
    <row r="153" spans="1:19" ht="12.75">
      <c r="A153" s="29"/>
      <c r="B153" s="29"/>
      <c r="C153" s="29"/>
      <c r="D153" s="29"/>
      <c r="E153" s="29"/>
      <c r="F153" s="29"/>
      <c r="G153" s="29"/>
      <c r="H153" s="29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40"/>
    </row>
    <row r="154" spans="1:19" ht="12.75">
      <c r="A154" s="29"/>
      <c r="B154" s="29"/>
      <c r="C154" s="29"/>
      <c r="D154" s="29"/>
      <c r="E154" s="29"/>
      <c r="F154" s="29"/>
      <c r="G154" s="29"/>
      <c r="H154" s="29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40"/>
    </row>
    <row r="155" spans="1:19" ht="12.75">
      <c r="A155" s="29"/>
      <c r="B155" s="29"/>
      <c r="C155" s="29"/>
      <c r="D155" s="29"/>
      <c r="E155" s="29"/>
      <c r="F155" s="29"/>
      <c r="G155" s="29"/>
      <c r="H155" s="29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40"/>
    </row>
    <row r="156" spans="1:19" ht="12.75">
      <c r="A156" s="29"/>
      <c r="B156" s="29"/>
      <c r="C156" s="29"/>
      <c r="D156" s="29"/>
      <c r="E156" s="29"/>
      <c r="F156" s="29"/>
      <c r="G156" s="29"/>
      <c r="H156" s="29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40"/>
    </row>
    <row r="157" spans="1:19" ht="12.75">
      <c r="A157" s="29"/>
      <c r="B157" s="29"/>
      <c r="C157" s="29"/>
      <c r="D157" s="29"/>
      <c r="E157" s="29"/>
      <c r="F157" s="29"/>
      <c r="G157" s="29"/>
      <c r="H157" s="29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40"/>
    </row>
    <row r="158" spans="1:19" ht="12.75">
      <c r="A158" s="29"/>
      <c r="B158" s="29"/>
      <c r="C158" s="29"/>
      <c r="D158" s="29"/>
      <c r="E158" s="29"/>
      <c r="F158" s="29"/>
      <c r="G158" s="29"/>
      <c r="H158" s="29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40"/>
    </row>
    <row r="159" spans="1:19" ht="12.75">
      <c r="A159" s="29"/>
      <c r="B159" s="29"/>
      <c r="C159" s="29"/>
      <c r="D159" s="29"/>
      <c r="E159" s="29"/>
      <c r="F159" s="29"/>
      <c r="G159" s="29"/>
      <c r="H159" s="29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40"/>
    </row>
    <row r="160" spans="1:19" ht="12.75">
      <c r="A160" s="29"/>
      <c r="B160" s="29"/>
      <c r="C160" s="29"/>
      <c r="D160" s="29"/>
      <c r="E160" s="29"/>
      <c r="F160" s="29"/>
      <c r="G160" s="29"/>
      <c r="H160" s="29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40"/>
    </row>
    <row r="161" spans="1:19" ht="12.75">
      <c r="A161" s="29"/>
      <c r="B161" s="29"/>
      <c r="C161" s="29"/>
      <c r="D161" s="29"/>
      <c r="E161" s="29"/>
      <c r="F161" s="29"/>
      <c r="G161" s="29"/>
      <c r="H161" s="29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40"/>
    </row>
    <row r="162" spans="1:19" ht="12.75">
      <c r="A162" s="29"/>
      <c r="B162" s="29"/>
      <c r="C162" s="29"/>
      <c r="D162" s="29"/>
      <c r="E162" s="29"/>
      <c r="F162" s="29"/>
      <c r="G162" s="29"/>
      <c r="H162" s="29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40"/>
    </row>
    <row r="163" spans="1:19" ht="12.75">
      <c r="A163" s="29"/>
      <c r="B163" s="29"/>
      <c r="C163" s="29"/>
      <c r="D163" s="29"/>
      <c r="E163" s="29"/>
      <c r="F163" s="29"/>
      <c r="G163" s="29"/>
      <c r="H163" s="29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40"/>
    </row>
    <row r="164" spans="1:19" ht="12.75">
      <c r="A164" s="29"/>
      <c r="B164" s="29"/>
      <c r="C164" s="29"/>
      <c r="D164" s="29"/>
      <c r="E164" s="29"/>
      <c r="F164" s="29"/>
      <c r="G164" s="29"/>
      <c r="H164" s="29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40"/>
    </row>
    <row r="165" spans="1:19" ht="12.75">
      <c r="A165" s="29"/>
      <c r="B165" s="29"/>
      <c r="C165" s="29"/>
      <c r="D165" s="29"/>
      <c r="E165" s="29"/>
      <c r="F165" s="29"/>
      <c r="G165" s="29"/>
      <c r="H165" s="29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40"/>
    </row>
    <row r="166" spans="1:19" ht="12.75">
      <c r="A166" s="29"/>
      <c r="B166" s="29"/>
      <c r="C166" s="29"/>
      <c r="D166" s="29"/>
      <c r="E166" s="29"/>
      <c r="F166" s="29"/>
      <c r="G166" s="29"/>
      <c r="H166" s="29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40"/>
    </row>
    <row r="167" spans="1:19" ht="12.75">
      <c r="A167" s="29"/>
      <c r="B167" s="29"/>
      <c r="C167" s="29"/>
      <c r="D167" s="29"/>
      <c r="E167" s="29"/>
      <c r="F167" s="29"/>
      <c r="G167" s="29"/>
      <c r="H167" s="29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40"/>
    </row>
    <row r="168" spans="1:19" ht="12.75">
      <c r="A168" s="29"/>
      <c r="B168" s="29"/>
      <c r="C168" s="29"/>
      <c r="D168" s="29"/>
      <c r="E168" s="29"/>
      <c r="F168" s="29"/>
      <c r="G168" s="29"/>
      <c r="H168" s="29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40"/>
    </row>
    <row r="169" spans="1:19" ht="12.75">
      <c r="A169" s="29"/>
      <c r="B169" s="29"/>
      <c r="C169" s="29"/>
      <c r="D169" s="29"/>
      <c r="E169" s="29"/>
      <c r="F169" s="29"/>
      <c r="G169" s="29"/>
      <c r="H169" s="29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40"/>
    </row>
    <row r="170" spans="1:19" ht="12.75">
      <c r="A170" s="29"/>
      <c r="B170" s="29"/>
      <c r="C170" s="29"/>
      <c r="D170" s="29"/>
      <c r="E170" s="29"/>
      <c r="F170" s="29"/>
      <c r="G170" s="29"/>
      <c r="H170" s="29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40"/>
    </row>
    <row r="171" spans="1:19" ht="12.75">
      <c r="A171" s="29"/>
      <c r="B171" s="29"/>
      <c r="C171" s="29"/>
      <c r="D171" s="29"/>
      <c r="E171" s="29"/>
      <c r="F171" s="29"/>
      <c r="G171" s="29"/>
      <c r="H171" s="29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40"/>
    </row>
    <row r="172" spans="1:19" ht="12.75">
      <c r="A172" s="29"/>
      <c r="B172" s="29"/>
      <c r="C172" s="29"/>
      <c r="D172" s="29"/>
      <c r="E172" s="29"/>
      <c r="F172" s="29"/>
      <c r="G172" s="29"/>
      <c r="H172" s="29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40"/>
    </row>
    <row r="173" spans="1:19" ht="12.75">
      <c r="A173" s="29"/>
      <c r="B173" s="29"/>
      <c r="C173" s="29"/>
      <c r="D173" s="29"/>
      <c r="E173" s="29"/>
      <c r="F173" s="29"/>
      <c r="G173" s="29"/>
      <c r="H173" s="29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40"/>
    </row>
    <row r="174" spans="1:19" ht="12.75">
      <c r="A174" s="29"/>
      <c r="B174" s="29"/>
      <c r="C174" s="29"/>
      <c r="D174" s="29"/>
      <c r="E174" s="29"/>
      <c r="F174" s="29"/>
      <c r="G174" s="29"/>
      <c r="H174" s="29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40"/>
    </row>
    <row r="175" spans="1:19" ht="12.75">
      <c r="A175" s="29"/>
      <c r="B175" s="29"/>
      <c r="C175" s="29"/>
      <c r="D175" s="29"/>
      <c r="E175" s="29"/>
      <c r="F175" s="29"/>
      <c r="G175" s="29"/>
      <c r="H175" s="29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40"/>
    </row>
    <row r="176" spans="1:19" ht="12.75">
      <c r="A176" s="29"/>
      <c r="B176" s="29"/>
      <c r="C176" s="29"/>
      <c r="D176" s="29"/>
      <c r="E176" s="29"/>
      <c r="F176" s="29"/>
      <c r="G176" s="29"/>
      <c r="H176" s="29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40"/>
    </row>
    <row r="177" spans="1:19" ht="12.75">
      <c r="A177" s="29"/>
      <c r="B177" s="29"/>
      <c r="C177" s="29"/>
      <c r="D177" s="29"/>
      <c r="E177" s="29"/>
      <c r="F177" s="29"/>
      <c r="G177" s="29"/>
      <c r="H177" s="29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40"/>
    </row>
    <row r="178" spans="1:19" ht="12.75">
      <c r="A178" s="29"/>
      <c r="B178" s="29"/>
      <c r="C178" s="29"/>
      <c r="D178" s="29"/>
      <c r="E178" s="29"/>
      <c r="F178" s="29"/>
      <c r="G178" s="29"/>
      <c r="H178" s="29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40"/>
    </row>
    <row r="179" spans="1:19" ht="12.75">
      <c r="A179" s="29"/>
      <c r="B179" s="29"/>
      <c r="C179" s="29"/>
      <c r="D179" s="29"/>
      <c r="E179" s="29"/>
      <c r="F179" s="29"/>
      <c r="G179" s="29"/>
      <c r="H179" s="29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40"/>
    </row>
    <row r="180" spans="1:19" ht="12.75">
      <c r="A180" s="29"/>
      <c r="B180" s="29"/>
      <c r="C180" s="29"/>
      <c r="D180" s="29"/>
      <c r="E180" s="29"/>
      <c r="F180" s="29"/>
      <c r="G180" s="29"/>
      <c r="H180" s="29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40"/>
    </row>
    <row r="181" spans="1:19" ht="12.75">
      <c r="A181" s="29"/>
      <c r="B181" s="29"/>
      <c r="C181" s="29"/>
      <c r="D181" s="29"/>
      <c r="E181" s="29"/>
      <c r="F181" s="29"/>
      <c r="G181" s="29"/>
      <c r="H181" s="29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40"/>
    </row>
    <row r="182" spans="1:19" ht="12.75">
      <c r="A182" s="29"/>
      <c r="B182" s="29"/>
      <c r="C182" s="29"/>
      <c r="D182" s="29"/>
      <c r="E182" s="29"/>
      <c r="F182" s="29"/>
      <c r="G182" s="29"/>
      <c r="H182" s="29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40"/>
    </row>
    <row r="183" spans="1:19" ht="12.75">
      <c r="A183" s="29"/>
      <c r="B183" s="29"/>
      <c r="C183" s="29"/>
      <c r="D183" s="29"/>
      <c r="E183" s="29"/>
      <c r="F183" s="29"/>
      <c r="G183" s="29"/>
      <c r="H183" s="29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40"/>
    </row>
    <row r="184" spans="1:19" ht="12.75">
      <c r="A184" s="29"/>
      <c r="B184" s="29"/>
      <c r="C184" s="29"/>
      <c r="D184" s="29"/>
      <c r="E184" s="29"/>
      <c r="F184" s="29"/>
      <c r="G184" s="29"/>
      <c r="H184" s="29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40"/>
    </row>
    <row r="185" spans="1:19" ht="12.75">
      <c r="A185" s="29"/>
      <c r="B185" s="29"/>
      <c r="C185" s="29"/>
      <c r="D185" s="29"/>
      <c r="E185" s="29"/>
      <c r="F185" s="29"/>
      <c r="G185" s="29"/>
      <c r="H185" s="29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40"/>
    </row>
    <row r="186" spans="1:19" ht="12.75">
      <c r="A186" s="29"/>
      <c r="B186" s="29"/>
      <c r="C186" s="29"/>
      <c r="D186" s="29"/>
      <c r="E186" s="29"/>
      <c r="F186" s="29"/>
      <c r="G186" s="29"/>
      <c r="H186" s="29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40"/>
    </row>
    <row r="187" spans="1:19" ht="12.75">
      <c r="A187" s="29"/>
      <c r="B187" s="29"/>
      <c r="C187" s="29"/>
      <c r="D187" s="29"/>
      <c r="E187" s="29"/>
      <c r="F187" s="29"/>
      <c r="G187" s="29"/>
      <c r="H187" s="29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40"/>
    </row>
    <row r="188" spans="1:19" ht="12.75">
      <c r="A188" s="29"/>
      <c r="B188" s="29"/>
      <c r="C188" s="29"/>
      <c r="D188" s="29"/>
      <c r="E188" s="29"/>
      <c r="F188" s="29"/>
      <c r="G188" s="29"/>
      <c r="H188" s="29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40"/>
    </row>
    <row r="189" spans="1:19" ht="12.75">
      <c r="A189" s="29"/>
      <c r="B189" s="29"/>
      <c r="C189" s="29"/>
      <c r="D189" s="29"/>
      <c r="E189" s="29"/>
      <c r="F189" s="29"/>
      <c r="G189" s="29"/>
      <c r="H189" s="29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40"/>
    </row>
    <row r="190" spans="1:19" ht="12.75">
      <c r="A190" s="29"/>
      <c r="B190" s="29"/>
      <c r="C190" s="29"/>
      <c r="D190" s="29"/>
      <c r="E190" s="29"/>
      <c r="F190" s="29"/>
      <c r="G190" s="29"/>
      <c r="H190" s="29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40"/>
    </row>
    <row r="191" spans="1:19" ht="12.75">
      <c r="A191" s="29"/>
      <c r="B191" s="29"/>
      <c r="C191" s="29"/>
      <c r="D191" s="29"/>
      <c r="E191" s="29"/>
      <c r="F191" s="29"/>
      <c r="G191" s="29"/>
      <c r="H191" s="29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40"/>
    </row>
    <row r="192" spans="1:19" ht="12.75">
      <c r="A192" s="29"/>
      <c r="B192" s="29"/>
      <c r="C192" s="29"/>
      <c r="D192" s="29"/>
      <c r="E192" s="29"/>
      <c r="F192" s="29"/>
      <c r="G192" s="29"/>
      <c r="H192" s="29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40"/>
    </row>
    <row r="193" spans="1:19" ht="12.75">
      <c r="A193" s="29"/>
      <c r="B193" s="29"/>
      <c r="C193" s="29"/>
      <c r="D193" s="29"/>
      <c r="E193" s="29"/>
      <c r="F193" s="29"/>
      <c r="G193" s="29"/>
      <c r="H193" s="29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40"/>
    </row>
    <row r="194" spans="1:19" ht="12.75">
      <c r="A194" s="29"/>
      <c r="B194" s="29"/>
      <c r="C194" s="29"/>
      <c r="D194" s="29"/>
      <c r="E194" s="29"/>
      <c r="F194" s="29"/>
      <c r="G194" s="29"/>
      <c r="H194" s="29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40"/>
    </row>
    <row r="195" spans="1:19" ht="12.75">
      <c r="A195" s="29"/>
      <c r="B195" s="29"/>
      <c r="C195" s="29"/>
      <c r="D195" s="29"/>
      <c r="E195" s="29"/>
      <c r="F195" s="29"/>
      <c r="G195" s="29"/>
      <c r="H195" s="29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40"/>
    </row>
    <row r="196" spans="1:19" ht="12.75">
      <c r="A196" s="29"/>
      <c r="B196" s="29"/>
      <c r="C196" s="29"/>
      <c r="D196" s="29"/>
      <c r="E196" s="29"/>
      <c r="F196" s="29"/>
      <c r="G196" s="29"/>
      <c r="H196" s="29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40"/>
    </row>
    <row r="197" spans="1:19" ht="12.75">
      <c r="A197" s="29"/>
      <c r="B197" s="29"/>
      <c r="C197" s="29"/>
      <c r="D197" s="29"/>
      <c r="E197" s="29"/>
      <c r="F197" s="29"/>
      <c r="G197" s="29"/>
      <c r="H197" s="29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40"/>
    </row>
    <row r="198" spans="1:19" ht="12.75">
      <c r="A198" s="29"/>
      <c r="B198" s="29"/>
      <c r="C198" s="29"/>
      <c r="D198" s="29"/>
      <c r="E198" s="29"/>
      <c r="F198" s="29"/>
      <c r="G198" s="29"/>
      <c r="H198" s="29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40"/>
    </row>
    <row r="199" spans="1:19" ht="12.75">
      <c r="A199" s="29"/>
      <c r="B199" s="29"/>
      <c r="C199" s="29"/>
      <c r="D199" s="29"/>
      <c r="E199" s="29"/>
      <c r="F199" s="29"/>
      <c r="G199" s="29"/>
      <c r="H199" s="29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40"/>
    </row>
    <row r="200" spans="1:19" ht="12.75">
      <c r="A200" s="29"/>
      <c r="B200" s="29"/>
      <c r="C200" s="29"/>
      <c r="D200" s="29"/>
      <c r="E200" s="29"/>
      <c r="F200" s="29"/>
      <c r="G200" s="29"/>
      <c r="H200" s="29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40"/>
    </row>
    <row r="201" spans="1:19" ht="12.75">
      <c r="A201" s="29"/>
      <c r="B201" s="29"/>
      <c r="C201" s="29"/>
      <c r="D201" s="29"/>
      <c r="E201" s="29"/>
      <c r="F201" s="29"/>
      <c r="G201" s="29"/>
      <c r="H201" s="29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40"/>
    </row>
    <row r="202" spans="1:19" ht="12.75">
      <c r="A202" s="29"/>
      <c r="B202" s="29"/>
      <c r="C202" s="29"/>
      <c r="D202" s="29"/>
      <c r="E202" s="29"/>
      <c r="F202" s="29"/>
      <c r="G202" s="29"/>
      <c r="H202" s="29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40"/>
    </row>
    <row r="203" spans="1:19" ht="12.75">
      <c r="A203" s="29"/>
      <c r="B203" s="29"/>
      <c r="C203" s="29"/>
      <c r="D203" s="29"/>
      <c r="E203" s="29"/>
      <c r="F203" s="29"/>
      <c r="G203" s="29"/>
      <c r="H203" s="29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40"/>
    </row>
    <row r="204" spans="1:19" ht="12.75">
      <c r="A204" s="29"/>
      <c r="B204" s="29"/>
      <c r="C204" s="29"/>
      <c r="D204" s="29"/>
      <c r="E204" s="29"/>
      <c r="F204" s="29"/>
      <c r="G204" s="29"/>
      <c r="H204" s="29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40"/>
    </row>
    <row r="205" spans="1:19" ht="12.75">
      <c r="A205" s="29"/>
      <c r="B205" s="29"/>
      <c r="C205" s="29"/>
      <c r="D205" s="29"/>
      <c r="E205" s="29"/>
      <c r="F205" s="29"/>
      <c r="G205" s="29"/>
      <c r="H205" s="29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40"/>
    </row>
    <row r="206" spans="1:19" ht="12.75">
      <c r="A206" s="29"/>
      <c r="B206" s="29"/>
      <c r="C206" s="29"/>
      <c r="D206" s="29"/>
      <c r="E206" s="29"/>
      <c r="F206" s="29"/>
      <c r="G206" s="29"/>
      <c r="H206" s="29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40"/>
    </row>
    <row r="207" spans="1:19" ht="12.75">
      <c r="A207" s="29"/>
      <c r="B207" s="29"/>
      <c r="C207" s="29"/>
      <c r="D207" s="29"/>
      <c r="E207" s="29"/>
      <c r="F207" s="29"/>
      <c r="G207" s="29"/>
      <c r="H207" s="29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40"/>
    </row>
    <row r="208" spans="1:19" ht="12.75">
      <c r="A208" s="29"/>
      <c r="B208" s="29"/>
      <c r="C208" s="29"/>
      <c r="D208" s="29"/>
      <c r="E208" s="29"/>
      <c r="F208" s="29"/>
      <c r="G208" s="29"/>
      <c r="H208" s="29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40"/>
    </row>
    <row r="209" spans="1:19" ht="12.75">
      <c r="A209" s="29"/>
      <c r="B209" s="29"/>
      <c r="C209" s="29"/>
      <c r="D209" s="29"/>
      <c r="E209" s="29"/>
      <c r="F209" s="29"/>
      <c r="G209" s="29"/>
      <c r="H209" s="29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40"/>
    </row>
    <row r="210" spans="1:19" ht="12.75">
      <c r="A210" s="29"/>
      <c r="B210" s="29"/>
      <c r="C210" s="29"/>
      <c r="D210" s="29"/>
      <c r="E210" s="29"/>
      <c r="F210" s="29"/>
      <c r="G210" s="29"/>
      <c r="H210" s="29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40"/>
    </row>
    <row r="211" spans="1:19" ht="12.75">
      <c r="A211" s="29"/>
      <c r="B211" s="29"/>
      <c r="C211" s="29"/>
      <c r="D211" s="29"/>
      <c r="E211" s="29"/>
      <c r="F211" s="29"/>
      <c r="G211" s="29"/>
      <c r="H211" s="29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40"/>
    </row>
    <row r="212" spans="1:19" ht="12.75">
      <c r="A212" s="29"/>
      <c r="B212" s="29"/>
      <c r="C212" s="29"/>
      <c r="D212" s="29"/>
      <c r="E212" s="29"/>
      <c r="F212" s="29"/>
      <c r="G212" s="29"/>
      <c r="H212" s="29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40"/>
    </row>
    <row r="213" spans="1:19" ht="12.75">
      <c r="A213" s="29"/>
      <c r="B213" s="29"/>
      <c r="C213" s="29"/>
      <c r="D213" s="29"/>
      <c r="E213" s="29"/>
      <c r="F213" s="29"/>
      <c r="G213" s="29"/>
      <c r="H213" s="29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40"/>
    </row>
    <row r="214" spans="1:19" ht="12.75">
      <c r="A214" s="29"/>
      <c r="B214" s="29"/>
      <c r="C214" s="29"/>
      <c r="D214" s="29"/>
      <c r="E214" s="29"/>
      <c r="F214" s="29"/>
      <c r="G214" s="29"/>
      <c r="H214" s="29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40"/>
    </row>
    <row r="215" spans="1:19" ht="12.75">
      <c r="A215" s="29"/>
      <c r="B215" s="29"/>
      <c r="C215" s="29"/>
      <c r="D215" s="29"/>
      <c r="E215" s="29"/>
      <c r="F215" s="29"/>
      <c r="G215" s="29"/>
      <c r="H215" s="29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40"/>
    </row>
    <row r="216" spans="1:19" ht="12.75">
      <c r="A216" s="29"/>
      <c r="B216" s="29"/>
      <c r="C216" s="29"/>
      <c r="D216" s="29"/>
      <c r="E216" s="29"/>
      <c r="F216" s="29"/>
      <c r="G216" s="29"/>
      <c r="H216" s="29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40"/>
    </row>
    <row r="217" spans="1:19" ht="12.75">
      <c r="A217" s="29"/>
      <c r="B217" s="29"/>
      <c r="C217" s="29"/>
      <c r="D217" s="29"/>
      <c r="E217" s="29"/>
      <c r="F217" s="29"/>
      <c r="G217" s="29"/>
      <c r="H217" s="29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40"/>
    </row>
    <row r="218" spans="1:19" ht="12.75">
      <c r="A218" s="29"/>
      <c r="B218" s="29"/>
      <c r="C218" s="29"/>
      <c r="D218" s="29"/>
      <c r="E218" s="29"/>
      <c r="F218" s="29"/>
      <c r="G218" s="29"/>
      <c r="H218" s="29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40"/>
    </row>
    <row r="219" spans="1:19" ht="12.75">
      <c r="A219" s="29"/>
      <c r="B219" s="29"/>
      <c r="C219" s="29"/>
      <c r="D219" s="29"/>
      <c r="E219" s="29"/>
      <c r="F219" s="29"/>
      <c r="G219" s="29"/>
      <c r="H219" s="29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40"/>
    </row>
    <row r="220" spans="1:19" ht="12.75">
      <c r="A220" s="29"/>
      <c r="B220" s="29"/>
      <c r="C220" s="29"/>
      <c r="D220" s="29"/>
      <c r="E220" s="29"/>
      <c r="F220" s="29"/>
      <c r="G220" s="29"/>
      <c r="H220" s="29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40"/>
    </row>
    <row r="221" spans="1:19" ht="12.75">
      <c r="A221" s="29"/>
      <c r="B221" s="29"/>
      <c r="C221" s="29"/>
      <c r="D221" s="29"/>
      <c r="E221" s="29"/>
      <c r="F221" s="29"/>
      <c r="G221" s="29"/>
      <c r="H221" s="29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40"/>
    </row>
    <row r="222" spans="1:19" ht="12.75">
      <c r="A222" s="29"/>
      <c r="B222" s="29"/>
      <c r="C222" s="29"/>
      <c r="D222" s="29"/>
      <c r="E222" s="29"/>
      <c r="F222" s="29"/>
      <c r="G222" s="29"/>
      <c r="H222" s="29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40"/>
    </row>
    <row r="223" spans="1:19" ht="12.75">
      <c r="A223" s="29"/>
      <c r="B223" s="29"/>
      <c r="C223" s="29"/>
      <c r="D223" s="29"/>
      <c r="E223" s="29"/>
      <c r="F223" s="29"/>
      <c r="G223" s="29"/>
      <c r="H223" s="29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40"/>
    </row>
    <row r="224" spans="1:19" ht="12.75">
      <c r="A224" s="29"/>
      <c r="B224" s="29"/>
      <c r="C224" s="29"/>
      <c r="D224" s="29"/>
      <c r="E224" s="29"/>
      <c r="F224" s="29"/>
      <c r="G224" s="29"/>
      <c r="H224" s="29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40"/>
    </row>
    <row r="225" spans="1:19" ht="12.75">
      <c r="A225" s="29"/>
      <c r="B225" s="29"/>
      <c r="C225" s="29"/>
      <c r="D225" s="29"/>
      <c r="E225" s="29"/>
      <c r="F225" s="29"/>
      <c r="G225" s="29"/>
      <c r="H225" s="29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40"/>
    </row>
    <row r="226" spans="1:19" ht="12.75">
      <c r="A226" s="29"/>
      <c r="B226" s="29"/>
      <c r="C226" s="29"/>
      <c r="D226" s="29"/>
      <c r="E226" s="29"/>
      <c r="F226" s="29"/>
      <c r="G226" s="29"/>
      <c r="H226" s="29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40"/>
    </row>
    <row r="227" spans="1:19" ht="12.75">
      <c r="A227" s="29"/>
      <c r="B227" s="29"/>
      <c r="C227" s="29"/>
      <c r="D227" s="29"/>
      <c r="E227" s="29"/>
      <c r="F227" s="29"/>
      <c r="G227" s="29"/>
      <c r="H227" s="29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40"/>
    </row>
    <row r="228" spans="1:19" ht="12.75">
      <c r="A228" s="29"/>
      <c r="B228" s="29"/>
      <c r="C228" s="29"/>
      <c r="D228" s="29"/>
      <c r="E228" s="29"/>
      <c r="F228" s="29"/>
      <c r="G228" s="29"/>
      <c r="H228" s="29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40"/>
    </row>
    <row r="229" spans="1:19" ht="12.75">
      <c r="A229" s="29"/>
      <c r="B229" s="29"/>
      <c r="C229" s="29"/>
      <c r="D229" s="29"/>
      <c r="E229" s="29"/>
      <c r="F229" s="29"/>
      <c r="G229" s="29"/>
      <c r="H229" s="29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40"/>
    </row>
    <row r="230" spans="1:19" ht="12.75">
      <c r="A230" s="29"/>
      <c r="B230" s="29"/>
      <c r="C230" s="29"/>
      <c r="D230" s="29"/>
      <c r="E230" s="29"/>
      <c r="F230" s="29"/>
      <c r="G230" s="29"/>
      <c r="H230" s="29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40"/>
    </row>
    <row r="231" spans="1:19" ht="12.75">
      <c r="A231" s="29"/>
      <c r="B231" s="29"/>
      <c r="C231" s="29"/>
      <c r="D231" s="29"/>
      <c r="E231" s="29"/>
      <c r="F231" s="29"/>
      <c r="G231" s="29"/>
      <c r="H231" s="29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40"/>
    </row>
    <row r="232" spans="1:19" ht="12.75">
      <c r="A232" s="29"/>
      <c r="B232" s="29"/>
      <c r="C232" s="29"/>
      <c r="D232" s="29"/>
      <c r="E232" s="29"/>
      <c r="F232" s="29"/>
      <c r="G232" s="29"/>
      <c r="H232" s="29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40"/>
    </row>
    <row r="233" spans="1:19" ht="12.75">
      <c r="A233" s="29"/>
      <c r="B233" s="29"/>
      <c r="C233" s="29"/>
      <c r="D233" s="29"/>
      <c r="E233" s="29"/>
      <c r="F233" s="29"/>
      <c r="G233" s="29"/>
      <c r="H233" s="29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40"/>
    </row>
    <row r="234" spans="1:19" ht="12.75">
      <c r="A234" s="29"/>
      <c r="B234" s="29"/>
      <c r="C234" s="29"/>
      <c r="D234" s="29"/>
      <c r="E234" s="29"/>
      <c r="F234" s="29"/>
      <c r="G234" s="29"/>
      <c r="H234" s="29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40"/>
    </row>
    <row r="235" spans="1:19" ht="12.75">
      <c r="A235" s="29"/>
      <c r="B235" s="29"/>
      <c r="C235" s="29"/>
      <c r="D235" s="29"/>
      <c r="E235" s="29"/>
      <c r="F235" s="29"/>
      <c r="G235" s="29"/>
      <c r="H235" s="29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40"/>
    </row>
    <row r="236" spans="1:19" ht="12.75">
      <c r="A236" s="29"/>
      <c r="B236" s="29"/>
      <c r="C236" s="29"/>
      <c r="D236" s="29"/>
      <c r="E236" s="29"/>
      <c r="F236" s="29"/>
      <c r="G236" s="29"/>
      <c r="H236" s="29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40"/>
    </row>
    <row r="237" spans="1:19" ht="12.75">
      <c r="A237" s="29"/>
      <c r="B237" s="29"/>
      <c r="C237" s="29"/>
      <c r="D237" s="29"/>
      <c r="E237" s="29"/>
      <c r="F237" s="29"/>
      <c r="G237" s="29"/>
      <c r="H237" s="29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40"/>
    </row>
    <row r="238" spans="1:19" ht="12.75">
      <c r="A238" s="29"/>
      <c r="B238" s="29"/>
      <c r="C238" s="29"/>
      <c r="D238" s="29"/>
      <c r="E238" s="29"/>
      <c r="F238" s="29"/>
      <c r="G238" s="29"/>
      <c r="H238" s="29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40"/>
    </row>
    <row r="239" spans="1:19" ht="12.75">
      <c r="A239" s="29"/>
      <c r="B239" s="29"/>
      <c r="C239" s="29"/>
      <c r="D239" s="29"/>
      <c r="E239" s="29"/>
      <c r="F239" s="29"/>
      <c r="G239" s="29"/>
      <c r="H239" s="29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40"/>
    </row>
    <row r="240" spans="1:19" ht="12.75">
      <c r="A240" s="29"/>
      <c r="B240" s="29"/>
      <c r="C240" s="29"/>
      <c r="D240" s="29"/>
      <c r="E240" s="29"/>
      <c r="F240" s="29"/>
      <c r="G240" s="29"/>
      <c r="H240" s="29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40"/>
    </row>
    <row r="241" spans="1:19" ht="12.75">
      <c r="A241" s="29"/>
      <c r="B241" s="29"/>
      <c r="C241" s="29"/>
      <c r="D241" s="29"/>
      <c r="E241" s="29"/>
      <c r="F241" s="29"/>
      <c r="G241" s="29"/>
      <c r="H241" s="29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40"/>
    </row>
    <row r="242" spans="1:19" ht="12.75">
      <c r="A242" s="29"/>
      <c r="B242" s="29"/>
      <c r="C242" s="29"/>
      <c r="D242" s="29"/>
      <c r="E242" s="29"/>
      <c r="F242" s="29"/>
      <c r="G242" s="29"/>
      <c r="H242" s="29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40"/>
    </row>
    <row r="243" spans="1:19" ht="12.75">
      <c r="A243" s="29"/>
      <c r="B243" s="29"/>
      <c r="C243" s="29"/>
      <c r="D243" s="29"/>
      <c r="E243" s="29"/>
      <c r="F243" s="29"/>
      <c r="G243" s="29"/>
      <c r="H243" s="29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40"/>
    </row>
    <row r="244" spans="1:19" ht="12.75">
      <c r="A244" s="29"/>
      <c r="B244" s="29"/>
      <c r="C244" s="29"/>
      <c r="D244" s="29"/>
      <c r="E244" s="29"/>
      <c r="F244" s="29"/>
      <c r="G244" s="29"/>
      <c r="H244" s="29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40"/>
    </row>
    <row r="245" spans="1:19" ht="12.75">
      <c r="A245" s="29"/>
      <c r="B245" s="29"/>
      <c r="C245" s="29"/>
      <c r="D245" s="29"/>
      <c r="E245" s="29"/>
      <c r="F245" s="29"/>
      <c r="G245" s="29"/>
      <c r="H245" s="29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40"/>
    </row>
    <row r="246" spans="1:19" ht="12.75">
      <c r="A246" s="29"/>
      <c r="B246" s="29"/>
      <c r="C246" s="29"/>
      <c r="D246" s="29"/>
      <c r="E246" s="29"/>
      <c r="F246" s="29"/>
      <c r="G246" s="29"/>
      <c r="H246" s="29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40"/>
    </row>
    <row r="247" spans="1:19" ht="12.75">
      <c r="A247" s="29"/>
      <c r="B247" s="29"/>
      <c r="C247" s="29"/>
      <c r="D247" s="29"/>
      <c r="E247" s="29"/>
      <c r="F247" s="29"/>
      <c r="G247" s="29"/>
      <c r="H247" s="29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40"/>
    </row>
    <row r="248" spans="1:19" ht="12.75">
      <c r="A248" s="29"/>
      <c r="B248" s="29"/>
      <c r="C248" s="29"/>
      <c r="D248" s="29"/>
      <c r="E248" s="29"/>
      <c r="F248" s="29"/>
      <c r="G248" s="29"/>
      <c r="H248" s="29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40"/>
    </row>
    <row r="249" spans="1:19" ht="12.75">
      <c r="A249" s="29"/>
      <c r="B249" s="29"/>
      <c r="C249" s="29"/>
      <c r="D249" s="29"/>
      <c r="E249" s="29"/>
      <c r="F249" s="29"/>
      <c r="G249" s="29"/>
      <c r="H249" s="29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40"/>
    </row>
    <row r="250" spans="1:19" ht="12.75">
      <c r="A250" s="29"/>
      <c r="B250" s="29"/>
      <c r="C250" s="29"/>
      <c r="D250" s="29"/>
      <c r="E250" s="29"/>
      <c r="F250" s="29"/>
      <c r="G250" s="29"/>
      <c r="H250" s="29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40"/>
    </row>
    <row r="251" spans="1:19" ht="12.75">
      <c r="A251" s="29"/>
      <c r="B251" s="29"/>
      <c r="C251" s="29"/>
      <c r="D251" s="29"/>
      <c r="E251" s="29"/>
      <c r="F251" s="29"/>
      <c r="G251" s="29"/>
      <c r="H251" s="29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40"/>
    </row>
    <row r="252" spans="1:19" ht="12.75">
      <c r="A252" s="29"/>
      <c r="B252" s="29"/>
      <c r="C252" s="29"/>
      <c r="D252" s="29"/>
      <c r="E252" s="29"/>
      <c r="F252" s="29"/>
      <c r="G252" s="29"/>
      <c r="H252" s="29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40"/>
    </row>
    <row r="253" spans="1:19" ht="12.75">
      <c r="A253" s="29"/>
      <c r="B253" s="29"/>
      <c r="C253" s="29"/>
      <c r="D253" s="29"/>
      <c r="E253" s="29"/>
      <c r="F253" s="29"/>
      <c r="G253" s="29"/>
      <c r="H253" s="29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40"/>
    </row>
    <row r="254" spans="1:19" ht="12.75">
      <c r="A254" s="29"/>
      <c r="B254" s="29"/>
      <c r="C254" s="29"/>
      <c r="D254" s="29"/>
      <c r="E254" s="29"/>
      <c r="F254" s="29"/>
      <c r="G254" s="29"/>
      <c r="H254" s="29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40"/>
    </row>
    <row r="255" spans="1:19" ht="12.75">
      <c r="A255" s="29"/>
      <c r="B255" s="29"/>
      <c r="C255" s="29"/>
      <c r="D255" s="29"/>
      <c r="E255" s="29"/>
      <c r="F255" s="29"/>
      <c r="G255" s="29"/>
      <c r="H255" s="29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40"/>
    </row>
    <row r="256" spans="1:19" ht="12.75">
      <c r="A256" s="29"/>
      <c r="B256" s="29"/>
      <c r="C256" s="29"/>
      <c r="D256" s="29"/>
      <c r="E256" s="29"/>
      <c r="F256" s="29"/>
      <c r="G256" s="29"/>
      <c r="H256" s="29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40"/>
    </row>
    <row r="257" spans="1:19" ht="12.75">
      <c r="A257" s="29"/>
      <c r="B257" s="29"/>
      <c r="C257" s="29"/>
      <c r="D257" s="29"/>
      <c r="E257" s="29"/>
      <c r="F257" s="29"/>
      <c r="G257" s="29"/>
      <c r="H257" s="29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40"/>
    </row>
    <row r="258" spans="1:19" ht="12.75">
      <c r="A258" s="29"/>
      <c r="B258" s="29"/>
      <c r="C258" s="29"/>
      <c r="D258" s="29"/>
      <c r="E258" s="29"/>
      <c r="F258" s="29"/>
      <c r="G258" s="29"/>
      <c r="H258" s="29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40"/>
    </row>
    <row r="259" spans="1:19" ht="12.75">
      <c r="A259" s="29"/>
      <c r="B259" s="29"/>
      <c r="C259" s="29"/>
      <c r="D259" s="29"/>
      <c r="E259" s="29"/>
      <c r="F259" s="29"/>
      <c r="G259" s="29"/>
      <c r="H259" s="29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40"/>
    </row>
    <row r="260" spans="1:19" ht="12.75">
      <c r="A260" s="29"/>
      <c r="B260" s="29"/>
      <c r="C260" s="29"/>
      <c r="D260" s="29"/>
      <c r="E260" s="29"/>
      <c r="F260" s="29"/>
      <c r="G260" s="29"/>
      <c r="H260" s="29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40"/>
    </row>
    <row r="261" spans="1:19" ht="12.75">
      <c r="A261" s="29"/>
      <c r="B261" s="29"/>
      <c r="C261" s="29"/>
      <c r="D261" s="29"/>
      <c r="E261" s="29"/>
      <c r="F261" s="29"/>
      <c r="G261" s="29"/>
      <c r="H261" s="29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40"/>
    </row>
    <row r="262" spans="1:19" ht="12.75">
      <c r="A262" s="29"/>
      <c r="B262" s="29"/>
      <c r="C262" s="29"/>
      <c r="D262" s="29"/>
      <c r="E262" s="29"/>
      <c r="F262" s="29"/>
      <c r="G262" s="29"/>
      <c r="H262" s="29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40"/>
    </row>
    <row r="263" spans="1:19" ht="12.75">
      <c r="A263" s="29"/>
      <c r="B263" s="29"/>
      <c r="C263" s="29"/>
      <c r="D263" s="29"/>
      <c r="E263" s="29"/>
      <c r="F263" s="29"/>
      <c r="G263" s="29"/>
      <c r="H263" s="29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40"/>
    </row>
    <row r="264" spans="1:19" ht="12.75">
      <c r="A264" s="29"/>
      <c r="B264" s="29"/>
      <c r="C264" s="29"/>
      <c r="D264" s="29"/>
      <c r="E264" s="29"/>
      <c r="F264" s="29"/>
      <c r="G264" s="29"/>
      <c r="H264" s="29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40"/>
    </row>
    <row r="265" spans="1:19" ht="12.75">
      <c r="A265" s="29"/>
      <c r="B265" s="29"/>
      <c r="C265" s="29"/>
      <c r="D265" s="29"/>
      <c r="E265" s="29"/>
      <c r="F265" s="29"/>
      <c r="G265" s="29"/>
      <c r="H265" s="29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40"/>
    </row>
    <row r="266" spans="1:19" ht="12.75">
      <c r="A266" s="29"/>
      <c r="B266" s="29"/>
      <c r="C266" s="29"/>
      <c r="D266" s="29"/>
      <c r="E266" s="29"/>
      <c r="F266" s="29"/>
      <c r="G266" s="29"/>
      <c r="H266" s="29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40"/>
    </row>
    <row r="267" spans="1:19" ht="12.75">
      <c r="A267" s="29"/>
      <c r="B267" s="29"/>
      <c r="C267" s="29"/>
      <c r="D267" s="29"/>
      <c r="E267" s="29"/>
      <c r="F267" s="29"/>
      <c r="G267" s="29"/>
      <c r="H267" s="29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40"/>
    </row>
    <row r="268" spans="1:19" ht="12.75">
      <c r="A268" s="29"/>
      <c r="B268" s="29"/>
      <c r="C268" s="29"/>
      <c r="D268" s="29"/>
      <c r="E268" s="29"/>
      <c r="F268" s="29"/>
      <c r="G268" s="29"/>
      <c r="H268" s="29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40"/>
    </row>
    <row r="269" spans="1:19" ht="12.75">
      <c r="A269" s="29"/>
      <c r="B269" s="29"/>
      <c r="C269" s="29"/>
      <c r="D269" s="29"/>
      <c r="E269" s="29"/>
      <c r="F269" s="29"/>
      <c r="G269" s="29"/>
      <c r="H269" s="29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40"/>
    </row>
    <row r="270" spans="1:19" ht="12.75">
      <c r="A270" s="29"/>
      <c r="B270" s="29"/>
      <c r="C270" s="29"/>
      <c r="D270" s="29"/>
      <c r="E270" s="29"/>
      <c r="F270" s="29"/>
      <c r="G270" s="29"/>
      <c r="H270" s="29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40"/>
    </row>
    <row r="271" spans="1:19" ht="12.75">
      <c r="A271" s="29"/>
      <c r="B271" s="29"/>
      <c r="C271" s="29"/>
      <c r="D271" s="29"/>
      <c r="E271" s="29"/>
      <c r="F271" s="29"/>
      <c r="G271" s="29"/>
      <c r="H271" s="29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40"/>
    </row>
    <row r="272" spans="1:19" ht="12.75">
      <c r="A272" s="29"/>
      <c r="B272" s="29"/>
      <c r="C272" s="29"/>
      <c r="D272" s="29"/>
      <c r="E272" s="29"/>
      <c r="F272" s="29"/>
      <c r="G272" s="29"/>
      <c r="H272" s="29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40"/>
    </row>
    <row r="273" spans="1:19" ht="12.75">
      <c r="A273" s="29"/>
      <c r="B273" s="29"/>
      <c r="C273" s="29"/>
      <c r="D273" s="29"/>
      <c r="E273" s="29"/>
      <c r="F273" s="29"/>
      <c r="G273" s="29"/>
      <c r="H273" s="29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40"/>
    </row>
    <row r="274" spans="1:19" ht="12.75">
      <c r="A274" s="29"/>
      <c r="B274" s="29"/>
      <c r="C274" s="29"/>
      <c r="D274" s="29"/>
      <c r="E274" s="29"/>
      <c r="F274" s="29"/>
      <c r="G274" s="29"/>
      <c r="H274" s="29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40"/>
    </row>
    <row r="275" spans="1:19" ht="12.75">
      <c r="A275" s="29"/>
      <c r="B275" s="29"/>
      <c r="C275" s="29"/>
      <c r="D275" s="29"/>
      <c r="E275" s="29"/>
      <c r="F275" s="29"/>
      <c r="G275" s="29"/>
      <c r="H275" s="29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40"/>
    </row>
    <row r="276" spans="1:19" ht="12.75">
      <c r="A276" s="29"/>
      <c r="B276" s="29"/>
      <c r="C276" s="29"/>
      <c r="D276" s="29"/>
      <c r="E276" s="29"/>
      <c r="F276" s="29"/>
      <c r="G276" s="29"/>
      <c r="H276" s="29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40"/>
    </row>
    <row r="277" spans="1:19" ht="12.75">
      <c r="A277" s="29"/>
      <c r="B277" s="29"/>
      <c r="C277" s="29"/>
      <c r="D277" s="29"/>
      <c r="E277" s="29"/>
      <c r="F277" s="29"/>
      <c r="G277" s="29"/>
      <c r="H277" s="29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40"/>
    </row>
    <row r="278" spans="1:19" ht="12.75">
      <c r="A278" s="29"/>
      <c r="B278" s="29"/>
      <c r="C278" s="29"/>
      <c r="D278" s="29"/>
      <c r="E278" s="29"/>
      <c r="F278" s="29"/>
      <c r="G278" s="29"/>
      <c r="H278" s="29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40"/>
    </row>
    <row r="279" spans="1:19" ht="12.75">
      <c r="A279" s="29"/>
      <c r="B279" s="29"/>
      <c r="C279" s="29"/>
      <c r="D279" s="29"/>
      <c r="E279" s="29"/>
      <c r="F279" s="29"/>
      <c r="G279" s="29"/>
      <c r="H279" s="29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40"/>
    </row>
    <row r="280" spans="1:19" ht="12.75">
      <c r="A280" s="29"/>
      <c r="B280" s="29"/>
      <c r="C280" s="29"/>
      <c r="D280" s="29"/>
      <c r="E280" s="29"/>
      <c r="F280" s="29"/>
      <c r="G280" s="29"/>
      <c r="H280" s="29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40"/>
    </row>
    <row r="281" spans="1:19" ht="12.75">
      <c r="A281" s="29"/>
      <c r="B281" s="29"/>
      <c r="C281" s="29"/>
      <c r="D281" s="29"/>
      <c r="E281" s="29"/>
      <c r="F281" s="29"/>
      <c r="G281" s="29"/>
      <c r="H281" s="29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40"/>
    </row>
    <row r="282" spans="1:19" ht="12.75">
      <c r="A282" s="29"/>
      <c r="B282" s="29"/>
      <c r="C282" s="29"/>
      <c r="D282" s="29"/>
      <c r="E282" s="29"/>
      <c r="F282" s="29"/>
      <c r="G282" s="29"/>
      <c r="H282" s="29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40"/>
    </row>
    <row r="283" spans="1:19" ht="12.75">
      <c r="A283" s="29"/>
      <c r="B283" s="29"/>
      <c r="C283" s="29"/>
      <c r="D283" s="29"/>
      <c r="E283" s="29"/>
      <c r="F283" s="29"/>
      <c r="G283" s="29"/>
      <c r="H283" s="29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40"/>
    </row>
    <row r="284" spans="1:19" ht="12.75">
      <c r="A284" s="29"/>
      <c r="B284" s="29"/>
      <c r="C284" s="29"/>
      <c r="D284" s="29"/>
      <c r="E284" s="29"/>
      <c r="F284" s="29"/>
      <c r="G284" s="29"/>
      <c r="H284" s="29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40"/>
    </row>
    <row r="285" spans="1:19" ht="12.75">
      <c r="A285" s="29"/>
      <c r="B285" s="29"/>
      <c r="C285" s="29"/>
      <c r="D285" s="29"/>
      <c r="E285" s="29"/>
      <c r="F285" s="29"/>
      <c r="G285" s="29"/>
      <c r="H285" s="29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40"/>
    </row>
    <row r="286" spans="1:19" ht="12.75">
      <c r="A286" s="29"/>
      <c r="B286" s="29"/>
      <c r="C286" s="29"/>
      <c r="D286" s="29"/>
      <c r="E286" s="29"/>
      <c r="F286" s="29"/>
      <c r="G286" s="29"/>
      <c r="H286" s="29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40"/>
    </row>
    <row r="287" spans="1:19" ht="12.75">
      <c r="A287" s="29"/>
      <c r="B287" s="29"/>
      <c r="C287" s="29"/>
      <c r="D287" s="29"/>
      <c r="E287" s="29"/>
      <c r="F287" s="29"/>
      <c r="G287" s="29"/>
      <c r="H287" s="29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40"/>
    </row>
    <row r="288" spans="1:19" ht="12.75">
      <c r="A288" s="29"/>
      <c r="B288" s="29"/>
      <c r="C288" s="29"/>
      <c r="D288" s="29"/>
      <c r="E288" s="29"/>
      <c r="F288" s="29"/>
      <c r="G288" s="29"/>
      <c r="H288" s="29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40"/>
    </row>
    <row r="289" spans="1:19" ht="12.75">
      <c r="A289" s="29"/>
      <c r="B289" s="29"/>
      <c r="C289" s="29"/>
      <c r="D289" s="29"/>
      <c r="E289" s="29"/>
      <c r="F289" s="29"/>
      <c r="G289" s="29"/>
      <c r="H289" s="29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40"/>
    </row>
    <row r="290" spans="1:19" ht="12.75">
      <c r="A290" s="29"/>
      <c r="B290" s="29"/>
      <c r="C290" s="29"/>
      <c r="D290" s="29"/>
      <c r="E290" s="29"/>
      <c r="F290" s="29"/>
      <c r="G290" s="29"/>
      <c r="H290" s="29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40"/>
    </row>
    <row r="291" spans="1:19" ht="12.75">
      <c r="A291" s="29"/>
      <c r="B291" s="29"/>
      <c r="C291" s="29"/>
      <c r="D291" s="29"/>
      <c r="E291" s="29"/>
      <c r="F291" s="29"/>
      <c r="G291" s="29"/>
      <c r="H291" s="29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40"/>
    </row>
    <row r="292" spans="1:19" ht="12.75">
      <c r="A292" s="29"/>
      <c r="B292" s="29"/>
      <c r="C292" s="29"/>
      <c r="D292" s="29"/>
      <c r="E292" s="29"/>
      <c r="F292" s="29"/>
      <c r="G292" s="29"/>
      <c r="H292" s="29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40"/>
    </row>
    <row r="293" spans="1:19" ht="12.75">
      <c r="A293" s="29"/>
      <c r="B293" s="29"/>
      <c r="C293" s="29"/>
      <c r="D293" s="29"/>
      <c r="E293" s="29"/>
      <c r="F293" s="29"/>
      <c r="G293" s="29"/>
      <c r="H293" s="29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40"/>
    </row>
    <row r="294" spans="1:19" ht="12.75">
      <c r="A294" s="29"/>
      <c r="B294" s="29"/>
      <c r="C294" s="29"/>
      <c r="D294" s="29"/>
      <c r="E294" s="29"/>
      <c r="F294" s="29"/>
      <c r="G294" s="29"/>
      <c r="H294" s="29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40"/>
    </row>
    <row r="295" spans="1:19" ht="12.75">
      <c r="A295" s="29"/>
      <c r="B295" s="29"/>
      <c r="C295" s="29"/>
      <c r="D295" s="29"/>
      <c r="E295" s="29"/>
      <c r="F295" s="29"/>
      <c r="G295" s="29"/>
      <c r="H295" s="29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40"/>
    </row>
    <row r="296" spans="1:19" ht="12.75">
      <c r="A296" s="29"/>
      <c r="B296" s="29"/>
      <c r="C296" s="29"/>
      <c r="D296" s="29"/>
      <c r="E296" s="29"/>
      <c r="F296" s="29"/>
      <c r="G296" s="29"/>
      <c r="H296" s="29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40"/>
    </row>
    <row r="297" spans="1:19" ht="12.75">
      <c r="A297" s="29"/>
      <c r="B297" s="29"/>
      <c r="C297" s="29"/>
      <c r="D297" s="29"/>
      <c r="E297" s="29"/>
      <c r="F297" s="29"/>
      <c r="G297" s="29"/>
      <c r="H297" s="29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40"/>
    </row>
    <row r="298" spans="1:19" ht="12.75">
      <c r="A298" s="29"/>
      <c r="B298" s="29"/>
      <c r="C298" s="29"/>
      <c r="D298" s="29"/>
      <c r="E298" s="29"/>
      <c r="F298" s="29"/>
      <c r="G298" s="29"/>
      <c r="H298" s="29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40"/>
    </row>
    <row r="299" spans="1:19" ht="12.75">
      <c r="A299" s="29"/>
      <c r="B299" s="29"/>
      <c r="C299" s="29"/>
      <c r="D299" s="29"/>
      <c r="E299" s="29"/>
      <c r="F299" s="29"/>
      <c r="G299" s="29"/>
      <c r="H299" s="29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40"/>
    </row>
    <row r="300" spans="1:19" ht="12.75">
      <c r="A300" s="29"/>
      <c r="B300" s="29"/>
      <c r="C300" s="29"/>
      <c r="D300" s="29"/>
      <c r="E300" s="29"/>
      <c r="F300" s="29"/>
      <c r="G300" s="29"/>
      <c r="H300" s="29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40"/>
    </row>
    <row r="301" spans="1:19" ht="12.75">
      <c r="A301" s="29"/>
      <c r="B301" s="29"/>
      <c r="C301" s="29"/>
      <c r="D301" s="29"/>
      <c r="E301" s="29"/>
      <c r="F301" s="29"/>
      <c r="G301" s="29"/>
      <c r="H301" s="29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40"/>
    </row>
    <row r="302" spans="1:19" ht="12.75">
      <c r="A302" s="29"/>
      <c r="B302" s="29"/>
      <c r="C302" s="29"/>
      <c r="D302" s="29"/>
      <c r="E302" s="29"/>
      <c r="F302" s="29"/>
      <c r="G302" s="29"/>
      <c r="H302" s="29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40"/>
    </row>
    <row r="303" spans="1:19" ht="12.75">
      <c r="A303" s="29"/>
      <c r="B303" s="29"/>
      <c r="C303" s="29"/>
      <c r="D303" s="29"/>
      <c r="E303" s="29"/>
      <c r="F303" s="29"/>
      <c r="G303" s="29"/>
      <c r="H303" s="29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40"/>
    </row>
    <row r="304" spans="1:19" ht="12.75">
      <c r="A304" s="29"/>
      <c r="B304" s="29"/>
      <c r="C304" s="29"/>
      <c r="D304" s="29"/>
      <c r="E304" s="29"/>
      <c r="F304" s="29"/>
      <c r="G304" s="29"/>
      <c r="H304" s="29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40"/>
    </row>
    <row r="305" spans="1:19" ht="12.75">
      <c r="A305" s="29"/>
      <c r="B305" s="29"/>
      <c r="C305" s="29"/>
      <c r="D305" s="29"/>
      <c r="E305" s="29"/>
      <c r="F305" s="29"/>
      <c r="G305" s="29"/>
      <c r="H305" s="29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40"/>
    </row>
    <row r="306" spans="1:19" ht="12.75">
      <c r="A306" s="29"/>
      <c r="B306" s="29"/>
      <c r="C306" s="29"/>
      <c r="D306" s="29"/>
      <c r="E306" s="29"/>
      <c r="F306" s="29"/>
      <c r="G306" s="29"/>
      <c r="H306" s="29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40"/>
    </row>
    <row r="307" spans="1:19" ht="12.75">
      <c r="A307" s="29"/>
      <c r="B307" s="29"/>
      <c r="C307" s="29"/>
      <c r="D307" s="29"/>
      <c r="E307" s="29"/>
      <c r="F307" s="29"/>
      <c r="G307" s="29"/>
      <c r="H307" s="29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40"/>
    </row>
    <row r="308" spans="1:19" ht="12.75">
      <c r="A308" s="29"/>
      <c r="B308" s="29"/>
      <c r="C308" s="29"/>
      <c r="D308" s="29"/>
      <c r="E308" s="29"/>
      <c r="F308" s="29"/>
      <c r="G308" s="29"/>
      <c r="H308" s="29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40"/>
    </row>
    <row r="309" spans="1:19" ht="12.75">
      <c r="A309" s="29"/>
      <c r="B309" s="29"/>
      <c r="C309" s="29"/>
      <c r="D309" s="29"/>
      <c r="E309" s="29"/>
      <c r="F309" s="29"/>
      <c r="G309" s="29"/>
      <c r="H309" s="29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40"/>
    </row>
    <row r="310" spans="1:19" ht="12.75">
      <c r="A310" s="29"/>
      <c r="B310" s="29"/>
      <c r="C310" s="29"/>
      <c r="D310" s="29"/>
      <c r="E310" s="29"/>
      <c r="F310" s="29"/>
      <c r="G310" s="29"/>
      <c r="H310" s="29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40"/>
    </row>
    <row r="311" spans="1:19" ht="12.75">
      <c r="A311" s="29"/>
      <c r="B311" s="29"/>
      <c r="C311" s="29"/>
      <c r="D311" s="29"/>
      <c r="E311" s="29"/>
      <c r="F311" s="29"/>
      <c r="G311" s="29"/>
      <c r="H311" s="29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40"/>
    </row>
    <row r="312" spans="1:19" ht="12.75">
      <c r="A312" s="29"/>
      <c r="B312" s="29"/>
      <c r="C312" s="29"/>
      <c r="D312" s="29"/>
      <c r="E312" s="29"/>
      <c r="F312" s="29"/>
      <c r="G312" s="29"/>
      <c r="H312" s="29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40"/>
    </row>
    <row r="313" spans="1:19" ht="12.75">
      <c r="A313" s="29"/>
      <c r="B313" s="29"/>
      <c r="C313" s="29"/>
      <c r="D313" s="29"/>
      <c r="E313" s="29"/>
      <c r="F313" s="29"/>
      <c r="G313" s="29"/>
      <c r="H313" s="29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40"/>
    </row>
    <row r="314" spans="1:19" ht="12.75">
      <c r="A314" s="29"/>
      <c r="B314" s="29"/>
      <c r="C314" s="29"/>
      <c r="D314" s="29"/>
      <c r="E314" s="29"/>
      <c r="F314" s="29"/>
      <c r="G314" s="29"/>
      <c r="H314" s="29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40"/>
    </row>
    <row r="315" spans="1:19" ht="12.75">
      <c r="A315" s="29"/>
      <c r="B315" s="29"/>
      <c r="C315" s="29"/>
      <c r="D315" s="29"/>
      <c r="E315" s="29"/>
      <c r="F315" s="29"/>
      <c r="G315" s="29"/>
      <c r="H315" s="29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40"/>
    </row>
    <row r="316" spans="1:19" ht="12.75">
      <c r="A316" s="29"/>
      <c r="B316" s="29"/>
      <c r="C316" s="29"/>
      <c r="D316" s="29"/>
      <c r="E316" s="29"/>
      <c r="F316" s="29"/>
      <c r="G316" s="29"/>
      <c r="H316" s="29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40"/>
    </row>
    <row r="317" spans="1:19" ht="12.75">
      <c r="A317" s="29"/>
      <c r="B317" s="29"/>
      <c r="C317" s="29"/>
      <c r="D317" s="29"/>
      <c r="E317" s="29"/>
      <c r="F317" s="29"/>
      <c r="G317" s="29"/>
      <c r="H317" s="29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40"/>
    </row>
    <row r="318" spans="1:19" ht="12.75">
      <c r="A318" s="29"/>
      <c r="B318" s="29"/>
      <c r="C318" s="29"/>
      <c r="D318" s="29"/>
      <c r="E318" s="29"/>
      <c r="F318" s="29"/>
      <c r="G318" s="29"/>
      <c r="H318" s="29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40"/>
    </row>
    <row r="319" spans="1:19" ht="12.75">
      <c r="A319" s="29"/>
      <c r="B319" s="29"/>
      <c r="C319" s="29"/>
      <c r="D319" s="29"/>
      <c r="E319" s="29"/>
      <c r="F319" s="29"/>
      <c r="G319" s="29"/>
      <c r="H319" s="29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40"/>
    </row>
    <row r="320" spans="1:19" ht="12.75">
      <c r="A320" s="29"/>
      <c r="B320" s="29"/>
      <c r="C320" s="29"/>
      <c r="D320" s="29"/>
      <c r="E320" s="29"/>
      <c r="F320" s="29"/>
      <c r="G320" s="29"/>
      <c r="H320" s="29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40"/>
    </row>
    <row r="321" spans="1:19" ht="12.75">
      <c r="A321" s="29"/>
      <c r="B321" s="29"/>
      <c r="C321" s="29"/>
      <c r="D321" s="29"/>
      <c r="E321" s="29"/>
      <c r="F321" s="29"/>
      <c r="G321" s="29"/>
      <c r="H321" s="29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40"/>
    </row>
    <row r="322" spans="1:19" ht="12.75">
      <c r="A322" s="29"/>
      <c r="B322" s="29"/>
      <c r="C322" s="29"/>
      <c r="D322" s="29"/>
      <c r="E322" s="29"/>
      <c r="F322" s="29"/>
      <c r="G322" s="29"/>
      <c r="H322" s="29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40"/>
    </row>
    <row r="323" spans="1:19" ht="12.75">
      <c r="A323" s="29"/>
      <c r="B323" s="29"/>
      <c r="C323" s="29"/>
      <c r="D323" s="29"/>
      <c r="E323" s="29"/>
      <c r="F323" s="29"/>
      <c r="G323" s="29"/>
      <c r="H323" s="29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40"/>
    </row>
    <row r="324" spans="1:19" ht="12.75">
      <c r="A324" s="29"/>
      <c r="B324" s="29"/>
      <c r="C324" s="29"/>
      <c r="D324" s="29"/>
      <c r="E324" s="29"/>
      <c r="F324" s="29"/>
      <c r="G324" s="29"/>
      <c r="H324" s="29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40"/>
    </row>
    <row r="325" spans="1:19" ht="12.75">
      <c r="A325" s="29"/>
      <c r="B325" s="29"/>
      <c r="C325" s="29"/>
      <c r="D325" s="29"/>
      <c r="E325" s="29"/>
      <c r="F325" s="29"/>
      <c r="G325" s="29"/>
      <c r="H325" s="29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40"/>
    </row>
    <row r="326" spans="1:19" ht="12.75">
      <c r="A326" s="29"/>
      <c r="B326" s="29"/>
      <c r="C326" s="29"/>
      <c r="D326" s="29"/>
      <c r="E326" s="29"/>
      <c r="F326" s="29"/>
      <c r="G326" s="29"/>
      <c r="H326" s="29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40"/>
    </row>
    <row r="327" spans="1:19" ht="12.75">
      <c r="A327" s="29"/>
      <c r="B327" s="29"/>
      <c r="C327" s="29"/>
      <c r="D327" s="29"/>
      <c r="E327" s="29"/>
      <c r="F327" s="29"/>
      <c r="G327" s="29"/>
      <c r="H327" s="29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40"/>
    </row>
    <row r="328" spans="1:19" ht="12.75">
      <c r="A328" s="29"/>
      <c r="B328" s="29"/>
      <c r="C328" s="29"/>
      <c r="D328" s="29"/>
      <c r="E328" s="29"/>
      <c r="F328" s="29"/>
      <c r="G328" s="29"/>
      <c r="H328" s="29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40"/>
    </row>
    <row r="329" spans="1:19" ht="12.75">
      <c r="A329" s="29"/>
      <c r="B329" s="29"/>
      <c r="C329" s="29"/>
      <c r="D329" s="29"/>
      <c r="E329" s="29"/>
      <c r="F329" s="29"/>
      <c r="G329" s="29"/>
      <c r="H329" s="29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40"/>
    </row>
    <row r="330" spans="1:19" ht="12.75">
      <c r="A330" s="29"/>
      <c r="B330" s="29"/>
      <c r="C330" s="29"/>
      <c r="D330" s="29"/>
      <c r="E330" s="29"/>
      <c r="F330" s="29"/>
      <c r="G330" s="29"/>
      <c r="H330" s="29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40"/>
    </row>
    <row r="331" spans="1:19" ht="12.75">
      <c r="A331" s="29"/>
      <c r="B331" s="29"/>
      <c r="C331" s="29"/>
      <c r="D331" s="29"/>
      <c r="E331" s="29"/>
      <c r="F331" s="29"/>
      <c r="G331" s="29"/>
      <c r="H331" s="29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40"/>
    </row>
    <row r="332" spans="1:19" ht="12.75">
      <c r="A332" s="29"/>
      <c r="B332" s="29"/>
      <c r="C332" s="29"/>
      <c r="D332" s="29"/>
      <c r="E332" s="29"/>
      <c r="F332" s="29"/>
      <c r="G332" s="29"/>
      <c r="H332" s="29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40"/>
    </row>
    <row r="333" spans="1:19" ht="12.75">
      <c r="A333" s="29"/>
      <c r="B333" s="29"/>
      <c r="C333" s="29"/>
      <c r="D333" s="29"/>
      <c r="E333" s="29"/>
      <c r="F333" s="29"/>
      <c r="G333" s="29"/>
      <c r="H333" s="29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40"/>
    </row>
    <row r="334" spans="1:19" ht="12.75">
      <c r="A334" s="29"/>
      <c r="B334" s="29"/>
      <c r="C334" s="29"/>
      <c r="D334" s="29"/>
      <c r="E334" s="29"/>
      <c r="F334" s="29"/>
      <c r="G334" s="29"/>
      <c r="H334" s="29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40"/>
    </row>
    <row r="335" spans="1:19" ht="12.75">
      <c r="A335" s="29"/>
      <c r="B335" s="29"/>
      <c r="C335" s="29"/>
      <c r="D335" s="29"/>
      <c r="E335" s="29"/>
      <c r="F335" s="29"/>
      <c r="G335" s="29"/>
      <c r="H335" s="29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40"/>
    </row>
    <row r="336" spans="1:19" ht="12.75">
      <c r="A336" s="29"/>
      <c r="B336" s="29"/>
      <c r="C336" s="29"/>
      <c r="D336" s="29"/>
      <c r="E336" s="29"/>
      <c r="F336" s="29"/>
      <c r="G336" s="29"/>
      <c r="H336" s="29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40"/>
    </row>
    <row r="337" spans="1:19" ht="12.75">
      <c r="A337" s="29"/>
      <c r="B337" s="29"/>
      <c r="C337" s="29"/>
      <c r="D337" s="29"/>
      <c r="E337" s="29"/>
      <c r="F337" s="29"/>
      <c r="G337" s="29"/>
      <c r="H337" s="29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40"/>
    </row>
    <row r="338" spans="1:19" ht="12.75">
      <c r="A338" s="29"/>
      <c r="B338" s="29"/>
      <c r="C338" s="29"/>
      <c r="D338" s="29"/>
      <c r="E338" s="29"/>
      <c r="F338" s="29"/>
      <c r="G338" s="29"/>
      <c r="H338" s="29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40"/>
    </row>
    <row r="339" spans="1:19" ht="12.75">
      <c r="A339" s="29"/>
      <c r="B339" s="29"/>
      <c r="C339" s="29"/>
      <c r="D339" s="29"/>
      <c r="E339" s="29"/>
      <c r="F339" s="29"/>
      <c r="G339" s="29"/>
      <c r="H339" s="29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40"/>
    </row>
    <row r="340" spans="1:19" ht="12.75">
      <c r="A340" s="29"/>
      <c r="B340" s="29"/>
      <c r="C340" s="29"/>
      <c r="D340" s="29"/>
      <c r="E340" s="29"/>
      <c r="F340" s="29"/>
      <c r="G340" s="29"/>
      <c r="H340" s="29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40"/>
    </row>
    <row r="341" spans="1:19" ht="12.75">
      <c r="A341" s="29"/>
      <c r="B341" s="29"/>
      <c r="C341" s="29"/>
      <c r="D341" s="29"/>
      <c r="E341" s="29"/>
      <c r="F341" s="29"/>
      <c r="G341" s="29"/>
      <c r="H341" s="29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40"/>
    </row>
    <row r="342" spans="1:19" ht="12.75">
      <c r="A342" s="29"/>
      <c r="B342" s="29"/>
      <c r="C342" s="29"/>
      <c r="D342" s="29"/>
      <c r="E342" s="29"/>
      <c r="F342" s="29"/>
      <c r="G342" s="29"/>
      <c r="H342" s="29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40"/>
    </row>
    <row r="343" spans="1:19" ht="12.75">
      <c r="A343" s="29"/>
      <c r="B343" s="29"/>
      <c r="C343" s="29"/>
      <c r="D343" s="29"/>
      <c r="E343" s="29"/>
      <c r="F343" s="29"/>
      <c r="G343" s="29"/>
      <c r="H343" s="29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40"/>
    </row>
    <row r="344" spans="1:19" ht="12.75">
      <c r="A344" s="29"/>
      <c r="B344" s="29"/>
      <c r="C344" s="29"/>
      <c r="D344" s="29"/>
      <c r="E344" s="29"/>
      <c r="F344" s="29"/>
      <c r="G344" s="29"/>
      <c r="H344" s="29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40"/>
    </row>
    <row r="345" spans="1:19" ht="12.75">
      <c r="A345" s="29"/>
      <c r="B345" s="29"/>
      <c r="C345" s="29"/>
      <c r="D345" s="29"/>
      <c r="E345" s="29"/>
      <c r="F345" s="29"/>
      <c r="G345" s="29"/>
      <c r="H345" s="29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40"/>
    </row>
    <row r="346" spans="1:19" ht="12.75">
      <c r="A346" s="29"/>
      <c r="B346" s="29"/>
      <c r="C346" s="29"/>
      <c r="D346" s="29"/>
      <c r="E346" s="29"/>
      <c r="F346" s="29"/>
      <c r="G346" s="29"/>
      <c r="H346" s="29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40"/>
    </row>
    <row r="347" spans="1:19" ht="12.75">
      <c r="A347" s="29"/>
      <c r="B347" s="29"/>
      <c r="C347" s="29"/>
      <c r="D347" s="29"/>
      <c r="E347" s="29"/>
      <c r="F347" s="29"/>
      <c r="G347" s="29"/>
      <c r="H347" s="29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40"/>
    </row>
    <row r="348" spans="1:19" ht="12.75">
      <c r="A348" s="29"/>
      <c r="B348" s="29"/>
      <c r="C348" s="29"/>
      <c r="D348" s="29"/>
      <c r="E348" s="29"/>
      <c r="F348" s="29"/>
      <c r="G348" s="29"/>
      <c r="H348" s="29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40"/>
    </row>
    <row r="349" spans="1:19" ht="12.75">
      <c r="A349" s="29"/>
      <c r="B349" s="29"/>
      <c r="C349" s="29"/>
      <c r="D349" s="29"/>
      <c r="E349" s="29"/>
      <c r="F349" s="29"/>
      <c r="G349" s="29"/>
      <c r="H349" s="29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40"/>
    </row>
    <row r="350" spans="1:19" ht="12.75">
      <c r="A350" s="29"/>
      <c r="B350" s="29"/>
      <c r="C350" s="29"/>
      <c r="D350" s="29"/>
      <c r="E350" s="29"/>
      <c r="F350" s="29"/>
      <c r="G350" s="29"/>
      <c r="H350" s="29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40"/>
    </row>
    <row r="351" spans="1:19" ht="12.75">
      <c r="A351" s="29"/>
      <c r="B351" s="29"/>
      <c r="C351" s="29"/>
      <c r="D351" s="29"/>
      <c r="E351" s="29"/>
      <c r="F351" s="29"/>
      <c r="G351" s="29"/>
      <c r="H351" s="29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40"/>
    </row>
    <row r="352" spans="1:19" ht="12.75">
      <c r="A352" s="29"/>
      <c r="B352" s="29"/>
      <c r="C352" s="29"/>
      <c r="D352" s="29"/>
      <c r="E352" s="29"/>
      <c r="F352" s="29"/>
      <c r="G352" s="29"/>
      <c r="H352" s="29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40"/>
    </row>
    <row r="353" spans="1:19" ht="12.75">
      <c r="A353" s="29"/>
      <c r="B353" s="29"/>
      <c r="C353" s="29"/>
      <c r="D353" s="29"/>
      <c r="E353" s="29"/>
      <c r="F353" s="29"/>
      <c r="G353" s="29"/>
      <c r="H353" s="29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40"/>
    </row>
    <row r="354" spans="1:19" ht="12.75">
      <c r="A354" s="29"/>
      <c r="B354" s="29"/>
      <c r="C354" s="29"/>
      <c r="D354" s="29"/>
      <c r="E354" s="29"/>
      <c r="F354" s="29"/>
      <c r="G354" s="29"/>
      <c r="H354" s="29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40"/>
    </row>
    <row r="355" spans="1:19" ht="12.75">
      <c r="A355" s="29"/>
      <c r="B355" s="29"/>
      <c r="C355" s="29"/>
      <c r="D355" s="29"/>
      <c r="E355" s="29"/>
      <c r="F355" s="29"/>
      <c r="G355" s="29"/>
      <c r="H355" s="29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40"/>
    </row>
    <row r="356" spans="1:19" ht="12.75">
      <c r="A356" s="29"/>
      <c r="B356" s="29"/>
      <c r="C356" s="29"/>
      <c r="D356" s="29"/>
      <c r="E356" s="29"/>
      <c r="F356" s="29"/>
      <c r="G356" s="29"/>
      <c r="H356" s="29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40"/>
    </row>
    <row r="357" spans="1:19" ht="12.75">
      <c r="A357" s="29"/>
      <c r="B357" s="29"/>
      <c r="C357" s="29"/>
      <c r="E357" s="29"/>
      <c r="F357" s="29"/>
      <c r="G357" s="29"/>
      <c r="H357" s="29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40"/>
    </row>
    <row r="358" spans="1:19" ht="12.75">
      <c r="A358" s="29"/>
      <c r="B358" s="29"/>
      <c r="C358" s="29"/>
      <c r="E358" s="29"/>
      <c r="F358" s="29"/>
      <c r="G358" s="29"/>
      <c r="H358" s="29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40"/>
    </row>
    <row r="359" spans="1:19" ht="12.75">
      <c r="A359" s="29"/>
      <c r="B359" s="29"/>
      <c r="C359" s="29"/>
      <c r="E359" s="29"/>
      <c r="F359" s="29"/>
      <c r="G359" s="29"/>
      <c r="H359" s="29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40"/>
    </row>
    <row r="360" spans="1:19" ht="12.75">
      <c r="A360" s="29"/>
      <c r="B360" s="29"/>
      <c r="C360" s="29"/>
      <c r="E360" s="29"/>
      <c r="F360" s="29"/>
      <c r="G360" s="29"/>
      <c r="H360" s="29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40"/>
    </row>
    <row r="361" spans="1:19" ht="12.75">
      <c r="A361" s="29"/>
      <c r="B361" s="29"/>
      <c r="C361" s="29"/>
      <c r="E361" s="29"/>
      <c r="F361" s="29"/>
      <c r="G361" s="29"/>
      <c r="H361" s="29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40"/>
    </row>
    <row r="362" spans="1:19" ht="12.75">
      <c r="A362" s="29"/>
      <c r="B362" s="29"/>
      <c r="C362" s="29"/>
      <c r="E362" s="29"/>
      <c r="F362" s="29"/>
      <c r="G362" s="29"/>
      <c r="H362" s="29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40"/>
    </row>
    <row r="363" spans="1:19" ht="12.75">
      <c r="A363" s="29"/>
      <c r="B363" s="29"/>
      <c r="C363" s="29"/>
      <c r="E363" s="29"/>
      <c r="F363" s="29"/>
      <c r="G363" s="29"/>
      <c r="H363" s="29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40"/>
    </row>
    <row r="364" spans="1:19" ht="12.75">
      <c r="A364" s="29"/>
      <c r="B364" s="29"/>
      <c r="C364" s="29"/>
      <c r="E364" s="29"/>
      <c r="F364" s="29"/>
      <c r="G364" s="29"/>
      <c r="H364" s="29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40"/>
    </row>
    <row r="365" spans="1:19" ht="12.75">
      <c r="A365" s="29"/>
      <c r="B365" s="29"/>
      <c r="C365" s="29"/>
      <c r="E365" s="29"/>
      <c r="F365" s="29"/>
      <c r="G365" s="29"/>
      <c r="H365" s="29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40"/>
    </row>
    <row r="366" spans="1:19" ht="12.75">
      <c r="A366" s="29"/>
      <c r="B366" s="29"/>
      <c r="C366" s="29"/>
      <c r="E366" s="29"/>
      <c r="F366" s="29"/>
      <c r="G366" s="29"/>
      <c r="H366" s="29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40"/>
    </row>
    <row r="367" spans="1:19" ht="12.75">
      <c r="A367" s="29"/>
      <c r="B367" s="29"/>
      <c r="C367" s="29"/>
      <c r="E367" s="29"/>
      <c r="F367" s="29"/>
      <c r="G367" s="29"/>
      <c r="H367" s="29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40"/>
    </row>
    <row r="368" spans="1:19" ht="12.75">
      <c r="A368" s="29"/>
      <c r="B368" s="29"/>
      <c r="C368" s="29"/>
      <c r="E368" s="29"/>
      <c r="F368" s="29"/>
      <c r="G368" s="29"/>
      <c r="H368" s="29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40"/>
    </row>
    <row r="369" spans="1:19" ht="12.75">
      <c r="A369" s="29"/>
      <c r="B369" s="29"/>
      <c r="C369" s="29"/>
      <c r="E369" s="29"/>
      <c r="F369" s="29"/>
      <c r="G369" s="29"/>
      <c r="H369" s="29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40"/>
    </row>
    <row r="370" spans="1:19" ht="12.75">
      <c r="A370" s="29"/>
      <c r="B370" s="29"/>
      <c r="C370" s="29"/>
      <c r="E370" s="29"/>
      <c r="F370" s="29"/>
      <c r="G370" s="29"/>
      <c r="H370" s="29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40"/>
    </row>
    <row r="371" spans="1:19" ht="12.75">
      <c r="A371" s="29"/>
      <c r="B371" s="29"/>
      <c r="C371" s="29"/>
      <c r="E371" s="29"/>
      <c r="F371" s="29"/>
      <c r="G371" s="29"/>
      <c r="H371" s="29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40"/>
    </row>
    <row r="372" spans="1:19" ht="12.75">
      <c r="A372" s="29"/>
      <c r="B372" s="29"/>
      <c r="C372" s="29"/>
      <c r="E372" s="29"/>
      <c r="F372" s="29"/>
      <c r="G372" s="29"/>
      <c r="H372" s="29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40"/>
    </row>
    <row r="373" spans="1:19" ht="12.75">
      <c r="A373" s="29"/>
      <c r="B373" s="29"/>
      <c r="C373" s="29"/>
      <c r="E373" s="29"/>
      <c r="F373" s="29"/>
      <c r="G373" s="29"/>
      <c r="H373" s="29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40"/>
    </row>
  </sheetData>
  <autoFilter ref="A1:S373" xr:uid="{00000000-0009-0000-0000-000001000000}"/>
  <customSheetViews>
    <customSheetView guid="{CBE5C9CC-9524-4C2D-B5AD-13AF56A93FD5}" filter="1" showAutoFilter="1">
      <pageMargins left="0.7" right="0.7" top="0.75" bottom="0.75" header="0.3" footer="0.3"/>
      <autoFilter ref="A1:R50" xr:uid="{D544ECD0-9F42-4DF0-9B7E-E11381A60597}"/>
    </customSheetView>
    <customSheetView guid="{0FD074F7-A57D-4A39-B76E-369D5BE23EB4}" filter="1" showAutoFilter="1">
      <pageMargins left="0.7" right="0.7" top="0.75" bottom="0.75" header="0.3" footer="0.3"/>
      <autoFilter ref="A1:R59" xr:uid="{5E8FD982-D30D-4BF1-8742-3B8E417616AB}">
        <filterColumn colId="2">
          <filters>
            <filter val="Жарко Виктория Игоревна"/>
            <filter val="Наматова Рената Рушановна"/>
            <filter val="Тарасенко Екатерина Александровна"/>
          </filters>
        </filterColumn>
      </autoFilter>
    </customSheetView>
  </customSheetViews>
  <dataValidations count="1">
    <dataValidation type="list" allowBlank="1" sqref="A64" xr:uid="{00000000-0002-0000-0100-000000000000}">
      <formula1>$C$2:$C$59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599"/>
    <outlinePr summaryBelow="0" summaryRight="0"/>
  </sheetPr>
  <dimension ref="A1:B644"/>
  <sheetViews>
    <sheetView workbookViewId="0"/>
  </sheetViews>
  <sheetFormatPr defaultColWidth="12.5703125" defaultRowHeight="15.75" customHeight="1"/>
  <cols>
    <col min="1" max="1" width="46.85546875" customWidth="1"/>
    <col min="2" max="2" width="45.42578125" customWidth="1"/>
  </cols>
  <sheetData>
    <row r="1" spans="1:2" ht="15">
      <c r="A1" s="41" t="s">
        <v>1</v>
      </c>
      <c r="B1" s="42" t="s">
        <v>2</v>
      </c>
    </row>
    <row r="2" spans="1:2" ht="15">
      <c r="A2" s="41" t="s">
        <v>64</v>
      </c>
      <c r="B2" s="43" t="s">
        <v>65</v>
      </c>
    </row>
    <row r="3" spans="1:2" ht="15">
      <c r="A3" s="44" t="s">
        <v>66</v>
      </c>
      <c r="B3" s="43" t="s">
        <v>22</v>
      </c>
    </row>
    <row r="4" spans="1:2" ht="15">
      <c r="A4" s="45" t="s">
        <v>67</v>
      </c>
      <c r="B4" s="46" t="s">
        <v>68</v>
      </c>
    </row>
    <row r="5" spans="1:2" ht="15">
      <c r="A5" s="44" t="s">
        <v>69</v>
      </c>
      <c r="B5" s="43" t="s">
        <v>12</v>
      </c>
    </row>
    <row r="6" spans="1:2" ht="15">
      <c r="A6" s="44" t="s">
        <v>70</v>
      </c>
      <c r="B6" s="47" t="s">
        <v>71</v>
      </c>
    </row>
    <row r="7" spans="1:2" ht="15">
      <c r="A7" s="48" t="s">
        <v>72</v>
      </c>
      <c r="B7" s="43" t="s">
        <v>13</v>
      </c>
    </row>
    <row r="8" spans="1:2" ht="15">
      <c r="A8" s="48" t="s">
        <v>73</v>
      </c>
      <c r="B8" s="49" t="s">
        <v>19</v>
      </c>
    </row>
    <row r="9" spans="1:2" ht="15">
      <c r="A9" s="48" t="s">
        <v>74</v>
      </c>
      <c r="B9" s="50" t="s">
        <v>75</v>
      </c>
    </row>
    <row r="10" spans="1:2" ht="15">
      <c r="A10" s="44" t="s">
        <v>76</v>
      </c>
      <c r="B10" s="43" t="s">
        <v>77</v>
      </c>
    </row>
    <row r="11" spans="1:2" ht="15">
      <c r="A11" s="48" t="s">
        <v>78</v>
      </c>
      <c r="B11" s="43" t="s">
        <v>23</v>
      </c>
    </row>
    <row r="12" spans="1:2" ht="15">
      <c r="A12" s="48" t="s">
        <v>79</v>
      </c>
      <c r="B12" s="50" t="s">
        <v>80</v>
      </c>
    </row>
    <row r="13" spans="1:2" ht="15">
      <c r="A13" s="48" t="s">
        <v>53</v>
      </c>
      <c r="B13" s="50" t="s">
        <v>65</v>
      </c>
    </row>
    <row r="14" spans="1:2" ht="15">
      <c r="A14" s="44" t="s">
        <v>81</v>
      </c>
      <c r="B14" s="43" t="s">
        <v>65</v>
      </c>
    </row>
    <row r="15" spans="1:2" ht="15">
      <c r="A15" s="44" t="s">
        <v>82</v>
      </c>
      <c r="B15" s="43" t="s">
        <v>65</v>
      </c>
    </row>
    <row r="16" spans="1:2" ht="15">
      <c r="A16" s="45" t="s">
        <v>83</v>
      </c>
      <c r="B16" s="46" t="s">
        <v>84</v>
      </c>
    </row>
    <row r="17" spans="1:2" ht="15">
      <c r="A17" s="45" t="s">
        <v>85</v>
      </c>
      <c r="B17" s="46" t="s">
        <v>15</v>
      </c>
    </row>
    <row r="18" spans="1:2" ht="15">
      <c r="A18" s="45" t="s">
        <v>86</v>
      </c>
      <c r="B18" s="43" t="s">
        <v>15</v>
      </c>
    </row>
    <row r="19" spans="1:2" ht="15">
      <c r="A19" s="45" t="s">
        <v>87</v>
      </c>
      <c r="B19" s="43" t="s">
        <v>88</v>
      </c>
    </row>
    <row r="20" spans="1:2" ht="15">
      <c r="A20" s="44" t="s">
        <v>89</v>
      </c>
      <c r="B20" s="43" t="s">
        <v>13</v>
      </c>
    </row>
    <row r="21" spans="1:2" ht="15">
      <c r="A21" s="48" t="s">
        <v>90</v>
      </c>
      <c r="B21" s="51" t="s">
        <v>91</v>
      </c>
    </row>
    <row r="22" spans="1:2" ht="15">
      <c r="A22" s="45" t="s">
        <v>92</v>
      </c>
      <c r="B22" s="46" t="s">
        <v>77</v>
      </c>
    </row>
    <row r="23" spans="1:2" ht="15">
      <c r="A23" s="52" t="s">
        <v>93</v>
      </c>
      <c r="B23" s="50" t="s">
        <v>65</v>
      </c>
    </row>
    <row r="24" spans="1:2" ht="15">
      <c r="A24" s="48" t="s">
        <v>94</v>
      </c>
      <c r="B24" s="50" t="s">
        <v>65</v>
      </c>
    </row>
    <row r="25" spans="1:2" ht="15">
      <c r="A25" s="53" t="s">
        <v>95</v>
      </c>
      <c r="B25" s="54" t="s">
        <v>12</v>
      </c>
    </row>
    <row r="26" spans="1:2" ht="15">
      <c r="A26" s="48" t="s">
        <v>96</v>
      </c>
      <c r="B26" s="43" t="s">
        <v>12</v>
      </c>
    </row>
    <row r="27" spans="1:2" ht="15">
      <c r="A27" s="44" t="s">
        <v>97</v>
      </c>
      <c r="B27" s="55" t="s">
        <v>98</v>
      </c>
    </row>
    <row r="28" spans="1:2" ht="15">
      <c r="A28" s="48" t="s">
        <v>99</v>
      </c>
      <c r="B28" s="43" t="s">
        <v>16</v>
      </c>
    </row>
    <row r="29" spans="1:2" ht="15">
      <c r="A29" s="52" t="s">
        <v>100</v>
      </c>
      <c r="B29" s="43" t="s">
        <v>65</v>
      </c>
    </row>
    <row r="30" spans="1:2" ht="15">
      <c r="A30" s="48" t="s">
        <v>101</v>
      </c>
      <c r="B30" s="43" t="s">
        <v>16</v>
      </c>
    </row>
    <row r="31" spans="1:2" ht="15">
      <c r="A31" s="44" t="s">
        <v>102</v>
      </c>
      <c r="B31" s="43" t="s">
        <v>12</v>
      </c>
    </row>
    <row r="32" spans="1:2" ht="15">
      <c r="A32" s="52" t="s">
        <v>103</v>
      </c>
      <c r="B32" s="43" t="s">
        <v>16</v>
      </c>
    </row>
    <row r="33" spans="1:2" ht="15">
      <c r="A33" s="44" t="s">
        <v>104</v>
      </c>
      <c r="B33" s="43" t="s">
        <v>12</v>
      </c>
    </row>
    <row r="34" spans="1:2" ht="15">
      <c r="A34" s="52" t="s">
        <v>105</v>
      </c>
      <c r="B34" s="43" t="s">
        <v>14</v>
      </c>
    </row>
    <row r="35" spans="1:2" ht="15">
      <c r="A35" s="44" t="s">
        <v>106</v>
      </c>
      <c r="B35" s="43" t="s">
        <v>98</v>
      </c>
    </row>
    <row r="36" spans="1:2" ht="15">
      <c r="A36" s="45" t="s">
        <v>107</v>
      </c>
      <c r="B36" s="54" t="s">
        <v>12</v>
      </c>
    </row>
    <row r="37" spans="1:2" ht="15">
      <c r="A37" s="45" t="s">
        <v>108</v>
      </c>
      <c r="B37" s="46" t="s">
        <v>84</v>
      </c>
    </row>
    <row r="38" spans="1:2" ht="15">
      <c r="A38" s="48" t="s">
        <v>109</v>
      </c>
      <c r="B38" s="43" t="s">
        <v>23</v>
      </c>
    </row>
    <row r="39" spans="1:2" ht="15">
      <c r="A39" s="53" t="s">
        <v>110</v>
      </c>
      <c r="B39" s="50" t="s">
        <v>12</v>
      </c>
    </row>
    <row r="40" spans="1:2" ht="15">
      <c r="A40" s="52" t="s">
        <v>111</v>
      </c>
      <c r="B40" s="43" t="s">
        <v>65</v>
      </c>
    </row>
    <row r="41" spans="1:2" ht="15">
      <c r="A41" s="44" t="s">
        <v>112</v>
      </c>
      <c r="B41" s="43" t="s">
        <v>16</v>
      </c>
    </row>
    <row r="42" spans="1:2" ht="15">
      <c r="A42" s="48" t="s">
        <v>113</v>
      </c>
      <c r="B42" s="43" t="s">
        <v>24</v>
      </c>
    </row>
    <row r="43" spans="1:2" ht="15">
      <c r="A43" s="56" t="s">
        <v>114</v>
      </c>
      <c r="B43" s="55" t="s">
        <v>12</v>
      </c>
    </row>
    <row r="44" spans="1:2" ht="15">
      <c r="A44" s="44" t="s">
        <v>115</v>
      </c>
      <c r="B44" s="43" t="s">
        <v>22</v>
      </c>
    </row>
    <row r="45" spans="1:2" ht="15">
      <c r="A45" s="44" t="s">
        <v>88</v>
      </c>
      <c r="B45" s="46" t="s">
        <v>18</v>
      </c>
    </row>
    <row r="46" spans="1:2" ht="15">
      <c r="A46" s="52" t="s">
        <v>116</v>
      </c>
      <c r="B46" s="55" t="s">
        <v>18</v>
      </c>
    </row>
    <row r="47" spans="1:2" ht="15">
      <c r="A47" s="52" t="s">
        <v>117</v>
      </c>
      <c r="B47" s="43" t="s">
        <v>65</v>
      </c>
    </row>
    <row r="48" spans="1:2" ht="15">
      <c r="A48" s="52" t="s">
        <v>118</v>
      </c>
      <c r="B48" s="51" t="s">
        <v>119</v>
      </c>
    </row>
    <row r="49" spans="1:2" ht="15">
      <c r="A49" s="44" t="s">
        <v>120</v>
      </c>
      <c r="B49" s="50" t="s">
        <v>80</v>
      </c>
    </row>
    <row r="50" spans="1:2" ht="15">
      <c r="A50" s="44" t="s">
        <v>121</v>
      </c>
      <c r="B50" s="55" t="s">
        <v>18</v>
      </c>
    </row>
    <row r="51" spans="1:2" ht="15">
      <c r="A51" s="44" t="s">
        <v>122</v>
      </c>
      <c r="B51" s="43" t="s">
        <v>65</v>
      </c>
    </row>
    <row r="52" spans="1:2" ht="15">
      <c r="A52" s="48" t="s">
        <v>123</v>
      </c>
      <c r="B52" s="43" t="s">
        <v>24</v>
      </c>
    </row>
    <row r="53" spans="1:2" ht="15">
      <c r="A53" s="48" t="s">
        <v>124</v>
      </c>
      <c r="B53" s="46" t="s">
        <v>23</v>
      </c>
    </row>
    <row r="54" spans="1:2" ht="15">
      <c r="A54" s="48" t="s">
        <v>125</v>
      </c>
      <c r="B54" s="46" t="s">
        <v>126</v>
      </c>
    </row>
    <row r="55" spans="1:2" ht="15">
      <c r="A55" s="44" t="s">
        <v>127</v>
      </c>
      <c r="B55" s="43" t="s">
        <v>13</v>
      </c>
    </row>
    <row r="56" spans="1:2" ht="15">
      <c r="A56" s="44" t="s">
        <v>128</v>
      </c>
      <c r="B56" s="43" t="s">
        <v>16</v>
      </c>
    </row>
    <row r="57" spans="1:2" ht="15">
      <c r="A57" s="52" t="s">
        <v>129</v>
      </c>
      <c r="B57" s="43" t="s">
        <v>130</v>
      </c>
    </row>
    <row r="58" spans="1:2" ht="15">
      <c r="A58" s="45" t="s">
        <v>131</v>
      </c>
      <c r="B58" s="43" t="s">
        <v>88</v>
      </c>
    </row>
    <row r="59" spans="1:2" ht="15">
      <c r="A59" s="44" t="s">
        <v>132</v>
      </c>
      <c r="B59" s="50" t="s">
        <v>80</v>
      </c>
    </row>
    <row r="60" spans="1:2" ht="15">
      <c r="A60" s="44" t="s">
        <v>133</v>
      </c>
      <c r="B60" s="55" t="s">
        <v>17</v>
      </c>
    </row>
    <row r="61" spans="1:2" ht="15">
      <c r="A61" s="45" t="s">
        <v>134</v>
      </c>
      <c r="B61" s="46" t="s">
        <v>15</v>
      </c>
    </row>
    <row r="62" spans="1:2" ht="15">
      <c r="A62" s="45" t="s">
        <v>135</v>
      </c>
      <c r="B62" s="46" t="s">
        <v>12</v>
      </c>
    </row>
    <row r="63" spans="1:2" ht="15">
      <c r="A63" s="45" t="s">
        <v>136</v>
      </c>
      <c r="B63" s="43" t="s">
        <v>130</v>
      </c>
    </row>
    <row r="64" spans="1:2" ht="15">
      <c r="A64" s="48" t="s">
        <v>137</v>
      </c>
      <c r="B64" s="50" t="s">
        <v>65</v>
      </c>
    </row>
    <row r="65" spans="1:2" ht="15">
      <c r="A65" s="44" t="s">
        <v>138</v>
      </c>
      <c r="B65" s="43" t="s">
        <v>22</v>
      </c>
    </row>
    <row r="66" spans="1:2" ht="15">
      <c r="A66" s="48" t="s">
        <v>139</v>
      </c>
      <c r="B66" s="43" t="s">
        <v>18</v>
      </c>
    </row>
    <row r="67" spans="1:2" ht="15">
      <c r="A67" s="48" t="s">
        <v>140</v>
      </c>
      <c r="B67" s="43" t="s">
        <v>141</v>
      </c>
    </row>
    <row r="68" spans="1:2" ht="15">
      <c r="A68" s="44" t="s">
        <v>142</v>
      </c>
      <c r="B68" s="49" t="s">
        <v>24</v>
      </c>
    </row>
    <row r="69" spans="1:2" ht="15">
      <c r="A69" s="48" t="s">
        <v>143</v>
      </c>
      <c r="B69" s="43" t="s">
        <v>24</v>
      </c>
    </row>
    <row r="70" spans="1:2" ht="15">
      <c r="A70" s="44" t="s">
        <v>144</v>
      </c>
      <c r="B70" s="50" t="s">
        <v>20</v>
      </c>
    </row>
    <row r="71" spans="1:2" ht="15">
      <c r="A71" s="44" t="s">
        <v>145</v>
      </c>
      <c r="B71" s="50" t="s">
        <v>21</v>
      </c>
    </row>
    <row r="72" spans="1:2" ht="15">
      <c r="A72" s="45" t="s">
        <v>146</v>
      </c>
      <c r="B72" s="43" t="s">
        <v>88</v>
      </c>
    </row>
    <row r="73" spans="1:2" ht="15">
      <c r="A73" s="48" t="s">
        <v>147</v>
      </c>
      <c r="B73" s="50" t="s">
        <v>15</v>
      </c>
    </row>
    <row r="74" spans="1:2" ht="15">
      <c r="A74" s="48" t="s">
        <v>148</v>
      </c>
      <c r="B74" s="51" t="s">
        <v>119</v>
      </c>
    </row>
    <row r="75" spans="1:2" ht="15">
      <c r="A75" s="48" t="s">
        <v>149</v>
      </c>
      <c r="B75" s="43" t="s">
        <v>18</v>
      </c>
    </row>
    <row r="76" spans="1:2" ht="15">
      <c r="A76" s="48" t="s">
        <v>150</v>
      </c>
      <c r="B76" s="43" t="s">
        <v>19</v>
      </c>
    </row>
    <row r="77" spans="1:2" ht="15">
      <c r="A77" s="48" t="s">
        <v>151</v>
      </c>
      <c r="B77" s="43" t="s">
        <v>65</v>
      </c>
    </row>
    <row r="78" spans="1:2" ht="15">
      <c r="A78" s="48" t="s">
        <v>152</v>
      </c>
      <c r="B78" s="43" t="s">
        <v>12</v>
      </c>
    </row>
    <row r="79" spans="1:2" ht="15">
      <c r="A79" s="52" t="s">
        <v>153</v>
      </c>
      <c r="B79" s="43" t="s">
        <v>141</v>
      </c>
    </row>
    <row r="80" spans="1:2" ht="15">
      <c r="A80" s="48" t="s">
        <v>154</v>
      </c>
      <c r="B80" s="43" t="s">
        <v>14</v>
      </c>
    </row>
    <row r="81" spans="1:2" ht="15">
      <c r="A81" s="48" t="s">
        <v>155</v>
      </c>
      <c r="B81" s="43" t="s">
        <v>77</v>
      </c>
    </row>
    <row r="82" spans="1:2" ht="15">
      <c r="A82" s="48" t="s">
        <v>156</v>
      </c>
      <c r="B82" s="43" t="s">
        <v>65</v>
      </c>
    </row>
    <row r="83" spans="1:2" ht="15">
      <c r="A83" s="44" t="s">
        <v>157</v>
      </c>
      <c r="B83" s="50" t="s">
        <v>65</v>
      </c>
    </row>
    <row r="84" spans="1:2" ht="15">
      <c r="A84" s="44" t="s">
        <v>158</v>
      </c>
      <c r="B84" s="43" t="s">
        <v>65</v>
      </c>
    </row>
    <row r="85" spans="1:2" ht="15">
      <c r="A85" s="48" t="s">
        <v>159</v>
      </c>
      <c r="B85" s="51" t="s">
        <v>119</v>
      </c>
    </row>
    <row r="86" spans="1:2" ht="15">
      <c r="A86" s="48" t="s">
        <v>160</v>
      </c>
      <c r="B86" s="46" t="s">
        <v>23</v>
      </c>
    </row>
    <row r="87" spans="1:2" ht="15">
      <c r="A87" s="44" t="s">
        <v>161</v>
      </c>
      <c r="B87" s="50" t="s">
        <v>65</v>
      </c>
    </row>
    <row r="88" spans="1:2" ht="15">
      <c r="A88" s="48" t="s">
        <v>162</v>
      </c>
      <c r="B88" s="46" t="s">
        <v>68</v>
      </c>
    </row>
    <row r="89" spans="1:2" ht="15">
      <c r="A89" s="48" t="s">
        <v>163</v>
      </c>
      <c r="B89" s="43" t="s">
        <v>164</v>
      </c>
    </row>
    <row r="90" spans="1:2" ht="15">
      <c r="A90" s="57" t="s">
        <v>48</v>
      </c>
      <c r="B90" s="43" t="s">
        <v>12</v>
      </c>
    </row>
    <row r="91" spans="1:2" ht="15">
      <c r="A91" s="48" t="s">
        <v>165</v>
      </c>
      <c r="B91" s="51" t="s">
        <v>166</v>
      </c>
    </row>
    <row r="92" spans="1:2" ht="15">
      <c r="A92" s="45" t="s">
        <v>167</v>
      </c>
      <c r="B92" s="46" t="s">
        <v>24</v>
      </c>
    </row>
    <row r="93" spans="1:2" ht="15">
      <c r="A93" s="52" t="s">
        <v>168</v>
      </c>
      <c r="B93" s="50" t="s">
        <v>15</v>
      </c>
    </row>
    <row r="94" spans="1:2" ht="15">
      <c r="A94" s="56" t="s">
        <v>50</v>
      </c>
      <c r="B94" s="43" t="s">
        <v>24</v>
      </c>
    </row>
    <row r="95" spans="1:2" ht="15">
      <c r="A95" s="58" t="s">
        <v>169</v>
      </c>
      <c r="B95" s="43" t="s">
        <v>23</v>
      </c>
    </row>
    <row r="96" spans="1:2" ht="15">
      <c r="A96" s="52" t="s">
        <v>170</v>
      </c>
      <c r="B96" s="43" t="s">
        <v>13</v>
      </c>
    </row>
    <row r="97" spans="1:2" ht="15">
      <c r="A97" s="44" t="s">
        <v>171</v>
      </c>
      <c r="B97" s="43" t="s">
        <v>130</v>
      </c>
    </row>
    <row r="98" spans="1:2" ht="15">
      <c r="A98" s="48" t="s">
        <v>172</v>
      </c>
      <c r="B98" s="51" t="s">
        <v>65</v>
      </c>
    </row>
    <row r="99" spans="1:2" ht="15">
      <c r="A99" s="48" t="s">
        <v>173</v>
      </c>
      <c r="B99" s="46" t="s">
        <v>84</v>
      </c>
    </row>
    <row r="100" spans="1:2" ht="15">
      <c r="A100" s="48" t="s">
        <v>174</v>
      </c>
      <c r="B100" s="46" t="s">
        <v>19</v>
      </c>
    </row>
    <row r="101" spans="1:2" ht="15">
      <c r="A101" s="52" t="s">
        <v>175</v>
      </c>
      <c r="B101" s="50" t="s">
        <v>18</v>
      </c>
    </row>
    <row r="102" spans="1:2" ht="15">
      <c r="A102" s="44" t="s">
        <v>176</v>
      </c>
      <c r="B102" s="43" t="s">
        <v>16</v>
      </c>
    </row>
    <row r="103" spans="1:2" ht="15">
      <c r="A103" s="59" t="s">
        <v>177</v>
      </c>
      <c r="B103" s="43" t="s">
        <v>141</v>
      </c>
    </row>
    <row r="104" spans="1:2" ht="15">
      <c r="A104" s="58" t="s">
        <v>178</v>
      </c>
      <c r="B104" s="43" t="s">
        <v>164</v>
      </c>
    </row>
    <row r="105" spans="1:2" ht="15">
      <c r="A105" s="44" t="s">
        <v>179</v>
      </c>
      <c r="B105" s="43" t="s">
        <v>141</v>
      </c>
    </row>
    <row r="106" spans="1:2" ht="15">
      <c r="A106" s="48" t="s">
        <v>180</v>
      </c>
      <c r="B106" s="50" t="s">
        <v>80</v>
      </c>
    </row>
    <row r="107" spans="1:2" ht="15">
      <c r="A107" s="56" t="s">
        <v>181</v>
      </c>
      <c r="B107" s="43" t="s">
        <v>14</v>
      </c>
    </row>
    <row r="108" spans="1:2" ht="15">
      <c r="A108" s="44" t="s">
        <v>182</v>
      </c>
      <c r="B108" s="50" t="s">
        <v>19</v>
      </c>
    </row>
    <row r="109" spans="1:2" ht="15">
      <c r="A109" s="48" t="s">
        <v>183</v>
      </c>
      <c r="B109" s="43" t="s">
        <v>184</v>
      </c>
    </row>
    <row r="110" spans="1:2" ht="15">
      <c r="A110" s="44" t="s">
        <v>185</v>
      </c>
      <c r="B110" s="50" t="s">
        <v>75</v>
      </c>
    </row>
    <row r="111" spans="1:2" ht="15">
      <c r="A111" s="53" t="s">
        <v>186</v>
      </c>
      <c r="B111" s="46" t="s">
        <v>21</v>
      </c>
    </row>
    <row r="112" spans="1:2" ht="15">
      <c r="A112" s="44" t="s">
        <v>187</v>
      </c>
      <c r="B112" s="43" t="s">
        <v>21</v>
      </c>
    </row>
    <row r="113" spans="1:2" ht="15">
      <c r="A113" s="48" t="s">
        <v>188</v>
      </c>
      <c r="B113" s="43" t="s">
        <v>184</v>
      </c>
    </row>
    <row r="114" spans="1:2" ht="15">
      <c r="A114" s="48" t="s">
        <v>189</v>
      </c>
      <c r="B114" s="43" t="s">
        <v>16</v>
      </c>
    </row>
    <row r="115" spans="1:2" ht="15">
      <c r="A115" s="48" t="s">
        <v>190</v>
      </c>
      <c r="B115" s="50" t="s">
        <v>17</v>
      </c>
    </row>
    <row r="116" spans="1:2" ht="15">
      <c r="A116" s="45" t="s">
        <v>191</v>
      </c>
      <c r="B116" s="46" t="s">
        <v>84</v>
      </c>
    </row>
    <row r="117" spans="1:2" ht="15">
      <c r="A117" s="48" t="s">
        <v>192</v>
      </c>
      <c r="B117" s="51" t="s">
        <v>166</v>
      </c>
    </row>
    <row r="118" spans="1:2" ht="15">
      <c r="A118" s="44" t="s">
        <v>193</v>
      </c>
      <c r="B118" s="50" t="s">
        <v>17</v>
      </c>
    </row>
    <row r="119" spans="1:2" ht="15">
      <c r="A119" s="48" t="s">
        <v>194</v>
      </c>
      <c r="B119" s="55" t="s">
        <v>15</v>
      </c>
    </row>
    <row r="120" spans="1:2" ht="15">
      <c r="A120" s="48" t="s">
        <v>57</v>
      </c>
      <c r="B120" s="43" t="s">
        <v>164</v>
      </c>
    </row>
    <row r="121" spans="1:2" ht="15">
      <c r="A121" s="52" t="s">
        <v>195</v>
      </c>
      <c r="B121" s="43" t="s">
        <v>12</v>
      </c>
    </row>
    <row r="122" spans="1:2" ht="15">
      <c r="A122" s="52" t="s">
        <v>196</v>
      </c>
      <c r="B122" s="43" t="s">
        <v>12</v>
      </c>
    </row>
    <row r="123" spans="1:2" ht="15">
      <c r="A123" s="48" t="s">
        <v>197</v>
      </c>
      <c r="B123" s="46" t="s">
        <v>84</v>
      </c>
    </row>
    <row r="124" spans="1:2" ht="15">
      <c r="A124" s="53" t="s">
        <v>198</v>
      </c>
      <c r="B124" s="46" t="s">
        <v>21</v>
      </c>
    </row>
    <row r="125" spans="1:2" ht="15">
      <c r="A125" s="48" t="s">
        <v>199</v>
      </c>
      <c r="B125" s="46" t="s">
        <v>200</v>
      </c>
    </row>
    <row r="126" spans="1:2" ht="15">
      <c r="A126" s="44" t="s">
        <v>201</v>
      </c>
      <c r="B126" s="43" t="s">
        <v>16</v>
      </c>
    </row>
    <row r="127" spans="1:2" ht="15">
      <c r="A127" s="44" t="s">
        <v>202</v>
      </c>
      <c r="B127" s="43" t="s">
        <v>18</v>
      </c>
    </row>
    <row r="128" spans="1:2" ht="15">
      <c r="A128" s="44" t="s">
        <v>203</v>
      </c>
      <c r="B128" s="43" t="s">
        <v>16</v>
      </c>
    </row>
    <row r="129" spans="1:2" ht="15">
      <c r="A129" s="44" t="s">
        <v>204</v>
      </c>
      <c r="B129" s="50" t="s">
        <v>15</v>
      </c>
    </row>
    <row r="130" spans="1:2" ht="15">
      <c r="A130" s="48" t="s">
        <v>205</v>
      </c>
      <c r="B130" s="46" t="s">
        <v>24</v>
      </c>
    </row>
    <row r="131" spans="1:2" ht="15">
      <c r="A131" s="48" t="s">
        <v>206</v>
      </c>
      <c r="B131" s="55" t="s">
        <v>13</v>
      </c>
    </row>
    <row r="132" spans="1:2" ht="15">
      <c r="A132" s="48" t="s">
        <v>207</v>
      </c>
      <c r="B132" s="43" t="s">
        <v>21</v>
      </c>
    </row>
    <row r="133" spans="1:2" ht="15">
      <c r="A133" s="48" t="s">
        <v>208</v>
      </c>
      <c r="B133" s="43" t="s">
        <v>12</v>
      </c>
    </row>
    <row r="134" spans="1:2" ht="15">
      <c r="A134" s="45" t="s">
        <v>209</v>
      </c>
      <c r="B134" s="46" t="s">
        <v>200</v>
      </c>
    </row>
    <row r="135" spans="1:2" ht="15">
      <c r="A135" s="48" t="s">
        <v>210</v>
      </c>
      <c r="B135" s="46" t="s">
        <v>68</v>
      </c>
    </row>
    <row r="136" spans="1:2" ht="15">
      <c r="A136" s="48" t="s">
        <v>211</v>
      </c>
      <c r="B136" s="51" t="s">
        <v>119</v>
      </c>
    </row>
    <row r="137" spans="1:2" ht="15">
      <c r="A137" s="44" t="s">
        <v>212</v>
      </c>
      <c r="B137" s="50" t="s">
        <v>80</v>
      </c>
    </row>
    <row r="138" spans="1:2" ht="15">
      <c r="A138" s="44" t="s">
        <v>213</v>
      </c>
      <c r="B138" s="43" t="s">
        <v>65</v>
      </c>
    </row>
    <row r="139" spans="1:2" ht="15">
      <c r="A139" s="48" t="s">
        <v>214</v>
      </c>
      <c r="B139" s="43" t="s">
        <v>22</v>
      </c>
    </row>
    <row r="140" spans="1:2" ht="15">
      <c r="A140" s="48" t="s">
        <v>215</v>
      </c>
      <c r="B140" s="43" t="s">
        <v>71</v>
      </c>
    </row>
    <row r="141" spans="1:2" ht="15">
      <c r="A141" s="53" t="s">
        <v>216</v>
      </c>
      <c r="B141" s="43" t="s">
        <v>130</v>
      </c>
    </row>
    <row r="142" spans="1:2" ht="15">
      <c r="A142" s="48" t="s">
        <v>217</v>
      </c>
      <c r="B142" s="43" t="s">
        <v>24</v>
      </c>
    </row>
    <row r="143" spans="1:2" ht="15">
      <c r="A143" s="48" t="s">
        <v>218</v>
      </c>
      <c r="B143" s="49" t="s">
        <v>19</v>
      </c>
    </row>
    <row r="144" spans="1:2" ht="15">
      <c r="A144" s="48" t="s">
        <v>219</v>
      </c>
      <c r="B144" s="43" t="s">
        <v>13</v>
      </c>
    </row>
    <row r="145" spans="1:2" ht="15">
      <c r="A145" s="44" t="s">
        <v>220</v>
      </c>
      <c r="B145" s="43" t="s">
        <v>98</v>
      </c>
    </row>
    <row r="146" spans="1:2" ht="15">
      <c r="A146" s="48" t="s">
        <v>221</v>
      </c>
      <c r="B146" s="43" t="s">
        <v>15</v>
      </c>
    </row>
    <row r="147" spans="1:2" ht="15">
      <c r="A147" s="56" t="s">
        <v>222</v>
      </c>
      <c r="B147" s="43" t="s">
        <v>164</v>
      </c>
    </row>
    <row r="148" spans="1:2" ht="15">
      <c r="A148" s="45" t="s">
        <v>223</v>
      </c>
      <c r="B148" s="46" t="s">
        <v>21</v>
      </c>
    </row>
    <row r="149" spans="1:2" ht="15">
      <c r="A149" s="44" t="s">
        <v>224</v>
      </c>
      <c r="B149" s="43" t="s">
        <v>141</v>
      </c>
    </row>
    <row r="150" spans="1:2" ht="15">
      <c r="A150" s="56" t="s">
        <v>225</v>
      </c>
      <c r="B150" s="43" t="s">
        <v>24</v>
      </c>
    </row>
    <row r="151" spans="1:2" ht="15">
      <c r="A151" s="44" t="s">
        <v>226</v>
      </c>
      <c r="B151" s="50" t="s">
        <v>19</v>
      </c>
    </row>
    <row r="152" spans="1:2" ht="15">
      <c r="A152" s="48" t="s">
        <v>227</v>
      </c>
      <c r="B152" s="46" t="s">
        <v>15</v>
      </c>
    </row>
    <row r="153" spans="1:2" ht="15">
      <c r="A153" s="48" t="s">
        <v>228</v>
      </c>
      <c r="B153" s="43" t="s">
        <v>98</v>
      </c>
    </row>
    <row r="154" spans="1:2" ht="15">
      <c r="A154" s="52" t="s">
        <v>229</v>
      </c>
      <c r="B154" s="43" t="s">
        <v>88</v>
      </c>
    </row>
    <row r="155" spans="1:2" ht="15">
      <c r="A155" s="48" t="s">
        <v>230</v>
      </c>
      <c r="B155" s="43" t="s">
        <v>18</v>
      </c>
    </row>
    <row r="156" spans="1:2" ht="15">
      <c r="A156" s="60" t="s">
        <v>231</v>
      </c>
      <c r="B156" s="43" t="s">
        <v>75</v>
      </c>
    </row>
    <row r="157" spans="1:2" ht="15">
      <c r="A157" s="48" t="s">
        <v>232</v>
      </c>
      <c r="B157" s="43" t="s">
        <v>16</v>
      </c>
    </row>
    <row r="158" spans="1:2" ht="15">
      <c r="A158" s="56" t="s">
        <v>233</v>
      </c>
      <c r="B158" s="55" t="s">
        <v>21</v>
      </c>
    </row>
    <row r="159" spans="1:2" ht="15">
      <c r="A159" s="48" t="s">
        <v>234</v>
      </c>
      <c r="B159" s="43" t="s">
        <v>141</v>
      </c>
    </row>
    <row r="160" spans="1:2" ht="15">
      <c r="A160" s="48" t="s">
        <v>235</v>
      </c>
      <c r="B160" s="43" t="s">
        <v>98</v>
      </c>
    </row>
    <row r="161" spans="1:2" ht="15">
      <c r="A161" s="52" t="s">
        <v>236</v>
      </c>
      <c r="B161" s="50" t="s">
        <v>15</v>
      </c>
    </row>
    <row r="162" spans="1:2" ht="15">
      <c r="A162" s="52" t="s">
        <v>237</v>
      </c>
      <c r="B162" s="43" t="s">
        <v>141</v>
      </c>
    </row>
    <row r="163" spans="1:2" ht="15">
      <c r="A163" s="56" t="s">
        <v>238</v>
      </c>
      <c r="B163" s="43" t="s">
        <v>77</v>
      </c>
    </row>
    <row r="164" spans="1:2" ht="15">
      <c r="A164" s="44" t="s">
        <v>239</v>
      </c>
      <c r="B164" s="43" t="s">
        <v>13</v>
      </c>
    </row>
    <row r="165" spans="1:2" ht="15">
      <c r="A165" s="44" t="s">
        <v>240</v>
      </c>
      <c r="B165" s="43" t="s">
        <v>98</v>
      </c>
    </row>
    <row r="166" spans="1:2" ht="15">
      <c r="A166" s="45" t="s">
        <v>241</v>
      </c>
      <c r="B166" s="43" t="s">
        <v>88</v>
      </c>
    </row>
    <row r="167" spans="1:2" ht="15">
      <c r="A167" s="45" t="s">
        <v>242</v>
      </c>
      <c r="B167" s="51" t="s">
        <v>91</v>
      </c>
    </row>
    <row r="168" spans="1:2" ht="15">
      <c r="A168" s="44" t="s">
        <v>243</v>
      </c>
      <c r="B168" s="43" t="s">
        <v>12</v>
      </c>
    </row>
    <row r="169" spans="1:2" ht="15">
      <c r="A169" s="52" t="s">
        <v>244</v>
      </c>
      <c r="B169" s="43" t="s">
        <v>13</v>
      </c>
    </row>
    <row r="170" spans="1:2" ht="15">
      <c r="A170" s="48" t="s">
        <v>245</v>
      </c>
      <c r="B170" s="43" t="s">
        <v>164</v>
      </c>
    </row>
    <row r="171" spans="1:2" ht="15">
      <c r="A171" s="44" t="s">
        <v>246</v>
      </c>
      <c r="B171" s="49" t="s">
        <v>126</v>
      </c>
    </row>
    <row r="172" spans="1:2" ht="15">
      <c r="A172" s="44" t="s">
        <v>247</v>
      </c>
      <c r="B172" s="43" t="s">
        <v>65</v>
      </c>
    </row>
    <row r="173" spans="1:2" ht="15">
      <c r="A173" s="56" t="s">
        <v>248</v>
      </c>
      <c r="B173" s="43" t="s">
        <v>19</v>
      </c>
    </row>
    <row r="174" spans="1:2" ht="15">
      <c r="A174" s="48" t="s">
        <v>249</v>
      </c>
      <c r="B174" s="51" t="s">
        <v>119</v>
      </c>
    </row>
    <row r="175" spans="1:2" ht="15">
      <c r="A175" s="48" t="s">
        <v>250</v>
      </c>
      <c r="B175" s="43" t="s">
        <v>141</v>
      </c>
    </row>
    <row r="176" spans="1:2" ht="15">
      <c r="A176" s="53" t="s">
        <v>251</v>
      </c>
      <c r="B176" s="43" t="s">
        <v>130</v>
      </c>
    </row>
    <row r="177" spans="1:2" ht="15">
      <c r="A177" s="44" t="s">
        <v>252</v>
      </c>
      <c r="B177" s="50" t="s">
        <v>24</v>
      </c>
    </row>
    <row r="178" spans="1:2" ht="15">
      <c r="A178" s="44" t="s">
        <v>253</v>
      </c>
      <c r="B178" s="50" t="s">
        <v>12</v>
      </c>
    </row>
    <row r="179" spans="1:2" ht="15">
      <c r="A179" s="53" t="s">
        <v>254</v>
      </c>
      <c r="B179" s="54" t="s">
        <v>12</v>
      </c>
    </row>
    <row r="180" spans="1:2" ht="15">
      <c r="A180" s="48" t="s">
        <v>255</v>
      </c>
      <c r="B180" s="51" t="s">
        <v>166</v>
      </c>
    </row>
    <row r="181" spans="1:2" ht="15">
      <c r="A181" s="52" t="s">
        <v>256</v>
      </c>
      <c r="B181" s="50" t="s">
        <v>18</v>
      </c>
    </row>
    <row r="182" spans="1:2" ht="15">
      <c r="A182" s="48" t="s">
        <v>257</v>
      </c>
      <c r="B182" s="43" t="s">
        <v>141</v>
      </c>
    </row>
    <row r="183" spans="1:2" ht="15">
      <c r="A183" s="44" t="s">
        <v>258</v>
      </c>
      <c r="B183" s="43" t="s">
        <v>141</v>
      </c>
    </row>
    <row r="184" spans="1:2" ht="15">
      <c r="A184" s="44" t="s">
        <v>259</v>
      </c>
      <c r="B184" s="43" t="s">
        <v>98</v>
      </c>
    </row>
    <row r="185" spans="1:2" ht="15">
      <c r="A185" s="44" t="s">
        <v>260</v>
      </c>
      <c r="B185" s="43" t="s">
        <v>164</v>
      </c>
    </row>
    <row r="186" spans="1:2" ht="15">
      <c r="A186" s="48" t="s">
        <v>261</v>
      </c>
      <c r="B186" s="43" t="s">
        <v>21</v>
      </c>
    </row>
    <row r="187" spans="1:2" ht="15">
      <c r="A187" s="44" t="s">
        <v>262</v>
      </c>
      <c r="B187" s="49" t="s">
        <v>126</v>
      </c>
    </row>
    <row r="188" spans="1:2" ht="15">
      <c r="A188" s="48" t="s">
        <v>263</v>
      </c>
      <c r="B188" s="43" t="s">
        <v>141</v>
      </c>
    </row>
    <row r="189" spans="1:2" ht="15">
      <c r="A189" s="48" t="s">
        <v>264</v>
      </c>
      <c r="B189" s="43" t="s">
        <v>12</v>
      </c>
    </row>
    <row r="190" spans="1:2" ht="15">
      <c r="A190" s="53" t="s">
        <v>265</v>
      </c>
      <c r="B190" s="50" t="s">
        <v>12</v>
      </c>
    </row>
    <row r="191" spans="1:2" ht="15">
      <c r="A191" s="44" t="s">
        <v>3</v>
      </c>
      <c r="B191" s="43" t="s">
        <v>12</v>
      </c>
    </row>
    <row r="192" spans="1:2" ht="15">
      <c r="A192" s="44" t="s">
        <v>266</v>
      </c>
      <c r="B192" s="43" t="s">
        <v>13</v>
      </c>
    </row>
    <row r="193" spans="1:2" ht="15">
      <c r="A193" s="48" t="s">
        <v>267</v>
      </c>
      <c r="B193" s="43" t="s">
        <v>16</v>
      </c>
    </row>
    <row r="194" spans="1:2" ht="15">
      <c r="A194" s="48" t="s">
        <v>268</v>
      </c>
      <c r="B194" s="43" t="s">
        <v>15</v>
      </c>
    </row>
    <row r="195" spans="1:2" ht="15">
      <c r="A195" s="44" t="s">
        <v>269</v>
      </c>
      <c r="B195" s="43" t="s">
        <v>12</v>
      </c>
    </row>
    <row r="196" spans="1:2" ht="15">
      <c r="A196" s="48" t="s">
        <v>270</v>
      </c>
      <c r="B196" s="43" t="s">
        <v>16</v>
      </c>
    </row>
    <row r="197" spans="1:2" ht="15">
      <c r="A197" s="48" t="s">
        <v>271</v>
      </c>
      <c r="B197" s="50" t="s">
        <v>80</v>
      </c>
    </row>
    <row r="198" spans="1:2" ht="15">
      <c r="A198" s="44" t="s">
        <v>91</v>
      </c>
      <c r="B198" s="46" t="s">
        <v>13</v>
      </c>
    </row>
    <row r="199" spans="1:2" ht="15">
      <c r="A199" s="48" t="s">
        <v>272</v>
      </c>
      <c r="B199" s="50" t="s">
        <v>20</v>
      </c>
    </row>
    <row r="200" spans="1:2" ht="15">
      <c r="A200" s="48" t="s">
        <v>273</v>
      </c>
      <c r="B200" s="50" t="s">
        <v>17</v>
      </c>
    </row>
    <row r="201" spans="1:2" ht="15">
      <c r="A201" s="44" t="s">
        <v>274</v>
      </c>
      <c r="B201" s="43" t="s">
        <v>22</v>
      </c>
    </row>
    <row r="202" spans="1:2" ht="15">
      <c r="A202" s="48" t="s">
        <v>275</v>
      </c>
      <c r="B202" s="61" t="s">
        <v>126</v>
      </c>
    </row>
    <row r="203" spans="1:2" ht="15">
      <c r="A203" s="48" t="s">
        <v>276</v>
      </c>
      <c r="B203" s="51" t="s">
        <v>166</v>
      </c>
    </row>
    <row r="204" spans="1:2" ht="15">
      <c r="A204" s="52" t="s">
        <v>277</v>
      </c>
      <c r="B204" s="43" t="s">
        <v>65</v>
      </c>
    </row>
    <row r="205" spans="1:2" ht="15">
      <c r="A205" s="48" t="s">
        <v>278</v>
      </c>
      <c r="B205" s="43" t="s">
        <v>21</v>
      </c>
    </row>
    <row r="206" spans="1:2" ht="15">
      <c r="A206" s="48" t="s">
        <v>279</v>
      </c>
      <c r="B206" s="43" t="s">
        <v>14</v>
      </c>
    </row>
    <row r="207" spans="1:2" ht="15">
      <c r="A207" s="44" t="s">
        <v>63</v>
      </c>
      <c r="B207" s="43" t="s">
        <v>23</v>
      </c>
    </row>
    <row r="208" spans="1:2" ht="15">
      <c r="A208" s="56" t="s">
        <v>280</v>
      </c>
      <c r="B208" s="43" t="s">
        <v>19</v>
      </c>
    </row>
    <row r="209" spans="1:2" ht="15">
      <c r="A209" s="48" t="s">
        <v>51</v>
      </c>
      <c r="B209" s="50" t="s">
        <v>17</v>
      </c>
    </row>
    <row r="210" spans="1:2" ht="15">
      <c r="A210" s="44" t="s">
        <v>281</v>
      </c>
      <c r="B210" s="43" t="s">
        <v>21</v>
      </c>
    </row>
    <row r="211" spans="1:2" ht="15">
      <c r="A211" s="44" t="s">
        <v>282</v>
      </c>
      <c r="B211" s="50" t="s">
        <v>19</v>
      </c>
    </row>
    <row r="212" spans="1:2" ht="15">
      <c r="A212" s="45" t="s">
        <v>283</v>
      </c>
      <c r="B212" s="46" t="s">
        <v>21</v>
      </c>
    </row>
    <row r="213" spans="1:2" ht="15">
      <c r="A213" s="45" t="s">
        <v>284</v>
      </c>
      <c r="B213" s="43" t="s">
        <v>130</v>
      </c>
    </row>
    <row r="214" spans="1:2" ht="15">
      <c r="A214" s="56" t="s">
        <v>285</v>
      </c>
      <c r="B214" s="43" t="s">
        <v>14</v>
      </c>
    </row>
    <row r="215" spans="1:2" ht="15">
      <c r="A215" s="56" t="s">
        <v>286</v>
      </c>
      <c r="B215" s="43" t="s">
        <v>19</v>
      </c>
    </row>
    <row r="216" spans="1:2" ht="15">
      <c r="A216" s="48" t="s">
        <v>287</v>
      </c>
      <c r="B216" s="50" t="s">
        <v>65</v>
      </c>
    </row>
    <row r="217" spans="1:2" ht="15">
      <c r="A217" s="48" t="s">
        <v>288</v>
      </c>
      <c r="B217" s="43" t="s">
        <v>24</v>
      </c>
    </row>
    <row r="218" spans="1:2" ht="15">
      <c r="A218" s="52" t="s">
        <v>289</v>
      </c>
      <c r="B218" s="50" t="s">
        <v>18</v>
      </c>
    </row>
    <row r="219" spans="1:2" ht="15">
      <c r="A219" s="48" t="s">
        <v>290</v>
      </c>
      <c r="B219" s="43" t="s">
        <v>16</v>
      </c>
    </row>
    <row r="220" spans="1:2" ht="15">
      <c r="A220" s="45" t="s">
        <v>291</v>
      </c>
      <c r="B220" s="51" t="s">
        <v>166</v>
      </c>
    </row>
    <row r="221" spans="1:2" ht="15">
      <c r="A221" s="52" t="s">
        <v>292</v>
      </c>
      <c r="B221" s="43" t="s">
        <v>65</v>
      </c>
    </row>
    <row r="222" spans="1:2" ht="15">
      <c r="A222" s="48" t="s">
        <v>293</v>
      </c>
      <c r="B222" s="43" t="s">
        <v>65</v>
      </c>
    </row>
    <row r="223" spans="1:2" ht="15">
      <c r="A223" s="48" t="s">
        <v>294</v>
      </c>
      <c r="B223" s="43" t="s">
        <v>18</v>
      </c>
    </row>
    <row r="224" spans="1:2" ht="15">
      <c r="A224" s="44" t="s">
        <v>295</v>
      </c>
      <c r="B224" s="50" t="s">
        <v>18</v>
      </c>
    </row>
    <row r="225" spans="1:2" ht="15">
      <c r="A225" s="52" t="s">
        <v>296</v>
      </c>
      <c r="B225" s="43" t="s">
        <v>12</v>
      </c>
    </row>
    <row r="226" spans="1:2" ht="15">
      <c r="A226" s="45" t="s">
        <v>297</v>
      </c>
      <c r="B226" s="46" t="s">
        <v>21</v>
      </c>
    </row>
    <row r="227" spans="1:2" ht="15">
      <c r="A227" s="48" t="s">
        <v>298</v>
      </c>
      <c r="B227" s="46" t="s">
        <v>19</v>
      </c>
    </row>
    <row r="228" spans="1:2" ht="15">
      <c r="A228" s="45" t="s">
        <v>299</v>
      </c>
      <c r="B228" s="46" t="s">
        <v>300</v>
      </c>
    </row>
    <row r="229" spans="1:2" ht="15">
      <c r="A229" s="44" t="s">
        <v>301</v>
      </c>
      <c r="B229" s="43" t="s">
        <v>141</v>
      </c>
    </row>
    <row r="230" spans="1:2" ht="15">
      <c r="A230" s="48" t="s">
        <v>302</v>
      </c>
      <c r="B230" s="51" t="s">
        <v>166</v>
      </c>
    </row>
    <row r="231" spans="1:2" ht="15">
      <c r="A231" s="44" t="s">
        <v>303</v>
      </c>
      <c r="B231" s="43" t="s">
        <v>12</v>
      </c>
    </row>
    <row r="232" spans="1:2" ht="15">
      <c r="A232" s="44" t="s">
        <v>304</v>
      </c>
      <c r="B232" s="43" t="s">
        <v>19</v>
      </c>
    </row>
    <row r="233" spans="1:2" ht="15">
      <c r="A233" s="52" t="s">
        <v>305</v>
      </c>
      <c r="B233" s="43" t="s">
        <v>141</v>
      </c>
    </row>
    <row r="234" spans="1:2" ht="15">
      <c r="A234" s="44" t="s">
        <v>306</v>
      </c>
      <c r="B234" s="43" t="s">
        <v>14</v>
      </c>
    </row>
    <row r="235" spans="1:2" ht="15">
      <c r="A235" s="53" t="s">
        <v>307</v>
      </c>
      <c r="B235" s="43" t="s">
        <v>130</v>
      </c>
    </row>
    <row r="236" spans="1:2" ht="15">
      <c r="A236" s="48" t="s">
        <v>308</v>
      </c>
      <c r="B236" s="43" t="s">
        <v>13</v>
      </c>
    </row>
    <row r="237" spans="1:2" ht="15">
      <c r="A237" s="45" t="s">
        <v>309</v>
      </c>
      <c r="B237" s="46" t="s">
        <v>19</v>
      </c>
    </row>
    <row r="238" spans="1:2" ht="15">
      <c r="A238" s="48" t="s">
        <v>310</v>
      </c>
      <c r="B238" s="43" t="s">
        <v>16</v>
      </c>
    </row>
    <row r="239" spans="1:2" ht="15">
      <c r="A239" s="48" t="s">
        <v>311</v>
      </c>
      <c r="B239" s="50" t="s">
        <v>17</v>
      </c>
    </row>
    <row r="240" spans="1:2" ht="15">
      <c r="A240" s="53" t="s">
        <v>312</v>
      </c>
      <c r="B240" s="46" t="s">
        <v>21</v>
      </c>
    </row>
    <row r="241" spans="1:2" ht="15">
      <c r="A241" s="48" t="s">
        <v>313</v>
      </c>
      <c r="B241" s="46" t="s">
        <v>24</v>
      </c>
    </row>
    <row r="242" spans="1:2" ht="15">
      <c r="A242" s="44" t="s">
        <v>314</v>
      </c>
      <c r="B242" s="50" t="s">
        <v>80</v>
      </c>
    </row>
    <row r="243" spans="1:2" ht="15">
      <c r="A243" s="53" t="s">
        <v>315</v>
      </c>
      <c r="B243" s="54" t="s">
        <v>20</v>
      </c>
    </row>
    <row r="244" spans="1:2" ht="15">
      <c r="A244" s="52" t="s">
        <v>316</v>
      </c>
      <c r="B244" s="43" t="s">
        <v>12</v>
      </c>
    </row>
    <row r="245" spans="1:2" ht="15">
      <c r="A245" s="48" t="s">
        <v>62</v>
      </c>
      <c r="B245" s="43" t="s">
        <v>21</v>
      </c>
    </row>
    <row r="246" spans="1:2" ht="15">
      <c r="A246" s="56" t="s">
        <v>317</v>
      </c>
      <c r="B246" s="43" t="s">
        <v>13</v>
      </c>
    </row>
    <row r="247" spans="1:2" ht="15">
      <c r="A247" s="44" t="s">
        <v>318</v>
      </c>
      <c r="B247" s="43" t="s">
        <v>65</v>
      </c>
    </row>
    <row r="248" spans="1:2" ht="15">
      <c r="A248" s="48" t="s">
        <v>319</v>
      </c>
      <c r="B248" s="43" t="s">
        <v>12</v>
      </c>
    </row>
    <row r="249" spans="1:2" ht="15">
      <c r="A249" s="44" t="s">
        <v>320</v>
      </c>
      <c r="B249" s="43" t="s">
        <v>16</v>
      </c>
    </row>
    <row r="250" spans="1:2" ht="15">
      <c r="A250" s="45" t="s">
        <v>321</v>
      </c>
      <c r="B250" s="46" t="s">
        <v>24</v>
      </c>
    </row>
    <row r="251" spans="1:2" ht="15">
      <c r="A251" s="48" t="s">
        <v>322</v>
      </c>
      <c r="B251" s="43" t="s">
        <v>12</v>
      </c>
    </row>
    <row r="252" spans="1:2" ht="15">
      <c r="A252" s="44" t="s">
        <v>323</v>
      </c>
      <c r="B252" s="43" t="s">
        <v>141</v>
      </c>
    </row>
    <row r="253" spans="1:2" ht="15">
      <c r="A253" s="48" t="s">
        <v>324</v>
      </c>
      <c r="B253" s="43" t="s">
        <v>130</v>
      </c>
    </row>
    <row r="254" spans="1:2" ht="15">
      <c r="A254" s="48" t="s">
        <v>325</v>
      </c>
      <c r="B254" s="43" t="s">
        <v>65</v>
      </c>
    </row>
    <row r="255" spans="1:2" ht="15">
      <c r="A255" s="44" t="s">
        <v>326</v>
      </c>
      <c r="B255" s="43" t="s">
        <v>98</v>
      </c>
    </row>
    <row r="256" spans="1:2" ht="15">
      <c r="A256" s="44" t="s">
        <v>327</v>
      </c>
      <c r="B256" s="43" t="s">
        <v>141</v>
      </c>
    </row>
    <row r="257" spans="1:2" ht="15">
      <c r="A257" s="48" t="s">
        <v>328</v>
      </c>
      <c r="B257" s="49" t="s">
        <v>17</v>
      </c>
    </row>
    <row r="258" spans="1:2" ht="15">
      <c r="A258" s="48" t="s">
        <v>329</v>
      </c>
      <c r="B258" s="50" t="s">
        <v>21</v>
      </c>
    </row>
    <row r="259" spans="1:2" ht="15">
      <c r="A259" s="45" t="s">
        <v>330</v>
      </c>
      <c r="B259" s="46" t="s">
        <v>68</v>
      </c>
    </row>
    <row r="260" spans="1:2" ht="15">
      <c r="A260" s="44" t="s">
        <v>331</v>
      </c>
      <c r="B260" s="43" t="s">
        <v>16</v>
      </c>
    </row>
    <row r="261" spans="1:2" ht="15">
      <c r="A261" s="48" t="s">
        <v>332</v>
      </c>
      <c r="B261" s="51" t="s">
        <v>166</v>
      </c>
    </row>
    <row r="262" spans="1:2" ht="15">
      <c r="A262" s="48" t="s">
        <v>333</v>
      </c>
      <c r="B262" s="50" t="s">
        <v>80</v>
      </c>
    </row>
    <row r="263" spans="1:2" ht="15">
      <c r="A263" s="48" t="s">
        <v>334</v>
      </c>
      <c r="B263" s="43" t="s">
        <v>22</v>
      </c>
    </row>
    <row r="264" spans="1:2" ht="15">
      <c r="A264" s="44" t="s">
        <v>335</v>
      </c>
      <c r="B264" s="43" t="s">
        <v>12</v>
      </c>
    </row>
    <row r="265" spans="1:2" ht="15">
      <c r="A265" s="44" t="s">
        <v>336</v>
      </c>
      <c r="B265" s="43" t="s">
        <v>65</v>
      </c>
    </row>
    <row r="266" spans="1:2" ht="15">
      <c r="A266" s="44" t="s">
        <v>337</v>
      </c>
      <c r="B266" s="43" t="s">
        <v>84</v>
      </c>
    </row>
    <row r="267" spans="1:2" ht="15">
      <c r="A267" s="44" t="s">
        <v>338</v>
      </c>
      <c r="B267" s="43" t="s">
        <v>98</v>
      </c>
    </row>
    <row r="268" spans="1:2" ht="15">
      <c r="A268" s="48" t="s">
        <v>339</v>
      </c>
      <c r="B268" s="43" t="s">
        <v>130</v>
      </c>
    </row>
    <row r="269" spans="1:2" ht="15">
      <c r="A269" s="45" t="s">
        <v>340</v>
      </c>
      <c r="B269" s="43" t="s">
        <v>88</v>
      </c>
    </row>
    <row r="270" spans="1:2" ht="15">
      <c r="A270" s="48" t="s">
        <v>55</v>
      </c>
      <c r="B270" s="50" t="s">
        <v>19</v>
      </c>
    </row>
    <row r="271" spans="1:2" ht="15">
      <c r="A271" s="45" t="s">
        <v>341</v>
      </c>
      <c r="B271" s="43" t="s">
        <v>16</v>
      </c>
    </row>
    <row r="272" spans="1:2" ht="15">
      <c r="A272" s="48" t="s">
        <v>342</v>
      </c>
      <c r="B272" s="43" t="s">
        <v>16</v>
      </c>
    </row>
    <row r="273" spans="1:2" ht="15">
      <c r="A273" s="48" t="s">
        <v>343</v>
      </c>
      <c r="B273" s="43" t="s">
        <v>16</v>
      </c>
    </row>
    <row r="274" spans="1:2" ht="15">
      <c r="A274" s="45" t="s">
        <v>344</v>
      </c>
      <c r="B274" s="43" t="s">
        <v>88</v>
      </c>
    </row>
    <row r="275" spans="1:2" ht="15">
      <c r="A275" s="45" t="s">
        <v>345</v>
      </c>
      <c r="B275" s="46" t="s">
        <v>12</v>
      </c>
    </row>
    <row r="276" spans="1:2" ht="15">
      <c r="A276" s="45" t="s">
        <v>346</v>
      </c>
      <c r="B276" s="46" t="s">
        <v>300</v>
      </c>
    </row>
    <row r="277" spans="1:2" ht="15">
      <c r="A277" s="44" t="s">
        <v>347</v>
      </c>
      <c r="B277" s="43" t="s">
        <v>23</v>
      </c>
    </row>
    <row r="278" spans="1:2" ht="15">
      <c r="A278" s="44" t="s">
        <v>348</v>
      </c>
      <c r="B278" s="43" t="s">
        <v>77</v>
      </c>
    </row>
    <row r="279" spans="1:2" ht="15">
      <c r="A279" s="48" t="s">
        <v>349</v>
      </c>
      <c r="B279" s="46" t="s">
        <v>126</v>
      </c>
    </row>
    <row r="280" spans="1:2" ht="15">
      <c r="A280" s="44" t="s">
        <v>350</v>
      </c>
      <c r="B280" s="51" t="s">
        <v>119</v>
      </c>
    </row>
    <row r="281" spans="1:2" ht="15">
      <c r="A281" s="44" t="s">
        <v>351</v>
      </c>
      <c r="B281" s="43" t="s">
        <v>141</v>
      </c>
    </row>
    <row r="282" spans="1:2" ht="15">
      <c r="A282" s="44" t="s">
        <v>352</v>
      </c>
      <c r="B282" s="43" t="s">
        <v>16</v>
      </c>
    </row>
    <row r="283" spans="1:2" ht="15">
      <c r="A283" s="44" t="s">
        <v>353</v>
      </c>
      <c r="B283" s="43" t="s">
        <v>16</v>
      </c>
    </row>
    <row r="284" spans="1:2" ht="15">
      <c r="A284" s="48" t="s">
        <v>354</v>
      </c>
      <c r="B284" s="43" t="s">
        <v>130</v>
      </c>
    </row>
    <row r="285" spans="1:2" ht="15">
      <c r="A285" s="56" t="s">
        <v>355</v>
      </c>
      <c r="B285" s="43" t="s">
        <v>18</v>
      </c>
    </row>
    <row r="286" spans="1:2" ht="15">
      <c r="A286" s="52" t="s">
        <v>356</v>
      </c>
      <c r="B286" s="51" t="s">
        <v>91</v>
      </c>
    </row>
    <row r="287" spans="1:2" ht="15">
      <c r="A287" s="44" t="s">
        <v>357</v>
      </c>
      <c r="B287" s="43" t="s">
        <v>12</v>
      </c>
    </row>
    <row r="288" spans="1:2" ht="15">
      <c r="A288" s="48" t="s">
        <v>358</v>
      </c>
      <c r="B288" s="43" t="s">
        <v>77</v>
      </c>
    </row>
    <row r="289" spans="1:2" ht="15">
      <c r="A289" s="48" t="s">
        <v>359</v>
      </c>
      <c r="B289" s="43" t="s">
        <v>16</v>
      </c>
    </row>
    <row r="290" spans="1:2" ht="15">
      <c r="A290" s="62" t="s">
        <v>360</v>
      </c>
      <c r="B290" s="43" t="s">
        <v>18</v>
      </c>
    </row>
    <row r="291" spans="1:2" ht="15">
      <c r="A291" s="48" t="s">
        <v>361</v>
      </c>
      <c r="B291" s="43" t="s">
        <v>98</v>
      </c>
    </row>
    <row r="292" spans="1:2" ht="15">
      <c r="A292" s="45" t="s">
        <v>362</v>
      </c>
      <c r="B292" s="43" t="s">
        <v>130</v>
      </c>
    </row>
    <row r="293" spans="1:2" ht="15">
      <c r="A293" s="48" t="s">
        <v>363</v>
      </c>
      <c r="B293" s="43" t="s">
        <v>164</v>
      </c>
    </row>
    <row r="294" spans="1:2" ht="15">
      <c r="A294" s="48" t="s">
        <v>364</v>
      </c>
      <c r="B294" s="43" t="s">
        <v>16</v>
      </c>
    </row>
    <row r="295" spans="1:2" ht="15">
      <c r="A295" s="48" t="s">
        <v>365</v>
      </c>
      <c r="B295" s="50" t="s">
        <v>18</v>
      </c>
    </row>
    <row r="296" spans="1:2" ht="15">
      <c r="A296" s="45" t="s">
        <v>366</v>
      </c>
      <c r="B296" s="43" t="s">
        <v>130</v>
      </c>
    </row>
    <row r="297" spans="1:2" ht="15">
      <c r="A297" s="44" t="s">
        <v>367</v>
      </c>
      <c r="B297" s="43" t="s">
        <v>130</v>
      </c>
    </row>
    <row r="298" spans="1:2" ht="15">
      <c r="A298" s="48" t="s">
        <v>368</v>
      </c>
      <c r="B298" s="43" t="s">
        <v>16</v>
      </c>
    </row>
    <row r="299" spans="1:2" ht="15">
      <c r="A299" s="48" t="s">
        <v>369</v>
      </c>
      <c r="B299" s="50" t="s">
        <v>126</v>
      </c>
    </row>
    <row r="300" spans="1:2" ht="15">
      <c r="A300" s="48" t="s">
        <v>370</v>
      </c>
      <c r="B300" s="50" t="s">
        <v>19</v>
      </c>
    </row>
    <row r="301" spans="1:2" ht="15">
      <c r="A301" s="44" t="s">
        <v>371</v>
      </c>
      <c r="B301" s="43" t="s">
        <v>71</v>
      </c>
    </row>
    <row r="302" spans="1:2" ht="15">
      <c r="A302" s="44" t="s">
        <v>372</v>
      </c>
      <c r="B302" s="43" t="s">
        <v>71</v>
      </c>
    </row>
    <row r="303" spans="1:2" ht="15">
      <c r="A303" s="48" t="s">
        <v>373</v>
      </c>
      <c r="B303" s="49" t="s">
        <v>24</v>
      </c>
    </row>
    <row r="304" spans="1:2" ht="15">
      <c r="A304" s="45" t="s">
        <v>374</v>
      </c>
      <c r="B304" s="43" t="s">
        <v>88</v>
      </c>
    </row>
    <row r="305" spans="1:2" ht="15">
      <c r="A305" s="53" t="s">
        <v>375</v>
      </c>
      <c r="B305" s="46" t="s">
        <v>21</v>
      </c>
    </row>
    <row r="306" spans="1:2" ht="15">
      <c r="A306" s="48" t="s">
        <v>376</v>
      </c>
      <c r="B306" s="50" t="s">
        <v>75</v>
      </c>
    </row>
    <row r="307" spans="1:2" ht="15">
      <c r="A307" s="48" t="s">
        <v>377</v>
      </c>
      <c r="B307" s="43" t="s">
        <v>21</v>
      </c>
    </row>
    <row r="308" spans="1:2" ht="15">
      <c r="A308" s="45" t="s">
        <v>378</v>
      </c>
      <c r="B308" s="46" t="s">
        <v>77</v>
      </c>
    </row>
    <row r="309" spans="1:2" ht="15">
      <c r="A309" s="48" t="s">
        <v>379</v>
      </c>
      <c r="B309" s="50" t="s">
        <v>17</v>
      </c>
    </row>
    <row r="310" spans="1:2" ht="15">
      <c r="A310" s="48" t="s">
        <v>380</v>
      </c>
      <c r="B310" s="43" t="s">
        <v>18</v>
      </c>
    </row>
    <row r="311" spans="1:2" ht="15">
      <c r="A311" s="44" t="s">
        <v>381</v>
      </c>
      <c r="B311" s="50" t="s">
        <v>65</v>
      </c>
    </row>
    <row r="312" spans="1:2" ht="15">
      <c r="A312" s="48" t="s">
        <v>382</v>
      </c>
      <c r="B312" s="49" t="s">
        <v>24</v>
      </c>
    </row>
    <row r="313" spans="1:2" ht="15">
      <c r="A313" s="48" t="s">
        <v>383</v>
      </c>
      <c r="B313" s="43" t="s">
        <v>13</v>
      </c>
    </row>
    <row r="314" spans="1:2" ht="15">
      <c r="A314" s="44" t="s">
        <v>384</v>
      </c>
      <c r="B314" s="43" t="s">
        <v>141</v>
      </c>
    </row>
    <row r="315" spans="1:2" ht="15">
      <c r="A315" s="48" t="s">
        <v>385</v>
      </c>
      <c r="B315" s="43" t="s">
        <v>164</v>
      </c>
    </row>
    <row r="316" spans="1:2" ht="15">
      <c r="A316" s="44" t="s">
        <v>44</v>
      </c>
      <c r="B316" s="55" t="s">
        <v>12</v>
      </c>
    </row>
    <row r="317" spans="1:2" ht="15">
      <c r="A317" s="48" t="s">
        <v>386</v>
      </c>
      <c r="B317" s="43" t="s">
        <v>24</v>
      </c>
    </row>
    <row r="318" spans="1:2" ht="15">
      <c r="A318" s="52" t="s">
        <v>387</v>
      </c>
      <c r="B318" s="43" t="s">
        <v>12</v>
      </c>
    </row>
    <row r="319" spans="1:2" ht="15">
      <c r="A319" s="48" t="s">
        <v>388</v>
      </c>
      <c r="B319" s="43" t="s">
        <v>16</v>
      </c>
    </row>
    <row r="320" spans="1:2" ht="15">
      <c r="A320" s="56" t="s">
        <v>389</v>
      </c>
      <c r="B320" s="43" t="s">
        <v>15</v>
      </c>
    </row>
    <row r="321" spans="1:2" ht="15">
      <c r="A321" s="44" t="s">
        <v>390</v>
      </c>
      <c r="B321" s="43" t="s">
        <v>21</v>
      </c>
    </row>
    <row r="322" spans="1:2" ht="15">
      <c r="A322" s="48" t="s">
        <v>391</v>
      </c>
      <c r="B322" s="50" t="s">
        <v>65</v>
      </c>
    </row>
    <row r="323" spans="1:2" ht="15">
      <c r="A323" s="45" t="s">
        <v>392</v>
      </c>
      <c r="B323" s="46" t="s">
        <v>21</v>
      </c>
    </row>
    <row r="324" spans="1:2" ht="15">
      <c r="A324" s="53" t="s">
        <v>393</v>
      </c>
      <c r="B324" s="54" t="s">
        <v>65</v>
      </c>
    </row>
    <row r="325" spans="1:2" ht="15">
      <c r="A325" s="48" t="s">
        <v>394</v>
      </c>
      <c r="B325" s="50" t="s">
        <v>80</v>
      </c>
    </row>
    <row r="326" spans="1:2" ht="15">
      <c r="A326" s="44" t="s">
        <v>395</v>
      </c>
      <c r="B326" s="50" t="s">
        <v>19</v>
      </c>
    </row>
    <row r="327" spans="1:2" ht="15">
      <c r="A327" s="44" t="s">
        <v>396</v>
      </c>
      <c r="B327" s="43" t="s">
        <v>22</v>
      </c>
    </row>
    <row r="328" spans="1:2" ht="15">
      <c r="A328" s="44" t="s">
        <v>397</v>
      </c>
      <c r="B328" s="43" t="s">
        <v>164</v>
      </c>
    </row>
    <row r="329" spans="1:2" ht="15">
      <c r="A329" s="48" t="s">
        <v>398</v>
      </c>
      <c r="B329" s="43" t="s">
        <v>23</v>
      </c>
    </row>
    <row r="330" spans="1:2" ht="15">
      <c r="A330" s="44" t="s">
        <v>399</v>
      </c>
      <c r="B330" s="43" t="s">
        <v>141</v>
      </c>
    </row>
    <row r="331" spans="1:2" ht="15">
      <c r="A331" s="44" t="s">
        <v>400</v>
      </c>
      <c r="B331" s="52" t="s">
        <v>71</v>
      </c>
    </row>
    <row r="332" spans="1:2" ht="15">
      <c r="A332" s="44" t="s">
        <v>401</v>
      </c>
      <c r="B332" s="55" t="s">
        <v>15</v>
      </c>
    </row>
    <row r="333" spans="1:2" ht="15">
      <c r="A333" s="44" t="s">
        <v>402</v>
      </c>
      <c r="B333" s="43" t="s">
        <v>21</v>
      </c>
    </row>
    <row r="334" spans="1:2" ht="15">
      <c r="A334" s="52" t="s">
        <v>403</v>
      </c>
      <c r="B334" s="43" t="s">
        <v>65</v>
      </c>
    </row>
    <row r="335" spans="1:2" ht="15">
      <c r="A335" s="48" t="s">
        <v>404</v>
      </c>
      <c r="B335" s="43" t="s">
        <v>18</v>
      </c>
    </row>
    <row r="336" spans="1:2" ht="15">
      <c r="A336" s="48" t="s">
        <v>405</v>
      </c>
      <c r="B336" s="43" t="s">
        <v>22</v>
      </c>
    </row>
    <row r="337" spans="1:2" ht="15">
      <c r="A337" s="45" t="s">
        <v>406</v>
      </c>
      <c r="B337" s="46" t="s">
        <v>84</v>
      </c>
    </row>
    <row r="338" spans="1:2" ht="15">
      <c r="A338" s="48" t="s">
        <v>407</v>
      </c>
      <c r="B338" s="43" t="s">
        <v>141</v>
      </c>
    </row>
    <row r="339" spans="1:2" ht="15">
      <c r="A339" s="52" t="s">
        <v>54</v>
      </c>
      <c r="B339" s="43" t="s">
        <v>24</v>
      </c>
    </row>
    <row r="340" spans="1:2" ht="15">
      <c r="A340" s="48" t="s">
        <v>408</v>
      </c>
      <c r="B340" s="50" t="s">
        <v>20</v>
      </c>
    </row>
    <row r="341" spans="1:2" ht="15">
      <c r="A341" s="44" t="s">
        <v>409</v>
      </c>
      <c r="B341" s="43" t="s">
        <v>164</v>
      </c>
    </row>
    <row r="342" spans="1:2" ht="15">
      <c r="A342" s="48" t="s">
        <v>410</v>
      </c>
      <c r="B342" s="46" t="s">
        <v>24</v>
      </c>
    </row>
    <row r="343" spans="1:2" ht="15">
      <c r="A343" s="44" t="s">
        <v>411</v>
      </c>
      <c r="B343" s="50" t="s">
        <v>19</v>
      </c>
    </row>
    <row r="344" spans="1:2" ht="15">
      <c r="A344" s="45" t="s">
        <v>412</v>
      </c>
      <c r="B344" s="46" t="s">
        <v>12</v>
      </c>
    </row>
    <row r="345" spans="1:2" ht="15">
      <c r="A345" s="48" t="s">
        <v>413</v>
      </c>
      <c r="B345" s="43" t="s">
        <v>14</v>
      </c>
    </row>
    <row r="346" spans="1:2" ht="15">
      <c r="A346" s="48" t="s">
        <v>414</v>
      </c>
      <c r="B346" s="46" t="s">
        <v>19</v>
      </c>
    </row>
    <row r="347" spans="1:2" ht="15">
      <c r="A347" s="45" t="s">
        <v>415</v>
      </c>
      <c r="B347" s="51" t="s">
        <v>166</v>
      </c>
    </row>
    <row r="348" spans="1:2" ht="15">
      <c r="A348" s="45" t="s">
        <v>416</v>
      </c>
      <c r="B348" s="43" t="s">
        <v>16</v>
      </c>
    </row>
    <row r="349" spans="1:2" ht="15">
      <c r="A349" s="53" t="s">
        <v>417</v>
      </c>
      <c r="B349" s="54" t="s">
        <v>65</v>
      </c>
    </row>
    <row r="350" spans="1:2" ht="15">
      <c r="A350" s="48" t="s">
        <v>418</v>
      </c>
      <c r="B350" s="50" t="s">
        <v>65</v>
      </c>
    </row>
    <row r="351" spans="1:2" ht="15">
      <c r="A351" s="48" t="s">
        <v>419</v>
      </c>
      <c r="B351" s="55" t="s">
        <v>65</v>
      </c>
    </row>
    <row r="352" spans="1:2" ht="15">
      <c r="A352" s="48" t="s">
        <v>420</v>
      </c>
      <c r="B352" s="50" t="s">
        <v>20</v>
      </c>
    </row>
    <row r="353" spans="1:2" ht="15">
      <c r="A353" s="48" t="s">
        <v>421</v>
      </c>
      <c r="B353" s="43" t="s">
        <v>15</v>
      </c>
    </row>
    <row r="354" spans="1:2" ht="15">
      <c r="A354" s="44" t="s">
        <v>422</v>
      </c>
      <c r="B354" s="50" t="s">
        <v>80</v>
      </c>
    </row>
    <row r="355" spans="1:2" ht="15">
      <c r="A355" s="52" t="s">
        <v>423</v>
      </c>
      <c r="B355" s="43" t="s">
        <v>19</v>
      </c>
    </row>
    <row r="356" spans="1:2" ht="15">
      <c r="A356" s="48" t="s">
        <v>424</v>
      </c>
      <c r="B356" s="43" t="s">
        <v>75</v>
      </c>
    </row>
    <row r="357" spans="1:2" ht="15">
      <c r="A357" s="48" t="s">
        <v>425</v>
      </c>
      <c r="B357" s="50" t="s">
        <v>18</v>
      </c>
    </row>
    <row r="358" spans="1:2" ht="15">
      <c r="A358" s="48" t="s">
        <v>426</v>
      </c>
      <c r="B358" s="43" t="s">
        <v>164</v>
      </c>
    </row>
    <row r="359" spans="1:2" ht="15">
      <c r="A359" s="45" t="s">
        <v>427</v>
      </c>
      <c r="B359" s="46" t="s">
        <v>20</v>
      </c>
    </row>
    <row r="360" spans="1:2" ht="15">
      <c r="A360" s="52" t="s">
        <v>428</v>
      </c>
      <c r="B360" s="43" t="s">
        <v>15</v>
      </c>
    </row>
    <row r="361" spans="1:2" ht="15">
      <c r="A361" s="44" t="s">
        <v>429</v>
      </c>
      <c r="B361" s="50" t="s">
        <v>19</v>
      </c>
    </row>
    <row r="362" spans="1:2" ht="15">
      <c r="A362" s="48" t="s">
        <v>430</v>
      </c>
      <c r="B362" s="43" t="s">
        <v>98</v>
      </c>
    </row>
    <row r="363" spans="1:2" ht="15">
      <c r="A363" s="53" t="s">
        <v>431</v>
      </c>
      <c r="B363" s="46" t="s">
        <v>24</v>
      </c>
    </row>
    <row r="364" spans="1:2" ht="15">
      <c r="A364" s="44" t="s">
        <v>432</v>
      </c>
      <c r="B364" s="43" t="s">
        <v>15</v>
      </c>
    </row>
    <row r="365" spans="1:2" ht="15">
      <c r="A365" s="44" t="s">
        <v>433</v>
      </c>
      <c r="B365" s="43" t="s">
        <v>22</v>
      </c>
    </row>
    <row r="366" spans="1:2" ht="15">
      <c r="A366" s="53" t="s">
        <v>434</v>
      </c>
      <c r="B366" s="54" t="s">
        <v>435</v>
      </c>
    </row>
    <row r="367" spans="1:2" ht="15">
      <c r="A367" s="48" t="s">
        <v>436</v>
      </c>
      <c r="B367" s="50" t="s">
        <v>21</v>
      </c>
    </row>
    <row r="368" spans="1:2" ht="15">
      <c r="A368" s="45" t="s">
        <v>437</v>
      </c>
      <c r="B368" s="46" t="s">
        <v>19</v>
      </c>
    </row>
    <row r="369" spans="1:2" ht="15">
      <c r="A369" s="48" t="s">
        <v>438</v>
      </c>
      <c r="B369" s="43" t="s">
        <v>14</v>
      </c>
    </row>
    <row r="370" spans="1:2" ht="15">
      <c r="A370" s="45" t="s">
        <v>439</v>
      </c>
      <c r="B370" s="46" t="s">
        <v>21</v>
      </c>
    </row>
    <row r="371" spans="1:2" ht="15">
      <c r="A371" s="44" t="s">
        <v>440</v>
      </c>
      <c r="B371" s="43" t="s">
        <v>14</v>
      </c>
    </row>
    <row r="372" spans="1:2" ht="15">
      <c r="A372" s="44" t="s">
        <v>441</v>
      </c>
      <c r="B372" s="43" t="s">
        <v>23</v>
      </c>
    </row>
    <row r="373" spans="1:2" ht="15">
      <c r="A373" s="48" t="s">
        <v>442</v>
      </c>
      <c r="B373" s="43" t="s">
        <v>23</v>
      </c>
    </row>
    <row r="374" spans="1:2" ht="15">
      <c r="A374" s="48" t="s">
        <v>443</v>
      </c>
      <c r="B374" s="43" t="s">
        <v>130</v>
      </c>
    </row>
    <row r="375" spans="1:2" ht="15">
      <c r="A375" s="48" t="s">
        <v>444</v>
      </c>
      <c r="B375" s="43" t="s">
        <v>22</v>
      </c>
    </row>
    <row r="376" spans="1:2" ht="15">
      <c r="A376" s="44" t="s">
        <v>445</v>
      </c>
      <c r="B376" s="49" t="s">
        <v>24</v>
      </c>
    </row>
    <row r="377" spans="1:2" ht="15">
      <c r="A377" s="48" t="s">
        <v>56</v>
      </c>
      <c r="B377" s="43" t="s">
        <v>13</v>
      </c>
    </row>
    <row r="378" spans="1:2" ht="15">
      <c r="A378" s="48" t="s">
        <v>446</v>
      </c>
      <c r="B378" s="43" t="s">
        <v>16</v>
      </c>
    </row>
    <row r="379" spans="1:2" ht="15">
      <c r="A379" s="44" t="s">
        <v>447</v>
      </c>
      <c r="B379" s="43" t="s">
        <v>141</v>
      </c>
    </row>
    <row r="380" spans="1:2" ht="15">
      <c r="A380" s="48" t="s">
        <v>448</v>
      </c>
      <c r="B380" s="43" t="s">
        <v>77</v>
      </c>
    </row>
    <row r="381" spans="1:2" ht="15">
      <c r="A381" s="45" t="s">
        <v>449</v>
      </c>
      <c r="B381" s="46" t="s">
        <v>200</v>
      </c>
    </row>
    <row r="382" spans="1:2" ht="15">
      <c r="A382" s="48" t="s">
        <v>450</v>
      </c>
      <c r="B382" s="54" t="s">
        <v>12</v>
      </c>
    </row>
    <row r="383" spans="1:2" ht="15">
      <c r="A383" s="44" t="s">
        <v>451</v>
      </c>
      <c r="B383" s="43" t="s">
        <v>18</v>
      </c>
    </row>
    <row r="384" spans="1:2" ht="15">
      <c r="A384" s="48" t="s">
        <v>4</v>
      </c>
      <c r="B384" s="43" t="s">
        <v>16</v>
      </c>
    </row>
    <row r="385" spans="1:2" ht="15">
      <c r="A385" s="44" t="s">
        <v>452</v>
      </c>
      <c r="B385" s="50" t="s">
        <v>20</v>
      </c>
    </row>
    <row r="386" spans="1:2" ht="15">
      <c r="A386" s="44" t="s">
        <v>453</v>
      </c>
      <c r="B386" s="43" t="s">
        <v>16</v>
      </c>
    </row>
    <row r="387" spans="1:2" ht="15">
      <c r="A387" s="48" t="s">
        <v>454</v>
      </c>
      <c r="B387" s="43" t="s">
        <v>16</v>
      </c>
    </row>
    <row r="388" spans="1:2" ht="15">
      <c r="A388" s="48" t="s">
        <v>455</v>
      </c>
      <c r="B388" s="43" t="s">
        <v>16</v>
      </c>
    </row>
    <row r="389" spans="1:2" ht="15">
      <c r="A389" s="48" t="s">
        <v>456</v>
      </c>
      <c r="B389" s="43" t="s">
        <v>16</v>
      </c>
    </row>
    <row r="390" spans="1:2" ht="15">
      <c r="A390" s="48" t="s">
        <v>457</v>
      </c>
      <c r="B390" s="54" t="s">
        <v>458</v>
      </c>
    </row>
    <row r="391" spans="1:2" ht="15">
      <c r="A391" s="48" t="s">
        <v>459</v>
      </c>
      <c r="B391" s="43" t="s">
        <v>23</v>
      </c>
    </row>
    <row r="392" spans="1:2" ht="15">
      <c r="A392" s="48" t="s">
        <v>460</v>
      </c>
      <c r="B392" s="54" t="s">
        <v>458</v>
      </c>
    </row>
    <row r="393" spans="1:2" ht="15">
      <c r="A393" s="48" t="s">
        <v>461</v>
      </c>
      <c r="B393" s="43" t="s">
        <v>164</v>
      </c>
    </row>
    <row r="394" spans="1:2" ht="15">
      <c r="A394" s="48" t="s">
        <v>462</v>
      </c>
      <c r="B394" s="46" t="s">
        <v>65</v>
      </c>
    </row>
    <row r="395" spans="1:2" ht="15">
      <c r="A395" s="48" t="s">
        <v>463</v>
      </c>
      <c r="B395" s="43" t="s">
        <v>12</v>
      </c>
    </row>
    <row r="396" spans="1:2" ht="15">
      <c r="A396" s="53" t="s">
        <v>464</v>
      </c>
      <c r="B396" s="46" t="s">
        <v>21</v>
      </c>
    </row>
    <row r="397" spans="1:2" ht="15">
      <c r="A397" s="48" t="s">
        <v>465</v>
      </c>
      <c r="B397" s="43" t="s">
        <v>24</v>
      </c>
    </row>
    <row r="398" spans="1:2" ht="15">
      <c r="A398" s="48" t="s">
        <v>466</v>
      </c>
      <c r="B398" s="54" t="s">
        <v>24</v>
      </c>
    </row>
    <row r="399" spans="1:2" ht="15">
      <c r="A399" s="48" t="s">
        <v>467</v>
      </c>
      <c r="B399" s="43" t="s">
        <v>16</v>
      </c>
    </row>
    <row r="400" spans="1:2" ht="15">
      <c r="A400" s="45" t="s">
        <v>468</v>
      </c>
      <c r="B400" s="46" t="s">
        <v>20</v>
      </c>
    </row>
    <row r="401" spans="1:2" ht="15">
      <c r="A401" s="44" t="s">
        <v>469</v>
      </c>
      <c r="B401" s="50" t="s">
        <v>126</v>
      </c>
    </row>
    <row r="402" spans="1:2" ht="15">
      <c r="A402" s="44" t="s">
        <v>470</v>
      </c>
      <c r="B402" s="55" t="s">
        <v>98</v>
      </c>
    </row>
    <row r="403" spans="1:2" ht="15">
      <c r="A403" s="48" t="s">
        <v>471</v>
      </c>
      <c r="B403" s="43" t="s">
        <v>141</v>
      </c>
    </row>
    <row r="404" spans="1:2" ht="15">
      <c r="A404" s="48" t="s">
        <v>472</v>
      </c>
      <c r="B404" s="43" t="s">
        <v>184</v>
      </c>
    </row>
    <row r="405" spans="1:2" ht="15">
      <c r="A405" s="48" t="s">
        <v>473</v>
      </c>
      <c r="B405" s="50" t="s">
        <v>21</v>
      </c>
    </row>
    <row r="406" spans="1:2" ht="15">
      <c r="A406" s="48" t="s">
        <v>474</v>
      </c>
      <c r="B406" s="46" t="s">
        <v>21</v>
      </c>
    </row>
    <row r="407" spans="1:2" ht="15">
      <c r="A407" s="44" t="s">
        <v>475</v>
      </c>
      <c r="B407" s="43" t="s">
        <v>141</v>
      </c>
    </row>
    <row r="408" spans="1:2" ht="15">
      <c r="A408" s="45" t="s">
        <v>476</v>
      </c>
      <c r="B408" s="46" t="s">
        <v>84</v>
      </c>
    </row>
    <row r="409" spans="1:2" ht="15">
      <c r="A409" s="44" t="s">
        <v>477</v>
      </c>
      <c r="B409" s="43" t="s">
        <v>16</v>
      </c>
    </row>
    <row r="410" spans="1:2" ht="15">
      <c r="A410" s="48" t="s">
        <v>478</v>
      </c>
      <c r="B410" s="43" t="s">
        <v>98</v>
      </c>
    </row>
    <row r="411" spans="1:2" ht="15">
      <c r="A411" s="48" t="s">
        <v>479</v>
      </c>
      <c r="B411" s="54" t="s">
        <v>458</v>
      </c>
    </row>
    <row r="412" spans="1:2" ht="15">
      <c r="A412" s="48" t="s">
        <v>480</v>
      </c>
      <c r="B412" s="43" t="s">
        <v>130</v>
      </c>
    </row>
    <row r="413" spans="1:2" ht="15">
      <c r="A413" s="48" t="s">
        <v>481</v>
      </c>
      <c r="B413" s="43" t="s">
        <v>16</v>
      </c>
    </row>
    <row r="414" spans="1:2" ht="15">
      <c r="A414" s="44" t="s">
        <v>482</v>
      </c>
      <c r="B414" s="43" t="s">
        <v>16</v>
      </c>
    </row>
    <row r="415" spans="1:2" ht="15">
      <c r="A415" s="48" t="s">
        <v>483</v>
      </c>
      <c r="B415" s="43" t="s">
        <v>15</v>
      </c>
    </row>
    <row r="416" spans="1:2" ht="15">
      <c r="A416" s="45" t="s">
        <v>484</v>
      </c>
      <c r="B416" s="46" t="s">
        <v>20</v>
      </c>
    </row>
    <row r="417" spans="1:2" ht="15">
      <c r="A417" s="45" t="s">
        <v>485</v>
      </c>
      <c r="B417" s="43" t="s">
        <v>88</v>
      </c>
    </row>
    <row r="418" spans="1:2" ht="15">
      <c r="A418" s="48" t="s">
        <v>486</v>
      </c>
      <c r="B418" s="50" t="s">
        <v>65</v>
      </c>
    </row>
    <row r="419" spans="1:2" ht="15">
      <c r="A419" s="48" t="s">
        <v>487</v>
      </c>
      <c r="B419" s="43" t="s">
        <v>12</v>
      </c>
    </row>
    <row r="420" spans="1:2" ht="15">
      <c r="A420" s="45" t="s">
        <v>488</v>
      </c>
      <c r="B420" s="46" t="s">
        <v>68</v>
      </c>
    </row>
    <row r="421" spans="1:2" ht="15">
      <c r="A421" s="48" t="s">
        <v>489</v>
      </c>
      <c r="B421" s="43" t="s">
        <v>71</v>
      </c>
    </row>
    <row r="422" spans="1:2" ht="15">
      <c r="A422" s="44" t="s">
        <v>490</v>
      </c>
      <c r="B422" s="43" t="s">
        <v>164</v>
      </c>
    </row>
    <row r="423" spans="1:2" ht="15">
      <c r="A423" s="44" t="s">
        <v>491</v>
      </c>
      <c r="B423" s="52" t="s">
        <v>71</v>
      </c>
    </row>
    <row r="424" spans="1:2" ht="15">
      <c r="A424" s="48" t="s">
        <v>492</v>
      </c>
      <c r="B424" s="51" t="s">
        <v>166</v>
      </c>
    </row>
    <row r="425" spans="1:2" ht="15">
      <c r="A425" s="48" t="s">
        <v>59</v>
      </c>
      <c r="B425" s="50" t="s">
        <v>18</v>
      </c>
    </row>
    <row r="426" spans="1:2" ht="15">
      <c r="A426" s="48" t="s">
        <v>493</v>
      </c>
      <c r="B426" s="43" t="s">
        <v>84</v>
      </c>
    </row>
    <row r="427" spans="1:2" ht="15">
      <c r="A427" s="52" t="s">
        <v>494</v>
      </c>
      <c r="B427" s="51" t="s">
        <v>119</v>
      </c>
    </row>
    <row r="428" spans="1:2" ht="15">
      <c r="A428" s="48" t="s">
        <v>495</v>
      </c>
      <c r="B428" s="43" t="s">
        <v>14</v>
      </c>
    </row>
    <row r="429" spans="1:2" ht="15">
      <c r="A429" s="56" t="s">
        <v>496</v>
      </c>
      <c r="B429" s="43" t="s">
        <v>184</v>
      </c>
    </row>
    <row r="430" spans="1:2" ht="15">
      <c r="A430" s="44" t="s">
        <v>497</v>
      </c>
      <c r="B430" s="43" t="s">
        <v>184</v>
      </c>
    </row>
    <row r="431" spans="1:2" ht="15">
      <c r="A431" s="48" t="s">
        <v>498</v>
      </c>
      <c r="B431" s="50" t="s">
        <v>12</v>
      </c>
    </row>
    <row r="432" spans="1:2" ht="15">
      <c r="A432" s="48" t="s">
        <v>52</v>
      </c>
      <c r="B432" s="43" t="s">
        <v>14</v>
      </c>
    </row>
    <row r="433" spans="1:2" ht="15">
      <c r="A433" s="45" t="s">
        <v>499</v>
      </c>
      <c r="B433" s="46" t="s">
        <v>300</v>
      </c>
    </row>
    <row r="434" spans="1:2" ht="15">
      <c r="A434" s="45" t="s">
        <v>500</v>
      </c>
      <c r="B434" s="46" t="s">
        <v>126</v>
      </c>
    </row>
    <row r="435" spans="1:2" ht="15">
      <c r="A435" s="48" t="s">
        <v>501</v>
      </c>
      <c r="B435" s="43" t="s">
        <v>24</v>
      </c>
    </row>
    <row r="436" spans="1:2" ht="15">
      <c r="A436" s="44" t="s">
        <v>502</v>
      </c>
      <c r="B436" s="43" t="s">
        <v>300</v>
      </c>
    </row>
    <row r="437" spans="1:2" ht="15">
      <c r="A437" s="48" t="s">
        <v>503</v>
      </c>
      <c r="B437" s="43" t="s">
        <v>65</v>
      </c>
    </row>
    <row r="438" spans="1:2" ht="15">
      <c r="A438" s="44" t="s">
        <v>504</v>
      </c>
      <c r="B438" s="55" t="s">
        <v>98</v>
      </c>
    </row>
    <row r="439" spans="1:2" ht="15">
      <c r="A439" s="48" t="s">
        <v>505</v>
      </c>
      <c r="B439" s="46" t="s">
        <v>200</v>
      </c>
    </row>
    <row r="440" spans="1:2" ht="15">
      <c r="A440" s="48" t="s">
        <v>506</v>
      </c>
      <c r="B440" s="43" t="s">
        <v>16</v>
      </c>
    </row>
    <row r="441" spans="1:2" ht="15">
      <c r="A441" s="52" t="s">
        <v>507</v>
      </c>
      <c r="B441" s="50" t="s">
        <v>126</v>
      </c>
    </row>
    <row r="442" spans="1:2" ht="15">
      <c r="A442" s="48" t="s">
        <v>47</v>
      </c>
      <c r="B442" s="43" t="s">
        <v>12</v>
      </c>
    </row>
    <row r="443" spans="1:2" ht="15">
      <c r="A443" s="48" t="s">
        <v>508</v>
      </c>
      <c r="B443" s="54" t="s">
        <v>65</v>
      </c>
    </row>
    <row r="444" spans="1:2" ht="15">
      <c r="A444" s="44" t="s">
        <v>509</v>
      </c>
      <c r="B444" s="43" t="s">
        <v>16</v>
      </c>
    </row>
    <row r="445" spans="1:2" ht="15">
      <c r="A445" s="48" t="s">
        <v>510</v>
      </c>
      <c r="B445" s="43" t="s">
        <v>21</v>
      </c>
    </row>
    <row r="446" spans="1:2" ht="15">
      <c r="A446" s="44" t="s">
        <v>511</v>
      </c>
      <c r="B446" s="43" t="s">
        <v>21</v>
      </c>
    </row>
    <row r="447" spans="1:2" ht="15">
      <c r="A447" s="48" t="s">
        <v>512</v>
      </c>
      <c r="B447" s="51" t="s">
        <v>166</v>
      </c>
    </row>
    <row r="448" spans="1:2" ht="15">
      <c r="A448" s="48" t="s">
        <v>513</v>
      </c>
      <c r="B448" s="43" t="s">
        <v>12</v>
      </c>
    </row>
    <row r="449" spans="1:2" ht="15">
      <c r="A449" s="45" t="s">
        <v>514</v>
      </c>
      <c r="B449" s="46" t="s">
        <v>68</v>
      </c>
    </row>
    <row r="450" spans="1:2" ht="15">
      <c r="A450" s="44" t="s">
        <v>515</v>
      </c>
      <c r="B450" s="43" t="s">
        <v>21</v>
      </c>
    </row>
    <row r="451" spans="1:2" ht="15">
      <c r="A451" s="48" t="s">
        <v>516</v>
      </c>
      <c r="B451" s="43" t="s">
        <v>65</v>
      </c>
    </row>
    <row r="452" spans="1:2" ht="15">
      <c r="A452" s="44" t="s">
        <v>517</v>
      </c>
      <c r="B452" s="43" t="s">
        <v>13</v>
      </c>
    </row>
    <row r="453" spans="1:2" ht="15">
      <c r="A453" s="44" t="s">
        <v>518</v>
      </c>
      <c r="B453" s="43" t="s">
        <v>300</v>
      </c>
    </row>
    <row r="454" spans="1:2" ht="15">
      <c r="A454" s="53" t="s">
        <v>519</v>
      </c>
      <c r="B454" s="50" t="s">
        <v>12</v>
      </c>
    </row>
    <row r="455" spans="1:2" ht="15">
      <c r="A455" s="48" t="s">
        <v>520</v>
      </c>
      <c r="B455" s="43" t="s">
        <v>141</v>
      </c>
    </row>
    <row r="456" spans="1:2" ht="15">
      <c r="A456" s="48" t="s">
        <v>521</v>
      </c>
      <c r="B456" s="43" t="s">
        <v>14</v>
      </c>
    </row>
    <row r="457" spans="1:2" ht="15">
      <c r="A457" s="48" t="s">
        <v>522</v>
      </c>
      <c r="B457" s="43" t="s">
        <v>75</v>
      </c>
    </row>
    <row r="458" spans="1:2" ht="15">
      <c r="A458" s="44" t="s">
        <v>523</v>
      </c>
      <c r="B458" s="43" t="s">
        <v>300</v>
      </c>
    </row>
    <row r="459" spans="1:2" ht="15.75" customHeight="1">
      <c r="A459" s="63" t="s">
        <v>524</v>
      </c>
      <c r="B459" s="64" t="s">
        <v>525</v>
      </c>
    </row>
    <row r="460" spans="1:2" ht="15">
      <c r="A460" s="45" t="s">
        <v>526</v>
      </c>
      <c r="B460" s="46" t="s">
        <v>13</v>
      </c>
    </row>
    <row r="461" spans="1:2" ht="15">
      <c r="A461" s="45" t="s">
        <v>527</v>
      </c>
      <c r="B461" s="46" t="s">
        <v>15</v>
      </c>
    </row>
    <row r="462" spans="1:2" ht="15">
      <c r="A462" s="44" t="s">
        <v>528</v>
      </c>
      <c r="B462" s="43" t="s">
        <v>16</v>
      </c>
    </row>
    <row r="463" spans="1:2" ht="15">
      <c r="A463" s="48" t="s">
        <v>529</v>
      </c>
      <c r="B463" s="43" t="s">
        <v>75</v>
      </c>
    </row>
    <row r="464" spans="1:2" ht="15">
      <c r="A464" s="44" t="s">
        <v>530</v>
      </c>
      <c r="B464" s="43" t="s">
        <v>65</v>
      </c>
    </row>
    <row r="465" spans="1:2" ht="15">
      <c r="A465" s="45" t="s">
        <v>531</v>
      </c>
      <c r="B465" s="51" t="s">
        <v>166</v>
      </c>
    </row>
    <row r="466" spans="1:2" ht="15">
      <c r="A466" s="48" t="s">
        <v>532</v>
      </c>
      <c r="B466" s="46" t="s">
        <v>68</v>
      </c>
    </row>
    <row r="467" spans="1:2" ht="15">
      <c r="A467" s="45" t="s">
        <v>533</v>
      </c>
      <c r="B467" s="43" t="s">
        <v>130</v>
      </c>
    </row>
    <row r="468" spans="1:2" ht="15">
      <c r="A468" s="52" t="s">
        <v>534</v>
      </c>
      <c r="B468" s="43" t="s">
        <v>17</v>
      </c>
    </row>
    <row r="469" spans="1:2" ht="15">
      <c r="A469" s="53" t="s">
        <v>535</v>
      </c>
      <c r="B469" s="43" t="s">
        <v>164</v>
      </c>
    </row>
    <row r="470" spans="1:2" ht="15">
      <c r="A470" s="48" t="s">
        <v>536</v>
      </c>
      <c r="B470" s="50" t="s">
        <v>18</v>
      </c>
    </row>
    <row r="471" spans="1:2" ht="15">
      <c r="A471" s="56" t="s">
        <v>537</v>
      </c>
      <c r="B471" s="43" t="s">
        <v>15</v>
      </c>
    </row>
    <row r="472" spans="1:2" ht="15">
      <c r="A472" s="45" t="s">
        <v>538</v>
      </c>
      <c r="B472" s="43" t="s">
        <v>130</v>
      </c>
    </row>
    <row r="473" spans="1:2" ht="15">
      <c r="A473" s="48" t="s">
        <v>539</v>
      </c>
      <c r="B473" s="50" t="s">
        <v>21</v>
      </c>
    </row>
    <row r="474" spans="1:2" ht="15">
      <c r="A474" s="53" t="s">
        <v>540</v>
      </c>
      <c r="B474" s="43" t="s">
        <v>164</v>
      </c>
    </row>
    <row r="475" spans="1:2" ht="15">
      <c r="A475" s="48" t="s">
        <v>541</v>
      </c>
      <c r="B475" s="43" t="s">
        <v>16</v>
      </c>
    </row>
    <row r="476" spans="1:2" ht="15">
      <c r="A476" s="48" t="s">
        <v>542</v>
      </c>
      <c r="B476" s="50" t="s">
        <v>15</v>
      </c>
    </row>
    <row r="477" spans="1:2" ht="15">
      <c r="A477" s="44" t="s">
        <v>543</v>
      </c>
      <c r="B477" s="50" t="s">
        <v>20</v>
      </c>
    </row>
    <row r="478" spans="1:2" ht="15">
      <c r="A478" s="48" t="s">
        <v>544</v>
      </c>
      <c r="B478" s="43" t="s">
        <v>18</v>
      </c>
    </row>
    <row r="479" spans="1:2" ht="15">
      <c r="A479" s="48" t="s">
        <v>545</v>
      </c>
      <c r="B479" s="50" t="s">
        <v>13</v>
      </c>
    </row>
    <row r="480" spans="1:2" ht="15">
      <c r="A480" s="45" t="s">
        <v>546</v>
      </c>
      <c r="B480" s="43" t="s">
        <v>98</v>
      </c>
    </row>
    <row r="481" spans="1:2" ht="15">
      <c r="A481" s="56" t="s">
        <v>547</v>
      </c>
      <c r="B481" s="43" t="s">
        <v>19</v>
      </c>
    </row>
    <row r="482" spans="1:2" ht="15">
      <c r="A482" s="52" t="s">
        <v>548</v>
      </c>
      <c r="B482" s="43" t="s">
        <v>19</v>
      </c>
    </row>
    <row r="483" spans="1:2" ht="15">
      <c r="A483" s="48" t="s">
        <v>549</v>
      </c>
      <c r="B483" s="43" t="s">
        <v>14</v>
      </c>
    </row>
    <row r="484" spans="1:2" ht="15">
      <c r="A484" s="48" t="s">
        <v>550</v>
      </c>
      <c r="B484" s="51" t="s">
        <v>166</v>
      </c>
    </row>
    <row r="485" spans="1:2" ht="15">
      <c r="A485" s="57" t="s">
        <v>551</v>
      </c>
      <c r="B485" s="50" t="s">
        <v>17</v>
      </c>
    </row>
    <row r="486" spans="1:2" ht="15">
      <c r="A486" s="52" t="s">
        <v>552</v>
      </c>
      <c r="B486" s="51" t="s">
        <v>20</v>
      </c>
    </row>
    <row r="487" spans="1:2" ht="15">
      <c r="A487" s="45" t="s">
        <v>553</v>
      </c>
      <c r="B487" s="46" t="s">
        <v>20</v>
      </c>
    </row>
    <row r="488" spans="1:2" ht="15">
      <c r="A488" s="44" t="s">
        <v>554</v>
      </c>
      <c r="B488" s="50" t="s">
        <v>126</v>
      </c>
    </row>
    <row r="489" spans="1:2" ht="15">
      <c r="A489" s="53" t="s">
        <v>555</v>
      </c>
      <c r="B489" s="43" t="s">
        <v>130</v>
      </c>
    </row>
    <row r="490" spans="1:2" ht="15">
      <c r="A490" s="48" t="s">
        <v>556</v>
      </c>
      <c r="B490" s="43" t="s">
        <v>184</v>
      </c>
    </row>
    <row r="491" spans="1:2" ht="15">
      <c r="A491" s="48" t="s">
        <v>557</v>
      </c>
      <c r="B491" s="43" t="s">
        <v>23</v>
      </c>
    </row>
    <row r="492" spans="1:2" ht="15">
      <c r="A492" s="56" t="s">
        <v>558</v>
      </c>
      <c r="B492" s="43" t="s">
        <v>77</v>
      </c>
    </row>
    <row r="493" spans="1:2" ht="15">
      <c r="A493" s="48" t="s">
        <v>559</v>
      </c>
      <c r="B493" s="43" t="s">
        <v>22</v>
      </c>
    </row>
    <row r="494" spans="1:2" ht="15">
      <c r="A494" s="48" t="s">
        <v>560</v>
      </c>
      <c r="B494" s="43" t="s">
        <v>22</v>
      </c>
    </row>
    <row r="495" spans="1:2" ht="15">
      <c r="A495" s="52" t="s">
        <v>561</v>
      </c>
      <c r="B495" s="43" t="s">
        <v>20</v>
      </c>
    </row>
    <row r="496" spans="1:2" ht="15">
      <c r="A496" s="44" t="s">
        <v>562</v>
      </c>
      <c r="B496" s="43" t="s">
        <v>164</v>
      </c>
    </row>
    <row r="497" spans="1:2" ht="15">
      <c r="A497" s="48" t="s">
        <v>563</v>
      </c>
      <c r="B497" s="50" t="s">
        <v>126</v>
      </c>
    </row>
    <row r="498" spans="1:2" ht="15">
      <c r="A498" s="48" t="s">
        <v>564</v>
      </c>
      <c r="B498" s="50" t="s">
        <v>22</v>
      </c>
    </row>
    <row r="499" spans="1:2" ht="15">
      <c r="A499" s="48" t="s">
        <v>565</v>
      </c>
      <c r="B499" s="43" t="s">
        <v>65</v>
      </c>
    </row>
    <row r="500" spans="1:2" ht="15">
      <c r="A500" s="52" t="s">
        <v>566</v>
      </c>
      <c r="B500" s="43" t="s">
        <v>141</v>
      </c>
    </row>
    <row r="501" spans="1:2" ht="15">
      <c r="A501" s="52" t="s">
        <v>567</v>
      </c>
      <c r="B501" s="43" t="s">
        <v>13</v>
      </c>
    </row>
    <row r="502" spans="1:2" ht="15">
      <c r="A502" s="48" t="s">
        <v>568</v>
      </c>
      <c r="B502" s="43" t="s">
        <v>164</v>
      </c>
    </row>
    <row r="503" spans="1:2" ht="15">
      <c r="A503" s="45" t="s">
        <v>569</v>
      </c>
      <c r="B503" s="46" t="s">
        <v>24</v>
      </c>
    </row>
    <row r="504" spans="1:2" ht="15">
      <c r="A504" s="48" t="s">
        <v>570</v>
      </c>
      <c r="B504" s="43" t="s">
        <v>14</v>
      </c>
    </row>
    <row r="505" spans="1:2" ht="15">
      <c r="A505" s="45" t="s">
        <v>571</v>
      </c>
      <c r="B505" s="46" t="s">
        <v>24</v>
      </c>
    </row>
    <row r="506" spans="1:2" ht="15">
      <c r="A506" s="48" t="s">
        <v>572</v>
      </c>
      <c r="B506" s="49" t="s">
        <v>17</v>
      </c>
    </row>
    <row r="507" spans="1:2" ht="15">
      <c r="A507" s="44" t="s">
        <v>573</v>
      </c>
      <c r="B507" s="43" t="s">
        <v>12</v>
      </c>
    </row>
    <row r="508" spans="1:2" ht="15">
      <c r="A508" s="44" t="s">
        <v>574</v>
      </c>
      <c r="B508" s="50" t="s">
        <v>126</v>
      </c>
    </row>
    <row r="509" spans="1:2" ht="15">
      <c r="A509" s="45" t="s">
        <v>575</v>
      </c>
      <c r="B509" s="46" t="s">
        <v>65</v>
      </c>
    </row>
    <row r="510" spans="1:2" ht="15">
      <c r="A510" s="44" t="s">
        <v>576</v>
      </c>
      <c r="B510" s="43" t="s">
        <v>77</v>
      </c>
    </row>
    <row r="511" spans="1:2" ht="15">
      <c r="A511" s="65" t="s">
        <v>577</v>
      </c>
      <c r="B511" s="55" t="s">
        <v>15</v>
      </c>
    </row>
    <row r="512" spans="1:2" ht="15">
      <c r="A512" s="48" t="s">
        <v>578</v>
      </c>
      <c r="B512" s="46" t="s">
        <v>15</v>
      </c>
    </row>
    <row r="513" spans="1:2" ht="15">
      <c r="A513" s="44" t="s">
        <v>579</v>
      </c>
      <c r="B513" s="49" t="s">
        <v>24</v>
      </c>
    </row>
    <row r="514" spans="1:2" ht="15">
      <c r="A514" s="52" t="s">
        <v>580</v>
      </c>
      <c r="B514" s="43" t="s">
        <v>17</v>
      </c>
    </row>
    <row r="515" spans="1:2" ht="15">
      <c r="A515" s="44" t="s">
        <v>581</v>
      </c>
      <c r="B515" s="47" t="s">
        <v>13</v>
      </c>
    </row>
    <row r="516" spans="1:2" ht="15">
      <c r="A516" s="44" t="s">
        <v>582</v>
      </c>
      <c r="B516" s="43" t="s">
        <v>71</v>
      </c>
    </row>
    <row r="517" spans="1:2" ht="15">
      <c r="A517" s="52" t="s">
        <v>583</v>
      </c>
      <c r="B517" s="51" t="s">
        <v>166</v>
      </c>
    </row>
    <row r="518" spans="1:2" ht="15">
      <c r="A518" s="45" t="s">
        <v>584</v>
      </c>
      <c r="B518" s="46" t="s">
        <v>24</v>
      </c>
    </row>
    <row r="519" spans="1:2" ht="15">
      <c r="A519" s="45" t="s">
        <v>585</v>
      </c>
      <c r="B519" s="46" t="s">
        <v>24</v>
      </c>
    </row>
    <row r="520" spans="1:2" ht="15">
      <c r="A520" s="44" t="s">
        <v>586</v>
      </c>
      <c r="B520" s="43" t="s">
        <v>24</v>
      </c>
    </row>
    <row r="521" spans="1:2" ht="15">
      <c r="A521" s="48" t="s">
        <v>587</v>
      </c>
      <c r="B521" s="46" t="s">
        <v>68</v>
      </c>
    </row>
    <row r="522" spans="1:2" ht="15">
      <c r="A522" s="48" t="s">
        <v>588</v>
      </c>
      <c r="B522" s="43" t="s">
        <v>13</v>
      </c>
    </row>
    <row r="523" spans="1:2" ht="15">
      <c r="A523" s="44" t="s">
        <v>589</v>
      </c>
      <c r="B523" s="43" t="s">
        <v>16</v>
      </c>
    </row>
    <row r="524" spans="1:2" ht="15">
      <c r="A524" s="48" t="s">
        <v>590</v>
      </c>
      <c r="B524" s="43" t="s">
        <v>18</v>
      </c>
    </row>
    <row r="525" spans="1:2" ht="15">
      <c r="A525" s="48" t="s">
        <v>591</v>
      </c>
      <c r="B525" s="46" t="s">
        <v>18</v>
      </c>
    </row>
    <row r="526" spans="1:2" ht="15">
      <c r="A526" s="48" t="s">
        <v>592</v>
      </c>
      <c r="B526" s="50" t="s">
        <v>17</v>
      </c>
    </row>
    <row r="527" spans="1:2" ht="15">
      <c r="A527" s="48" t="s">
        <v>593</v>
      </c>
      <c r="B527" s="43" t="s">
        <v>23</v>
      </c>
    </row>
    <row r="528" spans="1:2" ht="15">
      <c r="A528" s="57" t="s">
        <v>594</v>
      </c>
      <c r="B528" s="43" t="s">
        <v>22</v>
      </c>
    </row>
    <row r="529" spans="1:2" ht="15">
      <c r="A529" s="56" t="s">
        <v>595</v>
      </c>
      <c r="B529" s="46" t="s">
        <v>68</v>
      </c>
    </row>
    <row r="530" spans="1:2" ht="15">
      <c r="A530" s="48" t="s">
        <v>596</v>
      </c>
      <c r="B530" s="43" t="s">
        <v>16</v>
      </c>
    </row>
    <row r="531" spans="1:2" ht="15">
      <c r="A531" s="48" t="s">
        <v>597</v>
      </c>
      <c r="B531" s="46" t="s">
        <v>200</v>
      </c>
    </row>
    <row r="532" spans="1:2" ht="15">
      <c r="A532" s="52" t="s">
        <v>598</v>
      </c>
      <c r="B532" s="43" t="s">
        <v>71</v>
      </c>
    </row>
    <row r="533" spans="1:2" ht="15">
      <c r="A533" s="52" t="s">
        <v>599</v>
      </c>
      <c r="B533" s="51" t="s">
        <v>91</v>
      </c>
    </row>
    <row r="534" spans="1:2" ht="15">
      <c r="A534" s="53" t="s">
        <v>600</v>
      </c>
      <c r="B534" s="54" t="s">
        <v>65</v>
      </c>
    </row>
    <row r="535" spans="1:2" ht="15">
      <c r="A535" s="48" t="s">
        <v>601</v>
      </c>
      <c r="B535" s="43" t="s">
        <v>141</v>
      </c>
    </row>
    <row r="536" spans="1:2" ht="15">
      <c r="A536" s="44" t="s">
        <v>602</v>
      </c>
      <c r="B536" s="43" t="s">
        <v>15</v>
      </c>
    </row>
    <row r="537" spans="1:2" ht="15">
      <c r="A537" s="48" t="s">
        <v>603</v>
      </c>
      <c r="B537" s="43" t="s">
        <v>18</v>
      </c>
    </row>
    <row r="538" spans="1:2" ht="15">
      <c r="A538" s="48" t="s">
        <v>604</v>
      </c>
      <c r="B538" s="50" t="s">
        <v>80</v>
      </c>
    </row>
    <row r="539" spans="1:2" ht="15">
      <c r="A539" s="44" t="s">
        <v>605</v>
      </c>
      <c r="B539" s="54" t="s">
        <v>19</v>
      </c>
    </row>
    <row r="540" spans="1:2" ht="15">
      <c r="A540" s="48" t="s">
        <v>606</v>
      </c>
      <c r="B540" s="43" t="s">
        <v>24</v>
      </c>
    </row>
    <row r="541" spans="1:2" ht="15">
      <c r="A541" s="44" t="s">
        <v>607</v>
      </c>
      <c r="B541" s="43" t="s">
        <v>12</v>
      </c>
    </row>
    <row r="542" spans="1:2" ht="15">
      <c r="A542" s="45" t="s">
        <v>166</v>
      </c>
      <c r="B542" s="46" t="s">
        <v>15</v>
      </c>
    </row>
    <row r="543" spans="1:2" ht="15">
      <c r="A543" s="53" t="s">
        <v>608</v>
      </c>
      <c r="B543" s="54" t="s">
        <v>22</v>
      </c>
    </row>
    <row r="544" spans="1:2" ht="15">
      <c r="A544" s="44" t="s">
        <v>609</v>
      </c>
      <c r="B544" s="43" t="s">
        <v>16</v>
      </c>
    </row>
    <row r="545" spans="1:2" ht="15">
      <c r="A545" s="44" t="s">
        <v>610</v>
      </c>
      <c r="B545" s="43" t="s">
        <v>16</v>
      </c>
    </row>
    <row r="546" spans="1:2" ht="15">
      <c r="A546" s="48" t="s">
        <v>611</v>
      </c>
      <c r="B546" s="43" t="s">
        <v>12</v>
      </c>
    </row>
    <row r="547" spans="1:2" ht="15">
      <c r="A547" s="48" t="s">
        <v>612</v>
      </c>
      <c r="B547" s="46" t="s">
        <v>24</v>
      </c>
    </row>
    <row r="548" spans="1:2" ht="15">
      <c r="A548" s="48" t="s">
        <v>613</v>
      </c>
      <c r="B548" s="43" t="s">
        <v>184</v>
      </c>
    </row>
    <row r="549" spans="1:2" ht="15">
      <c r="A549" s="44" t="s">
        <v>614</v>
      </c>
      <c r="B549" s="43" t="s">
        <v>12</v>
      </c>
    </row>
    <row r="550" spans="1:2" ht="15">
      <c r="A550" s="48" t="s">
        <v>615</v>
      </c>
      <c r="B550" s="54" t="s">
        <v>22</v>
      </c>
    </row>
    <row r="551" spans="1:2" ht="15">
      <c r="A551" s="44" t="s">
        <v>616</v>
      </c>
      <c r="B551" s="43" t="s">
        <v>15</v>
      </c>
    </row>
    <row r="552" spans="1:2" ht="15">
      <c r="A552" s="56" t="s">
        <v>5</v>
      </c>
      <c r="B552" s="50" t="s">
        <v>21</v>
      </c>
    </row>
    <row r="553" spans="1:2" ht="15">
      <c r="A553" s="48" t="s">
        <v>617</v>
      </c>
      <c r="B553" s="43" t="s">
        <v>18</v>
      </c>
    </row>
    <row r="554" spans="1:2" ht="15">
      <c r="A554" s="44" t="s">
        <v>618</v>
      </c>
      <c r="B554" s="43" t="s">
        <v>164</v>
      </c>
    </row>
    <row r="555" spans="1:2" ht="15">
      <c r="A555" s="48" t="s">
        <v>619</v>
      </c>
      <c r="B555" s="43" t="s">
        <v>13</v>
      </c>
    </row>
    <row r="556" spans="1:2" ht="15">
      <c r="A556" s="44" t="s">
        <v>620</v>
      </c>
      <c r="B556" s="43" t="s">
        <v>300</v>
      </c>
    </row>
    <row r="557" spans="1:2" ht="15">
      <c r="A557" s="53" t="s">
        <v>621</v>
      </c>
      <c r="B557" s="46" t="s">
        <v>24</v>
      </c>
    </row>
    <row r="558" spans="1:2" ht="15">
      <c r="A558" s="48" t="s">
        <v>622</v>
      </c>
      <c r="B558" s="43" t="s">
        <v>71</v>
      </c>
    </row>
    <row r="559" spans="1:2" ht="15">
      <c r="A559" s="44" t="s">
        <v>623</v>
      </c>
      <c r="B559" s="49" t="s">
        <v>19</v>
      </c>
    </row>
    <row r="560" spans="1:2" ht="15">
      <c r="A560" s="48" t="s">
        <v>624</v>
      </c>
      <c r="B560" s="43" t="s">
        <v>16</v>
      </c>
    </row>
    <row r="561" spans="1:2" ht="15">
      <c r="A561" s="44" t="s">
        <v>625</v>
      </c>
      <c r="B561" s="50" t="s">
        <v>17</v>
      </c>
    </row>
    <row r="562" spans="1:2" ht="15">
      <c r="A562" s="53" t="s">
        <v>626</v>
      </c>
      <c r="B562" s="54" t="s">
        <v>65</v>
      </c>
    </row>
    <row r="563" spans="1:2" ht="15">
      <c r="A563" s="52" t="s">
        <v>627</v>
      </c>
      <c r="B563" s="43" t="s">
        <v>15</v>
      </c>
    </row>
    <row r="564" spans="1:2" ht="15">
      <c r="A564" s="48" t="s">
        <v>628</v>
      </c>
      <c r="B564" s="50" t="s">
        <v>21</v>
      </c>
    </row>
    <row r="565" spans="1:2" ht="15">
      <c r="A565" s="44" t="s">
        <v>629</v>
      </c>
      <c r="B565" s="43" t="s">
        <v>24</v>
      </c>
    </row>
    <row r="566" spans="1:2" ht="15">
      <c r="A566" s="48" t="s">
        <v>630</v>
      </c>
      <c r="B566" s="50" t="s">
        <v>19</v>
      </c>
    </row>
    <row r="567" spans="1:2" ht="15">
      <c r="A567" s="45" t="s">
        <v>631</v>
      </c>
      <c r="B567" s="46" t="s">
        <v>12</v>
      </c>
    </row>
    <row r="568" spans="1:2" ht="15">
      <c r="A568" s="48" t="s">
        <v>632</v>
      </c>
      <c r="B568" s="43" t="s">
        <v>130</v>
      </c>
    </row>
    <row r="569" spans="1:2" ht="15">
      <c r="A569" s="44" t="s">
        <v>633</v>
      </c>
      <c r="B569" s="43" t="s">
        <v>300</v>
      </c>
    </row>
    <row r="570" spans="1:2" ht="15">
      <c r="A570" s="44" t="s">
        <v>634</v>
      </c>
      <c r="B570" s="50" t="s">
        <v>19</v>
      </c>
    </row>
    <row r="571" spans="1:2" ht="15">
      <c r="A571" s="45" t="s">
        <v>68</v>
      </c>
      <c r="B571" s="46" t="s">
        <v>15</v>
      </c>
    </row>
    <row r="572" spans="1:2" ht="15">
      <c r="A572" s="48" t="s">
        <v>635</v>
      </c>
      <c r="B572" s="54" t="s">
        <v>65</v>
      </c>
    </row>
    <row r="573" spans="1:2" ht="15">
      <c r="A573" s="48" t="s">
        <v>636</v>
      </c>
      <c r="B573" s="43" t="s">
        <v>24</v>
      </c>
    </row>
    <row r="574" spans="1:2" ht="15">
      <c r="A574" s="45" t="s">
        <v>637</v>
      </c>
      <c r="B574" s="46" t="s">
        <v>18</v>
      </c>
    </row>
    <row r="575" spans="1:2" ht="15">
      <c r="A575" s="48" t="s">
        <v>638</v>
      </c>
      <c r="B575" s="43" t="s">
        <v>13</v>
      </c>
    </row>
    <row r="576" spans="1:2" ht="15">
      <c r="A576" s="48" t="s">
        <v>639</v>
      </c>
      <c r="B576" s="46" t="s">
        <v>200</v>
      </c>
    </row>
    <row r="577" spans="1:2" ht="15">
      <c r="A577" s="48" t="s">
        <v>61</v>
      </c>
      <c r="B577" s="50" t="s">
        <v>20</v>
      </c>
    </row>
    <row r="578" spans="1:2" ht="15">
      <c r="A578" s="44" t="s">
        <v>640</v>
      </c>
      <c r="B578" s="43" t="s">
        <v>71</v>
      </c>
    </row>
    <row r="579" spans="1:2" ht="15">
      <c r="A579" s="44" t="s">
        <v>641</v>
      </c>
      <c r="B579" s="52" t="s">
        <v>71</v>
      </c>
    </row>
    <row r="580" spans="1:2" ht="15">
      <c r="A580" s="66" t="s">
        <v>642</v>
      </c>
      <c r="B580" s="50" t="s">
        <v>65</v>
      </c>
    </row>
    <row r="581" spans="1:2" ht="15">
      <c r="A581" s="48" t="s">
        <v>643</v>
      </c>
      <c r="B581" s="43" t="s">
        <v>16</v>
      </c>
    </row>
    <row r="582" spans="1:2" ht="15">
      <c r="A582" s="48" t="s">
        <v>644</v>
      </c>
      <c r="B582" s="43" t="s">
        <v>16</v>
      </c>
    </row>
    <row r="583" spans="1:2" ht="15">
      <c r="A583" s="48" t="s">
        <v>645</v>
      </c>
      <c r="B583" s="43" t="s">
        <v>14</v>
      </c>
    </row>
    <row r="584" spans="1:2" ht="15">
      <c r="A584" s="44" t="s">
        <v>646</v>
      </c>
      <c r="B584" s="43" t="s">
        <v>12</v>
      </c>
    </row>
    <row r="585" spans="1:2" ht="15">
      <c r="A585" s="44" t="s">
        <v>647</v>
      </c>
      <c r="B585" s="43" t="s">
        <v>98</v>
      </c>
    </row>
    <row r="586" spans="1:2" ht="15">
      <c r="A586" s="44" t="s">
        <v>648</v>
      </c>
      <c r="B586" s="43" t="s">
        <v>16</v>
      </c>
    </row>
    <row r="587" spans="1:2" ht="15">
      <c r="A587" s="48" t="s">
        <v>649</v>
      </c>
      <c r="B587" s="54" t="s">
        <v>65</v>
      </c>
    </row>
    <row r="588" spans="1:2" ht="15">
      <c r="A588" s="48" t="s">
        <v>650</v>
      </c>
      <c r="B588" s="43" t="s">
        <v>164</v>
      </c>
    </row>
    <row r="589" spans="1:2" ht="15">
      <c r="A589" s="44" t="s">
        <v>651</v>
      </c>
      <c r="B589" s="43" t="s">
        <v>65</v>
      </c>
    </row>
    <row r="590" spans="1:2" ht="15">
      <c r="A590" s="53" t="s">
        <v>652</v>
      </c>
      <c r="B590" s="54" t="s">
        <v>12</v>
      </c>
    </row>
    <row r="591" spans="1:2" ht="15">
      <c r="A591" s="53" t="s">
        <v>653</v>
      </c>
      <c r="B591" s="46" t="s">
        <v>24</v>
      </c>
    </row>
    <row r="592" spans="1:2" ht="15">
      <c r="A592" s="48" t="s">
        <v>654</v>
      </c>
      <c r="B592" s="43" t="s">
        <v>130</v>
      </c>
    </row>
    <row r="593" spans="1:2" ht="15">
      <c r="A593" s="48" t="s">
        <v>655</v>
      </c>
      <c r="B593" s="43" t="s">
        <v>16</v>
      </c>
    </row>
    <row r="594" spans="1:2" ht="15">
      <c r="A594" s="48" t="s">
        <v>656</v>
      </c>
      <c r="B594" s="43" t="s">
        <v>98</v>
      </c>
    </row>
    <row r="595" spans="1:2" ht="15">
      <c r="A595" s="44" t="s">
        <v>657</v>
      </c>
      <c r="B595" s="43" t="s">
        <v>18</v>
      </c>
    </row>
    <row r="596" spans="1:2" ht="15">
      <c r="A596" s="48" t="s">
        <v>658</v>
      </c>
      <c r="B596" s="50" t="s">
        <v>126</v>
      </c>
    </row>
    <row r="597" spans="1:2" ht="15">
      <c r="A597" s="48" t="s">
        <v>659</v>
      </c>
      <c r="B597" s="43" t="s">
        <v>14</v>
      </c>
    </row>
    <row r="598" spans="1:2" ht="15">
      <c r="A598" s="44" t="s">
        <v>660</v>
      </c>
      <c r="B598" s="43" t="s">
        <v>21</v>
      </c>
    </row>
    <row r="599" spans="1:2" ht="15">
      <c r="A599" s="48" t="s">
        <v>661</v>
      </c>
      <c r="B599" s="43" t="s">
        <v>24</v>
      </c>
    </row>
    <row r="600" spans="1:2" ht="15">
      <c r="A600" s="45" t="s">
        <v>662</v>
      </c>
      <c r="B600" s="46" t="s">
        <v>12</v>
      </c>
    </row>
    <row r="601" spans="1:2" ht="15">
      <c r="A601" s="44" t="s">
        <v>663</v>
      </c>
      <c r="B601" s="43" t="s">
        <v>77</v>
      </c>
    </row>
    <row r="602" spans="1:2" ht="15">
      <c r="A602" s="45" t="s">
        <v>664</v>
      </c>
      <c r="B602" s="51" t="s">
        <v>119</v>
      </c>
    </row>
    <row r="603" spans="1:2" ht="15">
      <c r="A603" s="44" t="s">
        <v>665</v>
      </c>
      <c r="B603" s="50" t="s">
        <v>15</v>
      </c>
    </row>
    <row r="604" spans="1:2" ht="15">
      <c r="A604" s="48" t="s">
        <v>666</v>
      </c>
      <c r="B604" s="43" t="s">
        <v>16</v>
      </c>
    </row>
    <row r="605" spans="1:2" ht="15">
      <c r="A605" s="48" t="s">
        <v>667</v>
      </c>
      <c r="B605" s="46" t="s">
        <v>200</v>
      </c>
    </row>
    <row r="606" spans="1:2" ht="15">
      <c r="A606" s="44" t="s">
        <v>668</v>
      </c>
      <c r="B606" s="50" t="s">
        <v>20</v>
      </c>
    </row>
    <row r="607" spans="1:2" ht="15">
      <c r="A607" s="44" t="s">
        <v>669</v>
      </c>
      <c r="B607" s="55" t="s">
        <v>23</v>
      </c>
    </row>
    <row r="608" spans="1:2" ht="15">
      <c r="A608" s="44" t="s">
        <v>670</v>
      </c>
      <c r="B608" s="49" t="s">
        <v>18</v>
      </c>
    </row>
    <row r="609" spans="1:2" ht="15">
      <c r="A609" s="44" t="s">
        <v>671</v>
      </c>
      <c r="B609" s="43" t="s">
        <v>164</v>
      </c>
    </row>
    <row r="610" spans="1:2" ht="15">
      <c r="A610" s="44" t="s">
        <v>672</v>
      </c>
      <c r="B610" s="43" t="s">
        <v>23</v>
      </c>
    </row>
    <row r="611" spans="1:2" ht="15">
      <c r="A611" s="44" t="s">
        <v>673</v>
      </c>
      <c r="B611" s="43" t="s">
        <v>22</v>
      </c>
    </row>
    <row r="612" spans="1:2" ht="15">
      <c r="A612" s="48" t="s">
        <v>674</v>
      </c>
      <c r="B612" s="43" t="s">
        <v>65</v>
      </c>
    </row>
    <row r="613" spans="1:2" ht="15">
      <c r="A613" s="44" t="s">
        <v>675</v>
      </c>
      <c r="B613" s="43" t="s">
        <v>164</v>
      </c>
    </row>
    <row r="614" spans="1:2" ht="15">
      <c r="A614" s="48" t="s">
        <v>676</v>
      </c>
      <c r="B614" s="43" t="s">
        <v>16</v>
      </c>
    </row>
    <row r="615" spans="1:2" ht="15">
      <c r="A615" s="48" t="s">
        <v>677</v>
      </c>
      <c r="B615" s="50" t="s">
        <v>80</v>
      </c>
    </row>
    <row r="616" spans="1:2" ht="15">
      <c r="A616" s="48" t="s">
        <v>678</v>
      </c>
      <c r="B616" s="43" t="s">
        <v>16</v>
      </c>
    </row>
    <row r="617" spans="1:2" ht="15">
      <c r="A617" s="48" t="s">
        <v>679</v>
      </c>
      <c r="B617" s="54" t="s">
        <v>65</v>
      </c>
    </row>
    <row r="618" spans="1:2" ht="15">
      <c r="A618" s="52" t="s">
        <v>680</v>
      </c>
      <c r="B618" s="43" t="s">
        <v>98</v>
      </c>
    </row>
    <row r="619" spans="1:2" ht="15">
      <c r="A619" s="52" t="s">
        <v>681</v>
      </c>
      <c r="B619" s="43" t="s">
        <v>13</v>
      </c>
    </row>
    <row r="620" spans="1:2" ht="15">
      <c r="A620" s="52" t="s">
        <v>682</v>
      </c>
      <c r="B620" s="43" t="s">
        <v>16</v>
      </c>
    </row>
    <row r="621" spans="1:2" ht="15">
      <c r="A621" s="48" t="s">
        <v>683</v>
      </c>
      <c r="B621" s="43" t="s">
        <v>18</v>
      </c>
    </row>
    <row r="622" spans="1:2" ht="15">
      <c r="A622" s="44" t="s">
        <v>684</v>
      </c>
      <c r="B622" s="43" t="s">
        <v>300</v>
      </c>
    </row>
    <row r="623" spans="1:2" ht="15">
      <c r="A623" s="44" t="s">
        <v>685</v>
      </c>
      <c r="B623" s="51" t="s">
        <v>119</v>
      </c>
    </row>
    <row r="624" spans="1:2" ht="15">
      <c r="A624" s="44" t="s">
        <v>686</v>
      </c>
      <c r="B624" s="43" t="s">
        <v>130</v>
      </c>
    </row>
    <row r="625" spans="1:2" ht="15">
      <c r="A625" s="48" t="s">
        <v>687</v>
      </c>
      <c r="B625" s="43" t="s">
        <v>13</v>
      </c>
    </row>
    <row r="626" spans="1:2" ht="15">
      <c r="A626" s="48" t="s">
        <v>688</v>
      </c>
      <c r="B626" s="43" t="s">
        <v>16</v>
      </c>
    </row>
    <row r="627" spans="1:2" ht="15">
      <c r="A627" s="56" t="s">
        <v>49</v>
      </c>
      <c r="B627" s="43" t="s">
        <v>24</v>
      </c>
    </row>
    <row r="628" spans="1:2" ht="15">
      <c r="A628" s="44" t="s">
        <v>58</v>
      </c>
      <c r="B628" s="43" t="s">
        <v>15</v>
      </c>
    </row>
    <row r="629" spans="1:2" ht="15">
      <c r="A629" s="48" t="s">
        <v>689</v>
      </c>
      <c r="B629" s="43" t="s">
        <v>98</v>
      </c>
    </row>
    <row r="630" spans="1:2" ht="15">
      <c r="A630" s="48" t="s">
        <v>690</v>
      </c>
      <c r="B630" s="43" t="s">
        <v>23</v>
      </c>
    </row>
    <row r="631" spans="1:2" ht="15">
      <c r="A631" s="48" t="s">
        <v>691</v>
      </c>
      <c r="B631" s="43" t="s">
        <v>98</v>
      </c>
    </row>
    <row r="632" spans="1:2" ht="15">
      <c r="A632" s="44" t="s">
        <v>692</v>
      </c>
      <c r="B632" s="50" t="s">
        <v>21</v>
      </c>
    </row>
    <row r="633" spans="1:2" ht="15">
      <c r="A633" s="44" t="s">
        <v>693</v>
      </c>
      <c r="B633" s="50" t="s">
        <v>65</v>
      </c>
    </row>
    <row r="634" spans="1:2" ht="15">
      <c r="A634" s="48" t="s">
        <v>694</v>
      </c>
      <c r="B634" s="43" t="s">
        <v>65</v>
      </c>
    </row>
    <row r="635" spans="1:2" ht="15">
      <c r="A635" s="48" t="s">
        <v>695</v>
      </c>
      <c r="B635" s="43" t="s">
        <v>130</v>
      </c>
    </row>
    <row r="636" spans="1:2" ht="15">
      <c r="A636" s="48" t="s">
        <v>696</v>
      </c>
      <c r="B636" s="51" t="s">
        <v>91</v>
      </c>
    </row>
    <row r="637" spans="1:2" ht="15">
      <c r="A637" s="53" t="s">
        <v>697</v>
      </c>
      <c r="B637" s="43" t="s">
        <v>141</v>
      </c>
    </row>
    <row r="638" spans="1:2" ht="15">
      <c r="A638" s="58" t="s">
        <v>46</v>
      </c>
      <c r="B638" s="43" t="s">
        <v>22</v>
      </c>
    </row>
    <row r="639" spans="1:2" ht="15">
      <c r="A639" s="45" t="s">
        <v>698</v>
      </c>
      <c r="B639" s="46" t="s">
        <v>300</v>
      </c>
    </row>
    <row r="640" spans="1:2" ht="15">
      <c r="A640" s="48" t="s">
        <v>699</v>
      </c>
      <c r="B640" s="51" t="s">
        <v>91</v>
      </c>
    </row>
    <row r="641" spans="1:2" ht="15">
      <c r="A641" s="48" t="s">
        <v>700</v>
      </c>
      <c r="B641" s="43" t="s">
        <v>15</v>
      </c>
    </row>
    <row r="642" spans="1:2" ht="15">
      <c r="A642" s="45" t="s">
        <v>701</v>
      </c>
      <c r="B642" s="46" t="s">
        <v>24</v>
      </c>
    </row>
    <row r="643" spans="1:2" ht="15">
      <c r="A643" s="48" t="s">
        <v>702</v>
      </c>
      <c r="B643" s="43" t="s">
        <v>130</v>
      </c>
    </row>
    <row r="644" spans="1:2" ht="15">
      <c r="A644" s="48" t="s">
        <v>703</v>
      </c>
      <c r="B644" s="50" t="s">
        <v>21</v>
      </c>
    </row>
  </sheetData>
  <hyperlinks>
    <hyperlink ref="A580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Данные</vt:lpstr>
      <vt:lpstr>каталог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лока пока</cp:lastModifiedBy>
  <dcterms:modified xsi:type="dcterms:W3CDTF">2024-03-25T14:29:02Z</dcterms:modified>
</cp:coreProperties>
</file>