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bniz\Documents\_campus\SPK\UTS\"/>
    </mc:Choice>
  </mc:AlternateContent>
  <xr:revisionPtr revIDLastSave="0" documentId="13_ncr:1_{881722C9-5F94-4818-A6BF-266BCBEAD28D}" xr6:coauthVersionLast="47" xr6:coauthVersionMax="47" xr10:uidLastSave="{00000000-0000-0000-0000-000000000000}"/>
  <bookViews>
    <workbookView xWindow="-120" yWindow="-120" windowWidth="21840" windowHeight="13020" xr2:uid="{5C553CF9-E040-4BA5-901E-3D4B36BB5E84}"/>
  </bookViews>
  <sheets>
    <sheet name="UTS SPK_Obi Agustian" sheetId="2" r:id="rId1"/>
    <sheet name="Backup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2" l="1"/>
  <c r="J72" i="2"/>
  <c r="J73" i="2"/>
  <c r="J74" i="2"/>
  <c r="J75" i="2"/>
  <c r="J76" i="2"/>
  <c r="J77" i="2"/>
  <c r="J78" i="2"/>
  <c r="J79" i="2"/>
  <c r="J70" i="2"/>
  <c r="I71" i="2"/>
  <c r="I72" i="2"/>
  <c r="I73" i="2"/>
  <c r="I74" i="2"/>
  <c r="I75" i="2"/>
  <c r="I76" i="2"/>
  <c r="I77" i="2"/>
  <c r="I78" i="2"/>
  <c r="I79" i="2"/>
  <c r="I70" i="2"/>
  <c r="L50" i="2"/>
  <c r="L51" i="2"/>
  <c r="L52" i="2"/>
  <c r="L53" i="2"/>
  <c r="L54" i="2"/>
  <c r="L55" i="2"/>
  <c r="L56" i="2"/>
  <c r="L57" i="2"/>
  <c r="L58" i="2"/>
  <c r="L49" i="2"/>
  <c r="I50" i="2"/>
  <c r="I51" i="2"/>
  <c r="I52" i="2"/>
  <c r="I53" i="2"/>
  <c r="I54" i="2"/>
  <c r="I55" i="2"/>
  <c r="I56" i="2"/>
  <c r="I57" i="2"/>
  <c r="I58" i="2"/>
  <c r="I49" i="2"/>
  <c r="I21" i="2"/>
  <c r="I22" i="2"/>
  <c r="I23" i="2"/>
  <c r="I24" i="2"/>
  <c r="I25" i="2"/>
  <c r="I26" i="2"/>
  <c r="I20" i="2"/>
  <c r="E27" i="2"/>
</calcChain>
</file>

<file path=xl/sharedStrings.xml><?xml version="1.0" encoding="utf-8"?>
<sst xmlns="http://schemas.openxmlformats.org/spreadsheetml/2006/main" count="193" uniqueCount="136">
  <si>
    <t>Brand</t>
  </si>
  <si>
    <t>Processor</t>
  </si>
  <si>
    <t>Android 13</t>
  </si>
  <si>
    <t>Android 12</t>
  </si>
  <si>
    <t>Realme 8 5G</t>
  </si>
  <si>
    <t>Xiaomi 12T 5G</t>
  </si>
  <si>
    <t>Realme GT Neo 3</t>
  </si>
  <si>
    <t>MediaTek Dimensity 700</t>
  </si>
  <si>
    <t>Android 11</t>
  </si>
  <si>
    <t>MediaTek Dimensity 8100</t>
  </si>
  <si>
    <t>OPPO Find X5 Pro 5G</t>
  </si>
  <si>
    <t>Qualcomm Snapdragon 8</t>
  </si>
  <si>
    <t>Xiaomi 12</t>
  </si>
  <si>
    <t>Samsung Galaxy S22 5G</t>
  </si>
  <si>
    <t>Asus Zenfrone 10</t>
  </si>
  <si>
    <t>Vivo Y75</t>
  </si>
  <si>
    <t>OPPO Reno8 Pro 5G</t>
  </si>
  <si>
    <t>OPPO A78 5G</t>
  </si>
  <si>
    <t>NO</t>
  </si>
  <si>
    <t>RAM (GB)</t>
  </si>
  <si>
    <t>Bak</t>
  </si>
  <si>
    <t>Asus ROG Phone 7</t>
  </si>
  <si>
    <t>Layar (Inches)</t>
  </si>
  <si>
    <t>Keterangan</t>
  </si>
  <si>
    <t>Sumber Data</t>
  </si>
  <si>
    <t>https://www.pricebook.co.id</t>
  </si>
  <si>
    <t>Data</t>
  </si>
  <si>
    <t>Kriteria</t>
  </si>
  <si>
    <t>Kode</t>
  </si>
  <si>
    <t>Benefit/Cost</t>
  </si>
  <si>
    <t>K1</t>
  </si>
  <si>
    <t>k2</t>
  </si>
  <si>
    <t>K3</t>
  </si>
  <si>
    <t>Versi OS</t>
  </si>
  <si>
    <t>Battery (mAh)</t>
  </si>
  <si>
    <t>Harga (Rp)</t>
  </si>
  <si>
    <t>K4</t>
  </si>
  <si>
    <t>K5</t>
  </si>
  <si>
    <t>K6</t>
  </si>
  <si>
    <t>K7</t>
  </si>
  <si>
    <t>Vivo</t>
  </si>
  <si>
    <t>Samsung</t>
  </si>
  <si>
    <t>Oppo</t>
  </si>
  <si>
    <t>Asus</t>
  </si>
  <si>
    <t>Xiaomi</t>
  </si>
  <si>
    <t>Realme</t>
  </si>
  <si>
    <t>Nilai</t>
  </si>
  <si>
    <t>Android 10</t>
  </si>
  <si>
    <t>7000-8000</t>
  </si>
  <si>
    <t>4000-5999</t>
  </si>
  <si>
    <t>1000000-15000000</t>
  </si>
  <si>
    <t>5000000-9999999</t>
  </si>
  <si>
    <t>1000000-4999999</t>
  </si>
  <si>
    <t>500000-999999</t>
  </si>
  <si>
    <t>7 Inches - 8 Inches</t>
  </si>
  <si>
    <t>6 Inches - 6,9 Inches</t>
  </si>
  <si>
    <t>5 Inches - 5,9 Inches</t>
  </si>
  <si>
    <t>4 Inches - 4,9 Inches</t>
  </si>
  <si>
    <t>Benefit</t>
  </si>
  <si>
    <t>Cost</t>
  </si>
  <si>
    <t>Bobot</t>
  </si>
  <si>
    <t>Kriteria Brand</t>
  </si>
  <si>
    <t>Kriteria RAM</t>
  </si>
  <si>
    <t>Kriteria Versi OS</t>
  </si>
  <si>
    <t>Kriteria Processor</t>
  </si>
  <si>
    <t>Kriteria Harga</t>
  </si>
  <si>
    <t>Kriteria Battery</t>
  </si>
  <si>
    <t>Kriteria Layar</t>
  </si>
  <si>
    <t>Normalisasi Bobot</t>
  </si>
  <si>
    <t>WK1</t>
  </si>
  <si>
    <t>WK2</t>
  </si>
  <si>
    <t>WK3</t>
  </si>
  <si>
    <t>WK4</t>
  </si>
  <si>
    <t>WK5</t>
  </si>
  <si>
    <t>WK6</t>
  </si>
  <si>
    <t>WK7</t>
  </si>
  <si>
    <t>Total</t>
  </si>
  <si>
    <t>Pemberian Nilai Bobot</t>
  </si>
  <si>
    <t>Brand (BR)</t>
  </si>
  <si>
    <t>RAM (RA)</t>
  </si>
  <si>
    <t>Versi OS (VO)</t>
  </si>
  <si>
    <t>Processor (PR)</t>
  </si>
  <si>
    <t>Harga (HA)</t>
  </si>
  <si>
    <t>Battery (BA)</t>
  </si>
  <si>
    <t>BR</t>
  </si>
  <si>
    <t>RA</t>
  </si>
  <si>
    <t>PR</t>
  </si>
  <si>
    <t>VO</t>
  </si>
  <si>
    <t>BA</t>
  </si>
  <si>
    <t>HA</t>
  </si>
  <si>
    <t>LA</t>
  </si>
  <si>
    <t>Layar (LA)</t>
  </si>
  <si>
    <t>Alternatif</t>
  </si>
  <si>
    <t>9 GB-12 GB</t>
  </si>
  <si>
    <t>6 GB-8,9 GB</t>
  </si>
  <si>
    <t>3 GB-5,9 GB</t>
  </si>
  <si>
    <t>5000-6999</t>
  </si>
  <si>
    <t>3000-3999</t>
  </si>
  <si>
    <t>Nilai Vektor (S)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</si>
  <si>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</si>
  <si>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</si>
  <si>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</si>
  <si>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</si>
  <si>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</si>
  <si>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</si>
  <si>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</si>
  <si>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</si>
  <si>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</si>
  <si>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</si>
  <si>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</si>
  <si>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</si>
  <si>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</si>
  <si>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</si>
  <si>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</si>
  <si>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</si>
  <si>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</si>
  <si>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</si>
  <si>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</si>
  <si>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Nilai Vektor (V)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</si>
  <si>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</si>
  <si>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</si>
  <si>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</si>
  <si>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</si>
  <si>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</si>
  <si>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</si>
  <si>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</si>
  <si>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</si>
  <si>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</si>
  <si>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</si>
  <si>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Hasil</t>
  </si>
  <si>
    <t>Data Smartphone di Indonesia</t>
  </si>
  <si>
    <t>Penentuan Ranking Smartphone</t>
  </si>
  <si>
    <t>Rank</t>
  </si>
  <si>
    <t>Untuk menentukan Smartphone terbaik berdasarkan rata-rata spesifikasi yang ada</t>
  </si>
  <si>
    <t>Kesimpulan</t>
  </si>
  <si>
    <t>Berdasarkan perhitungan menggunakan Weighted Product, Smartphone terbaik berdasarkan rata-rata spesifikasi yang ada adalah Oppo Reno8 Pro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</si>
</sst>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6" borderId="0" xfId="0" applyFont="1" applyFill="1"/>
    <xf numFmtId="0" fontId="3" fillId="7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250791</xdr:colOff>
      <xdr:row>60</xdr:row>
      <xdr:rowOff>13175</xdr:rowOff>
    </xdr:from>
    <xdr:ext cx="1589153" cy="787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CD26B0-E458-0618-20D1-A0E2C62A6106}"/>
                </a:ext>
              </a:extLst>
            </xdr:cNvPr>
            <xdr:cNvSpPr txBox="1"/>
          </xdr:nvSpPr>
          <xdr:spPr>
            <a:xfrm>
              <a:off x="7870791" y="11443175"/>
              <a:ext cx="1589153" cy="787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8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8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  <m:sup>
                            <m:sSub>
                              <m:sSubPr>
                                <m:ctrlP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  <m:t>𝑊𝐾</m:t>
                                </m:r>
                              </m:e>
                              <m:sub>
                                <m:r>
                                  <a:rPr lang="en-GB" sz="18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sup>
                        </m:sSup>
                      </m:e>
                    </m:nary>
                  </m:oMath>
                </m:oMathPara>
              </a14:m>
              <a:endParaRPr lang="id-ID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CD26B0-E458-0618-20D1-A0E2C62A6106}"/>
                </a:ext>
              </a:extLst>
            </xdr:cNvPr>
            <xdr:cNvSpPr txBox="1"/>
          </xdr:nvSpPr>
          <xdr:spPr>
            <a:xfrm>
              <a:off x="7870791" y="11443175"/>
              <a:ext cx="1589153" cy="787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800" b="0" i="0">
                  <a:latin typeface="Cambria Math" panose="02040503050406030204" pitchFamily="18" charset="0"/>
                </a:rPr>
                <a:t>𝑆</a:t>
              </a:r>
              <a:r>
                <a:rPr lang="id-ID" sz="1800" b="0" i="0">
                  <a:latin typeface="Cambria Math" panose="02040503050406030204" pitchFamily="18" charset="0"/>
                </a:rPr>
                <a:t>_</a:t>
              </a:r>
              <a:r>
                <a:rPr lang="en-GB" sz="1800" b="0" i="0">
                  <a:latin typeface="Cambria Math" panose="02040503050406030204" pitchFamily="18" charset="0"/>
                </a:rPr>
                <a:t>𝑖=∏24_(𝑗=1)^𝑛▒〖𝑋_𝑖𝑗〗^(〖𝑊𝐾〗_𝑗 ) </a:t>
              </a:r>
              <a:endParaRPr lang="id-ID" sz="1800"/>
            </a:p>
          </xdr:txBody>
        </xdr:sp>
      </mc:Fallback>
    </mc:AlternateContent>
    <xdr:clientData/>
  </xdr:oneCellAnchor>
  <xdr:oneCellAnchor>
    <xdr:from>
      <xdr:col>10</xdr:col>
      <xdr:colOff>238125</xdr:colOff>
      <xdr:row>60</xdr:row>
      <xdr:rowOff>100012</xdr:rowOff>
    </xdr:from>
    <xdr:ext cx="945643" cy="565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C85719-FDB1-2692-BB13-547327158E35}"/>
                </a:ext>
              </a:extLst>
            </xdr:cNvPr>
            <xdr:cNvSpPr txBox="1"/>
          </xdr:nvSpPr>
          <xdr:spPr>
            <a:xfrm>
              <a:off x="10363200" y="11530012"/>
              <a:ext cx="945643" cy="565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GB" sz="1800" b="0" i="1">
                                <a:latin typeface="Cambria Math" panose="02040503050406030204" pitchFamily="18" charset="0"/>
                              </a:rPr>
                              <m:t>𝑆𝑖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id-ID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C85719-FDB1-2692-BB13-547327158E35}"/>
                </a:ext>
              </a:extLst>
            </xdr:cNvPr>
            <xdr:cNvSpPr txBox="1"/>
          </xdr:nvSpPr>
          <xdr:spPr>
            <a:xfrm>
              <a:off x="10363200" y="11530012"/>
              <a:ext cx="945643" cy="565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800" b="0" i="0">
                  <a:latin typeface="Cambria Math" panose="02040503050406030204" pitchFamily="18" charset="0"/>
                </a:rPr>
                <a:t>𝑉</a:t>
              </a:r>
              <a:r>
                <a:rPr lang="id-ID" sz="1800" b="0" i="0">
                  <a:latin typeface="Cambria Math" panose="02040503050406030204" pitchFamily="18" charset="0"/>
                </a:rPr>
                <a:t>_</a:t>
              </a:r>
              <a:r>
                <a:rPr lang="en-GB" sz="1800" b="0" i="0">
                  <a:latin typeface="Cambria Math" panose="02040503050406030204" pitchFamily="18" charset="0"/>
                </a:rPr>
                <a:t>𝑖=𝑆_𝑖/(∑▒𝑆𝑖)</a:t>
              </a:r>
              <a:endParaRPr lang="id-ID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D91B-0A48-4AB5-87A7-7FC9D820C5D3}">
  <dimension ref="B2:O82"/>
  <sheetViews>
    <sheetView tabSelected="1" workbookViewId="0">
      <selection activeCell="F17" sqref="F17"/>
    </sheetView>
  </sheetViews>
  <sheetFormatPr defaultRowHeight="15" x14ac:dyDescent="0.25"/>
  <cols>
    <col min="2" max="2" width="25.85546875" customWidth="1"/>
    <col min="3" max="3" width="21.7109375" bestFit="1" customWidth="1"/>
    <col min="4" max="4" width="16" bestFit="1" customWidth="1"/>
    <col min="5" max="5" width="24" bestFit="1" customWidth="1"/>
    <col min="6" max="6" width="10.85546875" bestFit="1" customWidth="1"/>
    <col min="7" max="7" width="17.7109375" bestFit="1" customWidth="1"/>
    <col min="8" max="8" width="21.42578125" bestFit="1" customWidth="1"/>
    <col min="9" max="9" width="19" bestFit="1" customWidth="1"/>
    <col min="11" max="11" width="19" bestFit="1" customWidth="1"/>
    <col min="12" max="12" width="27.42578125" bestFit="1" customWidth="1"/>
  </cols>
  <sheetData>
    <row r="2" spans="2:12" ht="26.25" x14ac:dyDescent="0.4">
      <c r="B2" s="12" t="s">
        <v>130</v>
      </c>
      <c r="C2" s="12"/>
      <c r="D2" s="12"/>
      <c r="E2" s="12"/>
      <c r="F2" s="12"/>
      <c r="G2" s="12"/>
      <c r="H2" s="12"/>
      <c r="I2" s="12"/>
    </row>
    <row r="4" spans="2:12" ht="23.25" x14ac:dyDescent="0.35">
      <c r="B4" s="13" t="s">
        <v>26</v>
      </c>
      <c r="C4" s="13"/>
      <c r="D4" s="13"/>
      <c r="E4" s="13"/>
      <c r="F4" s="13"/>
      <c r="G4" s="13"/>
      <c r="H4" s="13"/>
      <c r="I4" s="13"/>
    </row>
    <row r="5" spans="2:12" ht="18.75" x14ac:dyDescent="0.3">
      <c r="B5" s="6" t="s">
        <v>18</v>
      </c>
      <c r="C5" s="6" t="s">
        <v>0</v>
      </c>
      <c r="D5" s="6" t="s">
        <v>19</v>
      </c>
      <c r="E5" s="6" t="s">
        <v>1</v>
      </c>
      <c r="F5" s="6" t="s">
        <v>33</v>
      </c>
      <c r="G5" s="6" t="s">
        <v>34</v>
      </c>
      <c r="H5" s="6" t="s">
        <v>35</v>
      </c>
      <c r="I5" s="6" t="s">
        <v>22</v>
      </c>
      <c r="K5" s="4" t="s">
        <v>23</v>
      </c>
    </row>
    <row r="6" spans="2:12" x14ac:dyDescent="0.25">
      <c r="B6">
        <v>1</v>
      </c>
      <c r="C6" t="s">
        <v>15</v>
      </c>
      <c r="D6">
        <v>8</v>
      </c>
      <c r="E6" t="s">
        <v>7</v>
      </c>
      <c r="F6" t="s">
        <v>8</v>
      </c>
      <c r="G6" s="1">
        <v>5000</v>
      </c>
      <c r="H6" s="1">
        <v>2850000</v>
      </c>
      <c r="I6">
        <v>6.58</v>
      </c>
      <c r="K6" t="s">
        <v>24</v>
      </c>
      <c r="L6" t="s">
        <v>25</v>
      </c>
    </row>
    <row r="7" spans="2:12" x14ac:dyDescent="0.25">
      <c r="B7">
        <v>2</v>
      </c>
      <c r="C7" t="s">
        <v>4</v>
      </c>
      <c r="D7">
        <v>8</v>
      </c>
      <c r="E7" t="s">
        <v>7</v>
      </c>
      <c r="F7" t="s">
        <v>8</v>
      </c>
      <c r="G7" s="1">
        <v>5000</v>
      </c>
      <c r="H7" s="1">
        <v>2450000</v>
      </c>
      <c r="I7">
        <v>6.5</v>
      </c>
    </row>
    <row r="8" spans="2:12" x14ac:dyDescent="0.25">
      <c r="B8">
        <v>3</v>
      </c>
      <c r="C8" t="s">
        <v>17</v>
      </c>
      <c r="D8">
        <v>8</v>
      </c>
      <c r="E8" t="s">
        <v>7</v>
      </c>
      <c r="F8" t="s">
        <v>3</v>
      </c>
      <c r="G8" s="1">
        <v>5000</v>
      </c>
      <c r="H8" s="1">
        <v>3535000</v>
      </c>
      <c r="I8">
        <v>6.56</v>
      </c>
      <c r="K8" t="s">
        <v>133</v>
      </c>
    </row>
    <row r="9" spans="2:12" x14ac:dyDescent="0.25">
      <c r="B9">
        <v>4</v>
      </c>
      <c r="C9" t="s">
        <v>14</v>
      </c>
      <c r="D9">
        <v>8</v>
      </c>
      <c r="E9" t="s">
        <v>11</v>
      </c>
      <c r="F9" t="s">
        <v>2</v>
      </c>
      <c r="G9" s="1">
        <v>4300</v>
      </c>
      <c r="H9" s="1">
        <v>8499000</v>
      </c>
      <c r="I9">
        <v>5.92</v>
      </c>
    </row>
    <row r="10" spans="2:12" x14ac:dyDescent="0.25">
      <c r="B10">
        <v>5</v>
      </c>
      <c r="C10" t="s">
        <v>16</v>
      </c>
      <c r="D10">
        <v>12</v>
      </c>
      <c r="E10" t="s">
        <v>9</v>
      </c>
      <c r="F10" t="s">
        <v>3</v>
      </c>
      <c r="G10" s="1">
        <v>4500</v>
      </c>
      <c r="H10" s="1">
        <v>6800000</v>
      </c>
      <c r="I10">
        <v>6.7</v>
      </c>
    </row>
    <row r="11" spans="2:12" x14ac:dyDescent="0.25">
      <c r="B11">
        <v>6</v>
      </c>
      <c r="C11" t="s">
        <v>5</v>
      </c>
      <c r="D11">
        <v>8</v>
      </c>
      <c r="E11" t="s">
        <v>9</v>
      </c>
      <c r="F11" t="s">
        <v>3</v>
      </c>
      <c r="G11" s="1">
        <v>5000</v>
      </c>
      <c r="H11" s="1">
        <v>6599000</v>
      </c>
      <c r="I11">
        <v>6.67</v>
      </c>
    </row>
    <row r="12" spans="2:12" x14ac:dyDescent="0.25">
      <c r="B12">
        <v>7</v>
      </c>
      <c r="C12" t="s">
        <v>6</v>
      </c>
      <c r="D12">
        <v>8</v>
      </c>
      <c r="E12" t="s">
        <v>9</v>
      </c>
      <c r="F12" t="s">
        <v>3</v>
      </c>
      <c r="G12" s="1">
        <v>5000</v>
      </c>
      <c r="H12" s="1">
        <v>5499000</v>
      </c>
      <c r="I12">
        <v>6.7</v>
      </c>
    </row>
    <row r="13" spans="2:12" x14ac:dyDescent="0.25">
      <c r="B13">
        <v>8</v>
      </c>
      <c r="C13" t="s">
        <v>21</v>
      </c>
      <c r="D13">
        <v>12</v>
      </c>
      <c r="E13" t="s">
        <v>11</v>
      </c>
      <c r="F13" t="s">
        <v>2</v>
      </c>
      <c r="G13" s="1">
        <v>6000</v>
      </c>
      <c r="H13" s="1">
        <v>12799000</v>
      </c>
      <c r="I13">
        <v>6.78</v>
      </c>
    </row>
    <row r="14" spans="2:12" x14ac:dyDescent="0.25">
      <c r="B14">
        <v>9</v>
      </c>
      <c r="C14" t="s">
        <v>12</v>
      </c>
      <c r="D14">
        <v>12</v>
      </c>
      <c r="E14" t="s">
        <v>11</v>
      </c>
      <c r="F14" t="s">
        <v>3</v>
      </c>
      <c r="G14" s="1">
        <v>4500</v>
      </c>
      <c r="H14" s="1">
        <v>8000000</v>
      </c>
      <c r="I14">
        <v>6.28</v>
      </c>
    </row>
    <row r="15" spans="2:12" x14ac:dyDescent="0.25">
      <c r="B15">
        <v>10</v>
      </c>
      <c r="C15" t="s">
        <v>13</v>
      </c>
      <c r="D15">
        <v>8</v>
      </c>
      <c r="E15" t="s">
        <v>11</v>
      </c>
      <c r="F15" t="s">
        <v>3</v>
      </c>
      <c r="G15" s="1">
        <v>3700</v>
      </c>
      <c r="H15" s="1">
        <v>8000000</v>
      </c>
      <c r="I15">
        <v>6.1</v>
      </c>
    </row>
    <row r="18" spans="2:15" ht="23.25" x14ac:dyDescent="0.35">
      <c r="B18" s="13" t="s">
        <v>27</v>
      </c>
      <c r="C18" s="13"/>
      <c r="D18" s="13"/>
      <c r="E18" s="13"/>
      <c r="H18" s="13" t="s">
        <v>68</v>
      </c>
      <c r="I18" s="13"/>
    </row>
    <row r="19" spans="2:15" ht="18.75" x14ac:dyDescent="0.3">
      <c r="B19" s="5" t="s">
        <v>28</v>
      </c>
      <c r="C19" s="5" t="s">
        <v>23</v>
      </c>
      <c r="D19" s="5" t="s">
        <v>29</v>
      </c>
      <c r="E19" s="5" t="s">
        <v>60</v>
      </c>
      <c r="H19" s="9" t="s">
        <v>28</v>
      </c>
      <c r="I19" s="9" t="s">
        <v>46</v>
      </c>
    </row>
    <row r="20" spans="2:15" x14ac:dyDescent="0.25">
      <c r="B20" t="s">
        <v>30</v>
      </c>
      <c r="C20" t="s">
        <v>0</v>
      </c>
      <c r="D20" t="s">
        <v>58</v>
      </c>
      <c r="E20">
        <v>3</v>
      </c>
      <c r="H20" t="s">
        <v>69</v>
      </c>
      <c r="I20">
        <f>E20/E$27</f>
        <v>0.13636363636363635</v>
      </c>
    </row>
    <row r="21" spans="2:15" x14ac:dyDescent="0.25">
      <c r="B21" t="s">
        <v>31</v>
      </c>
      <c r="C21" t="s">
        <v>19</v>
      </c>
      <c r="D21" t="s">
        <v>58</v>
      </c>
      <c r="E21">
        <v>5</v>
      </c>
      <c r="H21" t="s">
        <v>70</v>
      </c>
      <c r="I21">
        <f t="shared" ref="I21:I26" si="0">E21/E$27</f>
        <v>0.22727272727272727</v>
      </c>
    </row>
    <row r="22" spans="2:15" x14ac:dyDescent="0.25">
      <c r="B22" t="s">
        <v>32</v>
      </c>
      <c r="C22" t="s">
        <v>1</v>
      </c>
      <c r="D22" t="s">
        <v>58</v>
      </c>
      <c r="E22">
        <v>4</v>
      </c>
      <c r="H22" t="s">
        <v>71</v>
      </c>
      <c r="I22">
        <f t="shared" si="0"/>
        <v>0.18181818181818182</v>
      </c>
    </row>
    <row r="23" spans="2:15" x14ac:dyDescent="0.25">
      <c r="B23" t="s">
        <v>36</v>
      </c>
      <c r="C23" t="s">
        <v>33</v>
      </c>
      <c r="D23" t="s">
        <v>58</v>
      </c>
      <c r="E23">
        <v>1</v>
      </c>
      <c r="H23" t="s">
        <v>72</v>
      </c>
      <c r="I23">
        <f t="shared" si="0"/>
        <v>4.5454545454545456E-2</v>
      </c>
    </row>
    <row r="24" spans="2:15" x14ac:dyDescent="0.25">
      <c r="B24" t="s">
        <v>37</v>
      </c>
      <c r="C24" t="s">
        <v>34</v>
      </c>
      <c r="D24" t="s">
        <v>58</v>
      </c>
      <c r="E24">
        <v>3</v>
      </c>
      <c r="H24" t="s">
        <v>73</v>
      </c>
      <c r="I24">
        <f t="shared" si="0"/>
        <v>0.13636363636363635</v>
      </c>
    </row>
    <row r="25" spans="2:15" x14ac:dyDescent="0.25">
      <c r="B25" t="s">
        <v>38</v>
      </c>
      <c r="C25" t="s">
        <v>35</v>
      </c>
      <c r="D25" t="s">
        <v>59</v>
      </c>
      <c r="E25">
        <v>4</v>
      </c>
      <c r="H25" t="s">
        <v>74</v>
      </c>
      <c r="I25">
        <f t="shared" si="0"/>
        <v>0.18181818181818182</v>
      </c>
    </row>
    <row r="26" spans="2:15" x14ac:dyDescent="0.25">
      <c r="B26" t="s">
        <v>39</v>
      </c>
      <c r="C26" t="s">
        <v>22</v>
      </c>
      <c r="D26" t="s">
        <v>58</v>
      </c>
      <c r="E26">
        <v>2</v>
      </c>
      <c r="H26" t="s">
        <v>75</v>
      </c>
      <c r="I26">
        <f t="shared" si="0"/>
        <v>9.0909090909090912E-2</v>
      </c>
    </row>
    <row r="27" spans="2:15" x14ac:dyDescent="0.25">
      <c r="B27" s="14" t="s">
        <v>76</v>
      </c>
      <c r="C27" s="14"/>
      <c r="D27" s="14"/>
      <c r="E27">
        <f>SUM(E20:E26)</f>
        <v>22</v>
      </c>
    </row>
    <row r="30" spans="2:15" ht="23.25" x14ac:dyDescent="0.35">
      <c r="B30" s="13" t="s">
        <v>61</v>
      </c>
      <c r="C30" s="13"/>
      <c r="E30" s="13" t="s">
        <v>62</v>
      </c>
      <c r="F30" s="13"/>
      <c r="H30" s="13" t="s">
        <v>77</v>
      </c>
      <c r="I30" s="13"/>
      <c r="J30" s="13"/>
      <c r="K30" s="13"/>
      <c r="L30" s="13"/>
      <c r="M30" s="13"/>
      <c r="N30" s="13"/>
      <c r="O30" s="13"/>
    </row>
    <row r="31" spans="2:15" ht="18.75" x14ac:dyDescent="0.3">
      <c r="B31" s="7" t="s">
        <v>78</v>
      </c>
      <c r="C31" s="7" t="s">
        <v>46</v>
      </c>
      <c r="E31" s="7" t="s">
        <v>79</v>
      </c>
      <c r="F31" s="7" t="s">
        <v>46</v>
      </c>
      <c r="H31" s="6" t="s">
        <v>92</v>
      </c>
      <c r="I31" s="6" t="s">
        <v>84</v>
      </c>
      <c r="J31" s="6" t="s">
        <v>85</v>
      </c>
      <c r="K31" s="6" t="s">
        <v>86</v>
      </c>
      <c r="L31" s="6" t="s">
        <v>87</v>
      </c>
      <c r="M31" s="6" t="s">
        <v>88</v>
      </c>
      <c r="N31" s="6" t="s">
        <v>89</v>
      </c>
      <c r="O31" s="6" t="s">
        <v>90</v>
      </c>
    </row>
    <row r="32" spans="2:15" x14ac:dyDescent="0.25">
      <c r="B32" t="s">
        <v>41</v>
      </c>
      <c r="C32">
        <v>5</v>
      </c>
      <c r="E32" t="s">
        <v>93</v>
      </c>
      <c r="F32">
        <v>5</v>
      </c>
      <c r="H32" t="s">
        <v>99</v>
      </c>
      <c r="I32">
        <v>3</v>
      </c>
      <c r="J32">
        <v>4</v>
      </c>
      <c r="K32">
        <v>2</v>
      </c>
      <c r="L32">
        <v>3</v>
      </c>
      <c r="M32" s="1">
        <v>3</v>
      </c>
      <c r="N32" s="3">
        <v>2</v>
      </c>
      <c r="O32">
        <v>3</v>
      </c>
    </row>
    <row r="33" spans="2:15" x14ac:dyDescent="0.25">
      <c r="B33" t="s">
        <v>42</v>
      </c>
      <c r="C33">
        <v>4</v>
      </c>
      <c r="E33" t="s">
        <v>94</v>
      </c>
      <c r="F33">
        <v>4</v>
      </c>
      <c r="H33" t="s">
        <v>100</v>
      </c>
      <c r="I33">
        <v>1</v>
      </c>
      <c r="J33">
        <v>4</v>
      </c>
      <c r="K33">
        <v>2</v>
      </c>
      <c r="L33">
        <v>3</v>
      </c>
      <c r="M33" s="1">
        <v>3</v>
      </c>
      <c r="N33" s="3">
        <v>2</v>
      </c>
      <c r="O33">
        <v>3</v>
      </c>
    </row>
    <row r="34" spans="2:15" x14ac:dyDescent="0.25">
      <c r="B34" t="s">
        <v>40</v>
      </c>
      <c r="C34">
        <v>3</v>
      </c>
      <c r="E34" t="s">
        <v>95</v>
      </c>
      <c r="F34">
        <v>3</v>
      </c>
      <c r="H34" t="s">
        <v>101</v>
      </c>
      <c r="I34">
        <v>4</v>
      </c>
      <c r="J34">
        <v>4</v>
      </c>
      <c r="K34">
        <v>2</v>
      </c>
      <c r="L34">
        <v>4</v>
      </c>
      <c r="M34" s="1">
        <v>3</v>
      </c>
      <c r="N34" s="3">
        <v>2</v>
      </c>
      <c r="O34">
        <v>3</v>
      </c>
    </row>
    <row r="35" spans="2:15" x14ac:dyDescent="0.25">
      <c r="B35" t="s">
        <v>43</v>
      </c>
      <c r="C35">
        <v>2</v>
      </c>
      <c r="H35" t="s">
        <v>102</v>
      </c>
      <c r="I35">
        <v>2</v>
      </c>
      <c r="J35">
        <v>4</v>
      </c>
      <c r="K35">
        <v>3</v>
      </c>
      <c r="L35">
        <v>5</v>
      </c>
      <c r="M35" s="1">
        <v>2</v>
      </c>
      <c r="N35" s="3">
        <v>3</v>
      </c>
      <c r="O35">
        <v>2</v>
      </c>
    </row>
    <row r="36" spans="2:15" x14ac:dyDescent="0.25">
      <c r="B36" t="s">
        <v>44</v>
      </c>
      <c r="C36">
        <v>2</v>
      </c>
      <c r="H36" t="s">
        <v>103</v>
      </c>
      <c r="I36">
        <v>4</v>
      </c>
      <c r="J36">
        <v>5</v>
      </c>
      <c r="K36">
        <v>5</v>
      </c>
      <c r="L36">
        <v>4</v>
      </c>
      <c r="M36" s="1">
        <v>2</v>
      </c>
      <c r="N36" s="3">
        <v>3</v>
      </c>
      <c r="O36">
        <v>3</v>
      </c>
    </row>
    <row r="37" spans="2:15" x14ac:dyDescent="0.25">
      <c r="B37" t="s">
        <v>45</v>
      </c>
      <c r="C37">
        <v>1</v>
      </c>
      <c r="H37" t="s">
        <v>104</v>
      </c>
      <c r="I37">
        <v>2</v>
      </c>
      <c r="J37">
        <v>4</v>
      </c>
      <c r="K37">
        <v>5</v>
      </c>
      <c r="L37">
        <v>4</v>
      </c>
      <c r="M37" s="1">
        <v>3</v>
      </c>
      <c r="N37" s="3">
        <v>3</v>
      </c>
      <c r="O37">
        <v>3</v>
      </c>
    </row>
    <row r="38" spans="2:15" x14ac:dyDescent="0.25">
      <c r="H38" t="s">
        <v>105</v>
      </c>
      <c r="I38">
        <v>1</v>
      </c>
      <c r="J38">
        <v>4</v>
      </c>
      <c r="K38">
        <v>5</v>
      </c>
      <c r="L38">
        <v>4</v>
      </c>
      <c r="M38" s="1">
        <v>3</v>
      </c>
      <c r="N38" s="3">
        <v>3</v>
      </c>
      <c r="O38">
        <v>3</v>
      </c>
    </row>
    <row r="39" spans="2:15" x14ac:dyDescent="0.25">
      <c r="H39" t="s">
        <v>106</v>
      </c>
      <c r="I39">
        <v>2</v>
      </c>
      <c r="J39">
        <v>5</v>
      </c>
      <c r="K39">
        <v>3</v>
      </c>
      <c r="L39">
        <v>5</v>
      </c>
      <c r="M39" s="1">
        <v>3</v>
      </c>
      <c r="N39" s="3">
        <v>4</v>
      </c>
      <c r="O39">
        <v>3</v>
      </c>
    </row>
    <row r="40" spans="2:15" ht="23.25" x14ac:dyDescent="0.35">
      <c r="B40" s="13" t="s">
        <v>64</v>
      </c>
      <c r="C40" s="13"/>
      <c r="E40" s="13" t="s">
        <v>63</v>
      </c>
      <c r="F40" s="13"/>
      <c r="H40" t="s">
        <v>107</v>
      </c>
      <c r="I40">
        <v>2</v>
      </c>
      <c r="J40">
        <v>5</v>
      </c>
      <c r="K40">
        <v>3</v>
      </c>
      <c r="L40">
        <v>4</v>
      </c>
      <c r="M40" s="1">
        <v>2</v>
      </c>
      <c r="N40" s="3">
        <v>3</v>
      </c>
      <c r="O40">
        <v>3</v>
      </c>
    </row>
    <row r="41" spans="2:15" ht="18.75" x14ac:dyDescent="0.3">
      <c r="B41" s="7" t="s">
        <v>81</v>
      </c>
      <c r="C41" s="7" t="s">
        <v>46</v>
      </c>
      <c r="E41" s="7" t="s">
        <v>80</v>
      </c>
      <c r="F41" s="7" t="s">
        <v>46</v>
      </c>
      <c r="H41" t="s">
        <v>108</v>
      </c>
      <c r="I41">
        <v>5</v>
      </c>
      <c r="J41">
        <v>4</v>
      </c>
      <c r="K41">
        <v>3</v>
      </c>
      <c r="L41">
        <v>4</v>
      </c>
      <c r="M41" s="1">
        <v>1</v>
      </c>
      <c r="N41" s="3">
        <v>3</v>
      </c>
      <c r="O41">
        <v>3</v>
      </c>
    </row>
    <row r="42" spans="2:15" x14ac:dyDescent="0.25">
      <c r="B42" t="s">
        <v>9</v>
      </c>
      <c r="C42">
        <v>5</v>
      </c>
      <c r="E42" t="s">
        <v>2</v>
      </c>
      <c r="F42">
        <v>5</v>
      </c>
    </row>
    <row r="43" spans="2:15" x14ac:dyDescent="0.25">
      <c r="B43" t="s">
        <v>11</v>
      </c>
      <c r="C43">
        <v>3</v>
      </c>
      <c r="E43" t="s">
        <v>3</v>
      </c>
      <c r="F43">
        <v>4</v>
      </c>
    </row>
    <row r="44" spans="2:15" x14ac:dyDescent="0.25">
      <c r="B44" t="s">
        <v>7</v>
      </c>
      <c r="C44">
        <v>2</v>
      </c>
      <c r="E44" t="s">
        <v>8</v>
      </c>
      <c r="F44">
        <v>3</v>
      </c>
    </row>
    <row r="45" spans="2:15" x14ac:dyDescent="0.25">
      <c r="E45" t="s">
        <v>47</v>
      </c>
      <c r="F45">
        <v>2</v>
      </c>
    </row>
    <row r="48" spans="2:15" ht="23.25" x14ac:dyDescent="0.35">
      <c r="B48" s="13" t="s">
        <v>66</v>
      </c>
      <c r="C48" s="13"/>
      <c r="E48" s="13" t="s">
        <v>65</v>
      </c>
      <c r="F48" s="13"/>
      <c r="H48" s="8" t="s">
        <v>98</v>
      </c>
      <c r="I48" s="8" t="s">
        <v>129</v>
      </c>
      <c r="K48" s="8" t="s">
        <v>118</v>
      </c>
      <c r="L48" s="8" t="s">
        <v>129</v>
      </c>
    </row>
    <row r="49" spans="2:12" ht="18.75" x14ac:dyDescent="0.3">
      <c r="B49" s="7" t="s">
        <v>83</v>
      </c>
      <c r="C49" s="7" t="s">
        <v>46</v>
      </c>
      <c r="E49" s="7" t="s">
        <v>82</v>
      </c>
      <c r="F49" s="7" t="s">
        <v>46</v>
      </c>
      <c r="H49" t="s">
        <v>109</v>
      </c>
      <c r="I49">
        <f t="shared" ref="I49:I58" si="1">POWER(I32,I$20)*POWER(J32,I$21)*POWER(K32,I$22)*POWER(L32,I$23)*POWER(M32,I$24)*POWER(N32,-I$25)*POWER(O32,I$26)</f>
        <v>2.1479184280646866</v>
      </c>
      <c r="K49" t="s">
        <v>119</v>
      </c>
      <c r="L49">
        <f>I49/SUM(I$49:I$58)</f>
        <v>0.10189429239235714</v>
      </c>
    </row>
    <row r="50" spans="2:12" x14ac:dyDescent="0.25">
      <c r="B50" t="s">
        <v>48</v>
      </c>
      <c r="C50">
        <v>4</v>
      </c>
      <c r="E50" t="s">
        <v>50</v>
      </c>
      <c r="F50">
        <v>4</v>
      </c>
      <c r="H50" t="s">
        <v>110</v>
      </c>
      <c r="I50">
        <f t="shared" si="1"/>
        <v>1.8490803983436788</v>
      </c>
      <c r="K50" t="s">
        <v>120</v>
      </c>
      <c r="L50">
        <f t="shared" ref="L50:L58" si="2">I50/SUM(I$49:I$58)</f>
        <v>8.771782778341751E-2</v>
      </c>
    </row>
    <row r="51" spans="2:12" x14ac:dyDescent="0.25">
      <c r="B51" t="s">
        <v>96</v>
      </c>
      <c r="C51">
        <v>3</v>
      </c>
      <c r="E51" t="s">
        <v>51</v>
      </c>
      <c r="F51">
        <v>3</v>
      </c>
      <c r="H51" t="s">
        <v>111</v>
      </c>
      <c r="I51">
        <f t="shared" si="1"/>
        <v>2.2632572382147349</v>
      </c>
      <c r="K51" t="s">
        <v>121</v>
      </c>
      <c r="L51">
        <f t="shared" si="2"/>
        <v>0.10736580671620634</v>
      </c>
    </row>
    <row r="52" spans="2:12" x14ac:dyDescent="0.25">
      <c r="B52" t="s">
        <v>49</v>
      </c>
      <c r="C52">
        <v>2</v>
      </c>
      <c r="E52" t="s">
        <v>52</v>
      </c>
      <c r="F52">
        <v>2</v>
      </c>
      <c r="H52" t="s">
        <v>112</v>
      </c>
      <c r="I52">
        <f t="shared" si="1"/>
        <v>1.8970056876930719</v>
      </c>
      <c r="K52" t="s">
        <v>122</v>
      </c>
      <c r="L52">
        <f t="shared" si="2"/>
        <v>8.9991337513652153E-2</v>
      </c>
    </row>
    <row r="53" spans="2:12" x14ac:dyDescent="0.25">
      <c r="B53" t="s">
        <v>97</v>
      </c>
      <c r="C53">
        <v>1</v>
      </c>
      <c r="E53" t="s">
        <v>53</v>
      </c>
      <c r="F53">
        <v>1</v>
      </c>
      <c r="H53" t="s">
        <v>112</v>
      </c>
      <c r="I53">
        <f t="shared" si="1"/>
        <v>2.4721943685994727</v>
      </c>
      <c r="K53" t="s">
        <v>123</v>
      </c>
      <c r="L53">
        <f t="shared" si="2"/>
        <v>0.11727749646050671</v>
      </c>
    </row>
    <row r="54" spans="2:12" x14ac:dyDescent="0.25">
      <c r="H54" t="s">
        <v>113</v>
      </c>
      <c r="I54">
        <f t="shared" si="1"/>
        <v>2.2595424738312491</v>
      </c>
      <c r="K54" t="s">
        <v>124</v>
      </c>
      <c r="L54">
        <f t="shared" si="2"/>
        <v>0.10718958340934609</v>
      </c>
    </row>
    <row r="55" spans="2:12" x14ac:dyDescent="0.25">
      <c r="H55" t="s">
        <v>114</v>
      </c>
      <c r="I55">
        <f t="shared" si="1"/>
        <v>2.0557531507204372</v>
      </c>
      <c r="K55" t="s">
        <v>125</v>
      </c>
      <c r="L55">
        <f t="shared" si="2"/>
        <v>9.752209855322741E-2</v>
      </c>
    </row>
    <row r="56" spans="2:12" ht="23.25" x14ac:dyDescent="0.35">
      <c r="B56" s="13" t="s">
        <v>67</v>
      </c>
      <c r="C56" s="13"/>
      <c r="H56" t="s">
        <v>115</v>
      </c>
      <c r="I56">
        <f t="shared" si="1"/>
        <v>2.0768170604354896</v>
      </c>
      <c r="K56" t="s">
        <v>126</v>
      </c>
      <c r="L56">
        <f t="shared" si="2"/>
        <v>9.8521341423621525E-2</v>
      </c>
    </row>
    <row r="57" spans="2:12" ht="18.75" x14ac:dyDescent="0.3">
      <c r="B57" s="7" t="s">
        <v>91</v>
      </c>
      <c r="C57" s="7" t="s">
        <v>46</v>
      </c>
      <c r="H57" t="s">
        <v>116</v>
      </c>
      <c r="I57">
        <f t="shared" si="1"/>
        <v>2.0497312937980592</v>
      </c>
      <c r="K57" t="s">
        <v>127</v>
      </c>
      <c r="L57">
        <f t="shared" si="2"/>
        <v>9.7236429953351119E-2</v>
      </c>
    </row>
    <row r="58" spans="2:12" x14ac:dyDescent="0.25">
      <c r="B58" t="s">
        <v>54</v>
      </c>
      <c r="C58">
        <v>4</v>
      </c>
      <c r="H58" t="s">
        <v>117</v>
      </c>
      <c r="I58">
        <f t="shared" si="1"/>
        <v>2.008569808947668</v>
      </c>
      <c r="K58" t="s">
        <v>128</v>
      </c>
      <c r="L58">
        <f t="shared" si="2"/>
        <v>9.5283785794313708E-2</v>
      </c>
    </row>
    <row r="59" spans="2:12" x14ac:dyDescent="0.25">
      <c r="B59" t="s">
        <v>55</v>
      </c>
      <c r="C59">
        <v>3</v>
      </c>
    </row>
    <row r="60" spans="2:12" x14ac:dyDescent="0.25">
      <c r="B60" t="s">
        <v>56</v>
      </c>
      <c r="C60">
        <v>2</v>
      </c>
    </row>
    <row r="61" spans="2:12" x14ac:dyDescent="0.25">
      <c r="B61" t="s">
        <v>57</v>
      </c>
      <c r="C61">
        <v>1</v>
      </c>
    </row>
    <row r="68" spans="8:10" ht="23.25" x14ac:dyDescent="0.35">
      <c r="H68" s="13" t="s">
        <v>131</v>
      </c>
      <c r="I68" s="13"/>
      <c r="J68" s="13"/>
    </row>
    <row r="69" spans="8:10" ht="18.75" x14ac:dyDescent="0.3">
      <c r="H69" s="10" t="s">
        <v>0</v>
      </c>
      <c r="I69" s="10" t="s">
        <v>118</v>
      </c>
      <c r="J69" s="10" t="s">
        <v>132</v>
      </c>
    </row>
    <row r="70" spans="8:10" x14ac:dyDescent="0.25">
      <c r="H70" t="s">
        <v>15</v>
      </c>
      <c r="I70">
        <f>L49</f>
        <v>0.10189429239235714</v>
      </c>
      <c r="J70">
        <f>_xlfn.RANK.EQ(I70,$I$70:$I$79,0)</f>
        <v>4</v>
      </c>
    </row>
    <row r="71" spans="8:10" x14ac:dyDescent="0.25">
      <c r="H71" t="s">
        <v>4</v>
      </c>
      <c r="I71">
        <f t="shared" ref="I71:I79" si="3">L50</f>
        <v>8.771782778341751E-2</v>
      </c>
      <c r="J71">
        <f t="shared" ref="J71:J79" si="4">_xlfn.RANK.EQ(I71,$I$70:$I$79,0)</f>
        <v>10</v>
      </c>
    </row>
    <row r="72" spans="8:10" x14ac:dyDescent="0.25">
      <c r="H72" t="s">
        <v>17</v>
      </c>
      <c r="I72">
        <f t="shared" si="3"/>
        <v>0.10736580671620634</v>
      </c>
      <c r="J72">
        <f t="shared" si="4"/>
        <v>2</v>
      </c>
    </row>
    <row r="73" spans="8:10" x14ac:dyDescent="0.25">
      <c r="H73" t="s">
        <v>14</v>
      </c>
      <c r="I73">
        <f t="shared" si="3"/>
        <v>8.9991337513652153E-2</v>
      </c>
      <c r="J73">
        <f t="shared" si="4"/>
        <v>9</v>
      </c>
    </row>
    <row r="74" spans="8:10" x14ac:dyDescent="0.25">
      <c r="H74" t="s">
        <v>16</v>
      </c>
      <c r="I74">
        <f t="shared" si="3"/>
        <v>0.11727749646050671</v>
      </c>
      <c r="J74">
        <f t="shared" si="4"/>
        <v>1</v>
      </c>
    </row>
    <row r="75" spans="8:10" x14ac:dyDescent="0.25">
      <c r="H75" t="s">
        <v>5</v>
      </c>
      <c r="I75">
        <f t="shared" si="3"/>
        <v>0.10718958340934609</v>
      </c>
      <c r="J75">
        <f t="shared" si="4"/>
        <v>3</v>
      </c>
    </row>
    <row r="76" spans="8:10" x14ac:dyDescent="0.25">
      <c r="H76" t="s">
        <v>6</v>
      </c>
      <c r="I76">
        <f t="shared" si="3"/>
        <v>9.752209855322741E-2</v>
      </c>
      <c r="J76">
        <f t="shared" si="4"/>
        <v>6</v>
      </c>
    </row>
    <row r="77" spans="8:10" x14ac:dyDescent="0.25">
      <c r="H77" t="s">
        <v>21</v>
      </c>
      <c r="I77">
        <f t="shared" si="3"/>
        <v>9.8521341423621525E-2</v>
      </c>
      <c r="J77">
        <f t="shared" si="4"/>
        <v>5</v>
      </c>
    </row>
    <row r="78" spans="8:10" x14ac:dyDescent="0.25">
      <c r="H78" t="s">
        <v>12</v>
      </c>
      <c r="I78">
        <f t="shared" si="3"/>
        <v>9.7236429953351119E-2</v>
      </c>
      <c r="J78">
        <f t="shared" si="4"/>
        <v>7</v>
      </c>
    </row>
    <row r="79" spans="8:10" x14ac:dyDescent="0.25">
      <c r="H79" t="s">
        <v>13</v>
      </c>
      <c r="I79">
        <f t="shared" si="3"/>
        <v>9.5283785794313708E-2</v>
      </c>
      <c r="J79">
        <f t="shared" si="4"/>
        <v>8</v>
      </c>
    </row>
    <row r="81" spans="5:5" ht="18.75" x14ac:dyDescent="0.3">
      <c r="E81" s="11" t="s">
        <v>134</v>
      </c>
    </row>
    <row r="82" spans="5:5" x14ac:dyDescent="0.25">
      <c r="E82" t="s">
        <v>135</v>
      </c>
    </row>
  </sheetData>
  <mergeCells count="14">
    <mergeCell ref="B2:I2"/>
    <mergeCell ref="H68:J68"/>
    <mergeCell ref="B40:C40"/>
    <mergeCell ref="E40:F40"/>
    <mergeCell ref="B48:C48"/>
    <mergeCell ref="B56:C56"/>
    <mergeCell ref="E48:F48"/>
    <mergeCell ref="H30:O30"/>
    <mergeCell ref="B18:E18"/>
    <mergeCell ref="H18:I18"/>
    <mergeCell ref="B27:D27"/>
    <mergeCell ref="B30:C30"/>
    <mergeCell ref="B4:I4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E5B4-A110-4FBB-9859-23DBCC1F0810}">
  <dimension ref="C4:I5"/>
  <sheetViews>
    <sheetView workbookViewId="0">
      <selection activeCell="E9" sqref="E9"/>
    </sheetView>
  </sheetViews>
  <sheetFormatPr defaultRowHeight="15" x14ac:dyDescent="0.25"/>
  <cols>
    <col min="8" max="8" width="15.140625" bestFit="1" customWidth="1"/>
  </cols>
  <sheetData>
    <row r="4" spans="3:9" x14ac:dyDescent="0.25">
      <c r="C4" t="s">
        <v>20</v>
      </c>
    </row>
    <row r="5" spans="3:9" x14ac:dyDescent="0.25">
      <c r="C5" t="s">
        <v>10</v>
      </c>
      <c r="D5">
        <v>12</v>
      </c>
      <c r="E5" t="s">
        <v>11</v>
      </c>
      <c r="F5" t="s">
        <v>3</v>
      </c>
      <c r="G5" s="1">
        <v>5000</v>
      </c>
      <c r="H5" s="2">
        <v>12900000</v>
      </c>
      <c r="I5">
        <v>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UTS SPK_Obi Agustian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</dc:creator>
  <cp:lastModifiedBy>Obi</cp:lastModifiedBy>
  <dcterms:created xsi:type="dcterms:W3CDTF">2023-09-27T02:43:42Z</dcterms:created>
  <dcterms:modified xsi:type="dcterms:W3CDTF">2023-10-31T10:54:50Z</dcterms:modified>
</cp:coreProperties>
</file>