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R&amp;D Services\06_KEYSTONE&amp;CLD\OU project\SEQ_30 Data\"/>
    </mc:Choice>
  </mc:AlternateContent>
  <xr:revisionPtr revIDLastSave="0" documentId="13_ncr:1_{33DE9BEB-60A4-4ADC-8FE5-E07352AFCBA9}" xr6:coauthVersionLast="47" xr6:coauthVersionMax="47" xr10:uidLastSave="{00000000-0000-0000-0000-000000000000}"/>
  <bookViews>
    <workbookView xWindow="-120" yWindow="-120" windowWidth="29040" windowHeight="15720" activeTab="1" xr2:uid="{41BC70CE-2FB0-4EDB-AD74-6F3C710D7155}"/>
  </bookViews>
  <sheets>
    <sheet name="220315_C1" sheetId="4" r:id="rId1"/>
    <sheet name="220329_C2" sheetId="5" r:id="rId2"/>
    <sheet name="220309_Dem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5" i="5" l="1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04" i="5"/>
  <c r="AE95" i="3" l="1"/>
  <c r="AE94" i="3"/>
  <c r="AE93" i="3"/>
  <c r="AG92" i="3"/>
  <c r="AE92" i="3"/>
  <c r="AG91" i="3"/>
  <c r="AE91" i="3"/>
  <c r="AG90" i="3"/>
  <c r="AE90" i="3"/>
  <c r="AG89" i="3"/>
  <c r="AE89" i="3"/>
  <c r="AG88" i="3"/>
  <c r="AE88" i="3"/>
  <c r="AE87" i="3"/>
  <c r="AG86" i="3"/>
  <c r="AE86" i="3"/>
  <c r="AG85" i="3"/>
  <c r="AE85" i="3"/>
  <c r="AG84" i="3"/>
  <c r="AE84" i="3"/>
  <c r="AE83" i="3"/>
  <c r="AE82" i="3"/>
  <c r="AG81" i="3"/>
  <c r="AE81" i="3"/>
  <c r="AG80" i="3"/>
  <c r="AE80" i="3"/>
  <c r="AG79" i="3"/>
  <c r="AE79" i="3"/>
  <c r="AG78" i="3"/>
  <c r="AE78" i="3"/>
  <c r="AE77" i="3"/>
  <c r="AE76" i="3"/>
  <c r="AE75" i="3"/>
  <c r="AE74" i="3"/>
  <c r="AE73" i="3"/>
  <c r="AG72" i="3"/>
  <c r="AE72" i="3"/>
  <c r="AD72" i="3"/>
  <c r="AG71" i="3"/>
  <c r="AE71" i="3"/>
  <c r="AD71" i="3"/>
  <c r="AG70" i="3"/>
  <c r="AE70" i="3"/>
  <c r="AG69" i="3"/>
  <c r="AE69" i="3"/>
  <c r="AG68" i="3"/>
  <c r="AE68" i="3"/>
  <c r="AG67" i="3"/>
  <c r="AE67" i="3"/>
  <c r="AE66" i="3"/>
  <c r="AG65" i="3"/>
  <c r="AE65" i="3"/>
  <c r="AG64" i="3"/>
  <c r="AE64" i="3"/>
  <c r="AG63" i="3"/>
  <c r="AE63" i="3"/>
  <c r="AG62" i="3"/>
  <c r="AE62" i="3"/>
  <c r="AG61" i="3"/>
  <c r="AE61" i="3"/>
  <c r="AE60" i="3"/>
  <c r="AG59" i="3"/>
  <c r="AE59" i="3"/>
  <c r="AG58" i="3"/>
  <c r="AE58" i="3"/>
  <c r="AG57" i="3"/>
  <c r="AE57" i="3"/>
  <c r="AG56" i="3"/>
  <c r="AE56" i="3"/>
  <c r="AG55" i="3"/>
  <c r="AE55" i="3"/>
  <c r="AE54" i="3"/>
  <c r="AE53" i="3"/>
  <c r="AE52" i="3"/>
  <c r="AE51" i="3"/>
  <c r="AE50" i="3"/>
  <c r="AE49" i="3"/>
  <c r="AE48" i="3"/>
  <c r="AG47" i="3"/>
  <c r="AE47" i="3"/>
  <c r="AG46" i="3"/>
  <c r="AE46" i="3"/>
  <c r="AG45" i="3"/>
  <c r="AE45" i="3"/>
  <c r="AE44" i="3"/>
  <c r="AG43" i="3"/>
  <c r="AE43" i="3"/>
  <c r="AG42" i="3"/>
  <c r="AE42" i="3"/>
  <c r="AG41" i="3"/>
  <c r="AE41" i="3"/>
  <c r="AG40" i="3"/>
  <c r="AE40" i="3"/>
  <c r="AG39" i="3"/>
  <c r="AE39" i="3"/>
  <c r="AG38" i="3"/>
  <c r="AE38" i="3"/>
  <c r="AG37" i="3"/>
  <c r="AE37" i="3"/>
  <c r="AG36" i="3"/>
  <c r="AE36" i="3"/>
  <c r="AE35" i="3"/>
  <c r="AE34" i="3"/>
  <c r="AG33" i="3"/>
  <c r="AE33" i="3"/>
  <c r="AG32" i="3"/>
  <c r="AE32" i="3"/>
  <c r="AG31" i="3"/>
  <c r="AE31" i="3"/>
  <c r="AE30" i="3"/>
  <c r="AE29" i="3"/>
  <c r="AE28" i="3"/>
  <c r="AE27" i="3"/>
  <c r="AE26" i="3"/>
  <c r="AG25" i="3"/>
  <c r="AE25" i="3"/>
  <c r="AD25" i="3"/>
  <c r="AE24" i="3"/>
  <c r="AG23" i="3"/>
  <c r="AE23" i="3"/>
  <c r="AG22" i="3"/>
  <c r="AE22" i="3"/>
  <c r="AG21" i="3"/>
  <c r="AE21" i="3"/>
  <c r="AG20" i="3"/>
  <c r="AE20" i="3"/>
  <c r="AG19" i="3"/>
  <c r="AE19" i="3"/>
  <c r="AG18" i="3"/>
  <c r="AE18" i="3"/>
  <c r="AG17" i="3"/>
  <c r="AE17" i="3"/>
  <c r="AG16" i="3"/>
  <c r="AE16" i="3"/>
  <c r="AG15" i="3"/>
  <c r="AE15" i="3"/>
  <c r="AG14" i="3"/>
  <c r="AE14" i="3"/>
  <c r="AG13" i="3"/>
  <c r="AE13" i="3"/>
  <c r="AE12" i="3"/>
  <c r="AE11" i="3"/>
  <c r="AG10" i="3"/>
  <c r="AE10" i="3"/>
  <c r="AG9" i="3"/>
  <c r="AE9" i="3"/>
  <c r="AG8" i="3"/>
  <c r="AE8" i="3"/>
  <c r="AG7" i="3"/>
  <c r="AE7" i="3"/>
  <c r="AE6" i="3"/>
  <c r="AE5" i="3"/>
  <c r="AE4" i="3"/>
  <c r="AE153" i="5"/>
  <c r="AE128" i="5"/>
  <c r="AE103" i="5"/>
  <c r="AE28" i="5"/>
</calcChain>
</file>

<file path=xl/sharedStrings.xml><?xml version="1.0" encoding="utf-8"?>
<sst xmlns="http://schemas.openxmlformats.org/spreadsheetml/2006/main" count="2866" uniqueCount="58">
  <si>
    <t>Output Variables</t>
  </si>
  <si>
    <t>Notes</t>
  </si>
  <si>
    <t>OD600</t>
  </si>
  <si>
    <t>WCW (g/L)</t>
  </si>
  <si>
    <t>Agitation</t>
  </si>
  <si>
    <t>Air %</t>
  </si>
  <si>
    <t>D0 %</t>
  </si>
  <si>
    <t>GasFlow</t>
  </si>
  <si>
    <t>O2</t>
  </si>
  <si>
    <t>Ph</t>
  </si>
  <si>
    <t>Temp</t>
  </si>
  <si>
    <t>Feed %</t>
  </si>
  <si>
    <t>Feed</t>
  </si>
  <si>
    <t>Glycerol (g/L)</t>
  </si>
  <si>
    <t>Glucose (g/L)</t>
  </si>
  <si>
    <t>Acetate (mmol/L)</t>
  </si>
  <si>
    <t>Phosphate (mmol/L)</t>
  </si>
  <si>
    <t>Input Variables</t>
  </si>
  <si>
    <t>Vessel Type</t>
  </si>
  <si>
    <t>Vessel Volume</t>
  </si>
  <si>
    <t>Vessel Name</t>
  </si>
  <si>
    <t>Production day</t>
  </si>
  <si>
    <t>Timepoint (hr)</t>
  </si>
  <si>
    <t>DO</t>
  </si>
  <si>
    <t>pH setpoint</t>
  </si>
  <si>
    <t>Gas flow</t>
  </si>
  <si>
    <t>Air (%)</t>
  </si>
  <si>
    <t>Media type</t>
  </si>
  <si>
    <t>Feed Type</t>
  </si>
  <si>
    <t>Glucose Limit</t>
  </si>
  <si>
    <t>5L Fermenter</t>
  </si>
  <si>
    <t>5000ml</t>
  </si>
  <si>
    <t>Ferm1</t>
  </si>
  <si>
    <t>6.8±0.1</t>
  </si>
  <si>
    <t>0-100%</t>
  </si>
  <si>
    <t>Media type A</t>
  </si>
  <si>
    <r>
      <t>30±1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C</t>
    </r>
  </si>
  <si>
    <t>Glucose</t>
  </si>
  <si>
    <t>Ferm6</t>
  </si>
  <si>
    <t>Ferm5</t>
  </si>
  <si>
    <t>Ferm4</t>
  </si>
  <si>
    <t>Ferm3</t>
  </si>
  <si>
    <t>Ferm2</t>
  </si>
  <si>
    <t xml:space="preserve">                                      </t>
  </si>
  <si>
    <t>Titre (mg/ml) (Sample 1)</t>
  </si>
  <si>
    <t>Titre (mg/ml) Sample 2</t>
  </si>
  <si>
    <t>Average Titre (mg/ml)</t>
  </si>
  <si>
    <r>
      <t>Titre (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g/µl)</t>
    </r>
  </si>
  <si>
    <t>Agitation (rpm)</t>
  </si>
  <si>
    <t>Titre sample 1</t>
  </si>
  <si>
    <t>Titre sample 2</t>
  </si>
  <si>
    <r>
      <t>Titre (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g/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l)</t>
    </r>
  </si>
  <si>
    <t>Media A</t>
  </si>
  <si>
    <t>0..39</t>
  </si>
  <si>
    <r>
      <t>6.8</t>
    </r>
    <r>
      <rPr>
        <sz val="11"/>
        <color theme="1"/>
        <rFont val="Aptos Narrow"/>
        <family val="2"/>
      </rPr>
      <t>±0.1</t>
    </r>
  </si>
  <si>
    <t>DO (%)</t>
  </si>
  <si>
    <r>
      <t>30</t>
    </r>
    <r>
      <rPr>
        <sz val="11"/>
        <color theme="1"/>
        <rFont val="Aptos Narrow"/>
        <family val="2"/>
      </rPr>
      <t>±1</t>
    </r>
  </si>
  <si>
    <t>Temp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</si>
</sst>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148">
    <xf numFmtId="0" fontId="0" fillId="0" borderId="0" xfId="0"/>
    <xf numFmtId="0" fontId="1" fillId="4" borderId="9" xfId="0" applyFont="1" applyFill="1" applyBorder="1"/>
    <xf numFmtId="0" fontId="1" fillId="4" borderId="6" xfId="0" applyFont="1" applyFill="1" applyBorder="1"/>
    <xf numFmtId="0" fontId="3" fillId="4" borderId="9" xfId="0" applyFont="1" applyFill="1" applyBorder="1"/>
    <xf numFmtId="0" fontId="3" fillId="4" borderId="6" xfId="0" applyFont="1" applyFill="1" applyBorder="1"/>
    <xf numFmtId="0" fontId="4" fillId="0" borderId="10" xfId="0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top" wrapText="1"/>
    </xf>
    <xf numFmtId="2" fontId="5" fillId="12" borderId="10" xfId="0" applyNumberFormat="1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3" fillId="4" borderId="19" xfId="0" applyFont="1" applyFill="1" applyBorder="1"/>
    <xf numFmtId="0" fontId="4" fillId="0" borderId="10" xfId="0" applyFont="1" applyBorder="1"/>
    <xf numFmtId="0" fontId="0" fillId="0" borderId="10" xfId="0" applyBorder="1"/>
    <xf numFmtId="0" fontId="3" fillId="4" borderId="21" xfId="0" applyFont="1" applyFill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164" fontId="4" fillId="8" borderId="13" xfId="0" applyNumberFormat="1" applyFont="1" applyFill="1" applyBorder="1" applyAlignment="1">
      <alignment horizontal="center"/>
    </xf>
    <xf numFmtId="4" fontId="8" fillId="11" borderId="10" xfId="0" applyNumberFormat="1" applyFont="1" applyFill="1" applyBorder="1" applyAlignment="1">
      <alignment horizontal="center" vertical="top" wrapText="1"/>
    </xf>
    <xf numFmtId="0" fontId="5" fillId="20" borderId="10" xfId="0" applyFont="1" applyFill="1" applyBorder="1" applyAlignment="1">
      <alignment horizontal="center"/>
    </xf>
    <xf numFmtId="164" fontId="4" fillId="8" borderId="12" xfId="0" applyNumberFormat="1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164" fontId="4" fillId="13" borderId="11" xfId="0" applyNumberFormat="1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164" fontId="4" fillId="13" borderId="10" xfId="0" applyNumberFormat="1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/>
    </xf>
    <xf numFmtId="164" fontId="4" fillId="12" borderId="11" xfId="0" applyNumberFormat="1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164" fontId="4" fillId="11" borderId="16" xfId="0" applyNumberFormat="1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164" fontId="4" fillId="11" borderId="17" xfId="0" applyNumberFormat="1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164" fontId="4" fillId="16" borderId="17" xfId="0" applyNumberFormat="1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164" fontId="4" fillId="17" borderId="16" xfId="0" applyNumberFormat="1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164" fontId="4" fillId="17" borderId="14" xfId="0" applyNumberFormat="1" applyFont="1" applyFill="1" applyBorder="1" applyAlignment="1">
      <alignment horizontal="center"/>
    </xf>
    <xf numFmtId="0" fontId="5" fillId="17" borderId="18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0" fillId="20" borderId="0" xfId="0" applyFill="1"/>
    <xf numFmtId="0" fontId="3" fillId="4" borderId="19" xfId="0" applyFont="1" applyFill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center"/>
    </xf>
    <xf numFmtId="0" fontId="4" fillId="24" borderId="10" xfId="0" applyFont="1" applyFill="1" applyBorder="1"/>
    <xf numFmtId="0" fontId="4" fillId="26" borderId="10" xfId="0" applyFont="1" applyFill="1" applyBorder="1" applyAlignment="1">
      <alignment wrapText="1"/>
    </xf>
    <xf numFmtId="0" fontId="4" fillId="26" borderId="10" xfId="0" applyFont="1" applyFill="1" applyBorder="1"/>
    <xf numFmtId="0" fontId="4" fillId="25" borderId="10" xfId="0" applyFont="1" applyFill="1" applyBorder="1"/>
    <xf numFmtId="0" fontId="3" fillId="0" borderId="25" xfId="0" applyFont="1" applyBorder="1" applyAlignment="1">
      <alignment horizontal="center"/>
    </xf>
    <xf numFmtId="0" fontId="4" fillId="20" borderId="10" xfId="0" applyFont="1" applyFill="1" applyBorder="1"/>
    <xf numFmtId="0" fontId="5" fillId="26" borderId="10" xfId="0" applyFont="1" applyFill="1" applyBorder="1" applyAlignment="1">
      <alignment horizontal="center"/>
    </xf>
    <xf numFmtId="164" fontId="4" fillId="20" borderId="10" xfId="0" applyNumberFormat="1" applyFont="1" applyFill="1" applyBorder="1" applyAlignment="1">
      <alignment horizontal="center"/>
    </xf>
    <xf numFmtId="2" fontId="5" fillId="26" borderId="10" xfId="0" applyNumberFormat="1" applyFont="1" applyFill="1" applyBorder="1" applyAlignment="1">
      <alignment horizontal="center"/>
    </xf>
    <xf numFmtId="0" fontId="4" fillId="10" borderId="10" xfId="0" applyFont="1" applyFill="1" applyBorder="1"/>
    <xf numFmtId="164" fontId="4" fillId="14" borderId="16" xfId="0" applyNumberFormat="1" applyFont="1" applyFill="1" applyBorder="1" applyAlignment="1">
      <alignment horizontal="center"/>
    </xf>
    <xf numFmtId="0" fontId="5" fillId="17" borderId="15" xfId="0" applyFont="1" applyFill="1" applyBorder="1" applyAlignment="1">
      <alignment horizontal="center"/>
    </xf>
    <xf numFmtId="0" fontId="4" fillId="14" borderId="10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19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5" borderId="10" xfId="0" applyNumberFormat="1" applyFill="1" applyBorder="1"/>
    <xf numFmtId="0" fontId="0" fillId="5" borderId="0" xfId="0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2" fontId="0" fillId="4" borderId="10" xfId="0" applyNumberFormat="1" applyFill="1" applyBorder="1"/>
    <xf numFmtId="0" fontId="0" fillId="2" borderId="11" xfId="0" applyFill="1" applyBorder="1" applyAlignment="1">
      <alignment horizontal="center"/>
    </xf>
    <xf numFmtId="0" fontId="0" fillId="27" borderId="10" xfId="0" applyFill="1" applyBorder="1" applyAlignment="1">
      <alignment horizontal="center" vertical="center"/>
    </xf>
    <xf numFmtId="2" fontId="0" fillId="27" borderId="10" xfId="0" applyNumberFormat="1" applyFill="1" applyBorder="1"/>
    <xf numFmtId="2" fontId="0" fillId="27" borderId="10" xfId="0" applyNumberFormat="1" applyFill="1" applyBorder="1" applyAlignment="1">
      <alignment horizontal="right"/>
    </xf>
    <xf numFmtId="0" fontId="0" fillId="26" borderId="11" xfId="0" applyFill="1" applyBorder="1" applyAlignment="1">
      <alignment horizontal="center"/>
    </xf>
    <xf numFmtId="0" fontId="0" fillId="26" borderId="10" xfId="0" applyFill="1" applyBorder="1" applyAlignment="1">
      <alignment horizontal="center" vertical="center"/>
    </xf>
    <xf numFmtId="2" fontId="0" fillId="26" borderId="10" xfId="0" applyNumberFormat="1" applyFill="1" applyBorder="1"/>
    <xf numFmtId="4" fontId="2" fillId="0" borderId="10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D122118-C629-427E-A0D6-DDA16B7F9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D11D-0847-408D-B2B2-ADA332D56616}">
  <dimension ref="A1:AN190"/>
  <sheetViews>
    <sheetView workbookViewId="0">
      <selection activeCell="G11" sqref="G11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3" max="13" width="1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8" max="28" width="11.140625" customWidth="1"/>
    <col min="29" max="29" width="14.85546875" customWidth="1"/>
    <col min="30" max="30" width="19.5703125" customWidth="1"/>
    <col min="31" max="31" width="16.7109375" customWidth="1"/>
    <col min="32" max="32" width="23.7109375" customWidth="1"/>
    <col min="33" max="33" width="21.5703125" customWidth="1"/>
  </cols>
  <sheetData>
    <row r="1" spans="1:40" x14ac:dyDescent="0.25">
      <c r="A1" s="113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29"/>
      <c r="Q1" s="119" t="s">
        <v>0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20"/>
      <c r="AH1" s="123" t="s">
        <v>1</v>
      </c>
      <c r="AI1" s="124"/>
      <c r="AJ1" s="124"/>
      <c r="AK1" s="124"/>
      <c r="AL1" s="124"/>
      <c r="AM1" s="124"/>
      <c r="AN1" s="125"/>
    </row>
    <row r="2" spans="1:40" ht="15.75" thickBo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  <c r="P2" s="129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/>
      <c r="AH2" s="126"/>
      <c r="AI2" s="127"/>
      <c r="AJ2" s="127"/>
      <c r="AK2" s="127"/>
      <c r="AL2" s="127"/>
      <c r="AM2" s="127"/>
      <c r="AN2" s="128"/>
    </row>
    <row r="3" spans="1:40" x14ac:dyDescent="0.25">
      <c r="A3" s="22" t="s">
        <v>18</v>
      </c>
      <c r="B3" s="13" t="s">
        <v>19</v>
      </c>
      <c r="C3" s="13" t="s">
        <v>20</v>
      </c>
      <c r="D3" s="13" t="s">
        <v>21</v>
      </c>
      <c r="E3" s="13" t="s">
        <v>22</v>
      </c>
      <c r="F3" s="13" t="s">
        <v>4</v>
      </c>
      <c r="G3" s="13" t="s">
        <v>23</v>
      </c>
      <c r="H3" s="13" t="s">
        <v>24</v>
      </c>
      <c r="I3" s="13" t="s">
        <v>25</v>
      </c>
      <c r="J3" s="13" t="s">
        <v>26</v>
      </c>
      <c r="K3" s="13" t="s">
        <v>8</v>
      </c>
      <c r="L3" s="13" t="s">
        <v>10</v>
      </c>
      <c r="M3" s="13" t="s">
        <v>27</v>
      </c>
      <c r="N3" s="13" t="s">
        <v>28</v>
      </c>
      <c r="O3" s="13" t="s">
        <v>29</v>
      </c>
      <c r="P3" s="129"/>
      <c r="Q3" s="19" t="s">
        <v>22</v>
      </c>
      <c r="R3" s="13" t="s">
        <v>2</v>
      </c>
      <c r="S3" s="13" t="s">
        <v>3</v>
      </c>
      <c r="T3" s="13" t="s">
        <v>4</v>
      </c>
      <c r="U3" s="13" t="s">
        <v>5</v>
      </c>
      <c r="V3" s="13" t="s">
        <v>6</v>
      </c>
      <c r="W3" s="14" t="s">
        <v>7</v>
      </c>
      <c r="X3" s="14" t="s">
        <v>8</v>
      </c>
      <c r="Y3" s="13" t="s">
        <v>9</v>
      </c>
      <c r="Z3" s="13" t="s">
        <v>10</v>
      </c>
      <c r="AA3" s="13" t="s">
        <v>11</v>
      </c>
      <c r="AB3" s="13" t="s">
        <v>12</v>
      </c>
      <c r="AC3" s="13" t="s">
        <v>47</v>
      </c>
      <c r="AD3" s="13" t="s">
        <v>15</v>
      </c>
      <c r="AE3" s="13" t="s">
        <v>13</v>
      </c>
      <c r="AF3" s="13" t="s">
        <v>16</v>
      </c>
      <c r="AG3" s="13" t="s">
        <v>14</v>
      </c>
      <c r="AH3" s="126"/>
      <c r="AI3" s="127"/>
      <c r="AJ3" s="127"/>
      <c r="AK3" s="127"/>
      <c r="AL3" s="127"/>
      <c r="AM3" s="127"/>
      <c r="AN3" s="128"/>
    </row>
    <row r="4" spans="1:40" ht="18.75" x14ac:dyDescent="0.25">
      <c r="A4" s="6" t="s">
        <v>30</v>
      </c>
      <c r="B4" s="6" t="s">
        <v>31</v>
      </c>
      <c r="C4" s="6" t="s">
        <v>32</v>
      </c>
      <c r="D4" s="5">
        <v>1</v>
      </c>
      <c r="E4" s="35">
        <v>0</v>
      </c>
      <c r="F4" s="5">
        <v>1195</v>
      </c>
      <c r="G4" s="23">
        <v>1</v>
      </c>
      <c r="H4" s="24" t="s">
        <v>33</v>
      </c>
      <c r="I4" s="5">
        <v>5</v>
      </c>
      <c r="J4" s="5">
        <v>100</v>
      </c>
      <c r="K4" s="24" t="s">
        <v>34</v>
      </c>
      <c r="L4" s="24" t="s">
        <v>36</v>
      </c>
      <c r="M4" s="24" t="s">
        <v>35</v>
      </c>
      <c r="N4" s="5" t="s">
        <v>37</v>
      </c>
      <c r="O4" s="5">
        <v>0</v>
      </c>
      <c r="P4" s="129"/>
      <c r="Q4" s="35">
        <v>0</v>
      </c>
      <c r="R4" s="36">
        <v>0.29666666666666663</v>
      </c>
      <c r="S4" s="28"/>
      <c r="T4" s="37">
        <v>1195.072021484375</v>
      </c>
      <c r="U4" s="37">
        <v>100</v>
      </c>
      <c r="V4" s="37">
        <v>102.74479675292969</v>
      </c>
      <c r="W4" s="37">
        <v>5.0000009536743164</v>
      </c>
      <c r="X4" s="37">
        <v>0</v>
      </c>
      <c r="Y4" s="37">
        <v>6.7338581085205078</v>
      </c>
      <c r="Z4" s="37">
        <v>29.942680358886719</v>
      </c>
      <c r="AA4" s="37">
        <v>0</v>
      </c>
      <c r="AB4" s="5">
        <v>0</v>
      </c>
      <c r="AC4" s="33"/>
      <c r="AD4" s="7">
        <v>9.5</v>
      </c>
      <c r="AE4" s="38"/>
      <c r="AF4" s="7">
        <v>29.61</v>
      </c>
      <c r="AG4" s="7">
        <v>0.26021</v>
      </c>
      <c r="AH4" s="34"/>
      <c r="AI4" s="34"/>
      <c r="AJ4" s="34"/>
      <c r="AK4" s="34"/>
      <c r="AL4" s="34"/>
      <c r="AM4" s="34"/>
      <c r="AN4" s="34"/>
    </row>
    <row r="5" spans="1:40" ht="18.75" x14ac:dyDescent="0.25">
      <c r="A5" s="6" t="s">
        <v>30</v>
      </c>
      <c r="B5" s="6" t="s">
        <v>31</v>
      </c>
      <c r="C5" s="6" t="s">
        <v>32</v>
      </c>
      <c r="D5" s="5">
        <v>1</v>
      </c>
      <c r="E5" s="35">
        <v>2</v>
      </c>
      <c r="F5" s="5">
        <v>1195</v>
      </c>
      <c r="G5" s="23">
        <v>1</v>
      </c>
      <c r="H5" s="24" t="s">
        <v>33</v>
      </c>
      <c r="I5" s="5">
        <v>5</v>
      </c>
      <c r="J5" s="5">
        <v>100</v>
      </c>
      <c r="K5" s="24" t="s">
        <v>34</v>
      </c>
      <c r="L5" s="24" t="s">
        <v>36</v>
      </c>
      <c r="M5" s="24" t="s">
        <v>35</v>
      </c>
      <c r="N5" s="5" t="s">
        <v>37</v>
      </c>
      <c r="O5" s="5">
        <v>0</v>
      </c>
      <c r="P5" s="129"/>
      <c r="Q5" s="35">
        <v>2</v>
      </c>
      <c r="R5" s="36">
        <v>0.55700000000000005</v>
      </c>
      <c r="S5" s="28"/>
      <c r="T5" s="37">
        <v>1194.9210205078125</v>
      </c>
      <c r="U5" s="37">
        <v>100</v>
      </c>
      <c r="V5" s="37">
        <v>105.03890228271484</v>
      </c>
      <c r="W5" s="37">
        <v>5.0000009536743164</v>
      </c>
      <c r="X5" s="37">
        <v>0</v>
      </c>
      <c r="Y5" s="37">
        <v>6.8299751281738281</v>
      </c>
      <c r="Z5" s="37">
        <v>30.027809143066406</v>
      </c>
      <c r="AA5" s="37">
        <v>0</v>
      </c>
      <c r="AB5" s="5">
        <v>0</v>
      </c>
      <c r="AC5" s="33"/>
      <c r="AD5" s="7">
        <v>10.07</v>
      </c>
      <c r="AE5" s="38"/>
      <c r="AF5" s="7">
        <v>27.4</v>
      </c>
      <c r="AG5" s="7">
        <v>0.21353999999999998</v>
      </c>
      <c r="AH5" s="34"/>
      <c r="AI5" s="34"/>
      <c r="AJ5" s="34"/>
      <c r="AK5" s="34"/>
      <c r="AL5" s="34"/>
      <c r="AM5" s="34"/>
      <c r="AN5" s="34"/>
    </row>
    <row r="6" spans="1:40" ht="18.75" x14ac:dyDescent="0.25">
      <c r="A6" s="6" t="s">
        <v>30</v>
      </c>
      <c r="B6" s="6" t="s">
        <v>31</v>
      </c>
      <c r="C6" s="6" t="s">
        <v>32</v>
      </c>
      <c r="D6" s="5">
        <v>1</v>
      </c>
      <c r="E6" s="35">
        <v>4</v>
      </c>
      <c r="F6" s="5">
        <v>1195</v>
      </c>
      <c r="G6" s="23">
        <v>1</v>
      </c>
      <c r="H6" s="24" t="s">
        <v>33</v>
      </c>
      <c r="I6" s="5">
        <v>5</v>
      </c>
      <c r="J6" s="5">
        <v>100</v>
      </c>
      <c r="K6" s="24" t="s">
        <v>34</v>
      </c>
      <c r="L6" s="24" t="s">
        <v>36</v>
      </c>
      <c r="M6" s="24" t="s">
        <v>35</v>
      </c>
      <c r="N6" s="5" t="s">
        <v>37</v>
      </c>
      <c r="O6" s="5">
        <v>0</v>
      </c>
      <c r="P6" s="129"/>
      <c r="Q6" s="35">
        <v>4</v>
      </c>
      <c r="R6" s="39">
        <v>1.7080000000000002</v>
      </c>
      <c r="S6" s="28"/>
      <c r="T6" s="37">
        <v>1194.8370361328125</v>
      </c>
      <c r="U6" s="37">
        <v>100</v>
      </c>
      <c r="V6" s="37">
        <v>106.52739715576172</v>
      </c>
      <c r="W6" s="37">
        <v>5.013671875</v>
      </c>
      <c r="X6" s="37">
        <v>0</v>
      </c>
      <c r="Y6" s="37">
        <v>6.8860139846801758</v>
      </c>
      <c r="Z6" s="37">
        <v>29.8785400390625</v>
      </c>
      <c r="AA6" s="37">
        <v>0</v>
      </c>
      <c r="AB6" s="5">
        <v>0</v>
      </c>
      <c r="AC6" s="33"/>
      <c r="AD6" s="7">
        <v>16.04</v>
      </c>
      <c r="AE6" s="38"/>
      <c r="AF6" s="7">
        <v>25.8</v>
      </c>
      <c r="AG6" s="7">
        <v>-3.7079999999999995E-2</v>
      </c>
      <c r="AH6" s="34"/>
      <c r="AI6" s="34"/>
      <c r="AJ6" s="34"/>
      <c r="AK6" s="34"/>
      <c r="AL6" s="34"/>
      <c r="AM6" s="34"/>
      <c r="AN6" s="34"/>
    </row>
    <row r="7" spans="1:40" ht="18.75" x14ac:dyDescent="0.25">
      <c r="A7" s="6" t="s">
        <v>30</v>
      </c>
      <c r="B7" s="6" t="s">
        <v>31</v>
      </c>
      <c r="C7" s="6" t="s">
        <v>32</v>
      </c>
      <c r="D7" s="5">
        <v>1</v>
      </c>
      <c r="E7" s="35">
        <v>6</v>
      </c>
      <c r="F7" s="5">
        <v>1195</v>
      </c>
      <c r="G7" s="23">
        <v>1</v>
      </c>
      <c r="H7" s="24" t="s">
        <v>33</v>
      </c>
      <c r="I7" s="5">
        <v>5</v>
      </c>
      <c r="J7" s="5">
        <v>100</v>
      </c>
      <c r="K7" s="24" t="s">
        <v>34</v>
      </c>
      <c r="L7" s="24" t="s">
        <v>36</v>
      </c>
      <c r="M7" s="24" t="s">
        <v>35</v>
      </c>
      <c r="N7" s="5" t="s">
        <v>37</v>
      </c>
      <c r="O7" s="5">
        <v>0</v>
      </c>
      <c r="P7" s="129"/>
      <c r="Q7" s="35">
        <v>6</v>
      </c>
      <c r="R7" s="39">
        <v>6.95</v>
      </c>
      <c r="S7" s="15">
        <v>30</v>
      </c>
      <c r="T7" s="37">
        <v>1194.4310302734375</v>
      </c>
      <c r="U7" s="37">
        <v>100</v>
      </c>
      <c r="V7" s="37">
        <v>96.886520385742188</v>
      </c>
      <c r="W7" s="37">
        <v>5.0000009536743164</v>
      </c>
      <c r="X7" s="37">
        <v>0</v>
      </c>
      <c r="Y7" s="37">
        <v>6.8652968406677246</v>
      </c>
      <c r="Z7" s="37">
        <v>30.001680374145508</v>
      </c>
      <c r="AA7" s="37">
        <v>0</v>
      </c>
      <c r="AB7" s="5">
        <v>0</v>
      </c>
      <c r="AC7" s="33"/>
      <c r="AD7" s="7">
        <v>25.15</v>
      </c>
      <c r="AE7" s="38"/>
      <c r="AF7" s="7">
        <v>24.29</v>
      </c>
      <c r="AG7" s="7">
        <v>-3.7079999999999995E-2</v>
      </c>
      <c r="AH7" s="34"/>
      <c r="AI7" s="34"/>
      <c r="AJ7" s="34"/>
      <c r="AK7" s="34"/>
      <c r="AL7" s="34"/>
      <c r="AM7" s="34"/>
      <c r="AN7" s="34"/>
    </row>
    <row r="8" spans="1:40" ht="18.75" x14ac:dyDescent="0.25">
      <c r="A8" s="6" t="s">
        <v>30</v>
      </c>
      <c r="B8" s="6" t="s">
        <v>31</v>
      </c>
      <c r="C8" s="6" t="s">
        <v>32</v>
      </c>
      <c r="D8" s="5">
        <v>1</v>
      </c>
      <c r="E8" s="35">
        <v>8</v>
      </c>
      <c r="F8" s="5">
        <v>1195</v>
      </c>
      <c r="G8" s="23">
        <v>1</v>
      </c>
      <c r="H8" s="24" t="s">
        <v>33</v>
      </c>
      <c r="I8" s="5">
        <v>5</v>
      </c>
      <c r="J8" s="5">
        <v>100</v>
      </c>
      <c r="K8" s="24" t="s">
        <v>34</v>
      </c>
      <c r="L8" s="24" t="s">
        <v>36</v>
      </c>
      <c r="M8" s="24" t="s">
        <v>35</v>
      </c>
      <c r="N8" s="5" t="s">
        <v>37</v>
      </c>
      <c r="O8" s="5">
        <v>0</v>
      </c>
      <c r="P8" s="129"/>
      <c r="Q8" s="35">
        <v>8</v>
      </c>
      <c r="R8" s="39">
        <v>17.013333333333332</v>
      </c>
      <c r="S8" s="28"/>
      <c r="T8" s="37">
        <v>1194.248046875</v>
      </c>
      <c r="U8" s="37">
        <v>100</v>
      </c>
      <c r="V8" s="37">
        <v>106.66390228271484</v>
      </c>
      <c r="W8" s="37">
        <v>4.9800000190734863</v>
      </c>
      <c r="X8" s="37">
        <v>0</v>
      </c>
      <c r="Y8" s="37">
        <v>6.8965439796447754</v>
      </c>
      <c r="Z8" s="37">
        <v>29.908220291137695</v>
      </c>
      <c r="AA8" s="37">
        <v>0</v>
      </c>
      <c r="AB8" s="5">
        <v>0</v>
      </c>
      <c r="AC8" s="33"/>
      <c r="AD8" s="7">
        <v>-1.05</v>
      </c>
      <c r="AE8" s="38"/>
      <c r="AF8" s="7">
        <v>22.1</v>
      </c>
      <c r="AG8" s="7">
        <v>-5.5619999999999996E-2</v>
      </c>
      <c r="AH8" s="34"/>
      <c r="AI8" s="34"/>
      <c r="AJ8" s="34"/>
      <c r="AK8" s="34"/>
      <c r="AL8" s="34"/>
      <c r="AM8" s="34"/>
      <c r="AN8" s="34"/>
    </row>
    <row r="9" spans="1:40" ht="18.75" x14ac:dyDescent="0.25">
      <c r="A9" s="6" t="s">
        <v>30</v>
      </c>
      <c r="B9" s="6" t="s">
        <v>31</v>
      </c>
      <c r="C9" s="6" t="s">
        <v>32</v>
      </c>
      <c r="D9" s="5">
        <v>1</v>
      </c>
      <c r="E9" s="35">
        <v>10</v>
      </c>
      <c r="F9" s="5">
        <v>1195</v>
      </c>
      <c r="G9" s="23">
        <v>1</v>
      </c>
      <c r="H9" s="24" t="s">
        <v>33</v>
      </c>
      <c r="I9" s="5">
        <v>5</v>
      </c>
      <c r="J9" s="5">
        <v>100</v>
      </c>
      <c r="K9" s="24" t="s">
        <v>34</v>
      </c>
      <c r="L9" s="24" t="s">
        <v>36</v>
      </c>
      <c r="M9" s="24" t="s">
        <v>35</v>
      </c>
      <c r="N9" s="5" t="s">
        <v>37</v>
      </c>
      <c r="O9" s="5">
        <v>0</v>
      </c>
      <c r="P9" s="129"/>
      <c r="Q9" s="35">
        <v>10</v>
      </c>
      <c r="R9" s="39">
        <v>23.400000000000002</v>
      </c>
      <c r="S9" s="28"/>
      <c r="T9" s="37">
        <v>1194.5379638671875</v>
      </c>
      <c r="U9" s="37">
        <v>100</v>
      </c>
      <c r="V9" s="37">
        <v>123.93830108642578</v>
      </c>
      <c r="W9" s="37">
        <v>5.0000009536743164</v>
      </c>
      <c r="X9" s="37">
        <v>0</v>
      </c>
      <c r="Y9" s="37">
        <v>6.891448974609375</v>
      </c>
      <c r="Z9" s="37">
        <v>29.981380462646484</v>
      </c>
      <c r="AA9" s="37">
        <v>10.364439964294434</v>
      </c>
      <c r="AB9" s="5">
        <v>0.35199999999999998</v>
      </c>
      <c r="AC9" s="33"/>
      <c r="AD9" s="7">
        <v>-1.02</v>
      </c>
      <c r="AE9" s="38"/>
      <c r="AF9" s="7">
        <v>21.46</v>
      </c>
      <c r="AG9" s="7">
        <v>-5.2429999999999997E-2</v>
      </c>
      <c r="AH9" s="34"/>
      <c r="AI9" s="34"/>
      <c r="AJ9" s="34"/>
      <c r="AK9" s="34"/>
      <c r="AL9" s="34"/>
      <c r="AM9" s="34"/>
      <c r="AN9" s="34"/>
    </row>
    <row r="10" spans="1:40" ht="18.75" x14ac:dyDescent="0.25">
      <c r="A10" s="6" t="s">
        <v>30</v>
      </c>
      <c r="B10" s="6" t="s">
        <v>31</v>
      </c>
      <c r="C10" s="6" t="s">
        <v>32</v>
      </c>
      <c r="D10" s="5">
        <v>1</v>
      </c>
      <c r="E10" s="35">
        <v>12</v>
      </c>
      <c r="F10" s="5">
        <v>1195</v>
      </c>
      <c r="G10" s="23">
        <v>1</v>
      </c>
      <c r="H10" s="24" t="s">
        <v>33</v>
      </c>
      <c r="I10" s="5">
        <v>5</v>
      </c>
      <c r="J10" s="5">
        <v>100</v>
      </c>
      <c r="K10" s="24" t="s">
        <v>34</v>
      </c>
      <c r="L10" s="24" t="s">
        <v>36</v>
      </c>
      <c r="M10" s="24" t="s">
        <v>35</v>
      </c>
      <c r="N10" s="5" t="s">
        <v>37</v>
      </c>
      <c r="O10" s="5">
        <v>0</v>
      </c>
      <c r="P10" s="129"/>
      <c r="Q10" s="35">
        <v>12</v>
      </c>
      <c r="R10" s="39">
        <v>28</v>
      </c>
      <c r="S10" s="28"/>
      <c r="T10" s="37">
        <v>1194.9520263671875</v>
      </c>
      <c r="U10" s="37">
        <v>100</v>
      </c>
      <c r="V10" s="37">
        <v>122.88680267333984</v>
      </c>
      <c r="W10" s="37">
        <v>5.0199999809265137</v>
      </c>
      <c r="X10" s="37">
        <v>0</v>
      </c>
      <c r="Y10" s="37">
        <v>6.8802409172058105</v>
      </c>
      <c r="Z10" s="37">
        <v>29.981910705566406</v>
      </c>
      <c r="AA10" s="37">
        <v>20.206050872802734</v>
      </c>
      <c r="AB10" s="5">
        <v>0.68700000000000006</v>
      </c>
      <c r="AC10" s="33"/>
      <c r="AD10" s="7">
        <v>-1.18</v>
      </c>
      <c r="AE10" s="38"/>
      <c r="AF10" s="7">
        <v>21.45</v>
      </c>
      <c r="AG10" s="7">
        <v>-5.6259999999999998E-2</v>
      </c>
      <c r="AH10" s="34"/>
      <c r="AI10" s="34"/>
      <c r="AJ10" s="34"/>
      <c r="AK10" s="34"/>
      <c r="AL10" s="34"/>
      <c r="AM10" s="34"/>
      <c r="AN10" s="34"/>
    </row>
    <row r="11" spans="1:40" ht="18.75" x14ac:dyDescent="0.25">
      <c r="A11" s="6" t="s">
        <v>30</v>
      </c>
      <c r="B11" s="6" t="s">
        <v>31</v>
      </c>
      <c r="C11" s="6" t="s">
        <v>32</v>
      </c>
      <c r="D11" s="5">
        <v>1</v>
      </c>
      <c r="E11" s="35">
        <v>14</v>
      </c>
      <c r="F11" s="5">
        <v>1195</v>
      </c>
      <c r="G11" s="23">
        <v>1</v>
      </c>
      <c r="H11" s="24" t="s">
        <v>33</v>
      </c>
      <c r="I11" s="5">
        <v>5</v>
      </c>
      <c r="J11" s="5">
        <v>100</v>
      </c>
      <c r="K11" s="24" t="s">
        <v>34</v>
      </c>
      <c r="L11" s="24" t="s">
        <v>36</v>
      </c>
      <c r="M11" s="24" t="s">
        <v>35</v>
      </c>
      <c r="N11" s="5" t="s">
        <v>37</v>
      </c>
      <c r="O11" s="5">
        <v>0</v>
      </c>
      <c r="P11" s="129"/>
      <c r="Q11" s="35">
        <v>14</v>
      </c>
      <c r="R11" s="39">
        <v>22.066666666666666</v>
      </c>
      <c r="S11" s="28"/>
      <c r="T11" s="37">
        <v>1194.9659423828125</v>
      </c>
      <c r="U11" s="37">
        <v>100</v>
      </c>
      <c r="V11" s="37">
        <v>122.39520263671875</v>
      </c>
      <c r="W11" s="37">
        <v>5.0186648368835449</v>
      </c>
      <c r="X11" s="37">
        <v>0</v>
      </c>
      <c r="Y11" s="37">
        <v>6.8900899887084961</v>
      </c>
      <c r="Z11" s="37">
        <v>30.00071907043457</v>
      </c>
      <c r="AA11" s="37">
        <v>30.133350372314453</v>
      </c>
      <c r="AB11" s="5">
        <v>1.024</v>
      </c>
      <c r="AC11" s="33"/>
      <c r="AD11" s="7">
        <v>-1.24</v>
      </c>
      <c r="AE11" s="38"/>
      <c r="AF11" s="7">
        <v>21.95</v>
      </c>
      <c r="AG11" s="7">
        <v>-5.8180000000000003E-2</v>
      </c>
      <c r="AH11" s="34"/>
      <c r="AI11" s="34"/>
      <c r="AJ11" s="34"/>
      <c r="AK11" s="34"/>
      <c r="AL11" s="34"/>
      <c r="AM11" s="34"/>
      <c r="AN11" s="34"/>
    </row>
    <row r="12" spans="1:40" ht="18.75" x14ac:dyDescent="0.25">
      <c r="A12" s="6" t="s">
        <v>30</v>
      </c>
      <c r="B12" s="6" t="s">
        <v>31</v>
      </c>
      <c r="C12" s="6" t="s">
        <v>32</v>
      </c>
      <c r="D12" s="5">
        <v>1</v>
      </c>
      <c r="E12" s="35">
        <v>16</v>
      </c>
      <c r="F12" s="5">
        <v>1195</v>
      </c>
      <c r="G12" s="23">
        <v>1</v>
      </c>
      <c r="H12" s="24" t="s">
        <v>33</v>
      </c>
      <c r="I12" s="5">
        <v>5</v>
      </c>
      <c r="J12" s="5">
        <v>100</v>
      </c>
      <c r="K12" s="24" t="s">
        <v>34</v>
      </c>
      <c r="L12" s="24" t="s">
        <v>36</v>
      </c>
      <c r="M12" s="24" t="s">
        <v>35</v>
      </c>
      <c r="N12" s="5" t="s">
        <v>37</v>
      </c>
      <c r="O12" s="5">
        <v>0</v>
      </c>
      <c r="P12" s="129"/>
      <c r="Q12" s="35">
        <v>16</v>
      </c>
      <c r="R12" s="39">
        <v>26.366666666666664</v>
      </c>
      <c r="S12" s="28"/>
      <c r="T12" s="37">
        <v>1195.031982421875</v>
      </c>
      <c r="U12" s="37">
        <v>100</v>
      </c>
      <c r="V12" s="37">
        <v>122.04010009765625</v>
      </c>
      <c r="W12" s="37">
        <v>4.9865632057189941</v>
      </c>
      <c r="X12" s="37">
        <v>0</v>
      </c>
      <c r="Y12" s="37">
        <v>6.8900899887084961</v>
      </c>
      <c r="Z12" s="37">
        <v>29.963630676269531</v>
      </c>
      <c r="AA12" s="37">
        <v>30.250999450683594</v>
      </c>
      <c r="AB12" s="5">
        <v>1.028</v>
      </c>
      <c r="AC12" s="33"/>
      <c r="AD12" s="7">
        <v>-1.32</v>
      </c>
      <c r="AE12" s="38"/>
      <c r="AF12" s="7">
        <v>22.03</v>
      </c>
      <c r="AG12" s="7">
        <v>-6.3930000000000001E-2</v>
      </c>
      <c r="AH12" s="34"/>
      <c r="AI12" s="34"/>
      <c r="AJ12" s="34"/>
      <c r="AK12" s="34"/>
      <c r="AL12" s="34"/>
      <c r="AM12" s="34"/>
      <c r="AN12" s="34"/>
    </row>
    <row r="13" spans="1:40" ht="18.75" x14ac:dyDescent="0.25">
      <c r="A13" s="6" t="s">
        <v>30</v>
      </c>
      <c r="B13" s="6" t="s">
        <v>31</v>
      </c>
      <c r="C13" s="6" t="s">
        <v>32</v>
      </c>
      <c r="D13" s="5">
        <v>1</v>
      </c>
      <c r="E13" s="35">
        <v>18</v>
      </c>
      <c r="F13" s="5">
        <v>1195</v>
      </c>
      <c r="G13" s="23">
        <v>1</v>
      </c>
      <c r="H13" s="24" t="s">
        <v>33</v>
      </c>
      <c r="I13" s="5">
        <v>5</v>
      </c>
      <c r="J13" s="5">
        <v>100</v>
      </c>
      <c r="K13" s="24" t="s">
        <v>34</v>
      </c>
      <c r="L13" s="24" t="s">
        <v>36</v>
      </c>
      <c r="M13" s="24" t="s">
        <v>35</v>
      </c>
      <c r="N13" s="5" t="s">
        <v>37</v>
      </c>
      <c r="O13" s="5">
        <v>0</v>
      </c>
      <c r="P13" s="129"/>
      <c r="Q13" s="35">
        <v>18</v>
      </c>
      <c r="R13" s="39">
        <v>23.633333333333329</v>
      </c>
      <c r="S13" s="40">
        <v>64.5</v>
      </c>
      <c r="T13" s="37">
        <v>1194.866943359375</v>
      </c>
      <c r="U13" s="37">
        <v>100</v>
      </c>
      <c r="V13" s="37">
        <v>121.54850006103516</v>
      </c>
      <c r="W13" s="37">
        <v>5.0199871063232422</v>
      </c>
      <c r="X13" s="37">
        <v>0</v>
      </c>
      <c r="Y13" s="37">
        <v>6.8948450088500977</v>
      </c>
      <c r="Z13" s="37">
        <v>30.006959915161133</v>
      </c>
      <c r="AA13" s="37">
        <v>39.326000213623047</v>
      </c>
      <c r="AB13" s="5">
        <v>1.337</v>
      </c>
      <c r="AC13" s="33"/>
      <c r="AD13" s="7">
        <v>0.12</v>
      </c>
      <c r="AE13" s="38"/>
      <c r="AF13" s="7">
        <v>21.86</v>
      </c>
      <c r="AG13" s="7">
        <v>-3.5799999999999998E-2</v>
      </c>
      <c r="AH13" s="34"/>
      <c r="AI13" s="34"/>
      <c r="AJ13" s="34"/>
      <c r="AK13" s="34"/>
      <c r="AL13" s="34"/>
      <c r="AM13" s="34"/>
      <c r="AN13" s="34"/>
    </row>
    <row r="14" spans="1:40" ht="18.75" x14ac:dyDescent="0.25">
      <c r="A14" s="6" t="s">
        <v>30</v>
      </c>
      <c r="B14" s="6" t="s">
        <v>31</v>
      </c>
      <c r="C14" s="6" t="s">
        <v>32</v>
      </c>
      <c r="D14" s="5">
        <v>1</v>
      </c>
      <c r="E14" s="35">
        <v>20</v>
      </c>
      <c r="F14" s="5">
        <v>1195</v>
      </c>
      <c r="G14" s="23">
        <v>1</v>
      </c>
      <c r="H14" s="24" t="s">
        <v>33</v>
      </c>
      <c r="I14" s="5">
        <v>5</v>
      </c>
      <c r="J14" s="5">
        <v>100</v>
      </c>
      <c r="K14" s="24" t="s">
        <v>34</v>
      </c>
      <c r="L14" s="24" t="s">
        <v>36</v>
      </c>
      <c r="M14" s="24" t="s">
        <v>35</v>
      </c>
      <c r="N14" s="5" t="s">
        <v>37</v>
      </c>
      <c r="O14" s="5">
        <v>0</v>
      </c>
      <c r="P14" s="129"/>
      <c r="Q14" s="35">
        <v>20</v>
      </c>
      <c r="R14" s="39">
        <v>31.733333333333334</v>
      </c>
      <c r="S14" s="40">
        <v>84.500000000000014</v>
      </c>
      <c r="T14" s="37">
        <v>1194.5670166015625</v>
      </c>
      <c r="U14" s="37">
        <v>99.582977294921875</v>
      </c>
      <c r="V14" s="37">
        <v>38.358600616455078</v>
      </c>
      <c r="W14" s="37">
        <v>5.0150761604309082</v>
      </c>
      <c r="X14" s="37">
        <v>0.38903048634529114</v>
      </c>
      <c r="Y14" s="37">
        <v>6.7583122253417969</v>
      </c>
      <c r="Z14" s="37">
        <v>30.068239212036133</v>
      </c>
      <c r="AA14" s="37">
        <v>39.326000213623047</v>
      </c>
      <c r="AB14" s="5">
        <v>1.337</v>
      </c>
      <c r="AC14" s="33"/>
      <c r="AD14" s="7">
        <v>2.21</v>
      </c>
      <c r="AE14" s="38"/>
      <c r="AF14" s="7">
        <v>20.13</v>
      </c>
      <c r="AG14" s="7">
        <v>16.737950000000001</v>
      </c>
      <c r="AH14" s="34"/>
      <c r="AI14" s="34"/>
      <c r="AJ14" s="34"/>
      <c r="AK14" s="34"/>
      <c r="AL14" s="34"/>
      <c r="AM14" s="34"/>
      <c r="AN14" s="34"/>
    </row>
    <row r="15" spans="1:40" ht="18.75" x14ac:dyDescent="0.25">
      <c r="A15" s="6" t="s">
        <v>30</v>
      </c>
      <c r="B15" s="6" t="s">
        <v>31</v>
      </c>
      <c r="C15" s="6" t="s">
        <v>32</v>
      </c>
      <c r="D15" s="5">
        <v>1</v>
      </c>
      <c r="E15" s="35">
        <v>22</v>
      </c>
      <c r="F15" s="5">
        <v>1195</v>
      </c>
      <c r="G15" s="23">
        <v>1</v>
      </c>
      <c r="H15" s="24" t="s">
        <v>33</v>
      </c>
      <c r="I15" s="5">
        <v>5</v>
      </c>
      <c r="J15" s="5">
        <v>100</v>
      </c>
      <c r="K15" s="24" t="s">
        <v>34</v>
      </c>
      <c r="L15" s="24" t="s">
        <v>36</v>
      </c>
      <c r="M15" s="24" t="s">
        <v>35</v>
      </c>
      <c r="N15" s="5" t="s">
        <v>37</v>
      </c>
      <c r="O15" s="5">
        <v>0</v>
      </c>
      <c r="P15" s="129"/>
      <c r="Q15" s="35">
        <v>22</v>
      </c>
      <c r="R15" s="39">
        <v>46.533333333333331</v>
      </c>
      <c r="S15" s="40">
        <v>130.50000000000006</v>
      </c>
      <c r="T15" s="37">
        <v>1194.822998046875</v>
      </c>
      <c r="U15" s="37">
        <v>100</v>
      </c>
      <c r="V15" s="37">
        <v>40.516178131103516</v>
      </c>
      <c r="W15" s="37">
        <v>5.0382747650146484</v>
      </c>
      <c r="X15" s="37">
        <v>0</v>
      </c>
      <c r="Y15" s="37">
        <v>6.7678217887878418</v>
      </c>
      <c r="Z15" s="37">
        <v>29.964019775390625</v>
      </c>
      <c r="AA15" s="37">
        <v>27.530000686645508</v>
      </c>
      <c r="AB15" s="5">
        <v>0.93</v>
      </c>
      <c r="AC15" s="33"/>
      <c r="AD15" s="7">
        <v>11.5</v>
      </c>
      <c r="AE15" s="38"/>
      <c r="AF15" s="7">
        <v>14.54</v>
      </c>
      <c r="AG15" s="7">
        <v>30.06822</v>
      </c>
      <c r="AH15" s="34"/>
      <c r="AI15" s="34"/>
      <c r="AJ15" s="34"/>
      <c r="AK15" s="34"/>
      <c r="AL15" s="34"/>
      <c r="AM15" s="34"/>
      <c r="AN15" s="34"/>
    </row>
    <row r="16" spans="1:40" ht="18.75" x14ac:dyDescent="0.25">
      <c r="A16" s="6" t="s">
        <v>30</v>
      </c>
      <c r="B16" s="6" t="s">
        <v>31</v>
      </c>
      <c r="C16" s="6" t="s">
        <v>32</v>
      </c>
      <c r="D16" s="5">
        <v>1</v>
      </c>
      <c r="E16" s="35">
        <v>24</v>
      </c>
      <c r="F16" s="5">
        <v>1195</v>
      </c>
      <c r="G16" s="23">
        <v>1</v>
      </c>
      <c r="H16" s="24" t="s">
        <v>33</v>
      </c>
      <c r="I16" s="5">
        <v>5</v>
      </c>
      <c r="J16" s="5">
        <v>100</v>
      </c>
      <c r="K16" s="24" t="s">
        <v>34</v>
      </c>
      <c r="L16" s="24" t="s">
        <v>36</v>
      </c>
      <c r="M16" s="24" t="s">
        <v>35</v>
      </c>
      <c r="N16" s="5" t="s">
        <v>37</v>
      </c>
      <c r="O16" s="5">
        <v>0</v>
      </c>
      <c r="P16" s="129"/>
      <c r="Q16" s="35">
        <v>24</v>
      </c>
      <c r="R16" s="39">
        <v>45.400000000000006</v>
      </c>
      <c r="S16" s="40">
        <v>84.500000000000014</v>
      </c>
      <c r="T16" s="37">
        <v>1195.2239990234375</v>
      </c>
      <c r="U16" s="37">
        <v>99.670799255371094</v>
      </c>
      <c r="V16" s="37">
        <v>38.590740203857422</v>
      </c>
      <c r="W16" s="37">
        <v>5.0203709602355957</v>
      </c>
      <c r="X16" s="37">
        <v>0.33089450001716614</v>
      </c>
      <c r="Y16" s="37">
        <v>6.7274050712585449</v>
      </c>
      <c r="Z16" s="37">
        <v>29.994510650634766</v>
      </c>
      <c r="AA16" s="37">
        <v>19.25</v>
      </c>
      <c r="AB16" s="5">
        <v>0.65400000000000003</v>
      </c>
      <c r="AC16" s="33"/>
      <c r="AD16" s="7">
        <v>22.15</v>
      </c>
      <c r="AE16" s="38"/>
      <c r="AF16" s="7">
        <v>15.04</v>
      </c>
      <c r="AG16" s="7">
        <v>39.357839999999996</v>
      </c>
      <c r="AH16" s="34"/>
      <c r="AI16" s="34"/>
      <c r="AJ16" s="34"/>
      <c r="AK16" s="34"/>
      <c r="AL16" s="34"/>
      <c r="AM16" s="34"/>
      <c r="AN16" s="34"/>
    </row>
    <row r="17" spans="1:40" ht="18.75" x14ac:dyDescent="0.25">
      <c r="A17" s="6" t="s">
        <v>30</v>
      </c>
      <c r="B17" s="6" t="s">
        <v>31</v>
      </c>
      <c r="C17" s="6" t="s">
        <v>32</v>
      </c>
      <c r="D17" s="5">
        <v>2</v>
      </c>
      <c r="E17" s="35">
        <v>28</v>
      </c>
      <c r="F17" s="5">
        <v>1195</v>
      </c>
      <c r="G17" s="23">
        <v>1</v>
      </c>
      <c r="H17" s="24" t="s">
        <v>33</v>
      </c>
      <c r="I17" s="5">
        <v>5</v>
      </c>
      <c r="J17" s="5">
        <v>100</v>
      </c>
      <c r="K17" s="24" t="s">
        <v>34</v>
      </c>
      <c r="L17" s="24" t="s">
        <v>36</v>
      </c>
      <c r="M17" s="24" t="s">
        <v>35</v>
      </c>
      <c r="N17" s="5" t="s">
        <v>37</v>
      </c>
      <c r="O17" s="5">
        <v>0</v>
      </c>
      <c r="P17" s="129"/>
      <c r="Q17" s="35">
        <v>28</v>
      </c>
      <c r="R17" s="39">
        <v>53.533333333333331</v>
      </c>
      <c r="S17" s="40">
        <v>146.00000000000003</v>
      </c>
      <c r="T17" s="37">
        <v>1194.8719482421875</v>
      </c>
      <c r="U17" s="37">
        <v>99.623481750488281</v>
      </c>
      <c r="V17" s="37">
        <v>35.695758819580078</v>
      </c>
      <c r="W17" s="37">
        <v>5.0415568351745605</v>
      </c>
      <c r="X17" s="37">
        <v>0.38183209300041199</v>
      </c>
      <c r="Y17" s="37">
        <v>6.8235220909118652</v>
      </c>
      <c r="Z17" s="37">
        <v>30.037660598754883</v>
      </c>
      <c r="AA17" s="37">
        <v>16.299999237060547</v>
      </c>
      <c r="AB17" s="5">
        <v>0.55400000000000005</v>
      </c>
      <c r="AC17" s="33"/>
      <c r="AD17" s="7">
        <v>33.01</v>
      </c>
      <c r="AE17" s="38"/>
      <c r="AF17" s="7">
        <v>9.6300000000000008</v>
      </c>
      <c r="AG17" s="7">
        <v>46.198800000000006</v>
      </c>
      <c r="AH17" s="34"/>
      <c r="AI17" s="34"/>
      <c r="AJ17" s="34"/>
      <c r="AK17" s="34"/>
      <c r="AL17" s="34"/>
      <c r="AM17" s="34"/>
      <c r="AN17" s="34"/>
    </row>
    <row r="18" spans="1:40" ht="18.75" x14ac:dyDescent="0.25">
      <c r="A18" s="6" t="s">
        <v>30</v>
      </c>
      <c r="B18" s="6" t="s">
        <v>31</v>
      </c>
      <c r="C18" s="6" t="s">
        <v>32</v>
      </c>
      <c r="D18" s="5">
        <v>2</v>
      </c>
      <c r="E18" s="35">
        <v>32</v>
      </c>
      <c r="F18" s="5">
        <v>1195</v>
      </c>
      <c r="G18" s="23">
        <v>1</v>
      </c>
      <c r="H18" s="24" t="s">
        <v>33</v>
      </c>
      <c r="I18" s="5">
        <v>5</v>
      </c>
      <c r="J18" s="5">
        <v>100</v>
      </c>
      <c r="K18" s="24" t="s">
        <v>34</v>
      </c>
      <c r="L18" s="24" t="s">
        <v>36</v>
      </c>
      <c r="M18" s="24" t="s">
        <v>35</v>
      </c>
      <c r="N18" s="5" t="s">
        <v>37</v>
      </c>
      <c r="O18" s="5">
        <v>0</v>
      </c>
      <c r="P18" s="129"/>
      <c r="Q18" s="35">
        <v>32</v>
      </c>
      <c r="R18" s="39">
        <v>76.933333333333337</v>
      </c>
      <c r="S18" s="40">
        <v>205.99999999999997</v>
      </c>
      <c r="T18" s="37">
        <v>1195.3740234375</v>
      </c>
      <c r="U18" s="37">
        <v>91.989479064941406</v>
      </c>
      <c r="V18" s="37">
        <v>46.797760009765625</v>
      </c>
      <c r="W18" s="37">
        <v>5.0087490081787109</v>
      </c>
      <c r="X18" s="37">
        <v>8.0022430419921875</v>
      </c>
      <c r="Y18" s="37">
        <v>6.7277450561523438</v>
      </c>
      <c r="Z18" s="37">
        <v>29.996620178222656</v>
      </c>
      <c r="AA18" s="37">
        <v>7.9800000190734863</v>
      </c>
      <c r="AB18" s="5">
        <v>0.27100000000000002</v>
      </c>
      <c r="AC18" s="33"/>
      <c r="AD18" s="7">
        <v>90.11</v>
      </c>
      <c r="AE18" s="38"/>
      <c r="AF18" s="7">
        <v>0.38</v>
      </c>
      <c r="AG18" s="7">
        <v>12.057979999999999</v>
      </c>
      <c r="AH18" s="34"/>
      <c r="AI18" s="34"/>
      <c r="AJ18" s="34"/>
      <c r="AK18" s="34"/>
      <c r="AL18" s="34"/>
      <c r="AM18" s="34"/>
      <c r="AN18" s="34"/>
    </row>
    <row r="19" spans="1:40" ht="18.75" x14ac:dyDescent="0.25">
      <c r="A19" s="6" t="s">
        <v>30</v>
      </c>
      <c r="B19" s="6" t="s">
        <v>31</v>
      </c>
      <c r="C19" s="6" t="s">
        <v>32</v>
      </c>
      <c r="D19" s="5">
        <v>2</v>
      </c>
      <c r="E19" s="35">
        <v>36</v>
      </c>
      <c r="F19" s="5">
        <v>1195</v>
      </c>
      <c r="G19" s="23">
        <v>1</v>
      </c>
      <c r="H19" s="24" t="s">
        <v>33</v>
      </c>
      <c r="I19" s="5">
        <v>5</v>
      </c>
      <c r="J19" s="5">
        <v>100</v>
      </c>
      <c r="K19" s="24" t="s">
        <v>34</v>
      </c>
      <c r="L19" s="24" t="s">
        <v>36</v>
      </c>
      <c r="M19" s="24" t="s">
        <v>35</v>
      </c>
      <c r="N19" s="5" t="s">
        <v>37</v>
      </c>
      <c r="O19" s="5">
        <v>0</v>
      </c>
      <c r="P19" s="129"/>
      <c r="Q19" s="35">
        <v>36</v>
      </c>
      <c r="R19" s="39">
        <v>95.666666666666671</v>
      </c>
      <c r="S19" s="40">
        <v>198.00000000000006</v>
      </c>
      <c r="T19" s="37">
        <v>1195.136962890625</v>
      </c>
      <c r="U19" s="37">
        <v>100</v>
      </c>
      <c r="V19" s="37">
        <v>74.846366882324219</v>
      </c>
      <c r="W19" s="37">
        <v>4.9800000190734863</v>
      </c>
      <c r="X19" s="37">
        <v>0</v>
      </c>
      <c r="Y19" s="37">
        <v>6.8197860717773438</v>
      </c>
      <c r="Z19" s="37">
        <v>29.964670181274414</v>
      </c>
      <c r="AA19" s="37">
        <v>6.7800002098083496</v>
      </c>
      <c r="AB19" s="5">
        <v>0.23</v>
      </c>
      <c r="AC19" s="33"/>
      <c r="AD19" s="7">
        <v>8.15</v>
      </c>
      <c r="AE19" s="38"/>
      <c r="AF19" s="7">
        <v>0.05</v>
      </c>
      <c r="AG19" s="7">
        <v>-3.9E-2</v>
      </c>
      <c r="AH19" s="34"/>
      <c r="AI19" s="34"/>
      <c r="AJ19" s="34"/>
      <c r="AK19" s="34"/>
      <c r="AL19" s="34"/>
      <c r="AM19" s="34"/>
      <c r="AN19" s="34"/>
    </row>
    <row r="20" spans="1:40" ht="18.75" x14ac:dyDescent="0.25">
      <c r="A20" s="6" t="s">
        <v>30</v>
      </c>
      <c r="B20" s="6" t="s">
        <v>31</v>
      </c>
      <c r="C20" s="6" t="s">
        <v>32</v>
      </c>
      <c r="D20" s="5">
        <v>2</v>
      </c>
      <c r="E20" s="35">
        <v>40</v>
      </c>
      <c r="F20" s="5">
        <v>1195</v>
      </c>
      <c r="G20" s="23">
        <v>1</v>
      </c>
      <c r="H20" s="24" t="s">
        <v>33</v>
      </c>
      <c r="I20" s="5">
        <v>5</v>
      </c>
      <c r="J20" s="5">
        <v>100</v>
      </c>
      <c r="K20" s="24" t="s">
        <v>34</v>
      </c>
      <c r="L20" s="24" t="s">
        <v>36</v>
      </c>
      <c r="M20" s="24" t="s">
        <v>35</v>
      </c>
      <c r="N20" s="5" t="s">
        <v>37</v>
      </c>
      <c r="O20" s="5">
        <v>0</v>
      </c>
      <c r="P20" s="129"/>
      <c r="Q20" s="35">
        <v>40</v>
      </c>
      <c r="R20" s="39">
        <v>110</v>
      </c>
      <c r="S20" s="40">
        <v>202.5</v>
      </c>
      <c r="T20" s="37">
        <v>1194.4639892578125</v>
      </c>
      <c r="U20" s="37">
        <v>100</v>
      </c>
      <c r="V20" s="37">
        <v>72.688789367675781</v>
      </c>
      <c r="W20" s="37">
        <v>4.9842820167541504</v>
      </c>
      <c r="X20" s="37">
        <v>0</v>
      </c>
      <c r="Y20" s="37">
        <v>6.7246880531311035</v>
      </c>
      <c r="Z20" s="37">
        <v>30.001760482788086</v>
      </c>
      <c r="AA20" s="37">
        <v>7.7969999313354492</v>
      </c>
      <c r="AB20" s="5">
        <v>0.26500000000000001</v>
      </c>
      <c r="AC20" s="33"/>
      <c r="AD20" s="7">
        <v>3.01</v>
      </c>
      <c r="AE20" s="38"/>
      <c r="AF20" s="7">
        <v>-0.05</v>
      </c>
      <c r="AG20" s="7">
        <v>-4.6670000000000003E-2</v>
      </c>
      <c r="AH20" s="34"/>
      <c r="AI20" s="34"/>
      <c r="AJ20" s="34"/>
      <c r="AK20" s="34"/>
      <c r="AL20" s="34"/>
      <c r="AM20" s="34"/>
      <c r="AN20" s="34"/>
    </row>
    <row r="21" spans="1:40" ht="18.75" x14ac:dyDescent="0.25">
      <c r="A21" s="6" t="s">
        <v>30</v>
      </c>
      <c r="B21" s="6" t="s">
        <v>31</v>
      </c>
      <c r="C21" s="6" t="s">
        <v>32</v>
      </c>
      <c r="D21" s="5">
        <v>2</v>
      </c>
      <c r="E21" s="35">
        <v>44</v>
      </c>
      <c r="F21" s="5">
        <v>1195</v>
      </c>
      <c r="G21" s="23">
        <v>1</v>
      </c>
      <c r="H21" s="24" t="s">
        <v>33</v>
      </c>
      <c r="I21" s="5">
        <v>5</v>
      </c>
      <c r="J21" s="5">
        <v>100</v>
      </c>
      <c r="K21" s="24" t="s">
        <v>34</v>
      </c>
      <c r="L21" s="24" t="s">
        <v>36</v>
      </c>
      <c r="M21" s="24" t="s">
        <v>35</v>
      </c>
      <c r="N21" s="5" t="s">
        <v>37</v>
      </c>
      <c r="O21" s="5">
        <v>0</v>
      </c>
      <c r="P21" s="129"/>
      <c r="Q21" s="35">
        <v>44</v>
      </c>
      <c r="R21" s="39">
        <v>112.33333333333333</v>
      </c>
      <c r="S21" s="40">
        <v>198.00000000000006</v>
      </c>
      <c r="T21" s="37">
        <v>1195.0689697265625</v>
      </c>
      <c r="U21" s="37">
        <v>100</v>
      </c>
      <c r="V21" s="37">
        <v>64.181350708007813</v>
      </c>
      <c r="W21" s="37">
        <v>4.9974260330200195</v>
      </c>
      <c r="X21" s="37">
        <v>0</v>
      </c>
      <c r="Y21" s="37">
        <v>6.7824258804321289</v>
      </c>
      <c r="Z21" s="37">
        <v>30.002059936523438</v>
      </c>
      <c r="AA21" s="37">
        <v>8.9600000381469727</v>
      </c>
      <c r="AB21" s="5">
        <v>0.20399999999999999</v>
      </c>
      <c r="AC21" s="33"/>
      <c r="AD21" s="7">
        <v>2.2599999999999998</v>
      </c>
      <c r="AE21" s="38"/>
      <c r="AF21" s="7">
        <v>-0.09</v>
      </c>
      <c r="AG21" s="7">
        <v>-4.6030000000000001E-2</v>
      </c>
      <c r="AH21" s="34"/>
      <c r="AI21" s="34"/>
      <c r="AJ21" s="34"/>
      <c r="AK21" s="34"/>
      <c r="AL21" s="34"/>
      <c r="AM21" s="34"/>
      <c r="AN21" s="34"/>
    </row>
    <row r="22" spans="1:40" ht="18.75" x14ac:dyDescent="0.25">
      <c r="A22" s="6" t="s">
        <v>30</v>
      </c>
      <c r="B22" s="6" t="s">
        <v>31</v>
      </c>
      <c r="C22" s="6" t="s">
        <v>32</v>
      </c>
      <c r="D22" s="5">
        <v>2</v>
      </c>
      <c r="E22" s="35">
        <v>48</v>
      </c>
      <c r="F22" s="5">
        <v>1195</v>
      </c>
      <c r="G22" s="23">
        <v>1</v>
      </c>
      <c r="H22" s="24" t="s">
        <v>33</v>
      </c>
      <c r="I22" s="5">
        <v>5</v>
      </c>
      <c r="J22" s="5">
        <v>100</v>
      </c>
      <c r="K22" s="24" t="s">
        <v>34</v>
      </c>
      <c r="L22" s="24" t="s">
        <v>36</v>
      </c>
      <c r="M22" s="24" t="s">
        <v>35</v>
      </c>
      <c r="N22" s="5" t="s">
        <v>37</v>
      </c>
      <c r="O22" s="5">
        <v>0</v>
      </c>
      <c r="P22" s="129"/>
      <c r="Q22" s="35">
        <v>48</v>
      </c>
      <c r="R22" s="39">
        <v>115.13333333333333</v>
      </c>
      <c r="S22" s="40">
        <v>202.5</v>
      </c>
      <c r="T22" s="37">
        <v>250.35009765625</v>
      </c>
      <c r="U22" s="37">
        <v>0</v>
      </c>
      <c r="V22" s="37">
        <v>8.1933632493019104E-2</v>
      </c>
      <c r="W22" s="37">
        <v>0</v>
      </c>
      <c r="X22" s="37">
        <v>0</v>
      </c>
      <c r="Y22" s="37">
        <v>6.393883228302002</v>
      </c>
      <c r="Z22" s="37">
        <v>20.649209976196289</v>
      </c>
      <c r="AA22" s="37">
        <v>0</v>
      </c>
      <c r="AB22" s="5">
        <v>0</v>
      </c>
      <c r="AC22" s="5">
        <v>0.11</v>
      </c>
      <c r="AD22" s="7">
        <v>1.71</v>
      </c>
      <c r="AE22" s="38" t="s">
        <v>43</v>
      </c>
      <c r="AF22" s="7">
        <v>-0.1</v>
      </c>
      <c r="AG22" s="7">
        <v>-4.4749999999999998E-2</v>
      </c>
      <c r="AH22" s="34"/>
      <c r="AI22" s="34"/>
      <c r="AJ22" s="34"/>
      <c r="AK22" s="34"/>
      <c r="AL22" s="34"/>
      <c r="AM22" s="34"/>
      <c r="AN22" s="34"/>
    </row>
    <row r="23" spans="1:40" ht="18.75" x14ac:dyDescent="0.25">
      <c r="A23" s="6" t="s">
        <v>30</v>
      </c>
      <c r="B23" s="6" t="s">
        <v>31</v>
      </c>
      <c r="C23" s="27" t="s">
        <v>42</v>
      </c>
      <c r="D23" s="5">
        <v>1</v>
      </c>
      <c r="E23" s="35">
        <v>0</v>
      </c>
      <c r="F23" s="5">
        <v>1195</v>
      </c>
      <c r="G23" s="23">
        <v>1</v>
      </c>
      <c r="H23" s="24" t="s">
        <v>33</v>
      </c>
      <c r="I23" s="5">
        <v>5</v>
      </c>
      <c r="J23" s="5">
        <v>100</v>
      </c>
      <c r="K23" s="24" t="s">
        <v>34</v>
      </c>
      <c r="L23" s="24" t="s">
        <v>36</v>
      </c>
      <c r="M23" s="24" t="s">
        <v>35</v>
      </c>
      <c r="N23" s="5" t="s">
        <v>37</v>
      </c>
      <c r="O23" s="5">
        <v>0</v>
      </c>
      <c r="P23" s="129"/>
      <c r="Q23" s="35">
        <v>0</v>
      </c>
      <c r="R23" s="41">
        <v>0.31833333333333336</v>
      </c>
      <c r="S23" s="28"/>
      <c r="T23" s="37">
        <v>1194.8709716796875</v>
      </c>
      <c r="U23" s="37">
        <v>100</v>
      </c>
      <c r="V23" s="37">
        <v>90.623451232910156</v>
      </c>
      <c r="W23" s="37">
        <v>5.0000009536743164</v>
      </c>
      <c r="X23" s="37">
        <v>0</v>
      </c>
      <c r="Y23" s="37">
        <v>6.7543339729309082</v>
      </c>
      <c r="Z23" s="37">
        <v>29.971830368041992</v>
      </c>
      <c r="AA23" s="37">
        <v>0</v>
      </c>
      <c r="AB23" s="5">
        <v>0</v>
      </c>
      <c r="AC23" s="33"/>
      <c r="AD23" s="42">
        <v>9.56</v>
      </c>
      <c r="AE23" s="38"/>
      <c r="AF23" s="42">
        <v>29.99</v>
      </c>
      <c r="AG23" s="42">
        <v>0.26661000000000001</v>
      </c>
      <c r="AH23" s="34"/>
      <c r="AI23" s="34"/>
      <c r="AJ23" s="34"/>
      <c r="AK23" s="34"/>
      <c r="AL23" s="34"/>
      <c r="AM23" s="34"/>
      <c r="AN23" s="34"/>
    </row>
    <row r="24" spans="1:40" ht="18.75" x14ac:dyDescent="0.25">
      <c r="A24" s="6" t="s">
        <v>30</v>
      </c>
      <c r="B24" s="6" t="s">
        <v>31</v>
      </c>
      <c r="C24" s="27" t="s">
        <v>42</v>
      </c>
      <c r="D24" s="5">
        <v>1</v>
      </c>
      <c r="E24" s="35">
        <v>2</v>
      </c>
      <c r="F24" s="5">
        <v>1195</v>
      </c>
      <c r="G24" s="23">
        <v>1</v>
      </c>
      <c r="H24" s="24" t="s">
        <v>33</v>
      </c>
      <c r="I24" s="5">
        <v>5</v>
      </c>
      <c r="J24" s="5">
        <v>100</v>
      </c>
      <c r="K24" s="24" t="s">
        <v>34</v>
      </c>
      <c r="L24" s="24" t="s">
        <v>36</v>
      </c>
      <c r="M24" s="24" t="s">
        <v>35</v>
      </c>
      <c r="N24" s="5" t="s">
        <v>37</v>
      </c>
      <c r="O24" s="5">
        <v>0</v>
      </c>
      <c r="P24" s="129"/>
      <c r="Q24" s="35">
        <v>2</v>
      </c>
      <c r="R24" s="41">
        <v>0.57266666666666666</v>
      </c>
      <c r="S24" s="28"/>
      <c r="T24" s="37">
        <v>1195.35400390625</v>
      </c>
      <c r="U24" s="37">
        <v>100</v>
      </c>
      <c r="V24" s="37">
        <v>84.376556396484375</v>
      </c>
      <c r="W24" s="37">
        <v>5.0000009536743164</v>
      </c>
      <c r="X24" s="37">
        <v>0</v>
      </c>
      <c r="Y24" s="37">
        <v>6.9037680625915527</v>
      </c>
      <c r="Z24" s="37">
        <v>29.959409713745117</v>
      </c>
      <c r="AA24" s="37">
        <v>0</v>
      </c>
      <c r="AB24" s="5">
        <v>0</v>
      </c>
      <c r="AC24" s="33"/>
      <c r="AD24" s="42">
        <v>10.4</v>
      </c>
      <c r="AE24" s="38"/>
      <c r="AF24" s="42">
        <v>27.69</v>
      </c>
      <c r="AG24" s="42">
        <v>0.22505</v>
      </c>
      <c r="AH24" s="34"/>
      <c r="AI24" s="34"/>
      <c r="AJ24" s="34"/>
      <c r="AK24" s="34"/>
      <c r="AL24" s="34"/>
      <c r="AM24" s="34"/>
      <c r="AN24" s="34"/>
    </row>
    <row r="25" spans="1:40" ht="18.75" x14ac:dyDescent="0.25">
      <c r="A25" s="6" t="s">
        <v>30</v>
      </c>
      <c r="B25" s="6" t="s">
        <v>31</v>
      </c>
      <c r="C25" s="27" t="s">
        <v>42</v>
      </c>
      <c r="D25" s="5">
        <v>1</v>
      </c>
      <c r="E25" s="35">
        <v>4</v>
      </c>
      <c r="F25" s="5">
        <v>1195</v>
      </c>
      <c r="G25" s="23">
        <v>1</v>
      </c>
      <c r="H25" s="24" t="s">
        <v>33</v>
      </c>
      <c r="I25" s="5">
        <v>5</v>
      </c>
      <c r="J25" s="5">
        <v>100</v>
      </c>
      <c r="K25" s="24" t="s">
        <v>34</v>
      </c>
      <c r="L25" s="24" t="s">
        <v>36</v>
      </c>
      <c r="M25" s="24" t="s">
        <v>35</v>
      </c>
      <c r="N25" s="5" t="s">
        <v>37</v>
      </c>
      <c r="O25" s="5">
        <v>0</v>
      </c>
      <c r="P25" s="129"/>
      <c r="Q25" s="35">
        <v>4</v>
      </c>
      <c r="R25" s="43">
        <v>1.7146666666666668</v>
      </c>
      <c r="S25" s="28"/>
      <c r="T25" s="37">
        <v>1195.3270263671875</v>
      </c>
      <c r="U25" s="37">
        <v>100</v>
      </c>
      <c r="V25" s="37">
        <v>78.887237548828125</v>
      </c>
      <c r="W25" s="37">
        <v>5.0173301696777344</v>
      </c>
      <c r="X25" s="37">
        <v>0</v>
      </c>
      <c r="Y25" s="37">
        <v>6.8857078552246094</v>
      </c>
      <c r="Z25" s="37">
        <v>30.100980758666992</v>
      </c>
      <c r="AA25" s="37">
        <v>0</v>
      </c>
      <c r="AB25" s="5">
        <v>0</v>
      </c>
      <c r="AC25" s="33"/>
      <c r="AD25" s="42">
        <v>16.32</v>
      </c>
      <c r="AE25" s="38"/>
      <c r="AF25" s="42">
        <v>26.49</v>
      </c>
      <c r="AG25" s="42">
        <v>-3.644E-2</v>
      </c>
      <c r="AH25" s="34"/>
      <c r="AI25" s="34"/>
      <c r="AJ25" s="34"/>
      <c r="AK25" s="34"/>
      <c r="AL25" s="34"/>
      <c r="AM25" s="34"/>
      <c r="AN25" s="34"/>
    </row>
    <row r="26" spans="1:40" ht="18.75" x14ac:dyDescent="0.25">
      <c r="A26" s="6" t="s">
        <v>30</v>
      </c>
      <c r="B26" s="6" t="s">
        <v>31</v>
      </c>
      <c r="C26" s="27" t="s">
        <v>42</v>
      </c>
      <c r="D26" s="5">
        <v>1</v>
      </c>
      <c r="E26" s="35">
        <v>6</v>
      </c>
      <c r="F26" s="5">
        <v>1195</v>
      </c>
      <c r="G26" s="23">
        <v>1</v>
      </c>
      <c r="H26" s="24" t="s">
        <v>33</v>
      </c>
      <c r="I26" s="5">
        <v>5</v>
      </c>
      <c r="J26" s="5">
        <v>100</v>
      </c>
      <c r="K26" s="24" t="s">
        <v>34</v>
      </c>
      <c r="L26" s="24" t="s">
        <v>36</v>
      </c>
      <c r="M26" s="24" t="s">
        <v>35</v>
      </c>
      <c r="N26" s="5" t="s">
        <v>37</v>
      </c>
      <c r="O26" s="5">
        <v>0</v>
      </c>
      <c r="P26" s="129"/>
      <c r="Q26" s="35">
        <v>6</v>
      </c>
      <c r="R26" s="43">
        <v>7.3953333333333333</v>
      </c>
      <c r="S26" s="29">
        <v>35</v>
      </c>
      <c r="T26" s="37">
        <v>1195.3330078125</v>
      </c>
      <c r="U26" s="37">
        <v>100</v>
      </c>
      <c r="V26" s="37">
        <v>60.370090484619141</v>
      </c>
      <c r="W26" s="37">
        <v>4.9999990463256836</v>
      </c>
      <c r="X26" s="37">
        <v>0</v>
      </c>
      <c r="Y26" s="37">
        <v>6.8301129341125488</v>
      </c>
      <c r="Z26" s="37">
        <v>30.039440155029297</v>
      </c>
      <c r="AA26" s="37">
        <v>0</v>
      </c>
      <c r="AB26" s="5">
        <v>0</v>
      </c>
      <c r="AC26" s="33"/>
      <c r="AD26" s="42">
        <v>26.12</v>
      </c>
      <c r="AE26" s="38"/>
      <c r="AF26" s="42">
        <v>25.11</v>
      </c>
      <c r="AG26" s="42">
        <v>-3.3250000000000002E-2</v>
      </c>
      <c r="AH26" s="34"/>
      <c r="AI26" s="34"/>
      <c r="AJ26" s="34"/>
      <c r="AK26" s="34"/>
      <c r="AL26" s="34"/>
      <c r="AM26" s="34"/>
      <c r="AN26" s="34"/>
    </row>
    <row r="27" spans="1:40" ht="18.75" x14ac:dyDescent="0.25">
      <c r="A27" s="6" t="s">
        <v>30</v>
      </c>
      <c r="B27" s="6" t="s">
        <v>31</v>
      </c>
      <c r="C27" s="27" t="s">
        <v>42</v>
      </c>
      <c r="D27" s="5">
        <v>1</v>
      </c>
      <c r="E27" s="35">
        <v>8</v>
      </c>
      <c r="F27" s="5">
        <v>1195</v>
      </c>
      <c r="G27" s="23">
        <v>1</v>
      </c>
      <c r="H27" s="24" t="s">
        <v>33</v>
      </c>
      <c r="I27" s="5">
        <v>5</v>
      </c>
      <c r="J27" s="5">
        <v>100</v>
      </c>
      <c r="K27" s="24" t="s">
        <v>34</v>
      </c>
      <c r="L27" s="24" t="s">
        <v>36</v>
      </c>
      <c r="M27" s="24" t="s">
        <v>35</v>
      </c>
      <c r="N27" s="5" t="s">
        <v>37</v>
      </c>
      <c r="O27" s="5">
        <v>0</v>
      </c>
      <c r="P27" s="129"/>
      <c r="Q27" s="35">
        <v>8</v>
      </c>
      <c r="R27" s="43">
        <v>18.306666666666668</v>
      </c>
      <c r="S27" s="28"/>
      <c r="T27" s="37">
        <v>1194.8370361328125</v>
      </c>
      <c r="U27" s="37">
        <v>100</v>
      </c>
      <c r="V27" s="37">
        <v>55.389968872070313</v>
      </c>
      <c r="W27" s="37">
        <v>4.9665498733520508</v>
      </c>
      <c r="X27" s="37">
        <v>0</v>
      </c>
      <c r="Y27" s="37">
        <v>6.9066009521484375</v>
      </c>
      <c r="Z27" s="37">
        <v>30.088680267333984</v>
      </c>
      <c r="AA27" s="37">
        <v>0</v>
      </c>
      <c r="AB27" s="5">
        <v>0</v>
      </c>
      <c r="AC27" s="33"/>
      <c r="AD27" s="42">
        <v>-1.1000000000000001</v>
      </c>
      <c r="AE27" s="38"/>
      <c r="AF27" s="42">
        <v>22.17</v>
      </c>
      <c r="AG27" s="42">
        <v>-5.5619999999999996E-2</v>
      </c>
      <c r="AH27" s="34"/>
      <c r="AI27" s="34"/>
      <c r="AJ27" s="34"/>
      <c r="AK27" s="34"/>
      <c r="AL27" s="34"/>
      <c r="AM27" s="34"/>
      <c r="AN27" s="34"/>
    </row>
    <row r="28" spans="1:40" ht="18.75" x14ac:dyDescent="0.25">
      <c r="A28" s="6" t="s">
        <v>30</v>
      </c>
      <c r="B28" s="6" t="s">
        <v>31</v>
      </c>
      <c r="C28" s="27" t="s">
        <v>42</v>
      </c>
      <c r="D28" s="5">
        <v>1</v>
      </c>
      <c r="E28" s="35">
        <v>10</v>
      </c>
      <c r="F28" s="5">
        <v>1195</v>
      </c>
      <c r="G28" s="23">
        <v>1</v>
      </c>
      <c r="H28" s="24" t="s">
        <v>33</v>
      </c>
      <c r="I28" s="5">
        <v>5</v>
      </c>
      <c r="J28" s="5">
        <v>100</v>
      </c>
      <c r="K28" s="24" t="s">
        <v>34</v>
      </c>
      <c r="L28" s="24" t="s">
        <v>36</v>
      </c>
      <c r="M28" s="24" t="s">
        <v>35</v>
      </c>
      <c r="N28" s="5" t="s">
        <v>37</v>
      </c>
      <c r="O28" s="5">
        <v>0</v>
      </c>
      <c r="P28" s="129"/>
      <c r="Q28" s="35">
        <v>10</v>
      </c>
      <c r="R28" s="43">
        <v>31.7</v>
      </c>
      <c r="S28" s="28"/>
      <c r="T28" s="37">
        <v>1194.9000244140625</v>
      </c>
      <c r="U28" s="37">
        <v>100</v>
      </c>
      <c r="V28" s="37">
        <v>56.147541046142578</v>
      </c>
      <c r="W28" s="37">
        <v>4.9759387969970703</v>
      </c>
      <c r="X28" s="37">
        <v>0</v>
      </c>
      <c r="Y28" s="37">
        <v>6.744420051574707</v>
      </c>
      <c r="Z28" s="37">
        <v>30.199409484863281</v>
      </c>
      <c r="AA28" s="37">
        <v>10.364439964294434</v>
      </c>
      <c r="AB28" s="5">
        <v>0.35199999999999998</v>
      </c>
      <c r="AC28" s="33"/>
      <c r="AD28" s="42">
        <v>-0.8</v>
      </c>
      <c r="AE28" s="38"/>
      <c r="AF28" s="42">
        <v>21.68</v>
      </c>
      <c r="AG28" s="42">
        <v>-6.520999999999999E-2</v>
      </c>
      <c r="AH28" s="34"/>
      <c r="AI28" s="34"/>
      <c r="AJ28" s="34"/>
      <c r="AK28" s="34"/>
      <c r="AL28" s="34"/>
      <c r="AM28" s="34"/>
      <c r="AN28" s="34"/>
    </row>
    <row r="29" spans="1:40" ht="18.75" x14ac:dyDescent="0.25">
      <c r="A29" s="6" t="s">
        <v>30</v>
      </c>
      <c r="B29" s="6" t="s">
        <v>31</v>
      </c>
      <c r="C29" s="27" t="s">
        <v>42</v>
      </c>
      <c r="D29" s="5">
        <v>1</v>
      </c>
      <c r="E29" s="35">
        <v>12</v>
      </c>
      <c r="F29" s="5">
        <v>1195</v>
      </c>
      <c r="G29" s="23">
        <v>1</v>
      </c>
      <c r="H29" s="24" t="s">
        <v>33</v>
      </c>
      <c r="I29" s="5">
        <v>5</v>
      </c>
      <c r="J29" s="5">
        <v>100</v>
      </c>
      <c r="K29" s="24" t="s">
        <v>34</v>
      </c>
      <c r="L29" s="24" t="s">
        <v>36</v>
      </c>
      <c r="M29" s="24" t="s">
        <v>35</v>
      </c>
      <c r="N29" s="5" t="s">
        <v>37</v>
      </c>
      <c r="O29" s="5">
        <v>0</v>
      </c>
      <c r="P29" s="129"/>
      <c r="Q29" s="35">
        <v>12</v>
      </c>
      <c r="R29" s="43">
        <v>44</v>
      </c>
      <c r="S29" s="28"/>
      <c r="T29" s="37">
        <v>1194.7430419921875</v>
      </c>
      <c r="U29" s="37">
        <v>99.925422668457031</v>
      </c>
      <c r="V29" s="37">
        <v>38.375560760498047</v>
      </c>
      <c r="W29" s="37">
        <v>5.0155248641967773</v>
      </c>
      <c r="X29" s="37">
        <v>9.08966064453125E-2</v>
      </c>
      <c r="Y29" s="37">
        <v>6.7607078552246094</v>
      </c>
      <c r="Z29" s="37">
        <v>30.014810562133789</v>
      </c>
      <c r="AA29" s="37">
        <v>20.206050872802734</v>
      </c>
      <c r="AB29" s="5">
        <v>0.68700000000000006</v>
      </c>
      <c r="AC29" s="33"/>
      <c r="AD29" s="42">
        <v>2.14</v>
      </c>
      <c r="AE29" s="38"/>
      <c r="AF29" s="42">
        <v>18.510000000000002</v>
      </c>
      <c r="AG29" s="42">
        <v>-7.2249999999999995E-2</v>
      </c>
      <c r="AH29" s="34"/>
      <c r="AI29" s="34"/>
      <c r="AJ29" s="34"/>
      <c r="AK29" s="34"/>
      <c r="AL29" s="34"/>
      <c r="AM29" s="34"/>
      <c r="AN29" s="34"/>
    </row>
    <row r="30" spans="1:40" ht="18.75" x14ac:dyDescent="0.25">
      <c r="A30" s="6" t="s">
        <v>30</v>
      </c>
      <c r="B30" s="6" t="s">
        <v>31</v>
      </c>
      <c r="C30" s="27" t="s">
        <v>42</v>
      </c>
      <c r="D30" s="5">
        <v>1</v>
      </c>
      <c r="E30" s="35">
        <v>14</v>
      </c>
      <c r="F30" s="5">
        <v>1195</v>
      </c>
      <c r="G30" s="23">
        <v>1</v>
      </c>
      <c r="H30" s="24" t="s">
        <v>33</v>
      </c>
      <c r="I30" s="5">
        <v>5</v>
      </c>
      <c r="J30" s="5">
        <v>100</v>
      </c>
      <c r="K30" s="24" t="s">
        <v>34</v>
      </c>
      <c r="L30" s="24" t="s">
        <v>36</v>
      </c>
      <c r="M30" s="24" t="s">
        <v>35</v>
      </c>
      <c r="N30" s="5" t="s">
        <v>37</v>
      </c>
      <c r="O30" s="5">
        <v>0</v>
      </c>
      <c r="P30" s="129"/>
      <c r="Q30" s="35">
        <v>14</v>
      </c>
      <c r="R30" s="43">
        <v>47.099999999999994</v>
      </c>
      <c r="S30" s="28"/>
      <c r="T30" s="37">
        <v>1195.3570556640625</v>
      </c>
      <c r="U30" s="37">
        <v>91.951423645019531</v>
      </c>
      <c r="V30" s="37">
        <v>40.623451232910156</v>
      </c>
      <c r="W30" s="37">
        <v>4.7970108985900879</v>
      </c>
      <c r="X30" s="37">
        <v>8.0428390502929688</v>
      </c>
      <c r="Y30" s="37">
        <v>6.7136120796203613</v>
      </c>
      <c r="Z30" s="37">
        <v>29.971729278564453</v>
      </c>
      <c r="AA30" s="37">
        <v>30.133350372314453</v>
      </c>
      <c r="AB30" s="5">
        <v>1.024</v>
      </c>
      <c r="AC30" s="33"/>
      <c r="AD30" s="42">
        <v>6.99</v>
      </c>
      <c r="AE30" s="38"/>
      <c r="AF30" s="42">
        <v>15.89</v>
      </c>
      <c r="AG30" s="42">
        <v>4.9663999999999993</v>
      </c>
      <c r="AH30" s="34"/>
      <c r="AI30" s="34"/>
      <c r="AJ30" s="34"/>
      <c r="AK30" s="34"/>
      <c r="AL30" s="34"/>
      <c r="AM30" s="34"/>
      <c r="AN30" s="34"/>
    </row>
    <row r="31" spans="1:40" ht="18.75" x14ac:dyDescent="0.25">
      <c r="A31" s="6" t="s">
        <v>30</v>
      </c>
      <c r="B31" s="6" t="s">
        <v>31</v>
      </c>
      <c r="C31" s="27" t="s">
        <v>42</v>
      </c>
      <c r="D31" s="5">
        <v>1</v>
      </c>
      <c r="E31" s="35">
        <v>16</v>
      </c>
      <c r="F31" s="5">
        <v>1195</v>
      </c>
      <c r="G31" s="23">
        <v>1</v>
      </c>
      <c r="H31" s="24" t="s">
        <v>33</v>
      </c>
      <c r="I31" s="5">
        <v>5</v>
      </c>
      <c r="J31" s="5">
        <v>100</v>
      </c>
      <c r="K31" s="24" t="s">
        <v>34</v>
      </c>
      <c r="L31" s="24" t="s">
        <v>36</v>
      </c>
      <c r="M31" s="24" t="s">
        <v>35</v>
      </c>
      <c r="N31" s="5" t="s">
        <v>37</v>
      </c>
      <c r="O31" s="5">
        <v>0</v>
      </c>
      <c r="P31" s="129"/>
      <c r="Q31" s="35">
        <v>16</v>
      </c>
      <c r="R31" s="43">
        <v>56.466666666666669</v>
      </c>
      <c r="S31" s="28"/>
      <c r="T31" s="37">
        <v>1194.8790283203125</v>
      </c>
      <c r="U31" s="37">
        <v>90.262306213378906</v>
      </c>
      <c r="V31" s="37">
        <v>41.107799530029297</v>
      </c>
      <c r="W31" s="37">
        <v>4.7110309600830078</v>
      </c>
      <c r="X31" s="37">
        <v>9.7381668090820313</v>
      </c>
      <c r="Y31" s="37">
        <v>6.6998019218444824</v>
      </c>
      <c r="Z31" s="37">
        <v>30.033340454101563</v>
      </c>
      <c r="AA31" s="37">
        <v>23.270000457763672</v>
      </c>
      <c r="AB31" s="5">
        <v>0.79100000000000004</v>
      </c>
      <c r="AC31" s="33"/>
      <c r="AD31" s="42">
        <v>10.95</v>
      </c>
      <c r="AE31" s="38"/>
      <c r="AF31" s="42">
        <v>11.7</v>
      </c>
      <c r="AG31" s="42">
        <v>3.8181500000000002</v>
      </c>
      <c r="AH31" s="34"/>
      <c r="AI31" s="34"/>
      <c r="AJ31" s="34"/>
      <c r="AK31" s="34"/>
      <c r="AL31" s="34"/>
      <c r="AM31" s="34"/>
      <c r="AN31" s="34"/>
    </row>
    <row r="32" spans="1:40" ht="18.75" x14ac:dyDescent="0.25">
      <c r="A32" s="6" t="s">
        <v>30</v>
      </c>
      <c r="B32" s="6" t="s">
        <v>31</v>
      </c>
      <c r="C32" s="27" t="s">
        <v>42</v>
      </c>
      <c r="D32" s="5">
        <v>1</v>
      </c>
      <c r="E32" s="35">
        <v>18</v>
      </c>
      <c r="F32" s="5">
        <v>1195</v>
      </c>
      <c r="G32" s="23">
        <v>1</v>
      </c>
      <c r="H32" s="24" t="s">
        <v>33</v>
      </c>
      <c r="I32" s="5">
        <v>5</v>
      </c>
      <c r="J32" s="5">
        <v>100</v>
      </c>
      <c r="K32" s="24" t="s">
        <v>34</v>
      </c>
      <c r="L32" s="24" t="s">
        <v>36</v>
      </c>
      <c r="M32" s="24" t="s">
        <v>35</v>
      </c>
      <c r="N32" s="5" t="s">
        <v>37</v>
      </c>
      <c r="O32" s="5">
        <v>0</v>
      </c>
      <c r="P32" s="129"/>
      <c r="Q32" s="35">
        <v>18</v>
      </c>
      <c r="R32" s="43">
        <v>71.633333333333326</v>
      </c>
      <c r="S32" s="44">
        <v>213.00000000000009</v>
      </c>
      <c r="T32" s="37">
        <v>1194.8070068359375</v>
      </c>
      <c r="U32" s="37">
        <v>98.581192016601563</v>
      </c>
      <c r="V32" s="37">
        <v>38.027820587158203</v>
      </c>
      <c r="W32" s="37">
        <v>4.8800067901611328</v>
      </c>
      <c r="X32" s="37">
        <v>1.4225120544433594</v>
      </c>
      <c r="Y32" s="37">
        <v>6.7578749656677246</v>
      </c>
      <c r="Z32" s="37">
        <v>29.984050750732422</v>
      </c>
      <c r="AA32" s="37">
        <v>23.270000457763672</v>
      </c>
      <c r="AB32" s="5">
        <v>0.79100000000000004</v>
      </c>
      <c r="AC32" s="33"/>
      <c r="AD32" s="42">
        <v>2.93</v>
      </c>
      <c r="AE32" s="38"/>
      <c r="AF32" s="42">
        <v>4.41</v>
      </c>
      <c r="AG32" s="42">
        <v>-3.5159999999999997E-2</v>
      </c>
      <c r="AH32" s="34"/>
      <c r="AI32" s="34"/>
      <c r="AJ32" s="34"/>
      <c r="AK32" s="34"/>
      <c r="AL32" s="34"/>
      <c r="AM32" s="34"/>
      <c r="AN32" s="34"/>
    </row>
    <row r="33" spans="1:40" ht="18.75" x14ac:dyDescent="0.25">
      <c r="A33" s="6" t="s">
        <v>30</v>
      </c>
      <c r="B33" s="6" t="s">
        <v>31</v>
      </c>
      <c r="C33" s="27" t="s">
        <v>42</v>
      </c>
      <c r="D33" s="5">
        <v>1</v>
      </c>
      <c r="E33" s="35">
        <v>20</v>
      </c>
      <c r="F33" s="5">
        <v>1195</v>
      </c>
      <c r="G33" s="23">
        <v>1</v>
      </c>
      <c r="H33" s="24" t="s">
        <v>33</v>
      </c>
      <c r="I33" s="5">
        <v>5</v>
      </c>
      <c r="J33" s="5">
        <v>100</v>
      </c>
      <c r="K33" s="24" t="s">
        <v>34</v>
      </c>
      <c r="L33" s="24" t="s">
        <v>36</v>
      </c>
      <c r="M33" s="24" t="s">
        <v>35</v>
      </c>
      <c r="N33" s="5" t="s">
        <v>37</v>
      </c>
      <c r="O33" s="5">
        <v>0</v>
      </c>
      <c r="P33" s="129"/>
      <c r="Q33" s="35">
        <v>20</v>
      </c>
      <c r="R33" s="43">
        <v>79.433333333333337</v>
      </c>
      <c r="S33" s="44">
        <v>251.00000000000011</v>
      </c>
      <c r="T33" s="37">
        <v>1195.14794921875</v>
      </c>
      <c r="U33" s="37">
        <v>92.79022216796875</v>
      </c>
      <c r="V33" s="37">
        <v>36.438148498535156</v>
      </c>
      <c r="W33" s="37">
        <v>4.6793999671936035</v>
      </c>
      <c r="X33" s="37">
        <v>7.2235450744628906</v>
      </c>
      <c r="Y33" s="37">
        <v>6.7299008369445801</v>
      </c>
      <c r="Z33" s="37">
        <v>29.891780853271484</v>
      </c>
      <c r="AA33" s="37">
        <v>30.250999450683594</v>
      </c>
      <c r="AB33" s="5">
        <v>1.028</v>
      </c>
      <c r="AC33" s="33"/>
      <c r="AD33" s="42">
        <v>1.98</v>
      </c>
      <c r="AE33" s="38"/>
      <c r="AF33" s="42">
        <v>-0.37</v>
      </c>
      <c r="AG33" s="42">
        <v>-4.0920000000000005E-2</v>
      </c>
      <c r="AH33" s="34"/>
      <c r="AI33" s="34"/>
      <c r="AJ33" s="34"/>
      <c r="AK33" s="34"/>
      <c r="AL33" s="34"/>
      <c r="AM33" s="34"/>
      <c r="AN33" s="34"/>
    </row>
    <row r="34" spans="1:40" ht="18.75" x14ac:dyDescent="0.25">
      <c r="A34" s="6" t="s">
        <v>30</v>
      </c>
      <c r="B34" s="6" t="s">
        <v>31</v>
      </c>
      <c r="C34" s="27" t="s">
        <v>42</v>
      </c>
      <c r="D34" s="5">
        <v>1</v>
      </c>
      <c r="E34" s="35">
        <v>22</v>
      </c>
      <c r="F34" s="5">
        <v>1195</v>
      </c>
      <c r="G34" s="23">
        <v>1</v>
      </c>
      <c r="H34" s="24" t="s">
        <v>33</v>
      </c>
      <c r="I34" s="5">
        <v>5</v>
      </c>
      <c r="J34" s="5">
        <v>100</v>
      </c>
      <c r="K34" s="24" t="s">
        <v>34</v>
      </c>
      <c r="L34" s="24" t="s">
        <v>36</v>
      </c>
      <c r="M34" s="24" t="s">
        <v>35</v>
      </c>
      <c r="N34" s="5" t="s">
        <v>37</v>
      </c>
      <c r="O34" s="5">
        <v>0</v>
      </c>
      <c r="P34" s="129"/>
      <c r="Q34" s="35">
        <v>22</v>
      </c>
      <c r="R34" s="43">
        <v>92.666666666666671</v>
      </c>
      <c r="S34" s="44">
        <v>231.00000000000009</v>
      </c>
      <c r="T34" s="37">
        <v>1195.2139892578125</v>
      </c>
      <c r="U34" s="37">
        <v>92.420913696289063</v>
      </c>
      <c r="V34" s="37">
        <v>41.244411468505859</v>
      </c>
      <c r="W34" s="37">
        <v>4.6116180419921875</v>
      </c>
      <c r="X34" s="37">
        <v>7.5774340629577637</v>
      </c>
      <c r="Y34" s="37">
        <v>6.6983861923217773</v>
      </c>
      <c r="Z34" s="37">
        <v>29.929069519042969</v>
      </c>
      <c r="AA34" s="37">
        <v>39.330001831054688</v>
      </c>
      <c r="AB34" s="5">
        <v>1.337</v>
      </c>
      <c r="AC34" s="33"/>
      <c r="AD34" s="42">
        <v>2.65</v>
      </c>
      <c r="AE34" s="38"/>
      <c r="AF34" s="42">
        <v>-0.41</v>
      </c>
      <c r="AG34" s="42">
        <v>9.2065099999999997</v>
      </c>
      <c r="AH34" s="34"/>
      <c r="AI34" s="34"/>
      <c r="AJ34" s="34"/>
      <c r="AK34" s="34"/>
      <c r="AL34" s="34"/>
      <c r="AM34" s="34"/>
      <c r="AN34" s="34"/>
    </row>
    <row r="35" spans="1:40" ht="18.75" x14ac:dyDescent="0.25">
      <c r="A35" s="6" t="s">
        <v>30</v>
      </c>
      <c r="B35" s="6" t="s">
        <v>31</v>
      </c>
      <c r="C35" s="27" t="s">
        <v>42</v>
      </c>
      <c r="D35" s="5">
        <v>1</v>
      </c>
      <c r="E35" s="35">
        <v>24</v>
      </c>
      <c r="F35" s="5">
        <v>1195</v>
      </c>
      <c r="G35" s="23">
        <v>1</v>
      </c>
      <c r="H35" s="24" t="s">
        <v>33</v>
      </c>
      <c r="I35" s="5">
        <v>5</v>
      </c>
      <c r="J35" s="5">
        <v>100</v>
      </c>
      <c r="K35" s="24" t="s">
        <v>34</v>
      </c>
      <c r="L35" s="24" t="s">
        <v>36</v>
      </c>
      <c r="M35" s="24" t="s">
        <v>35</v>
      </c>
      <c r="N35" s="5" t="s">
        <v>37</v>
      </c>
      <c r="O35" s="5">
        <v>0</v>
      </c>
      <c r="P35" s="129"/>
      <c r="Q35" s="35">
        <v>24</v>
      </c>
      <c r="R35" s="43">
        <v>107.93333333333334</v>
      </c>
      <c r="S35" s="44">
        <v>246.50000000000006</v>
      </c>
      <c r="T35" s="37">
        <v>1194.8780517578125</v>
      </c>
      <c r="U35" s="37">
        <v>92.762771606445313</v>
      </c>
      <c r="V35" s="37">
        <v>40.188770294189453</v>
      </c>
      <c r="W35" s="37">
        <v>4.6357440948486328</v>
      </c>
      <c r="X35" s="37">
        <v>7.2376141548156738</v>
      </c>
      <c r="Y35" s="37">
        <v>6.709716796875</v>
      </c>
      <c r="Z35" s="37">
        <v>29.990089416503906</v>
      </c>
      <c r="AA35" s="37">
        <v>25.399999618530273</v>
      </c>
      <c r="AB35" s="5">
        <v>0.86299999999999999</v>
      </c>
      <c r="AC35" s="33"/>
      <c r="AD35" s="42">
        <v>4.71</v>
      </c>
      <c r="AE35" s="38"/>
      <c r="AF35" s="42">
        <v>-0.03</v>
      </c>
      <c r="AG35" s="42">
        <v>13.91846</v>
      </c>
      <c r="AH35" s="34"/>
      <c r="AI35" s="34"/>
      <c r="AJ35" s="34"/>
      <c r="AK35" s="34"/>
      <c r="AL35" s="34"/>
      <c r="AM35" s="34"/>
      <c r="AN35" s="34"/>
    </row>
    <row r="36" spans="1:40" ht="18.75" x14ac:dyDescent="0.25">
      <c r="A36" s="6" t="s">
        <v>30</v>
      </c>
      <c r="B36" s="6" t="s">
        <v>31</v>
      </c>
      <c r="C36" s="27" t="s">
        <v>42</v>
      </c>
      <c r="D36" s="5">
        <v>2</v>
      </c>
      <c r="E36" s="35">
        <v>28</v>
      </c>
      <c r="F36" s="5">
        <v>1195</v>
      </c>
      <c r="G36" s="23">
        <v>1</v>
      </c>
      <c r="H36" s="24" t="s">
        <v>33</v>
      </c>
      <c r="I36" s="5">
        <v>5</v>
      </c>
      <c r="J36" s="5">
        <v>100</v>
      </c>
      <c r="K36" s="24" t="s">
        <v>34</v>
      </c>
      <c r="L36" s="24" t="s">
        <v>36</v>
      </c>
      <c r="M36" s="24" t="s">
        <v>35</v>
      </c>
      <c r="N36" s="5" t="s">
        <v>37</v>
      </c>
      <c r="O36" s="5">
        <v>0</v>
      </c>
      <c r="P36" s="129"/>
      <c r="Q36" s="35">
        <v>28</v>
      </c>
      <c r="R36" s="43">
        <v>121.66666666666667</v>
      </c>
      <c r="S36" s="44">
        <v>232.00000000000009</v>
      </c>
      <c r="T36" s="37">
        <v>1194.93994140625</v>
      </c>
      <c r="U36" s="37">
        <v>93.550262451171875</v>
      </c>
      <c r="V36" s="37">
        <v>40.660709381103516</v>
      </c>
      <c r="W36" s="37">
        <v>4.6151628494262695</v>
      </c>
      <c r="X36" s="37">
        <v>6.4489750862121582</v>
      </c>
      <c r="Y36" s="37">
        <v>6.728485107421875</v>
      </c>
      <c r="Z36" s="37">
        <v>29.941249847412109</v>
      </c>
      <c r="AA36" s="37">
        <v>25.399999618530273</v>
      </c>
      <c r="AB36" s="5">
        <v>0.86299999999999999</v>
      </c>
      <c r="AC36" s="33"/>
      <c r="AD36" s="42">
        <v>4.17</v>
      </c>
      <c r="AE36" s="38"/>
      <c r="AF36" s="42">
        <v>-0.06</v>
      </c>
      <c r="AG36" s="42">
        <v>18.815810000000003</v>
      </c>
      <c r="AH36" s="34"/>
      <c r="AI36" s="34"/>
      <c r="AJ36" s="34"/>
      <c r="AK36" s="34"/>
      <c r="AL36" s="34"/>
      <c r="AM36" s="34"/>
      <c r="AN36" s="34"/>
    </row>
    <row r="37" spans="1:40" ht="18.75" x14ac:dyDescent="0.25">
      <c r="A37" s="6" t="s">
        <v>30</v>
      </c>
      <c r="B37" s="6" t="s">
        <v>31</v>
      </c>
      <c r="C37" s="27" t="s">
        <v>42</v>
      </c>
      <c r="D37" s="5">
        <v>2</v>
      </c>
      <c r="E37" s="35">
        <v>32</v>
      </c>
      <c r="F37" s="5">
        <v>1195</v>
      </c>
      <c r="G37" s="23">
        <v>1</v>
      </c>
      <c r="H37" s="24" t="s">
        <v>33</v>
      </c>
      <c r="I37" s="5">
        <v>5</v>
      </c>
      <c r="J37" s="5">
        <v>100</v>
      </c>
      <c r="K37" s="24" t="s">
        <v>34</v>
      </c>
      <c r="L37" s="24" t="s">
        <v>36</v>
      </c>
      <c r="M37" s="24" t="s">
        <v>35</v>
      </c>
      <c r="N37" s="5" t="s">
        <v>37</v>
      </c>
      <c r="O37" s="5">
        <v>0</v>
      </c>
      <c r="P37" s="129"/>
      <c r="Q37" s="35">
        <v>32</v>
      </c>
      <c r="R37" s="43">
        <v>141.79999999999998</v>
      </c>
      <c r="S37" s="44">
        <v>232.50000000000003</v>
      </c>
      <c r="T37" s="37">
        <v>1195.051025390625</v>
      </c>
      <c r="U37" s="37">
        <v>94.550132751464844</v>
      </c>
      <c r="V37" s="37">
        <v>40.126678466796875</v>
      </c>
      <c r="W37" s="37">
        <v>4.7373008728027344</v>
      </c>
      <c r="X37" s="37">
        <v>5.4496421813964844</v>
      </c>
      <c r="Y37" s="37">
        <v>6.7132577896118164</v>
      </c>
      <c r="Z37" s="37">
        <v>29.947330474853516</v>
      </c>
      <c r="AA37" s="37">
        <v>16.299999237060547</v>
      </c>
      <c r="AB37" s="5">
        <v>0.55400000000000005</v>
      </c>
      <c r="AC37" s="33"/>
      <c r="AD37" s="42">
        <v>2.42</v>
      </c>
      <c r="AE37" s="38"/>
      <c r="AF37" s="42">
        <v>-0.53</v>
      </c>
      <c r="AG37" s="42">
        <v>14.570589999999999</v>
      </c>
      <c r="AH37" s="34"/>
      <c r="AI37" s="34"/>
      <c r="AJ37" s="34"/>
      <c r="AK37" s="34"/>
      <c r="AL37" s="34"/>
      <c r="AM37" s="34"/>
      <c r="AN37" s="34"/>
    </row>
    <row r="38" spans="1:40" ht="18.75" x14ac:dyDescent="0.25">
      <c r="A38" s="6" t="s">
        <v>30</v>
      </c>
      <c r="B38" s="6" t="s">
        <v>31</v>
      </c>
      <c r="C38" s="27" t="s">
        <v>42</v>
      </c>
      <c r="D38" s="5">
        <v>2</v>
      </c>
      <c r="E38" s="35">
        <v>36</v>
      </c>
      <c r="F38" s="5">
        <v>1195</v>
      </c>
      <c r="G38" s="23">
        <v>1</v>
      </c>
      <c r="H38" s="24" t="s">
        <v>33</v>
      </c>
      <c r="I38" s="5">
        <v>5</v>
      </c>
      <c r="J38" s="5">
        <v>100</v>
      </c>
      <c r="K38" s="24" t="s">
        <v>34</v>
      </c>
      <c r="L38" s="24" t="s">
        <v>36</v>
      </c>
      <c r="M38" s="24" t="s">
        <v>35</v>
      </c>
      <c r="N38" s="5" t="s">
        <v>37</v>
      </c>
      <c r="O38" s="5">
        <v>0</v>
      </c>
      <c r="P38" s="129"/>
      <c r="Q38" s="35">
        <v>36</v>
      </c>
      <c r="R38" s="43">
        <v>142.93333333333337</v>
      </c>
      <c r="S38" s="44">
        <v>234.50000000000003</v>
      </c>
      <c r="T38" s="37">
        <v>1194.8900146484375</v>
      </c>
      <c r="U38" s="37">
        <v>96.895576477050781</v>
      </c>
      <c r="V38" s="37">
        <v>40.213611602783203</v>
      </c>
      <c r="W38" s="37">
        <v>4.9627299308776855</v>
      </c>
      <c r="X38" s="37">
        <v>3.0973169803619385</v>
      </c>
      <c r="Y38" s="37">
        <v>6.7012181282043457</v>
      </c>
      <c r="Z38" s="37">
        <v>29.959629058837891</v>
      </c>
      <c r="AA38" s="37">
        <v>13.850000381469727</v>
      </c>
      <c r="AB38" s="5">
        <v>0.47</v>
      </c>
      <c r="AC38" s="33"/>
      <c r="AD38" s="42">
        <v>2.09</v>
      </c>
      <c r="AE38" s="38"/>
      <c r="AF38" s="42">
        <v>-0.08</v>
      </c>
      <c r="AG38" s="42">
        <v>8.6694699999999987</v>
      </c>
      <c r="AH38" s="34"/>
      <c r="AI38" s="34"/>
      <c r="AJ38" s="34"/>
      <c r="AK38" s="34"/>
      <c r="AL38" s="34"/>
      <c r="AM38" s="34"/>
      <c r="AN38" s="34"/>
    </row>
    <row r="39" spans="1:40" ht="18.75" x14ac:dyDescent="0.25">
      <c r="A39" s="6" t="s">
        <v>30</v>
      </c>
      <c r="B39" s="6" t="s">
        <v>31</v>
      </c>
      <c r="C39" s="27" t="s">
        <v>42</v>
      </c>
      <c r="D39" s="5">
        <v>2</v>
      </c>
      <c r="E39" s="35">
        <v>40</v>
      </c>
      <c r="F39" s="5">
        <v>1195</v>
      </c>
      <c r="G39" s="23">
        <v>1</v>
      </c>
      <c r="H39" s="24" t="s">
        <v>33</v>
      </c>
      <c r="I39" s="5">
        <v>5</v>
      </c>
      <c r="J39" s="5">
        <v>100</v>
      </c>
      <c r="K39" s="24" t="s">
        <v>34</v>
      </c>
      <c r="L39" s="24" t="s">
        <v>36</v>
      </c>
      <c r="M39" s="24" t="s">
        <v>35</v>
      </c>
      <c r="N39" s="5" t="s">
        <v>37</v>
      </c>
      <c r="O39" s="5">
        <v>0</v>
      </c>
      <c r="P39" s="129"/>
      <c r="Q39" s="35">
        <v>40</v>
      </c>
      <c r="R39" s="43">
        <v>151.73333333333332</v>
      </c>
      <c r="S39" s="44">
        <v>223.50000000000003</v>
      </c>
      <c r="T39" s="37">
        <v>1195.197021484375</v>
      </c>
      <c r="U39" s="37">
        <v>98.495903015136719</v>
      </c>
      <c r="V39" s="37">
        <v>39.791358947753906</v>
      </c>
      <c r="W39" s="37">
        <v>5.0799999237060547</v>
      </c>
      <c r="X39" s="37">
        <v>1.5080870389938354</v>
      </c>
      <c r="Y39" s="37">
        <v>6.7083010673522949</v>
      </c>
      <c r="Z39" s="37">
        <v>30.045469284057617</v>
      </c>
      <c r="AA39" s="37">
        <v>13.850000381469727</v>
      </c>
      <c r="AB39" s="5">
        <v>0.47</v>
      </c>
      <c r="AC39" s="33"/>
      <c r="AD39" s="42">
        <v>1.73</v>
      </c>
      <c r="AE39" s="38"/>
      <c r="AF39" s="42">
        <v>-0.09</v>
      </c>
      <c r="AG39" s="42">
        <v>5.8864200000000002</v>
      </c>
      <c r="AH39" s="34"/>
      <c r="AI39" s="34"/>
      <c r="AJ39" s="34"/>
      <c r="AK39" s="34"/>
      <c r="AL39" s="34"/>
      <c r="AM39" s="34"/>
      <c r="AN39" s="34"/>
    </row>
    <row r="40" spans="1:40" ht="18.75" x14ac:dyDescent="0.25">
      <c r="A40" s="6" t="s">
        <v>30</v>
      </c>
      <c r="B40" s="6" t="s">
        <v>31</v>
      </c>
      <c r="C40" s="27" t="s">
        <v>42</v>
      </c>
      <c r="D40" s="5">
        <v>2</v>
      </c>
      <c r="E40" s="35">
        <v>44</v>
      </c>
      <c r="F40" s="5">
        <v>1195</v>
      </c>
      <c r="G40" s="23">
        <v>1</v>
      </c>
      <c r="H40" s="24" t="s">
        <v>33</v>
      </c>
      <c r="I40" s="5">
        <v>5</v>
      </c>
      <c r="J40" s="5">
        <v>100</v>
      </c>
      <c r="K40" s="24" t="s">
        <v>34</v>
      </c>
      <c r="L40" s="24" t="s">
        <v>36</v>
      </c>
      <c r="M40" s="24" t="s">
        <v>35</v>
      </c>
      <c r="N40" s="5" t="s">
        <v>37</v>
      </c>
      <c r="O40" s="5">
        <v>0</v>
      </c>
      <c r="P40" s="129"/>
      <c r="Q40" s="35">
        <v>44</v>
      </c>
      <c r="R40" s="43">
        <v>149.93333333333334</v>
      </c>
      <c r="S40" s="44">
        <v>223.00000000000009</v>
      </c>
      <c r="T40" s="37">
        <v>1195.571044921875</v>
      </c>
      <c r="U40" s="37">
        <v>99.346771240234375</v>
      </c>
      <c r="V40" s="37">
        <v>40.250869750976563</v>
      </c>
      <c r="W40" s="37">
        <v>4.9803729057312012</v>
      </c>
      <c r="X40" s="37">
        <v>0.6541634202003479</v>
      </c>
      <c r="Y40" s="37">
        <v>6.7345051765441895</v>
      </c>
      <c r="Z40" s="37">
        <v>30.094820022583008</v>
      </c>
      <c r="AA40" s="37">
        <v>13.850000381469727</v>
      </c>
      <c r="AB40" s="5">
        <v>0.47</v>
      </c>
      <c r="AC40" s="33"/>
      <c r="AD40" s="42">
        <v>1.71</v>
      </c>
      <c r="AE40" s="38"/>
      <c r="AF40" s="42">
        <v>-0.13</v>
      </c>
      <c r="AG40" s="42">
        <v>5.3883700000000001</v>
      </c>
      <c r="AH40" s="34"/>
      <c r="AI40" s="34"/>
      <c r="AJ40" s="34"/>
      <c r="AK40" s="34"/>
      <c r="AL40" s="34"/>
      <c r="AM40" s="34"/>
      <c r="AN40" s="34"/>
    </row>
    <row r="41" spans="1:40" ht="18.75" x14ac:dyDescent="0.25">
      <c r="A41" s="6" t="s">
        <v>30</v>
      </c>
      <c r="B41" s="6" t="s">
        <v>31</v>
      </c>
      <c r="C41" s="27" t="s">
        <v>42</v>
      </c>
      <c r="D41" s="5">
        <v>2</v>
      </c>
      <c r="E41" s="35">
        <v>48</v>
      </c>
      <c r="F41" s="5">
        <v>1195</v>
      </c>
      <c r="G41" s="23">
        <v>1</v>
      </c>
      <c r="H41" s="24" t="s">
        <v>33</v>
      </c>
      <c r="I41" s="5">
        <v>5</v>
      </c>
      <c r="J41" s="5">
        <v>100</v>
      </c>
      <c r="K41" s="24" t="s">
        <v>34</v>
      </c>
      <c r="L41" s="24" t="s">
        <v>36</v>
      </c>
      <c r="M41" s="24" t="s">
        <v>35</v>
      </c>
      <c r="N41" s="5" t="s">
        <v>37</v>
      </c>
      <c r="O41" s="5">
        <v>0</v>
      </c>
      <c r="P41" s="129"/>
      <c r="Q41" s="35">
        <v>48</v>
      </c>
      <c r="R41" s="43">
        <v>149.53333333333333</v>
      </c>
      <c r="S41" s="44">
        <v>220.00000000000009</v>
      </c>
      <c r="T41" s="37">
        <v>250.05929565429688</v>
      </c>
      <c r="U41" s="37">
        <v>0</v>
      </c>
      <c r="V41" s="37">
        <v>0.17386980354785919</v>
      </c>
      <c r="W41" s="37">
        <v>0</v>
      </c>
      <c r="X41" s="37">
        <v>0</v>
      </c>
      <c r="Y41" s="37">
        <v>6.2479610443115234</v>
      </c>
      <c r="Z41" s="37">
        <v>22.428779602050781</v>
      </c>
      <c r="AA41" s="37">
        <v>0</v>
      </c>
      <c r="AB41" s="5">
        <v>0</v>
      </c>
      <c r="AC41" s="5">
        <v>0.44</v>
      </c>
      <c r="AD41" s="42">
        <v>1.48</v>
      </c>
      <c r="AE41" s="38"/>
      <c r="AF41" s="42">
        <v>-0.1</v>
      </c>
      <c r="AG41" s="42">
        <v>2.0759400000000001</v>
      </c>
      <c r="AH41" s="34"/>
      <c r="AI41" s="34"/>
      <c r="AJ41" s="34"/>
      <c r="AK41" s="34"/>
      <c r="AL41" s="34"/>
      <c r="AM41" s="34"/>
      <c r="AN41" s="34"/>
    </row>
    <row r="42" spans="1:40" ht="18.75" x14ac:dyDescent="0.25">
      <c r="A42" s="6" t="s">
        <v>30</v>
      </c>
      <c r="B42" s="6" t="s">
        <v>31</v>
      </c>
      <c r="C42" s="12" t="s">
        <v>41</v>
      </c>
      <c r="D42" s="5">
        <v>1</v>
      </c>
      <c r="E42" s="35">
        <v>0</v>
      </c>
      <c r="F42" s="5">
        <v>1195</v>
      </c>
      <c r="G42" s="23">
        <v>1</v>
      </c>
      <c r="H42" s="24" t="s">
        <v>33</v>
      </c>
      <c r="I42" s="5">
        <v>5</v>
      </c>
      <c r="J42" s="5">
        <v>100</v>
      </c>
      <c r="K42" s="24" t="s">
        <v>34</v>
      </c>
      <c r="L42" s="24" t="s">
        <v>36</v>
      </c>
      <c r="M42" s="24" t="s">
        <v>35</v>
      </c>
      <c r="N42" s="5" t="s">
        <v>37</v>
      </c>
      <c r="O42" s="5">
        <v>0</v>
      </c>
      <c r="P42" s="129"/>
      <c r="Q42" s="35">
        <v>0</v>
      </c>
      <c r="R42" s="45">
        <v>0.29766666666666669</v>
      </c>
      <c r="S42" s="28"/>
      <c r="T42" s="37">
        <v>1195.04296875</v>
      </c>
      <c r="U42" s="37">
        <v>100</v>
      </c>
      <c r="V42" s="37">
        <v>60.127029418945313</v>
      </c>
      <c r="W42" s="37">
        <v>5.0000009536743164</v>
      </c>
      <c r="X42" s="37">
        <v>0</v>
      </c>
      <c r="Y42" s="37">
        <v>6.7363901138305664</v>
      </c>
      <c r="Z42" s="37">
        <v>30.007839202880859</v>
      </c>
      <c r="AA42" s="37">
        <v>0</v>
      </c>
      <c r="AB42" s="5">
        <v>0</v>
      </c>
      <c r="AC42" s="33"/>
      <c r="AD42" s="18">
        <v>9.61</v>
      </c>
      <c r="AE42" s="38"/>
      <c r="AF42" s="17">
        <v>31</v>
      </c>
      <c r="AG42" s="18">
        <v>0.26916000000000001</v>
      </c>
      <c r="AH42" s="34"/>
      <c r="AI42" s="34"/>
      <c r="AJ42" s="34"/>
      <c r="AK42" s="34"/>
      <c r="AL42" s="34"/>
      <c r="AM42" s="34"/>
      <c r="AN42" s="34"/>
    </row>
    <row r="43" spans="1:40" ht="18.75" x14ac:dyDescent="0.25">
      <c r="A43" s="6" t="s">
        <v>30</v>
      </c>
      <c r="B43" s="6" t="s">
        <v>31</v>
      </c>
      <c r="C43" s="12" t="s">
        <v>41</v>
      </c>
      <c r="D43" s="5">
        <v>1</v>
      </c>
      <c r="E43" s="35">
        <v>2</v>
      </c>
      <c r="F43" s="5">
        <v>1195</v>
      </c>
      <c r="G43" s="23">
        <v>1</v>
      </c>
      <c r="H43" s="24" t="s">
        <v>33</v>
      </c>
      <c r="I43" s="5">
        <v>5</v>
      </c>
      <c r="J43" s="5">
        <v>100</v>
      </c>
      <c r="K43" s="24" t="s">
        <v>34</v>
      </c>
      <c r="L43" s="24" t="s">
        <v>36</v>
      </c>
      <c r="M43" s="24" t="s">
        <v>35</v>
      </c>
      <c r="N43" s="5" t="s">
        <v>37</v>
      </c>
      <c r="O43" s="5">
        <v>0</v>
      </c>
      <c r="P43" s="129"/>
      <c r="Q43" s="35">
        <v>2</v>
      </c>
      <c r="R43" s="45">
        <v>0.57933333333333337</v>
      </c>
      <c r="S43" s="28"/>
      <c r="T43" s="37">
        <v>1195.5150146484375</v>
      </c>
      <c r="U43" s="37">
        <v>100</v>
      </c>
      <c r="V43" s="37">
        <v>59.506000518798828</v>
      </c>
      <c r="W43" s="37">
        <v>5.0000009536743164</v>
      </c>
      <c r="X43" s="37">
        <v>0</v>
      </c>
      <c r="Y43" s="37">
        <v>6.7815160751342773</v>
      </c>
      <c r="Z43" s="37">
        <v>29.989410400390625</v>
      </c>
      <c r="AA43" s="37">
        <v>0</v>
      </c>
      <c r="AB43" s="5">
        <v>0</v>
      </c>
      <c r="AC43" s="33"/>
      <c r="AD43" s="18">
        <v>10.220000000000001</v>
      </c>
      <c r="AE43" s="38"/>
      <c r="AF43" s="17">
        <v>28.31</v>
      </c>
      <c r="AG43" s="18">
        <v>0.22441</v>
      </c>
      <c r="AH43" s="34"/>
      <c r="AI43" s="34"/>
      <c r="AJ43" s="34"/>
      <c r="AK43" s="34"/>
      <c r="AL43" s="34"/>
      <c r="AM43" s="34"/>
      <c r="AN43" s="34"/>
    </row>
    <row r="44" spans="1:40" ht="18.75" x14ac:dyDescent="0.25">
      <c r="A44" s="6" t="s">
        <v>30</v>
      </c>
      <c r="B44" s="6" t="s">
        <v>31</v>
      </c>
      <c r="C44" s="12" t="s">
        <v>41</v>
      </c>
      <c r="D44" s="5">
        <v>1</v>
      </c>
      <c r="E44" s="35">
        <v>4</v>
      </c>
      <c r="F44" s="5">
        <v>1195</v>
      </c>
      <c r="G44" s="23">
        <v>1</v>
      </c>
      <c r="H44" s="24" t="s">
        <v>33</v>
      </c>
      <c r="I44" s="5">
        <v>5</v>
      </c>
      <c r="J44" s="5">
        <v>100</v>
      </c>
      <c r="K44" s="24" t="s">
        <v>34</v>
      </c>
      <c r="L44" s="24" t="s">
        <v>36</v>
      </c>
      <c r="M44" s="24" t="s">
        <v>35</v>
      </c>
      <c r="N44" s="5" t="s">
        <v>37</v>
      </c>
      <c r="O44" s="5">
        <v>0</v>
      </c>
      <c r="P44" s="129"/>
      <c r="Q44" s="35">
        <v>4</v>
      </c>
      <c r="R44" s="46">
        <v>1.5499999999999998</v>
      </c>
      <c r="S44" s="28"/>
      <c r="T44" s="37">
        <v>1195.072021484375</v>
      </c>
      <c r="U44" s="37">
        <v>100</v>
      </c>
      <c r="V44" s="37">
        <v>59.040229797363281</v>
      </c>
      <c r="W44" s="37">
        <v>5.0143628120422363</v>
      </c>
      <c r="X44" s="37">
        <v>0</v>
      </c>
      <c r="Y44" s="37">
        <v>6.8983540534973145</v>
      </c>
      <c r="Z44" s="37">
        <v>30.013940811157227</v>
      </c>
      <c r="AA44" s="37">
        <v>0</v>
      </c>
      <c r="AB44" s="5">
        <v>0</v>
      </c>
      <c r="AC44" s="33"/>
      <c r="AD44" s="18">
        <v>15.51</v>
      </c>
      <c r="AE44" s="38"/>
      <c r="AF44" s="17">
        <v>26.18</v>
      </c>
      <c r="AG44" s="18">
        <v>-3.3890000000000003E-2</v>
      </c>
      <c r="AH44" s="34"/>
      <c r="AI44" s="34"/>
      <c r="AJ44" s="34"/>
      <c r="AK44" s="34"/>
      <c r="AL44" s="34"/>
      <c r="AM44" s="34"/>
      <c r="AN44" s="34"/>
    </row>
    <row r="45" spans="1:40" ht="18.75" x14ac:dyDescent="0.25">
      <c r="A45" s="6" t="s">
        <v>30</v>
      </c>
      <c r="B45" s="6" t="s">
        <v>31</v>
      </c>
      <c r="C45" s="12" t="s">
        <v>41</v>
      </c>
      <c r="D45" s="5">
        <v>1</v>
      </c>
      <c r="E45" s="35">
        <v>6</v>
      </c>
      <c r="F45" s="5">
        <v>1195</v>
      </c>
      <c r="G45" s="23">
        <v>1</v>
      </c>
      <c r="H45" s="24" t="s">
        <v>33</v>
      </c>
      <c r="I45" s="5">
        <v>5</v>
      </c>
      <c r="J45" s="5">
        <v>100</v>
      </c>
      <c r="K45" s="24" t="s">
        <v>34</v>
      </c>
      <c r="L45" s="24" t="s">
        <v>36</v>
      </c>
      <c r="M45" s="24" t="s">
        <v>35</v>
      </c>
      <c r="N45" s="5" t="s">
        <v>37</v>
      </c>
      <c r="O45" s="5">
        <v>0</v>
      </c>
      <c r="P45" s="129"/>
      <c r="Q45" s="35">
        <v>6</v>
      </c>
      <c r="R45" s="46">
        <v>6.6166666666666671</v>
      </c>
      <c r="S45" s="30">
        <v>28.5</v>
      </c>
      <c r="T45" s="37">
        <v>1195.06494140625</v>
      </c>
      <c r="U45" s="37">
        <v>100</v>
      </c>
      <c r="V45" s="37">
        <v>56.033870697021484</v>
      </c>
      <c r="W45" s="37">
        <v>4.9999990463256836</v>
      </c>
      <c r="X45" s="37">
        <v>0</v>
      </c>
      <c r="Y45" s="37">
        <v>6.8640718460083008</v>
      </c>
      <c r="Z45" s="37">
        <v>30.013940811157227</v>
      </c>
      <c r="AA45" s="37">
        <v>0</v>
      </c>
      <c r="AB45" s="5">
        <v>0</v>
      </c>
      <c r="AC45" s="33"/>
      <c r="AD45" s="18">
        <v>23.15</v>
      </c>
      <c r="AE45" s="38"/>
      <c r="AF45" s="17">
        <v>24.84</v>
      </c>
      <c r="AG45" s="18">
        <v>-3.5159999999999997E-2</v>
      </c>
      <c r="AH45" s="34"/>
      <c r="AI45" s="34"/>
      <c r="AJ45" s="34"/>
      <c r="AK45" s="34"/>
      <c r="AL45" s="34"/>
      <c r="AM45" s="34"/>
      <c r="AN45" s="34"/>
    </row>
    <row r="46" spans="1:40" ht="18.75" x14ac:dyDescent="0.25">
      <c r="A46" s="6" t="s">
        <v>30</v>
      </c>
      <c r="B46" s="6" t="s">
        <v>31</v>
      </c>
      <c r="C46" s="12" t="s">
        <v>41</v>
      </c>
      <c r="D46" s="5">
        <v>1</v>
      </c>
      <c r="E46" s="35">
        <v>8</v>
      </c>
      <c r="F46" s="5">
        <v>1195</v>
      </c>
      <c r="G46" s="23">
        <v>1</v>
      </c>
      <c r="H46" s="24" t="s">
        <v>33</v>
      </c>
      <c r="I46" s="5">
        <v>5</v>
      </c>
      <c r="J46" s="5">
        <v>100</v>
      </c>
      <c r="K46" s="24" t="s">
        <v>34</v>
      </c>
      <c r="L46" s="24" t="s">
        <v>36</v>
      </c>
      <c r="M46" s="24" t="s">
        <v>35</v>
      </c>
      <c r="N46" s="5" t="s">
        <v>37</v>
      </c>
      <c r="O46" s="5">
        <v>0</v>
      </c>
      <c r="P46" s="129"/>
      <c r="Q46" s="35">
        <v>8</v>
      </c>
      <c r="R46" s="46">
        <v>16.240000000000002</v>
      </c>
      <c r="S46" s="28"/>
      <c r="T46" s="37">
        <v>1194.9649658203125</v>
      </c>
      <c r="U46" s="37">
        <v>98.13037109375</v>
      </c>
      <c r="V46" s="37">
        <v>40.959770202636719</v>
      </c>
      <c r="W46" s="37">
        <v>5.0281801223754883</v>
      </c>
      <c r="X46" s="37">
        <v>1.8683819770812988</v>
      </c>
      <c r="Y46" s="37">
        <v>6.6996598243713379</v>
      </c>
      <c r="Z46" s="37">
        <v>30.032320022583008</v>
      </c>
      <c r="AA46" s="37">
        <v>0</v>
      </c>
      <c r="AB46" s="5">
        <v>0</v>
      </c>
      <c r="AC46" s="33"/>
      <c r="AD46" s="18">
        <v>6.72</v>
      </c>
      <c r="AE46" s="38"/>
      <c r="AF46" s="17">
        <v>23.45</v>
      </c>
      <c r="AG46" s="18">
        <v>-4.6670000000000003E-2</v>
      </c>
      <c r="AH46" s="34"/>
      <c r="AI46" s="34"/>
      <c r="AJ46" s="34"/>
      <c r="AK46" s="34"/>
      <c r="AL46" s="34"/>
      <c r="AM46" s="34"/>
      <c r="AN46" s="34"/>
    </row>
    <row r="47" spans="1:40" ht="18.75" x14ac:dyDescent="0.25">
      <c r="A47" s="6" t="s">
        <v>30</v>
      </c>
      <c r="B47" s="6" t="s">
        <v>31</v>
      </c>
      <c r="C47" s="12" t="s">
        <v>41</v>
      </c>
      <c r="D47" s="5">
        <v>1</v>
      </c>
      <c r="E47" s="35">
        <v>10</v>
      </c>
      <c r="F47" s="5">
        <v>1195</v>
      </c>
      <c r="G47" s="23">
        <v>1</v>
      </c>
      <c r="H47" s="24" t="s">
        <v>33</v>
      </c>
      <c r="I47" s="5">
        <v>5</v>
      </c>
      <c r="J47" s="5">
        <v>100</v>
      </c>
      <c r="K47" s="24" t="s">
        <v>34</v>
      </c>
      <c r="L47" s="24" t="s">
        <v>36</v>
      </c>
      <c r="M47" s="24" t="s">
        <v>35</v>
      </c>
      <c r="N47" s="5" t="s">
        <v>37</v>
      </c>
      <c r="O47" s="5">
        <v>0</v>
      </c>
      <c r="P47" s="129"/>
      <c r="Q47" s="35">
        <v>10</v>
      </c>
      <c r="R47" s="46">
        <v>30.133333333333329</v>
      </c>
      <c r="S47" s="28"/>
      <c r="T47" s="37">
        <v>1195.16796875</v>
      </c>
      <c r="U47" s="37">
        <v>100</v>
      </c>
      <c r="V47" s="37">
        <v>53.577980041503906</v>
      </c>
      <c r="W47" s="37">
        <v>4.9678640365600586</v>
      </c>
      <c r="X47" s="37">
        <v>0</v>
      </c>
      <c r="Y47" s="37">
        <v>6.7038569450378418</v>
      </c>
      <c r="Z47" s="37">
        <v>29.989410400390625</v>
      </c>
      <c r="AA47" s="37">
        <v>10.364439964294434</v>
      </c>
      <c r="AB47" s="5">
        <v>0.35199999999999998</v>
      </c>
      <c r="AC47" s="33"/>
      <c r="AD47" s="18">
        <v>-0.85</v>
      </c>
      <c r="AE47" s="38"/>
      <c r="AF47" s="17">
        <v>22.24</v>
      </c>
      <c r="AG47" s="18">
        <v>-6.0740000000000002E-2</v>
      </c>
      <c r="AH47" s="34"/>
      <c r="AI47" s="34"/>
      <c r="AJ47" s="34"/>
      <c r="AK47" s="34"/>
      <c r="AL47" s="34"/>
      <c r="AM47" s="34"/>
      <c r="AN47" s="34"/>
    </row>
    <row r="48" spans="1:40" ht="18.75" x14ac:dyDescent="0.25">
      <c r="A48" s="6" t="s">
        <v>30</v>
      </c>
      <c r="B48" s="6" t="s">
        <v>31</v>
      </c>
      <c r="C48" s="12" t="s">
        <v>41</v>
      </c>
      <c r="D48" s="5">
        <v>1</v>
      </c>
      <c r="E48" s="35">
        <v>12</v>
      </c>
      <c r="F48" s="5">
        <v>1195</v>
      </c>
      <c r="G48" s="23">
        <v>1</v>
      </c>
      <c r="H48" s="24" t="s">
        <v>33</v>
      </c>
      <c r="I48" s="5">
        <v>5</v>
      </c>
      <c r="J48" s="5">
        <v>100</v>
      </c>
      <c r="K48" s="24" t="s">
        <v>34</v>
      </c>
      <c r="L48" s="24" t="s">
        <v>36</v>
      </c>
      <c r="M48" s="24" t="s">
        <v>35</v>
      </c>
      <c r="N48" s="5" t="s">
        <v>37</v>
      </c>
      <c r="O48" s="5">
        <v>0</v>
      </c>
      <c r="P48" s="129"/>
      <c r="Q48" s="35">
        <v>12</v>
      </c>
      <c r="R48" s="46">
        <v>41.43333333333333</v>
      </c>
      <c r="S48" s="28"/>
      <c r="T48" s="37">
        <v>1195.02001953125</v>
      </c>
      <c r="U48" s="37">
        <v>99.889129638671875</v>
      </c>
      <c r="V48" s="37">
        <v>39.774169921875</v>
      </c>
      <c r="W48" s="37">
        <v>4.9628510475158691</v>
      </c>
      <c r="X48" s="37">
        <v>0.11129000037908554</v>
      </c>
      <c r="Y48" s="37">
        <v>6.7752189636230469</v>
      </c>
      <c r="Z48" s="37">
        <v>30.00786018371582</v>
      </c>
      <c r="AA48" s="37">
        <v>20.217599868774414</v>
      </c>
      <c r="AB48" s="5">
        <v>0.68700000000000006</v>
      </c>
      <c r="AC48" s="33"/>
      <c r="AD48" s="18">
        <v>0.37</v>
      </c>
      <c r="AE48" s="38"/>
      <c r="AF48" s="17">
        <v>17.41</v>
      </c>
      <c r="AG48" s="18">
        <v>-7.4799999999999991E-2</v>
      </c>
      <c r="AH48" s="34"/>
      <c r="AI48" s="34"/>
      <c r="AJ48" s="34"/>
      <c r="AK48" s="34"/>
      <c r="AL48" s="34"/>
      <c r="AM48" s="34"/>
      <c r="AN48" s="34"/>
    </row>
    <row r="49" spans="1:40" ht="18.75" x14ac:dyDescent="0.25">
      <c r="A49" s="6" t="s">
        <v>30</v>
      </c>
      <c r="B49" s="6" t="s">
        <v>31</v>
      </c>
      <c r="C49" s="12" t="s">
        <v>41</v>
      </c>
      <c r="D49" s="5">
        <v>1</v>
      </c>
      <c r="E49" s="35">
        <v>14</v>
      </c>
      <c r="F49" s="5">
        <v>1195</v>
      </c>
      <c r="G49" s="23">
        <v>1</v>
      </c>
      <c r="H49" s="24" t="s">
        <v>33</v>
      </c>
      <c r="I49" s="5">
        <v>5</v>
      </c>
      <c r="J49" s="5">
        <v>100</v>
      </c>
      <c r="K49" s="24" t="s">
        <v>34</v>
      </c>
      <c r="L49" s="24" t="s">
        <v>36</v>
      </c>
      <c r="M49" s="24" t="s">
        <v>35</v>
      </c>
      <c r="N49" s="5" t="s">
        <v>37</v>
      </c>
      <c r="O49" s="5">
        <v>0</v>
      </c>
      <c r="P49" s="129"/>
      <c r="Q49" s="35">
        <v>14</v>
      </c>
      <c r="R49" s="46">
        <v>48.266666666666659</v>
      </c>
      <c r="S49" s="28"/>
      <c r="T49" s="37">
        <v>1195.0999755859375</v>
      </c>
      <c r="U49" s="37">
        <v>86.574661254882813</v>
      </c>
      <c r="V49" s="37">
        <v>35.525760650634766</v>
      </c>
      <c r="W49" s="37">
        <v>3.7894051074981689</v>
      </c>
      <c r="X49" s="37">
        <v>13.432339668273926</v>
      </c>
      <c r="Y49" s="37">
        <v>6.7388391494750977</v>
      </c>
      <c r="Z49" s="37">
        <v>30.050880432128906</v>
      </c>
      <c r="AA49" s="37">
        <v>30.133350372314453</v>
      </c>
      <c r="AB49" s="5">
        <v>1.024</v>
      </c>
      <c r="AC49" s="33"/>
      <c r="AD49" s="18">
        <v>8.02</v>
      </c>
      <c r="AE49" s="38"/>
      <c r="AF49" s="17">
        <v>15.56</v>
      </c>
      <c r="AG49" s="18">
        <v>4.1972800000000001</v>
      </c>
      <c r="AH49" s="34"/>
      <c r="AI49" s="34"/>
      <c r="AJ49" s="34"/>
      <c r="AK49" s="34"/>
      <c r="AL49" s="34"/>
      <c r="AM49" s="34"/>
      <c r="AN49" s="34"/>
    </row>
    <row r="50" spans="1:40" ht="18.75" x14ac:dyDescent="0.25">
      <c r="A50" s="6" t="s">
        <v>30</v>
      </c>
      <c r="B50" s="6" t="s">
        <v>31</v>
      </c>
      <c r="C50" s="12" t="s">
        <v>41</v>
      </c>
      <c r="D50" s="5">
        <v>1</v>
      </c>
      <c r="E50" s="35">
        <v>16</v>
      </c>
      <c r="F50" s="5">
        <v>1195</v>
      </c>
      <c r="G50" s="23">
        <v>1</v>
      </c>
      <c r="H50" s="24" t="s">
        <v>33</v>
      </c>
      <c r="I50" s="5">
        <v>5</v>
      </c>
      <c r="J50" s="5">
        <v>100</v>
      </c>
      <c r="K50" s="24" t="s">
        <v>34</v>
      </c>
      <c r="L50" s="24" t="s">
        <v>36</v>
      </c>
      <c r="M50" s="24" t="s">
        <v>35</v>
      </c>
      <c r="N50" s="5" t="s">
        <v>37</v>
      </c>
      <c r="O50" s="5">
        <v>0</v>
      </c>
      <c r="P50" s="129"/>
      <c r="Q50" s="35">
        <v>16</v>
      </c>
      <c r="R50" s="46">
        <v>53.699999999999996</v>
      </c>
      <c r="S50" s="28"/>
      <c r="T50" s="37">
        <v>1195.012939453125</v>
      </c>
      <c r="U50" s="37">
        <v>79.039459228515625</v>
      </c>
      <c r="V50" s="37">
        <v>40.465770721435547</v>
      </c>
      <c r="W50" s="37">
        <v>3.7999739646911621</v>
      </c>
      <c r="X50" s="37">
        <v>20.959920883178711</v>
      </c>
      <c r="Y50" s="37">
        <v>6.7227468490600586</v>
      </c>
      <c r="Z50" s="37">
        <v>30.038539886474609</v>
      </c>
      <c r="AA50" s="37">
        <v>23.270000457763672</v>
      </c>
      <c r="AB50" s="5">
        <v>0.79100000000000004</v>
      </c>
      <c r="AC50" s="33"/>
      <c r="AD50" s="18">
        <v>10.27</v>
      </c>
      <c r="AE50" s="38"/>
      <c r="AF50" s="17">
        <v>12.14</v>
      </c>
      <c r="AG50" s="18">
        <v>7.1382500000000002</v>
      </c>
      <c r="AH50" s="34"/>
      <c r="AI50" s="34"/>
      <c r="AJ50" s="34"/>
      <c r="AK50" s="34"/>
      <c r="AL50" s="34"/>
      <c r="AM50" s="34"/>
      <c r="AN50" s="34"/>
    </row>
    <row r="51" spans="1:40" ht="18.75" x14ac:dyDescent="0.25">
      <c r="A51" s="6" t="s">
        <v>30</v>
      </c>
      <c r="B51" s="6" t="s">
        <v>31</v>
      </c>
      <c r="C51" s="12" t="s">
        <v>41</v>
      </c>
      <c r="D51" s="5">
        <v>1</v>
      </c>
      <c r="E51" s="35">
        <v>18</v>
      </c>
      <c r="F51" s="5">
        <v>1195</v>
      </c>
      <c r="G51" s="23">
        <v>1</v>
      </c>
      <c r="H51" s="24" t="s">
        <v>33</v>
      </c>
      <c r="I51" s="5">
        <v>5</v>
      </c>
      <c r="J51" s="5">
        <v>100</v>
      </c>
      <c r="K51" s="24" t="s">
        <v>34</v>
      </c>
      <c r="L51" s="24" t="s">
        <v>36</v>
      </c>
      <c r="M51" s="24" t="s">
        <v>35</v>
      </c>
      <c r="N51" s="5" t="s">
        <v>37</v>
      </c>
      <c r="O51" s="5">
        <v>0</v>
      </c>
      <c r="P51" s="129"/>
      <c r="Q51" s="35">
        <v>18</v>
      </c>
      <c r="R51" s="46">
        <v>67.533333333333346</v>
      </c>
      <c r="S51" s="47">
        <v>198.5</v>
      </c>
      <c r="T51" s="37">
        <v>1194.9840087890625</v>
      </c>
      <c r="U51" s="37">
        <v>99.153053283691406</v>
      </c>
      <c r="V51" s="37">
        <v>36.556098937988281</v>
      </c>
      <c r="W51" s="37">
        <v>4.886563777923584</v>
      </c>
      <c r="X51" s="37">
        <v>0.84701907634735107</v>
      </c>
      <c r="Y51" s="37">
        <v>6.7699718475341797</v>
      </c>
      <c r="Z51" s="37">
        <v>29.946409225463867</v>
      </c>
      <c r="AA51" s="37">
        <v>16.280000686645508</v>
      </c>
      <c r="AB51" s="5">
        <v>0.55400000000000005</v>
      </c>
      <c r="AC51" s="33"/>
      <c r="AD51" s="18">
        <v>3.01</v>
      </c>
      <c r="AE51" s="38"/>
      <c r="AF51" s="17">
        <v>6.91</v>
      </c>
      <c r="AG51" s="18">
        <v>-3.7719999999999997E-2</v>
      </c>
      <c r="AH51" s="34"/>
      <c r="AI51" s="34"/>
      <c r="AJ51" s="34"/>
      <c r="AK51" s="34"/>
      <c r="AL51" s="34"/>
      <c r="AM51" s="34"/>
      <c r="AN51" s="34"/>
    </row>
    <row r="52" spans="1:40" ht="18.75" x14ac:dyDescent="0.25">
      <c r="A52" s="6" t="s">
        <v>30</v>
      </c>
      <c r="B52" s="6" t="s">
        <v>31</v>
      </c>
      <c r="C52" s="12" t="s">
        <v>41</v>
      </c>
      <c r="D52" s="5">
        <v>1</v>
      </c>
      <c r="E52" s="35">
        <v>20</v>
      </c>
      <c r="F52" s="5">
        <v>1195</v>
      </c>
      <c r="G52" s="23">
        <v>1</v>
      </c>
      <c r="H52" s="24" t="s">
        <v>33</v>
      </c>
      <c r="I52" s="5">
        <v>5</v>
      </c>
      <c r="J52" s="5">
        <v>100</v>
      </c>
      <c r="K52" s="24" t="s">
        <v>34</v>
      </c>
      <c r="L52" s="24" t="s">
        <v>36</v>
      </c>
      <c r="M52" s="24" t="s">
        <v>35</v>
      </c>
      <c r="N52" s="5" t="s">
        <v>37</v>
      </c>
      <c r="O52" s="5">
        <v>0</v>
      </c>
      <c r="P52" s="129"/>
      <c r="Q52" s="35">
        <v>20</v>
      </c>
      <c r="R52" s="46">
        <v>72.666666666666671</v>
      </c>
      <c r="S52" s="47">
        <v>218.50000000000003</v>
      </c>
      <c r="T52" s="37">
        <v>1195.22900390625</v>
      </c>
      <c r="U52" s="37">
        <v>94.094627380371094</v>
      </c>
      <c r="V52" s="37">
        <v>42.385318756103516</v>
      </c>
      <c r="W52" s="37">
        <v>4.9956350326538086</v>
      </c>
      <c r="X52" s="37">
        <v>5.9087409973144531</v>
      </c>
      <c r="Y52" s="37">
        <v>6.752830982208252</v>
      </c>
      <c r="Z52" s="37">
        <v>30.020240783691406</v>
      </c>
      <c r="AA52" s="37">
        <v>21.163999557495117</v>
      </c>
      <c r="AB52" s="5">
        <v>0.71899999999999997</v>
      </c>
      <c r="AC52" s="33"/>
      <c r="AD52" s="18">
        <v>1.17</v>
      </c>
      <c r="AE52" s="38"/>
      <c r="AF52" s="17">
        <v>1.96</v>
      </c>
      <c r="AG52" s="18">
        <v>-4.2200000000000001E-2</v>
      </c>
      <c r="AH52" s="34"/>
      <c r="AI52" s="34"/>
      <c r="AJ52" s="34"/>
      <c r="AK52" s="34"/>
      <c r="AL52" s="34"/>
      <c r="AM52" s="34"/>
      <c r="AN52" s="34"/>
    </row>
    <row r="53" spans="1:40" ht="18.75" x14ac:dyDescent="0.25">
      <c r="A53" s="6" t="s">
        <v>30</v>
      </c>
      <c r="B53" s="6" t="s">
        <v>31</v>
      </c>
      <c r="C53" s="12" t="s">
        <v>41</v>
      </c>
      <c r="D53" s="5">
        <v>1</v>
      </c>
      <c r="E53" s="35">
        <v>22</v>
      </c>
      <c r="F53" s="5">
        <v>1195</v>
      </c>
      <c r="G53" s="23">
        <v>1</v>
      </c>
      <c r="H53" s="24" t="s">
        <v>33</v>
      </c>
      <c r="I53" s="5">
        <v>5</v>
      </c>
      <c r="J53" s="5">
        <v>100</v>
      </c>
      <c r="K53" s="24" t="s">
        <v>34</v>
      </c>
      <c r="L53" s="24" t="s">
        <v>36</v>
      </c>
      <c r="M53" s="24" t="s">
        <v>35</v>
      </c>
      <c r="N53" s="5" t="s">
        <v>37</v>
      </c>
      <c r="O53" s="5">
        <v>0</v>
      </c>
      <c r="P53" s="129"/>
      <c r="Q53" s="35">
        <v>22</v>
      </c>
      <c r="R53" s="46">
        <v>82.2</v>
      </c>
      <c r="S53" s="47">
        <v>233.50000000000003</v>
      </c>
      <c r="T53" s="37">
        <v>1195.3409423828125</v>
      </c>
      <c r="U53" s="37">
        <v>86.089920043945313</v>
      </c>
      <c r="V53" s="37">
        <v>57.290050506591797</v>
      </c>
      <c r="W53" s="37">
        <v>3.9218769073486328</v>
      </c>
      <c r="X53" s="37">
        <v>13.882109642028809</v>
      </c>
      <c r="Y53" s="37">
        <v>6.7608771324157715</v>
      </c>
      <c r="Z53" s="37">
        <v>29.94635009765625</v>
      </c>
      <c r="AA53" s="37">
        <v>27.510000228881836</v>
      </c>
      <c r="AB53" s="5">
        <v>0.93500000000000005</v>
      </c>
      <c r="AC53" s="33"/>
      <c r="AD53" s="18">
        <v>2.54</v>
      </c>
      <c r="AE53" s="38"/>
      <c r="AF53" s="17">
        <v>-0.42</v>
      </c>
      <c r="AG53" s="18">
        <v>0.85096000000000005</v>
      </c>
      <c r="AH53" s="34"/>
      <c r="AI53" s="34"/>
      <c r="AJ53" s="34"/>
      <c r="AK53" s="34"/>
      <c r="AL53" s="34"/>
      <c r="AM53" s="34"/>
      <c r="AN53" s="34"/>
    </row>
    <row r="54" spans="1:40" ht="18.75" x14ac:dyDescent="0.25">
      <c r="A54" s="6" t="s">
        <v>30</v>
      </c>
      <c r="B54" s="6" t="s">
        <v>31</v>
      </c>
      <c r="C54" s="12" t="s">
        <v>41</v>
      </c>
      <c r="D54" s="5">
        <v>1</v>
      </c>
      <c r="E54" s="35">
        <v>24</v>
      </c>
      <c r="F54" s="5">
        <v>1195</v>
      </c>
      <c r="G54" s="23">
        <v>1</v>
      </c>
      <c r="H54" s="24" t="s">
        <v>33</v>
      </c>
      <c r="I54" s="5">
        <v>5</v>
      </c>
      <c r="J54" s="5">
        <v>100</v>
      </c>
      <c r="K54" s="24" t="s">
        <v>34</v>
      </c>
      <c r="L54" s="24" t="s">
        <v>36</v>
      </c>
      <c r="M54" s="24" t="s">
        <v>35</v>
      </c>
      <c r="N54" s="5" t="s">
        <v>37</v>
      </c>
      <c r="O54" s="5">
        <v>0</v>
      </c>
      <c r="P54" s="129"/>
      <c r="Q54" s="35">
        <v>24</v>
      </c>
      <c r="R54" s="46">
        <v>92.466666666666654</v>
      </c>
      <c r="S54" s="47">
        <v>244</v>
      </c>
      <c r="T54" s="37">
        <v>1194.5589599609375</v>
      </c>
      <c r="U54" s="37">
        <v>83.890800476074219</v>
      </c>
      <c r="V54" s="37">
        <v>41.256179809570313</v>
      </c>
      <c r="W54" s="37">
        <v>4.0692830085754395</v>
      </c>
      <c r="X54" s="37">
        <v>16.107809066772461</v>
      </c>
      <c r="Y54" s="37">
        <v>6.7356910705566406</v>
      </c>
      <c r="Z54" s="37">
        <v>30.007749557495117</v>
      </c>
      <c r="AA54" s="37">
        <v>27.510000228881836</v>
      </c>
      <c r="AB54" s="5">
        <v>0.93500000000000005</v>
      </c>
      <c r="AC54" s="33"/>
      <c r="AD54" s="18">
        <v>4.51</v>
      </c>
      <c r="AE54" s="38"/>
      <c r="AF54" s="17">
        <v>0</v>
      </c>
      <c r="AG54" s="18">
        <v>4.9683199999999994</v>
      </c>
      <c r="AH54" s="34"/>
      <c r="AI54" s="34"/>
      <c r="AJ54" s="34"/>
      <c r="AK54" s="34"/>
      <c r="AL54" s="34"/>
      <c r="AM54" s="34"/>
      <c r="AN54" s="34"/>
    </row>
    <row r="55" spans="1:40" ht="18.75" x14ac:dyDescent="0.25">
      <c r="A55" s="6" t="s">
        <v>30</v>
      </c>
      <c r="B55" s="6" t="s">
        <v>31</v>
      </c>
      <c r="C55" s="12" t="s">
        <v>41</v>
      </c>
      <c r="D55" s="5">
        <v>2</v>
      </c>
      <c r="E55" s="35">
        <v>28</v>
      </c>
      <c r="F55" s="5">
        <v>1195</v>
      </c>
      <c r="G55" s="23">
        <v>1</v>
      </c>
      <c r="H55" s="24" t="s">
        <v>33</v>
      </c>
      <c r="I55" s="5">
        <v>5</v>
      </c>
      <c r="J55" s="5">
        <v>100</v>
      </c>
      <c r="K55" s="24" t="s">
        <v>34</v>
      </c>
      <c r="L55" s="24" t="s">
        <v>36</v>
      </c>
      <c r="M55" s="24" t="s">
        <v>35</v>
      </c>
      <c r="N55" s="5" t="s">
        <v>37</v>
      </c>
      <c r="O55" s="5">
        <v>0</v>
      </c>
      <c r="P55" s="129"/>
      <c r="Q55" s="35">
        <v>28</v>
      </c>
      <c r="R55" s="46">
        <v>111.53333333333335</v>
      </c>
      <c r="S55" s="47">
        <v>238.50000000000006</v>
      </c>
      <c r="T55" s="37">
        <v>1194.9539794921875</v>
      </c>
      <c r="U55" s="37">
        <v>83.210372924804688</v>
      </c>
      <c r="V55" s="37">
        <v>38.969650268554688</v>
      </c>
      <c r="W55" s="37">
        <v>5.2483410835266113</v>
      </c>
      <c r="X55" s="37">
        <v>16.790779113769531</v>
      </c>
      <c r="Y55" s="37">
        <v>6.7867631912231445</v>
      </c>
      <c r="Z55" s="37">
        <v>30.001680374145508</v>
      </c>
      <c r="AA55" s="37">
        <v>27.510000228881836</v>
      </c>
      <c r="AB55" s="5">
        <v>0.93500000000000005</v>
      </c>
      <c r="AC55" s="33"/>
      <c r="AD55" s="18">
        <v>4.59</v>
      </c>
      <c r="AE55" s="38"/>
      <c r="AF55" s="17">
        <v>-0.09</v>
      </c>
      <c r="AG55" s="18">
        <v>11.39306</v>
      </c>
      <c r="AH55" s="34"/>
      <c r="AI55" s="34"/>
      <c r="AJ55" s="34"/>
      <c r="AK55" s="34"/>
      <c r="AL55" s="34"/>
      <c r="AM55" s="34"/>
      <c r="AN55" s="34"/>
    </row>
    <row r="56" spans="1:40" ht="18.75" x14ac:dyDescent="0.25">
      <c r="A56" s="6" t="s">
        <v>30</v>
      </c>
      <c r="B56" s="6" t="s">
        <v>31</v>
      </c>
      <c r="C56" s="12" t="s">
        <v>41</v>
      </c>
      <c r="D56" s="5">
        <v>2</v>
      </c>
      <c r="E56" s="35">
        <v>32</v>
      </c>
      <c r="F56" s="5">
        <v>1195</v>
      </c>
      <c r="G56" s="23">
        <v>1</v>
      </c>
      <c r="H56" s="24" t="s">
        <v>33</v>
      </c>
      <c r="I56" s="5">
        <v>5</v>
      </c>
      <c r="J56" s="5">
        <v>100</v>
      </c>
      <c r="K56" s="24" t="s">
        <v>34</v>
      </c>
      <c r="L56" s="24" t="s">
        <v>36</v>
      </c>
      <c r="M56" s="24" t="s">
        <v>35</v>
      </c>
      <c r="N56" s="5" t="s">
        <v>37</v>
      </c>
      <c r="O56" s="5">
        <v>0</v>
      </c>
      <c r="P56" s="129"/>
      <c r="Q56" s="35">
        <v>32</v>
      </c>
      <c r="R56" s="46">
        <v>130.53333333333333</v>
      </c>
      <c r="S56" s="47">
        <v>235.50000000000006</v>
      </c>
      <c r="T56" s="37">
        <v>1195.0360107421875</v>
      </c>
      <c r="U56" s="37">
        <v>86.356101989746094</v>
      </c>
      <c r="V56" s="37">
        <v>39.647140502929688</v>
      </c>
      <c r="W56" s="37">
        <v>5.0546889305114746</v>
      </c>
      <c r="X56" s="37">
        <v>13.644370079040527</v>
      </c>
      <c r="Y56" s="37">
        <v>6.7279939651489258</v>
      </c>
      <c r="Z56" s="37">
        <v>29.995529174804688</v>
      </c>
      <c r="AA56" s="37">
        <v>16.340000152587891</v>
      </c>
      <c r="AB56" s="5">
        <v>0.55000000000000004</v>
      </c>
      <c r="AC56" s="33"/>
      <c r="AD56" s="18">
        <v>2.86</v>
      </c>
      <c r="AE56" s="38"/>
      <c r="AF56" s="17">
        <v>-0.6</v>
      </c>
      <c r="AG56" s="18">
        <v>6.3397100000000002</v>
      </c>
      <c r="AH56" s="34"/>
      <c r="AI56" s="34"/>
      <c r="AJ56" s="34"/>
      <c r="AK56" s="34"/>
      <c r="AL56" s="34"/>
      <c r="AM56" s="34"/>
      <c r="AN56" s="34"/>
    </row>
    <row r="57" spans="1:40" ht="18.75" x14ac:dyDescent="0.25">
      <c r="A57" s="6" t="s">
        <v>30</v>
      </c>
      <c r="B57" s="6" t="s">
        <v>31</v>
      </c>
      <c r="C57" s="12" t="s">
        <v>41</v>
      </c>
      <c r="D57" s="5">
        <v>2</v>
      </c>
      <c r="E57" s="35">
        <v>36</v>
      </c>
      <c r="F57" s="5">
        <v>1195</v>
      </c>
      <c r="G57" s="23">
        <v>1</v>
      </c>
      <c r="H57" s="24" t="s">
        <v>33</v>
      </c>
      <c r="I57" s="5">
        <v>5</v>
      </c>
      <c r="J57" s="5">
        <v>100</v>
      </c>
      <c r="K57" s="24" t="s">
        <v>34</v>
      </c>
      <c r="L57" s="24" t="s">
        <v>36</v>
      </c>
      <c r="M57" s="24" t="s">
        <v>35</v>
      </c>
      <c r="N57" s="5" t="s">
        <v>37</v>
      </c>
      <c r="O57" s="5">
        <v>0</v>
      </c>
      <c r="P57" s="129"/>
      <c r="Q57" s="35">
        <v>36</v>
      </c>
      <c r="R57" s="46">
        <v>129.13333333333335</v>
      </c>
      <c r="S57" s="47">
        <v>233.50000000000003</v>
      </c>
      <c r="T57" s="37">
        <v>1195.3680419921875</v>
      </c>
      <c r="U57" s="37">
        <v>90.55596923828125</v>
      </c>
      <c r="V57" s="37">
        <v>40.973888397216797</v>
      </c>
      <c r="W57" s="37">
        <v>4.9842920303344727</v>
      </c>
      <c r="X57" s="37">
        <v>9.44281005859375</v>
      </c>
      <c r="Y57" s="37">
        <v>6.7108540534973145</v>
      </c>
      <c r="Z57" s="37">
        <v>29.989330291748047</v>
      </c>
      <c r="AA57" s="37">
        <v>16.340000152587891</v>
      </c>
      <c r="AB57" s="5">
        <v>0.55000000000000004</v>
      </c>
      <c r="AC57" s="33"/>
      <c r="AD57" s="18">
        <v>2.3199999999999998</v>
      </c>
      <c r="AE57" s="38"/>
      <c r="AF57" s="17">
        <v>-0.08</v>
      </c>
      <c r="AG57" s="18">
        <v>3.6979499999999996</v>
      </c>
      <c r="AH57" s="34"/>
      <c r="AI57" s="34"/>
      <c r="AJ57" s="34"/>
      <c r="AK57" s="34"/>
      <c r="AL57" s="34"/>
      <c r="AM57" s="34"/>
      <c r="AN57" s="34"/>
    </row>
    <row r="58" spans="1:40" ht="18.75" x14ac:dyDescent="0.25">
      <c r="A58" s="6" t="s">
        <v>30</v>
      </c>
      <c r="B58" s="6" t="s">
        <v>31</v>
      </c>
      <c r="C58" s="12" t="s">
        <v>41</v>
      </c>
      <c r="D58" s="5">
        <v>2</v>
      </c>
      <c r="E58" s="35">
        <v>40</v>
      </c>
      <c r="F58" s="5">
        <v>1195</v>
      </c>
      <c r="G58" s="23">
        <v>1</v>
      </c>
      <c r="H58" s="24" t="s">
        <v>33</v>
      </c>
      <c r="I58" s="5">
        <v>5</v>
      </c>
      <c r="J58" s="5">
        <v>100</v>
      </c>
      <c r="K58" s="24" t="s">
        <v>34</v>
      </c>
      <c r="L58" s="24" t="s">
        <v>36</v>
      </c>
      <c r="M58" s="24" t="s">
        <v>35</v>
      </c>
      <c r="N58" s="5" t="s">
        <v>37</v>
      </c>
      <c r="O58" s="5">
        <v>0</v>
      </c>
      <c r="P58" s="129"/>
      <c r="Q58" s="35">
        <v>40</v>
      </c>
      <c r="R58" s="46">
        <v>145.73333333333335</v>
      </c>
      <c r="S58" s="47">
        <v>223.00000000000009</v>
      </c>
      <c r="T58" s="37">
        <v>1195.2330322265625</v>
      </c>
      <c r="U58" s="37">
        <v>92.989936828613281</v>
      </c>
      <c r="V58" s="37">
        <v>39.760059356689453</v>
      </c>
      <c r="W58" s="37">
        <v>5.0117897987365723</v>
      </c>
      <c r="X58" s="37">
        <v>7.0103611946105957</v>
      </c>
      <c r="Y58" s="37">
        <v>6.7066559791564941</v>
      </c>
      <c r="Z58" s="37">
        <v>30.007820129394531</v>
      </c>
      <c r="AA58" s="37">
        <v>16.340000152587891</v>
      </c>
      <c r="AB58" s="5">
        <v>0.55000000000000004</v>
      </c>
      <c r="AC58" s="33"/>
      <c r="AD58" s="18">
        <v>1.8</v>
      </c>
      <c r="AE58" s="38"/>
      <c r="AF58" s="17">
        <v>-0.11</v>
      </c>
      <c r="AG58" s="18">
        <v>4.2938199999999993</v>
      </c>
      <c r="AH58" s="34"/>
      <c r="AI58" s="34"/>
      <c r="AJ58" s="34"/>
      <c r="AK58" s="34"/>
      <c r="AL58" s="34"/>
      <c r="AM58" s="34"/>
      <c r="AN58" s="34"/>
    </row>
    <row r="59" spans="1:40" ht="18.75" x14ac:dyDescent="0.25">
      <c r="A59" s="6" t="s">
        <v>30</v>
      </c>
      <c r="B59" s="6" t="s">
        <v>31</v>
      </c>
      <c r="C59" s="12" t="s">
        <v>41</v>
      </c>
      <c r="D59" s="5">
        <v>2</v>
      </c>
      <c r="E59" s="35">
        <v>44</v>
      </c>
      <c r="F59" s="5">
        <v>1195</v>
      </c>
      <c r="G59" s="23">
        <v>1</v>
      </c>
      <c r="H59" s="24" t="s">
        <v>33</v>
      </c>
      <c r="I59" s="5">
        <v>5</v>
      </c>
      <c r="J59" s="5">
        <v>100</v>
      </c>
      <c r="K59" s="24" t="s">
        <v>34</v>
      </c>
      <c r="L59" s="24" t="s">
        <v>36</v>
      </c>
      <c r="M59" s="24" t="s">
        <v>35</v>
      </c>
      <c r="N59" s="5" t="s">
        <v>37</v>
      </c>
      <c r="O59" s="5">
        <v>0</v>
      </c>
      <c r="P59" s="129"/>
      <c r="Q59" s="35">
        <v>44</v>
      </c>
      <c r="R59" s="46">
        <v>144.93333333333331</v>
      </c>
      <c r="S59" s="47">
        <v>220.00000000000009</v>
      </c>
      <c r="T59" s="37">
        <v>1195.02197265625</v>
      </c>
      <c r="U59" s="37">
        <v>94.357521057128906</v>
      </c>
      <c r="V59" s="37">
        <v>40.169368743896484</v>
      </c>
      <c r="W59" s="37">
        <v>5.0002231597900391</v>
      </c>
      <c r="X59" s="37">
        <v>5.6422648429870605</v>
      </c>
      <c r="Y59" s="37">
        <v>6.7035079002380371</v>
      </c>
      <c r="Z59" s="37">
        <v>29.995449066162109</v>
      </c>
      <c r="AA59" s="37">
        <v>16.340000152587891</v>
      </c>
      <c r="AB59" s="5">
        <v>0.55000000000000004</v>
      </c>
      <c r="AC59" s="33"/>
      <c r="AD59" s="18">
        <v>1.77</v>
      </c>
      <c r="AE59" s="38"/>
      <c r="AF59" s="18">
        <v>-0.12</v>
      </c>
      <c r="AG59" s="18">
        <v>6.2674599999999998</v>
      </c>
      <c r="AH59" s="34"/>
      <c r="AI59" s="34"/>
      <c r="AJ59" s="34"/>
      <c r="AK59" s="34"/>
      <c r="AL59" s="34"/>
      <c r="AM59" s="34"/>
      <c r="AN59" s="34"/>
    </row>
    <row r="60" spans="1:40" ht="18.75" x14ac:dyDescent="0.25">
      <c r="A60" s="6" t="s">
        <v>30</v>
      </c>
      <c r="B60" s="6" t="s">
        <v>31</v>
      </c>
      <c r="C60" s="12" t="s">
        <v>41</v>
      </c>
      <c r="D60" s="5">
        <v>2</v>
      </c>
      <c r="E60" s="35">
        <v>48</v>
      </c>
      <c r="F60" s="5">
        <v>1195</v>
      </c>
      <c r="G60" s="23">
        <v>1</v>
      </c>
      <c r="H60" s="24" t="s">
        <v>33</v>
      </c>
      <c r="I60" s="5">
        <v>5</v>
      </c>
      <c r="J60" s="5">
        <v>100</v>
      </c>
      <c r="K60" s="24" t="s">
        <v>34</v>
      </c>
      <c r="L60" s="24" t="s">
        <v>36</v>
      </c>
      <c r="M60" s="24" t="s">
        <v>35</v>
      </c>
      <c r="N60" s="5" t="s">
        <v>37</v>
      </c>
      <c r="O60" s="5">
        <v>0</v>
      </c>
      <c r="P60" s="129"/>
      <c r="Q60" s="35">
        <v>48</v>
      </c>
      <c r="R60" s="46">
        <v>145.73333333333332</v>
      </c>
      <c r="S60" s="47">
        <v>218.00000000000009</v>
      </c>
      <c r="T60" s="37">
        <v>249.95140075683594</v>
      </c>
      <c r="U60" s="37">
        <v>0</v>
      </c>
      <c r="V60" s="37">
        <v>0.67748761177062988</v>
      </c>
      <c r="W60" s="37">
        <v>0</v>
      </c>
      <c r="X60" s="37">
        <v>0</v>
      </c>
      <c r="Y60" s="37">
        <v>6.3613901138305664</v>
      </c>
      <c r="Z60" s="37">
        <v>23.44379997253418</v>
      </c>
      <c r="AA60" s="37">
        <v>0</v>
      </c>
      <c r="AB60" s="5">
        <v>0</v>
      </c>
      <c r="AC60" s="5">
        <v>0.4</v>
      </c>
      <c r="AD60" s="18">
        <v>2.19</v>
      </c>
      <c r="AE60" s="38"/>
      <c r="AF60" s="18">
        <v>-0.13</v>
      </c>
      <c r="AG60" s="18">
        <v>1.42893</v>
      </c>
      <c r="AH60" s="34"/>
      <c r="AI60" s="34"/>
      <c r="AJ60" s="34"/>
      <c r="AK60" s="34"/>
      <c r="AL60" s="34"/>
      <c r="AM60" s="34"/>
      <c r="AN60" s="34"/>
    </row>
    <row r="61" spans="1:40" ht="18.75" x14ac:dyDescent="0.25">
      <c r="A61" s="6" t="s">
        <v>30</v>
      </c>
      <c r="B61" s="6" t="s">
        <v>31</v>
      </c>
      <c r="C61" s="26" t="s">
        <v>40</v>
      </c>
      <c r="D61" s="5">
        <v>1</v>
      </c>
      <c r="E61" s="35">
        <v>0</v>
      </c>
      <c r="F61" s="5">
        <v>700</v>
      </c>
      <c r="G61" s="23">
        <v>1</v>
      </c>
      <c r="H61" s="24" t="s">
        <v>33</v>
      </c>
      <c r="I61" s="5">
        <v>5</v>
      </c>
      <c r="J61" s="5">
        <v>100</v>
      </c>
      <c r="K61" s="24" t="s">
        <v>34</v>
      </c>
      <c r="L61" s="24" t="s">
        <v>36</v>
      </c>
      <c r="M61" s="24" t="s">
        <v>35</v>
      </c>
      <c r="N61" s="5" t="s">
        <v>37</v>
      </c>
      <c r="O61" s="5">
        <v>0</v>
      </c>
      <c r="P61" s="129"/>
      <c r="Q61" s="35">
        <v>0</v>
      </c>
      <c r="R61" s="48">
        <v>0.28833333333333333</v>
      </c>
      <c r="S61" s="28"/>
      <c r="T61" s="37">
        <v>699.947998046875</v>
      </c>
      <c r="U61" s="37">
        <v>100</v>
      </c>
      <c r="V61" s="37">
        <v>104.46019744873047</v>
      </c>
      <c r="W61" s="37">
        <v>5.013671875</v>
      </c>
      <c r="X61" s="37">
        <v>0</v>
      </c>
      <c r="Y61" s="37">
        <v>6.700653076171875</v>
      </c>
      <c r="Z61" s="37">
        <v>29.879150390625</v>
      </c>
      <c r="AA61" s="37">
        <v>0</v>
      </c>
      <c r="AB61" s="5">
        <v>0</v>
      </c>
      <c r="AC61" s="33"/>
      <c r="AD61" s="49">
        <v>9.32</v>
      </c>
      <c r="AE61" s="38"/>
      <c r="AF61" s="49">
        <v>31.4</v>
      </c>
      <c r="AG61" s="49">
        <v>0.25892999999999999</v>
      </c>
      <c r="AH61" s="34"/>
      <c r="AI61" s="34"/>
      <c r="AJ61" s="34"/>
      <c r="AK61" s="34"/>
      <c r="AL61" s="34"/>
      <c r="AM61" s="34"/>
      <c r="AN61" s="34"/>
    </row>
    <row r="62" spans="1:40" ht="18.75" x14ac:dyDescent="0.25">
      <c r="A62" s="6" t="s">
        <v>30</v>
      </c>
      <c r="B62" s="6" t="s">
        <v>31</v>
      </c>
      <c r="C62" s="26" t="s">
        <v>40</v>
      </c>
      <c r="D62" s="5">
        <v>1</v>
      </c>
      <c r="E62" s="35">
        <v>2</v>
      </c>
      <c r="F62" s="5">
        <v>700</v>
      </c>
      <c r="G62" s="23">
        <v>1</v>
      </c>
      <c r="H62" s="24" t="s">
        <v>33</v>
      </c>
      <c r="I62" s="5">
        <v>5</v>
      </c>
      <c r="J62" s="5">
        <v>100</v>
      </c>
      <c r="K62" s="24" t="s">
        <v>34</v>
      </c>
      <c r="L62" s="24" t="s">
        <v>36</v>
      </c>
      <c r="M62" s="24" t="s">
        <v>35</v>
      </c>
      <c r="N62" s="5" t="s">
        <v>37</v>
      </c>
      <c r="O62" s="5">
        <v>0</v>
      </c>
      <c r="P62" s="129"/>
      <c r="Q62" s="35">
        <v>2</v>
      </c>
      <c r="R62" s="48">
        <v>0.54233333333333344</v>
      </c>
      <c r="S62" s="28"/>
      <c r="T62" s="37">
        <v>700.10107421875</v>
      </c>
      <c r="U62" s="37">
        <v>100</v>
      </c>
      <c r="V62" s="37">
        <v>100.28130340576172</v>
      </c>
      <c r="W62" s="37">
        <v>5.0000009536743164</v>
      </c>
      <c r="X62" s="37">
        <v>0</v>
      </c>
      <c r="Y62" s="37">
        <v>6.7911028861999512</v>
      </c>
      <c r="Z62" s="37">
        <v>30.143369674682617</v>
      </c>
      <c r="AA62" s="37">
        <v>0</v>
      </c>
      <c r="AB62" s="5">
        <v>0</v>
      </c>
      <c r="AC62" s="33"/>
      <c r="AD62" s="49">
        <v>10.07</v>
      </c>
      <c r="AE62" s="38"/>
      <c r="AF62" s="49">
        <v>28.42</v>
      </c>
      <c r="AG62" s="49">
        <v>0.21418000000000001</v>
      </c>
      <c r="AH62" s="34"/>
      <c r="AI62" s="34"/>
      <c r="AJ62" s="34"/>
      <c r="AK62" s="34"/>
      <c r="AL62" s="34"/>
      <c r="AM62" s="34"/>
      <c r="AN62" s="34"/>
    </row>
    <row r="63" spans="1:40" ht="18.75" x14ac:dyDescent="0.25">
      <c r="A63" s="6" t="s">
        <v>30</v>
      </c>
      <c r="B63" s="6" t="s">
        <v>31</v>
      </c>
      <c r="C63" s="26" t="s">
        <v>40</v>
      </c>
      <c r="D63" s="5">
        <v>1</v>
      </c>
      <c r="E63" s="35">
        <v>4</v>
      </c>
      <c r="F63" s="5">
        <v>700</v>
      </c>
      <c r="G63" s="23">
        <v>1</v>
      </c>
      <c r="H63" s="24" t="s">
        <v>33</v>
      </c>
      <c r="I63" s="5">
        <v>5</v>
      </c>
      <c r="J63" s="5">
        <v>100</v>
      </c>
      <c r="K63" s="24" t="s">
        <v>34</v>
      </c>
      <c r="L63" s="24" t="s">
        <v>36</v>
      </c>
      <c r="M63" s="24" t="s">
        <v>35</v>
      </c>
      <c r="N63" s="5" t="s">
        <v>37</v>
      </c>
      <c r="O63" s="5">
        <v>0</v>
      </c>
      <c r="P63" s="129"/>
      <c r="Q63" s="35">
        <v>4</v>
      </c>
      <c r="R63" s="50">
        <v>1.6713333333333331</v>
      </c>
      <c r="S63" s="28"/>
      <c r="T63" s="37">
        <v>699.7213134765625</v>
      </c>
      <c r="U63" s="37">
        <v>100</v>
      </c>
      <c r="V63" s="37">
        <v>92.700241088867188</v>
      </c>
      <c r="W63" s="37">
        <v>5.0010910034179688</v>
      </c>
      <c r="X63" s="37">
        <v>0</v>
      </c>
      <c r="Y63" s="37">
        <v>6.8990378379821777</v>
      </c>
      <c r="Z63" s="37">
        <v>30.112689971923828</v>
      </c>
      <c r="AA63" s="37">
        <v>0</v>
      </c>
      <c r="AB63" s="5">
        <v>0</v>
      </c>
      <c r="AC63" s="33"/>
      <c r="AD63" s="49">
        <v>16.25</v>
      </c>
      <c r="AE63" s="38"/>
      <c r="AF63" s="49">
        <v>26.4</v>
      </c>
      <c r="AG63" s="49">
        <v>-3.1969999999999998E-2</v>
      </c>
      <c r="AH63" s="34"/>
      <c r="AI63" s="34"/>
      <c r="AJ63" s="34"/>
      <c r="AK63" s="34"/>
      <c r="AL63" s="34"/>
      <c r="AM63" s="34"/>
      <c r="AN63" s="34"/>
    </row>
    <row r="64" spans="1:40" ht="18.75" x14ac:dyDescent="0.25">
      <c r="A64" s="6" t="s">
        <v>30</v>
      </c>
      <c r="B64" s="6" t="s">
        <v>31</v>
      </c>
      <c r="C64" s="26" t="s">
        <v>40</v>
      </c>
      <c r="D64" s="5">
        <v>1</v>
      </c>
      <c r="E64" s="35">
        <v>6</v>
      </c>
      <c r="F64" s="5">
        <v>700</v>
      </c>
      <c r="G64" s="23">
        <v>1</v>
      </c>
      <c r="H64" s="24" t="s">
        <v>33</v>
      </c>
      <c r="I64" s="5">
        <v>5</v>
      </c>
      <c r="J64" s="5">
        <v>100</v>
      </c>
      <c r="K64" s="24" t="s">
        <v>34</v>
      </c>
      <c r="L64" s="24" t="s">
        <v>36</v>
      </c>
      <c r="M64" s="24" t="s">
        <v>35</v>
      </c>
      <c r="N64" s="5" t="s">
        <v>37</v>
      </c>
      <c r="O64" s="5">
        <v>0</v>
      </c>
      <c r="P64" s="129"/>
      <c r="Q64" s="35">
        <v>6</v>
      </c>
      <c r="R64" s="50">
        <v>7.253333333333333</v>
      </c>
      <c r="S64" s="31">
        <v>33.5</v>
      </c>
      <c r="T64" s="37">
        <v>699.8582763671875</v>
      </c>
      <c r="U64" s="37">
        <v>100</v>
      </c>
      <c r="V64" s="37">
        <v>46.383609771728516</v>
      </c>
      <c r="W64" s="37">
        <v>4.994204044342041</v>
      </c>
      <c r="X64" s="37">
        <v>0</v>
      </c>
      <c r="Y64" s="37">
        <v>6.826073169708252</v>
      </c>
      <c r="Z64" s="37">
        <v>30.118930816650391</v>
      </c>
      <c r="AA64" s="37">
        <v>0</v>
      </c>
      <c r="AB64" s="5">
        <v>0</v>
      </c>
      <c r="AC64" s="33"/>
      <c r="AD64" s="49">
        <v>27.76</v>
      </c>
      <c r="AE64" s="38"/>
      <c r="AF64" s="49">
        <v>25.15</v>
      </c>
      <c r="AG64" s="49">
        <v>-3.5799999999999998E-2</v>
      </c>
      <c r="AH64" s="34"/>
      <c r="AI64" s="34"/>
      <c r="AJ64" s="34"/>
      <c r="AK64" s="34"/>
      <c r="AL64" s="34"/>
      <c r="AM64" s="34"/>
      <c r="AN64" s="34"/>
    </row>
    <row r="65" spans="1:40" ht="18.75" x14ac:dyDescent="0.25">
      <c r="A65" s="6" t="s">
        <v>30</v>
      </c>
      <c r="B65" s="6" t="s">
        <v>31</v>
      </c>
      <c r="C65" s="26" t="s">
        <v>40</v>
      </c>
      <c r="D65" s="5">
        <v>1</v>
      </c>
      <c r="E65" s="35">
        <v>8</v>
      </c>
      <c r="F65" s="5">
        <v>700</v>
      </c>
      <c r="G65" s="23">
        <v>1</v>
      </c>
      <c r="H65" s="24" t="s">
        <v>33</v>
      </c>
      <c r="I65" s="5">
        <v>5</v>
      </c>
      <c r="J65" s="5">
        <v>100</v>
      </c>
      <c r="K65" s="24" t="s">
        <v>34</v>
      </c>
      <c r="L65" s="24" t="s">
        <v>36</v>
      </c>
      <c r="M65" s="24" t="s">
        <v>35</v>
      </c>
      <c r="N65" s="5" t="s">
        <v>37</v>
      </c>
      <c r="O65" s="5">
        <v>0</v>
      </c>
      <c r="P65" s="129"/>
      <c r="Q65" s="35">
        <v>8</v>
      </c>
      <c r="R65" s="50">
        <v>14.219999999999999</v>
      </c>
      <c r="S65" s="28"/>
      <c r="T65" s="37">
        <v>700.18267822265625</v>
      </c>
      <c r="U65" s="37">
        <v>100</v>
      </c>
      <c r="V65" s="37">
        <v>55.879989624023438</v>
      </c>
      <c r="W65" s="37">
        <v>5.0399951934814453</v>
      </c>
      <c r="X65" s="37">
        <v>0</v>
      </c>
      <c r="Y65" s="37">
        <v>6.8933219909667969</v>
      </c>
      <c r="Z65" s="37">
        <v>29.903789520263672</v>
      </c>
      <c r="AA65" s="37">
        <v>0</v>
      </c>
      <c r="AB65" s="5">
        <v>0</v>
      </c>
      <c r="AC65" s="33"/>
      <c r="AD65" s="49">
        <v>36.18</v>
      </c>
      <c r="AE65" s="38"/>
      <c r="AF65" s="49">
        <v>23.35</v>
      </c>
      <c r="AG65" s="49">
        <v>-4.6030000000000001E-2</v>
      </c>
      <c r="AH65" s="34"/>
      <c r="AI65" s="34"/>
      <c r="AJ65" s="34"/>
      <c r="AK65" s="34"/>
      <c r="AL65" s="34"/>
      <c r="AM65" s="34"/>
      <c r="AN65" s="34"/>
    </row>
    <row r="66" spans="1:40" ht="18.75" x14ac:dyDescent="0.25">
      <c r="A66" s="6" t="s">
        <v>30</v>
      </c>
      <c r="B66" s="6" t="s">
        <v>31</v>
      </c>
      <c r="C66" s="26" t="s">
        <v>40</v>
      </c>
      <c r="D66" s="5">
        <v>1</v>
      </c>
      <c r="E66" s="35">
        <v>10</v>
      </c>
      <c r="F66" s="5">
        <v>700</v>
      </c>
      <c r="G66" s="23">
        <v>1</v>
      </c>
      <c r="H66" s="24" t="s">
        <v>33</v>
      </c>
      <c r="I66" s="5">
        <v>5</v>
      </c>
      <c r="J66" s="5">
        <v>100</v>
      </c>
      <c r="K66" s="24" t="s">
        <v>34</v>
      </c>
      <c r="L66" s="24" t="s">
        <v>36</v>
      </c>
      <c r="M66" s="24" t="s">
        <v>35</v>
      </c>
      <c r="N66" s="5" t="s">
        <v>37</v>
      </c>
      <c r="O66" s="5">
        <v>0</v>
      </c>
      <c r="P66" s="129"/>
      <c r="Q66" s="35">
        <v>10</v>
      </c>
      <c r="R66" s="50">
        <v>25.766666666666666</v>
      </c>
      <c r="S66" s="28"/>
      <c r="T66" s="37">
        <v>700.17620849609375</v>
      </c>
      <c r="U66" s="37">
        <v>100</v>
      </c>
      <c r="V66" s="37">
        <v>20.613449096679688</v>
      </c>
      <c r="W66" s="37">
        <v>5.0198149681091309</v>
      </c>
      <c r="X66" s="37">
        <v>0</v>
      </c>
      <c r="Y66" s="37">
        <v>6.7403302192687988</v>
      </c>
      <c r="Z66" s="37">
        <v>29.995880126953125</v>
      </c>
      <c r="AA66" s="37">
        <v>10.393329620361328</v>
      </c>
      <c r="AB66" s="5">
        <v>0.35299999999999998</v>
      </c>
      <c r="AC66" s="33"/>
      <c r="AD66" s="49">
        <v>73.680000000000007</v>
      </c>
      <c r="AE66" s="38"/>
      <c r="AF66" s="49">
        <v>19.28</v>
      </c>
      <c r="AG66" s="49">
        <v>-5.3700000000000005E-2</v>
      </c>
      <c r="AH66" s="34"/>
      <c r="AI66" s="34"/>
      <c r="AJ66" s="34"/>
      <c r="AK66" s="34"/>
      <c r="AL66" s="34"/>
      <c r="AM66" s="34"/>
      <c r="AN66" s="34"/>
    </row>
    <row r="67" spans="1:40" ht="18.75" x14ac:dyDescent="0.25">
      <c r="A67" s="6" t="s">
        <v>30</v>
      </c>
      <c r="B67" s="6" t="s">
        <v>31</v>
      </c>
      <c r="C67" s="26" t="s">
        <v>40</v>
      </c>
      <c r="D67" s="5">
        <v>1</v>
      </c>
      <c r="E67" s="35">
        <v>12</v>
      </c>
      <c r="F67" s="5">
        <v>700</v>
      </c>
      <c r="G67" s="23">
        <v>1</v>
      </c>
      <c r="H67" s="24" t="s">
        <v>33</v>
      </c>
      <c r="I67" s="5">
        <v>5</v>
      </c>
      <c r="J67" s="5">
        <v>100</v>
      </c>
      <c r="K67" s="24" t="s">
        <v>34</v>
      </c>
      <c r="L67" s="24" t="s">
        <v>36</v>
      </c>
      <c r="M67" s="24" t="s">
        <v>35</v>
      </c>
      <c r="N67" s="5" t="s">
        <v>37</v>
      </c>
      <c r="O67" s="5">
        <v>0</v>
      </c>
      <c r="P67" s="129"/>
      <c r="Q67" s="35">
        <v>12</v>
      </c>
      <c r="R67" s="50">
        <v>28.5</v>
      </c>
      <c r="S67" s="28"/>
      <c r="T67" s="37">
        <v>700.265625</v>
      </c>
      <c r="U67" s="37">
        <v>100</v>
      </c>
      <c r="V67" s="37">
        <v>10.809000015258789</v>
      </c>
      <c r="W67" s="37">
        <v>4.9800028800964355</v>
      </c>
      <c r="X67" s="37">
        <v>0</v>
      </c>
      <c r="Y67" s="37">
        <v>6.7026700973510742</v>
      </c>
      <c r="Z67" s="37">
        <v>30.038919448852539</v>
      </c>
      <c r="AA67" s="37">
        <v>20.243019104003906</v>
      </c>
      <c r="AB67" s="5">
        <v>0.68799999999999994</v>
      </c>
      <c r="AC67" s="33"/>
      <c r="AD67" s="49">
        <v>131.85</v>
      </c>
      <c r="AE67" s="38"/>
      <c r="AF67" s="49">
        <v>18.440000000000001</v>
      </c>
      <c r="AG67" s="49">
        <v>-5.7540000000000001E-2</v>
      </c>
      <c r="AH67" s="34"/>
      <c r="AI67" s="34"/>
      <c r="AJ67" s="34"/>
      <c r="AK67" s="34"/>
      <c r="AL67" s="34"/>
      <c r="AM67" s="34"/>
      <c r="AN67" s="34"/>
    </row>
    <row r="68" spans="1:40" ht="18.75" x14ac:dyDescent="0.25">
      <c r="A68" s="6" t="s">
        <v>30</v>
      </c>
      <c r="B68" s="6" t="s">
        <v>31</v>
      </c>
      <c r="C68" s="26" t="s">
        <v>40</v>
      </c>
      <c r="D68" s="5">
        <v>1</v>
      </c>
      <c r="E68" s="35">
        <v>14</v>
      </c>
      <c r="F68" s="5">
        <v>700</v>
      </c>
      <c r="G68" s="23">
        <v>1</v>
      </c>
      <c r="H68" s="24" t="s">
        <v>33</v>
      </c>
      <c r="I68" s="5">
        <v>5</v>
      </c>
      <c r="J68" s="5">
        <v>100</v>
      </c>
      <c r="K68" s="24" t="s">
        <v>34</v>
      </c>
      <c r="L68" s="24" t="s">
        <v>36</v>
      </c>
      <c r="M68" s="24" t="s">
        <v>35</v>
      </c>
      <c r="N68" s="5" t="s">
        <v>37</v>
      </c>
      <c r="O68" s="5">
        <v>0</v>
      </c>
      <c r="P68" s="129"/>
      <c r="Q68" s="35">
        <v>14</v>
      </c>
      <c r="R68" s="50">
        <v>35.333333333333336</v>
      </c>
      <c r="S68" s="28"/>
      <c r="T68" s="37">
        <v>700.588623046875</v>
      </c>
      <c r="U68" s="37">
        <v>89.803253173828125</v>
      </c>
      <c r="V68" s="37">
        <v>45.338871002197266</v>
      </c>
      <c r="W68" s="37">
        <v>4.9998621940612793</v>
      </c>
      <c r="X68" s="37">
        <v>10.16327953338623</v>
      </c>
      <c r="Y68" s="37">
        <v>6.734950065612793</v>
      </c>
      <c r="Z68" s="37">
        <v>29.959039688110352</v>
      </c>
      <c r="AA68" s="37">
        <v>30.189359664916992</v>
      </c>
      <c r="AB68" s="5">
        <v>1.026</v>
      </c>
      <c r="AC68" s="33"/>
      <c r="AD68" s="49">
        <v>136.88</v>
      </c>
      <c r="AE68" s="38"/>
      <c r="AF68" s="49">
        <v>16.18</v>
      </c>
      <c r="AG68" s="49">
        <v>12.12191</v>
      </c>
      <c r="AH68" s="34"/>
      <c r="AI68" s="34"/>
      <c r="AJ68" s="34"/>
      <c r="AK68" s="34"/>
      <c r="AL68" s="34"/>
      <c r="AM68" s="34"/>
      <c r="AN68" s="34"/>
    </row>
    <row r="69" spans="1:40" ht="18.75" x14ac:dyDescent="0.25">
      <c r="A69" s="6" t="s">
        <v>30</v>
      </c>
      <c r="B69" s="6" t="s">
        <v>31</v>
      </c>
      <c r="C69" s="26" t="s">
        <v>40</v>
      </c>
      <c r="D69" s="5">
        <v>1</v>
      </c>
      <c r="E69" s="35">
        <v>16</v>
      </c>
      <c r="F69" s="5">
        <v>700</v>
      </c>
      <c r="G69" s="23">
        <v>1</v>
      </c>
      <c r="H69" s="24" t="s">
        <v>33</v>
      </c>
      <c r="I69" s="5">
        <v>5</v>
      </c>
      <c r="J69" s="5">
        <v>100</v>
      </c>
      <c r="K69" s="24" t="s">
        <v>34</v>
      </c>
      <c r="L69" s="24" t="s">
        <v>36</v>
      </c>
      <c r="M69" s="24" t="s">
        <v>35</v>
      </c>
      <c r="N69" s="5" t="s">
        <v>37</v>
      </c>
      <c r="O69" s="5">
        <v>0</v>
      </c>
      <c r="P69" s="129"/>
      <c r="Q69" s="35">
        <v>16</v>
      </c>
      <c r="R69" s="50">
        <v>43.566666666666663</v>
      </c>
      <c r="S69" s="28"/>
      <c r="T69" s="37">
        <v>699.75341796875</v>
      </c>
      <c r="U69" s="37">
        <v>88.11334228515625</v>
      </c>
      <c r="V69" s="37">
        <v>34.181629180908203</v>
      </c>
      <c r="W69" s="37">
        <v>5.065025806427002</v>
      </c>
      <c r="X69" s="37">
        <v>11.90464973449707</v>
      </c>
      <c r="Y69" s="37">
        <v>6.7255349159240723</v>
      </c>
      <c r="Z69" s="37">
        <v>30.038970947265625</v>
      </c>
      <c r="AA69" s="37">
        <v>16.309999465942383</v>
      </c>
      <c r="AB69" s="5">
        <v>0.55400000000000005</v>
      </c>
      <c r="AC69" s="33"/>
      <c r="AD69" s="49">
        <v>130.94</v>
      </c>
      <c r="AE69" s="38"/>
      <c r="AF69" s="49">
        <v>14.05</v>
      </c>
      <c r="AG69" s="49">
        <v>23.144159999999999</v>
      </c>
      <c r="AH69" s="34"/>
      <c r="AI69" s="34"/>
      <c r="AJ69" s="34"/>
      <c r="AK69" s="34"/>
      <c r="AL69" s="34"/>
      <c r="AM69" s="34"/>
      <c r="AN69" s="34"/>
    </row>
    <row r="70" spans="1:40" ht="18.75" x14ac:dyDescent="0.25">
      <c r="A70" s="6" t="s">
        <v>30</v>
      </c>
      <c r="B70" s="6" t="s">
        <v>31</v>
      </c>
      <c r="C70" s="26" t="s">
        <v>40</v>
      </c>
      <c r="D70" s="5">
        <v>1</v>
      </c>
      <c r="E70" s="35">
        <v>18</v>
      </c>
      <c r="F70" s="5">
        <v>700</v>
      </c>
      <c r="G70" s="23">
        <v>1</v>
      </c>
      <c r="H70" s="24" t="s">
        <v>33</v>
      </c>
      <c r="I70" s="5">
        <v>5</v>
      </c>
      <c r="J70" s="5">
        <v>100</v>
      </c>
      <c r="K70" s="24" t="s">
        <v>34</v>
      </c>
      <c r="L70" s="24" t="s">
        <v>36</v>
      </c>
      <c r="M70" s="24" t="s">
        <v>35</v>
      </c>
      <c r="N70" s="5" t="s">
        <v>37</v>
      </c>
      <c r="O70" s="5">
        <v>0</v>
      </c>
      <c r="P70" s="129"/>
      <c r="Q70" s="35">
        <v>18</v>
      </c>
      <c r="R70" s="50">
        <v>45.433333333333337</v>
      </c>
      <c r="S70" s="51">
        <v>116.50000000000004</v>
      </c>
      <c r="T70" s="37">
        <v>700.1483154296875</v>
      </c>
      <c r="U70" s="37">
        <v>93.571990966796875</v>
      </c>
      <c r="V70" s="37">
        <v>39.418701171875</v>
      </c>
      <c r="W70" s="37">
        <v>4.9601311683654785</v>
      </c>
      <c r="X70" s="37">
        <v>6.428412914276123</v>
      </c>
      <c r="Y70" s="37">
        <v>6.7077140808105469</v>
      </c>
      <c r="Z70" s="37">
        <v>30.008199691772461</v>
      </c>
      <c r="AA70" s="37">
        <v>11.409999847412109</v>
      </c>
      <c r="AB70" s="5">
        <v>0.38700000000000001</v>
      </c>
      <c r="AC70" s="33"/>
      <c r="AD70" s="49">
        <v>124.01</v>
      </c>
      <c r="AE70" s="38"/>
      <c r="AF70" s="49">
        <v>13.43</v>
      </c>
      <c r="AG70" s="49">
        <v>28.444290000000002</v>
      </c>
      <c r="AH70" s="34"/>
      <c r="AI70" s="34"/>
      <c r="AJ70" s="34"/>
      <c r="AK70" s="34"/>
      <c r="AL70" s="34"/>
      <c r="AM70" s="34"/>
      <c r="AN70" s="34"/>
    </row>
    <row r="71" spans="1:40" ht="18.75" x14ac:dyDescent="0.25">
      <c r="A71" s="6" t="s">
        <v>30</v>
      </c>
      <c r="B71" s="6" t="s">
        <v>31</v>
      </c>
      <c r="C71" s="26" t="s">
        <v>40</v>
      </c>
      <c r="D71" s="5">
        <v>1</v>
      </c>
      <c r="E71" s="35">
        <v>20</v>
      </c>
      <c r="F71" s="5">
        <v>700</v>
      </c>
      <c r="G71" s="23">
        <v>1</v>
      </c>
      <c r="H71" s="24" t="s">
        <v>33</v>
      </c>
      <c r="I71" s="5">
        <v>5</v>
      </c>
      <c r="J71" s="5">
        <v>100</v>
      </c>
      <c r="K71" s="24" t="s">
        <v>34</v>
      </c>
      <c r="L71" s="24" t="s">
        <v>36</v>
      </c>
      <c r="M71" s="24" t="s">
        <v>35</v>
      </c>
      <c r="N71" s="5" t="s">
        <v>37</v>
      </c>
      <c r="O71" s="5">
        <v>0</v>
      </c>
      <c r="P71" s="129"/>
      <c r="Q71" s="35">
        <v>20</v>
      </c>
      <c r="R71" s="50">
        <v>46.433333333333337</v>
      </c>
      <c r="S71" s="51">
        <v>122.50000000000006</v>
      </c>
      <c r="T71" s="37">
        <v>700.00897216796875</v>
      </c>
      <c r="U71" s="37">
        <v>95.551132202148438</v>
      </c>
      <c r="V71" s="37">
        <v>44.026248931884766</v>
      </c>
      <c r="W71" s="37">
        <v>4.9731311798095703</v>
      </c>
      <c r="X71" s="37">
        <v>4.3929328918457031</v>
      </c>
      <c r="Y71" s="37">
        <v>6.7208280563354492</v>
      </c>
      <c r="Z71" s="37">
        <v>30.002059936523438</v>
      </c>
      <c r="AA71" s="37">
        <v>7.9800000190734863</v>
      </c>
      <c r="AB71" s="5">
        <v>0.27100000000000002</v>
      </c>
      <c r="AC71" s="33"/>
      <c r="AD71" s="49">
        <v>116.37</v>
      </c>
      <c r="AE71" s="38"/>
      <c r="AF71" s="49">
        <v>12.35</v>
      </c>
      <c r="AG71" s="49">
        <v>30.80986</v>
      </c>
      <c r="AH71" s="34"/>
      <c r="AI71" s="34"/>
      <c r="AJ71" s="34"/>
      <c r="AK71" s="34"/>
      <c r="AL71" s="34"/>
      <c r="AM71" s="34"/>
      <c r="AN71" s="34"/>
    </row>
    <row r="72" spans="1:40" ht="18.75" x14ac:dyDescent="0.25">
      <c r="A72" s="6" t="s">
        <v>30</v>
      </c>
      <c r="B72" s="6" t="s">
        <v>31</v>
      </c>
      <c r="C72" s="26" t="s">
        <v>40</v>
      </c>
      <c r="D72" s="5">
        <v>1</v>
      </c>
      <c r="E72" s="35">
        <v>22</v>
      </c>
      <c r="F72" s="5">
        <v>700</v>
      </c>
      <c r="G72" s="23">
        <v>1</v>
      </c>
      <c r="H72" s="24" t="s">
        <v>33</v>
      </c>
      <c r="I72" s="5">
        <v>5</v>
      </c>
      <c r="J72" s="5">
        <v>100</v>
      </c>
      <c r="K72" s="24" t="s">
        <v>34</v>
      </c>
      <c r="L72" s="24" t="s">
        <v>36</v>
      </c>
      <c r="M72" s="24" t="s">
        <v>35</v>
      </c>
      <c r="N72" s="5" t="s">
        <v>37</v>
      </c>
      <c r="O72" s="5">
        <v>0</v>
      </c>
      <c r="P72" s="129"/>
      <c r="Q72" s="35">
        <v>22</v>
      </c>
      <c r="R72" s="50">
        <v>49.633333333333333</v>
      </c>
      <c r="S72" s="51">
        <v>131.00000000000011</v>
      </c>
      <c r="T72" s="37">
        <v>699.94842529296875</v>
      </c>
      <c r="U72" s="37">
        <v>94.2716064453125</v>
      </c>
      <c r="V72" s="37">
        <v>34.154830932617188</v>
      </c>
      <c r="W72" s="37">
        <v>4.9918298721313477</v>
      </c>
      <c r="X72" s="37">
        <v>5.7355160713195801</v>
      </c>
      <c r="Y72" s="37">
        <v>6.7312507629394531</v>
      </c>
      <c r="Z72" s="37">
        <v>29.768440246582031</v>
      </c>
      <c r="AA72" s="37">
        <v>5.5999999046325684</v>
      </c>
      <c r="AB72" s="5">
        <v>0.19</v>
      </c>
      <c r="AC72" s="33"/>
      <c r="AD72" s="49">
        <v>105.54</v>
      </c>
      <c r="AE72" s="38"/>
      <c r="AF72" s="49">
        <v>11.85</v>
      </c>
      <c r="AG72" s="49">
        <v>29.090029999999999</v>
      </c>
      <c r="AH72" s="34"/>
      <c r="AI72" s="34"/>
      <c r="AJ72" s="34"/>
      <c r="AK72" s="34"/>
      <c r="AL72" s="34"/>
      <c r="AM72" s="34"/>
      <c r="AN72" s="34"/>
    </row>
    <row r="73" spans="1:40" ht="18.75" x14ac:dyDescent="0.25">
      <c r="A73" s="6" t="s">
        <v>30</v>
      </c>
      <c r="B73" s="6" t="s">
        <v>31</v>
      </c>
      <c r="C73" s="26" t="s">
        <v>40</v>
      </c>
      <c r="D73" s="5">
        <v>1</v>
      </c>
      <c r="E73" s="35">
        <v>24</v>
      </c>
      <c r="F73" s="5">
        <v>700</v>
      </c>
      <c r="G73" s="23">
        <v>1</v>
      </c>
      <c r="H73" s="24" t="s">
        <v>33</v>
      </c>
      <c r="I73" s="5">
        <v>5</v>
      </c>
      <c r="J73" s="5">
        <v>100</v>
      </c>
      <c r="K73" s="24" t="s">
        <v>34</v>
      </c>
      <c r="L73" s="24" t="s">
        <v>36</v>
      </c>
      <c r="M73" s="24" t="s">
        <v>35</v>
      </c>
      <c r="N73" s="5" t="s">
        <v>37</v>
      </c>
      <c r="O73" s="5">
        <v>0</v>
      </c>
      <c r="P73" s="129"/>
      <c r="Q73" s="35">
        <v>24</v>
      </c>
      <c r="R73" s="50">
        <v>51.466666666666669</v>
      </c>
      <c r="S73" s="51">
        <v>123.50000000000006</v>
      </c>
      <c r="T73" s="37">
        <v>700.16851806640625</v>
      </c>
      <c r="U73" s="37">
        <v>92.273773193359375</v>
      </c>
      <c r="V73" s="37">
        <v>39.954460144042969</v>
      </c>
      <c r="W73" s="37">
        <v>4.9450588226318359</v>
      </c>
      <c r="X73" s="37">
        <v>7.7267069816589355</v>
      </c>
      <c r="Y73" s="37">
        <v>6.7110757827758789</v>
      </c>
      <c r="Z73" s="37">
        <v>29.922109603881836</v>
      </c>
      <c r="AA73" s="37">
        <v>3.9200000762939453</v>
      </c>
      <c r="AB73" s="5">
        <v>0.13300000000000001</v>
      </c>
      <c r="AC73" s="33"/>
      <c r="AD73" s="49">
        <v>99.17</v>
      </c>
      <c r="AE73" s="38"/>
      <c r="AF73" s="49">
        <v>11.33</v>
      </c>
      <c r="AG73" s="49">
        <v>22.722189999999998</v>
      </c>
      <c r="AH73" s="34"/>
      <c r="AI73" s="34"/>
      <c r="AJ73" s="34"/>
      <c r="AK73" s="34"/>
      <c r="AL73" s="34"/>
      <c r="AM73" s="34"/>
      <c r="AN73" s="34"/>
    </row>
    <row r="74" spans="1:40" ht="18.75" x14ac:dyDescent="0.25">
      <c r="A74" s="6" t="s">
        <v>30</v>
      </c>
      <c r="B74" s="6" t="s">
        <v>31</v>
      </c>
      <c r="C74" s="26" t="s">
        <v>40</v>
      </c>
      <c r="D74" s="5">
        <v>2</v>
      </c>
      <c r="E74" s="35">
        <v>28</v>
      </c>
      <c r="F74" s="5">
        <v>700</v>
      </c>
      <c r="G74" s="23">
        <v>1</v>
      </c>
      <c r="H74" s="24" t="s">
        <v>33</v>
      </c>
      <c r="I74" s="5">
        <v>5</v>
      </c>
      <c r="J74" s="5">
        <v>100</v>
      </c>
      <c r="K74" s="24" t="s">
        <v>34</v>
      </c>
      <c r="L74" s="24" t="s">
        <v>36</v>
      </c>
      <c r="M74" s="24" t="s">
        <v>35</v>
      </c>
      <c r="N74" s="5" t="s">
        <v>37</v>
      </c>
      <c r="O74" s="5">
        <v>0</v>
      </c>
      <c r="P74" s="129"/>
      <c r="Q74" s="35">
        <v>28</v>
      </c>
      <c r="R74" s="50">
        <v>57.733333333333327</v>
      </c>
      <c r="S74" s="51">
        <v>153.00000000000003</v>
      </c>
      <c r="T74" s="37">
        <v>699.94500732421875</v>
      </c>
      <c r="U74" s="37">
        <v>82.904167175292969</v>
      </c>
      <c r="V74" s="37">
        <v>35.427268981933594</v>
      </c>
      <c r="W74" s="37">
        <v>4.6701440811157227</v>
      </c>
      <c r="X74" s="37">
        <v>17.101110458374023</v>
      </c>
      <c r="Y74" s="37">
        <v>6.6925830841064453</v>
      </c>
      <c r="Z74" s="37">
        <v>30.032659530639648</v>
      </c>
      <c r="AA74" s="37">
        <v>3.9200000762939453</v>
      </c>
      <c r="AB74" s="5">
        <v>0.13300000000000001</v>
      </c>
      <c r="AC74" s="33"/>
      <c r="AD74" s="49">
        <v>168.91</v>
      </c>
      <c r="AE74" s="38"/>
      <c r="AF74" s="49">
        <v>7.81</v>
      </c>
      <c r="AG74" s="49">
        <v>-3.005E-2</v>
      </c>
      <c r="AH74" s="34"/>
      <c r="AI74" s="34"/>
      <c r="AJ74" s="34"/>
      <c r="AK74" s="34"/>
      <c r="AL74" s="34"/>
      <c r="AM74" s="34"/>
      <c r="AN74" s="34"/>
    </row>
    <row r="75" spans="1:40" ht="18.75" x14ac:dyDescent="0.25">
      <c r="A75" s="6" t="s">
        <v>30</v>
      </c>
      <c r="B75" s="6" t="s">
        <v>31</v>
      </c>
      <c r="C75" s="26" t="s">
        <v>40</v>
      </c>
      <c r="D75" s="5">
        <v>2</v>
      </c>
      <c r="E75" s="35">
        <v>32</v>
      </c>
      <c r="F75" s="5">
        <v>700</v>
      </c>
      <c r="G75" s="23">
        <v>1</v>
      </c>
      <c r="H75" s="24" t="s">
        <v>33</v>
      </c>
      <c r="I75" s="5">
        <v>5</v>
      </c>
      <c r="J75" s="5">
        <v>100</v>
      </c>
      <c r="K75" s="24" t="s">
        <v>34</v>
      </c>
      <c r="L75" s="24" t="s">
        <v>36</v>
      </c>
      <c r="M75" s="24" t="s">
        <v>35</v>
      </c>
      <c r="N75" s="5" t="s">
        <v>37</v>
      </c>
      <c r="O75" s="5">
        <v>0</v>
      </c>
      <c r="P75" s="129"/>
      <c r="Q75" s="35">
        <v>32</v>
      </c>
      <c r="R75" s="50">
        <v>62.466666666666669</v>
      </c>
      <c r="S75" s="51">
        <v>155.49999999999997</v>
      </c>
      <c r="T75" s="37">
        <v>699.885009765625</v>
      </c>
      <c r="U75" s="37">
        <v>73.92059326171875</v>
      </c>
      <c r="V75" s="37">
        <v>36.204120635986328</v>
      </c>
      <c r="W75" s="37">
        <v>4.351250171661377</v>
      </c>
      <c r="X75" s="37">
        <v>26.085859298706055</v>
      </c>
      <c r="Y75" s="37">
        <v>6.905764102935791</v>
      </c>
      <c r="Z75" s="37">
        <v>30.069730758666992</v>
      </c>
      <c r="AA75" s="37">
        <v>4.5100002288818359</v>
      </c>
      <c r="AB75" s="5">
        <v>0.153</v>
      </c>
      <c r="AC75" s="33"/>
      <c r="AD75" s="49">
        <v>20.02</v>
      </c>
      <c r="AE75" s="38"/>
      <c r="AF75" s="49">
        <v>5.75</v>
      </c>
      <c r="AG75" s="49">
        <v>-3.5799999999999998E-2</v>
      </c>
      <c r="AH75" s="34"/>
      <c r="AI75" s="34"/>
      <c r="AJ75" s="34"/>
      <c r="AK75" s="34"/>
      <c r="AL75" s="34"/>
      <c r="AM75" s="34"/>
      <c r="AN75" s="34"/>
    </row>
    <row r="76" spans="1:40" ht="18.75" x14ac:dyDescent="0.25">
      <c r="A76" s="6" t="s">
        <v>30</v>
      </c>
      <c r="B76" s="6" t="s">
        <v>31</v>
      </c>
      <c r="C76" s="26" t="s">
        <v>40</v>
      </c>
      <c r="D76" s="5">
        <v>2</v>
      </c>
      <c r="E76" s="35">
        <v>36</v>
      </c>
      <c r="F76" s="5">
        <v>700</v>
      </c>
      <c r="G76" s="23">
        <v>1</v>
      </c>
      <c r="H76" s="24" t="s">
        <v>33</v>
      </c>
      <c r="I76" s="5">
        <v>5</v>
      </c>
      <c r="J76" s="5">
        <v>100</v>
      </c>
      <c r="K76" s="24" t="s">
        <v>34</v>
      </c>
      <c r="L76" s="24" t="s">
        <v>36</v>
      </c>
      <c r="M76" s="24" t="s">
        <v>35</v>
      </c>
      <c r="N76" s="5" t="s">
        <v>37</v>
      </c>
      <c r="O76" s="5">
        <v>0</v>
      </c>
      <c r="P76" s="129"/>
      <c r="Q76" s="35">
        <v>36</v>
      </c>
      <c r="R76" s="50">
        <v>74.599999999999994</v>
      </c>
      <c r="S76" s="51">
        <v>160.00000000000003</v>
      </c>
      <c r="T76" s="37">
        <v>699.88690185546875</v>
      </c>
      <c r="U76" s="37">
        <v>97.443939208984375</v>
      </c>
      <c r="V76" s="37">
        <v>25.448699951171875</v>
      </c>
      <c r="W76" s="37">
        <v>4.7047281265258789</v>
      </c>
      <c r="X76" s="37">
        <v>2.5744860172271729</v>
      </c>
      <c r="Y76" s="37">
        <v>6.8516278266906738</v>
      </c>
      <c r="Z76" s="37">
        <v>30.026599884033203</v>
      </c>
      <c r="AA76" s="37">
        <v>4.5100002288818359</v>
      </c>
      <c r="AB76" s="5">
        <v>0.153</v>
      </c>
      <c r="AC76" s="33"/>
      <c r="AD76" s="49">
        <v>0.92</v>
      </c>
      <c r="AE76" s="38"/>
      <c r="AF76" s="49">
        <v>5.2</v>
      </c>
      <c r="AG76" s="49">
        <v>-4.156E-2</v>
      </c>
      <c r="AH76" s="34"/>
      <c r="AI76" s="34"/>
      <c r="AJ76" s="34"/>
      <c r="AK76" s="34"/>
      <c r="AL76" s="34"/>
      <c r="AM76" s="34"/>
      <c r="AN76" s="34"/>
    </row>
    <row r="77" spans="1:40" ht="18.75" x14ac:dyDescent="0.25">
      <c r="A77" s="6" t="s">
        <v>30</v>
      </c>
      <c r="B77" s="6" t="s">
        <v>31</v>
      </c>
      <c r="C77" s="26" t="s">
        <v>40</v>
      </c>
      <c r="D77" s="5">
        <v>2</v>
      </c>
      <c r="E77" s="35">
        <v>40</v>
      </c>
      <c r="F77" s="5">
        <v>700</v>
      </c>
      <c r="G77" s="23">
        <v>1</v>
      </c>
      <c r="H77" s="24" t="s">
        <v>33</v>
      </c>
      <c r="I77" s="5">
        <v>5</v>
      </c>
      <c r="J77" s="5">
        <v>100</v>
      </c>
      <c r="K77" s="24" t="s">
        <v>34</v>
      </c>
      <c r="L77" s="24" t="s">
        <v>36</v>
      </c>
      <c r="M77" s="24" t="s">
        <v>35</v>
      </c>
      <c r="N77" s="5" t="s">
        <v>37</v>
      </c>
      <c r="O77" s="5">
        <v>0</v>
      </c>
      <c r="P77" s="129"/>
      <c r="Q77" s="35">
        <v>40</v>
      </c>
      <c r="R77" s="50">
        <v>69.2</v>
      </c>
      <c r="S77" s="51">
        <v>157.50000000000009</v>
      </c>
      <c r="T77" s="37">
        <v>699.788330078125</v>
      </c>
      <c r="U77" s="37">
        <v>99.347640991210938</v>
      </c>
      <c r="V77" s="37">
        <v>56.027320861816406</v>
      </c>
      <c r="W77" s="37">
        <v>5.3000001907348633</v>
      </c>
      <c r="X77" s="37">
        <v>0.62160491943359375</v>
      </c>
      <c r="Y77" s="37">
        <v>6.884915828704834</v>
      </c>
      <c r="Z77" s="37">
        <v>29.977420806884766</v>
      </c>
      <c r="AA77" s="37">
        <v>5.186500072479248</v>
      </c>
      <c r="AB77" s="5">
        <v>0.17599999999999999</v>
      </c>
      <c r="AC77" s="33"/>
      <c r="AD77" s="49">
        <v>0.59</v>
      </c>
      <c r="AE77" s="38"/>
      <c r="AF77" s="49">
        <v>4.49</v>
      </c>
      <c r="AG77" s="49">
        <v>-4.3479999999999998E-2</v>
      </c>
      <c r="AH77" s="34"/>
      <c r="AI77" s="34"/>
      <c r="AJ77" s="34"/>
      <c r="AK77" s="34"/>
      <c r="AL77" s="34"/>
      <c r="AM77" s="34"/>
      <c r="AN77" s="34"/>
    </row>
    <row r="78" spans="1:40" ht="18.75" x14ac:dyDescent="0.25">
      <c r="A78" s="6" t="s">
        <v>30</v>
      </c>
      <c r="B78" s="6" t="s">
        <v>31</v>
      </c>
      <c r="C78" s="26" t="s">
        <v>40</v>
      </c>
      <c r="D78" s="5">
        <v>2</v>
      </c>
      <c r="E78" s="35">
        <v>44</v>
      </c>
      <c r="F78" s="5">
        <v>700</v>
      </c>
      <c r="G78" s="23">
        <v>1</v>
      </c>
      <c r="H78" s="24" t="s">
        <v>33</v>
      </c>
      <c r="I78" s="5">
        <v>5</v>
      </c>
      <c r="J78" s="5">
        <v>100</v>
      </c>
      <c r="K78" s="24" t="s">
        <v>34</v>
      </c>
      <c r="L78" s="24" t="s">
        <v>36</v>
      </c>
      <c r="M78" s="24" t="s">
        <v>35</v>
      </c>
      <c r="N78" s="5" t="s">
        <v>37</v>
      </c>
      <c r="O78" s="5">
        <v>0</v>
      </c>
      <c r="P78" s="129"/>
      <c r="Q78" s="35">
        <v>44</v>
      </c>
      <c r="R78" s="50">
        <v>74.399999999999991</v>
      </c>
      <c r="S78" s="51">
        <v>164.49999999999997</v>
      </c>
      <c r="T78" s="37">
        <v>699.91668701171875</v>
      </c>
      <c r="U78" s="37">
        <v>97.695823669433594</v>
      </c>
      <c r="V78" s="37">
        <v>33.659259796142578</v>
      </c>
      <c r="W78" s="37">
        <v>4.9866690635681152</v>
      </c>
      <c r="X78" s="37">
        <v>2.3122060298919678</v>
      </c>
      <c r="Y78" s="37">
        <v>6.7248630523681641</v>
      </c>
      <c r="Z78" s="37">
        <v>29.983619689941406</v>
      </c>
      <c r="AA78" s="37">
        <v>6.8540000915527344</v>
      </c>
      <c r="AB78" s="5">
        <v>0.23200000000000001</v>
      </c>
      <c r="AC78" s="33"/>
      <c r="AD78" s="49">
        <v>0.51</v>
      </c>
      <c r="AE78" s="38"/>
      <c r="AF78" s="49">
        <v>4.8499999999999996</v>
      </c>
      <c r="AG78" s="49">
        <v>-4.3479999999999998E-2</v>
      </c>
      <c r="AH78" s="34"/>
      <c r="AI78" s="34"/>
      <c r="AJ78" s="34"/>
      <c r="AK78" s="34"/>
      <c r="AL78" s="34"/>
      <c r="AM78" s="34"/>
      <c r="AN78" s="34"/>
    </row>
    <row r="79" spans="1:40" ht="18.75" x14ac:dyDescent="0.25">
      <c r="A79" s="6" t="s">
        <v>30</v>
      </c>
      <c r="B79" s="6" t="s">
        <v>31</v>
      </c>
      <c r="C79" s="26" t="s">
        <v>40</v>
      </c>
      <c r="D79" s="5">
        <v>2</v>
      </c>
      <c r="E79" s="35">
        <v>48</v>
      </c>
      <c r="F79" s="5">
        <v>700</v>
      </c>
      <c r="G79" s="23">
        <v>1</v>
      </c>
      <c r="H79" s="24" t="s">
        <v>33</v>
      </c>
      <c r="I79" s="5">
        <v>5</v>
      </c>
      <c r="J79" s="5">
        <v>100</v>
      </c>
      <c r="K79" s="24" t="s">
        <v>34</v>
      </c>
      <c r="L79" s="24" t="s">
        <v>36</v>
      </c>
      <c r="M79" s="24" t="s">
        <v>35</v>
      </c>
      <c r="N79" s="5" t="s">
        <v>37</v>
      </c>
      <c r="O79" s="5">
        <v>0</v>
      </c>
      <c r="P79" s="129"/>
      <c r="Q79" s="35">
        <v>48</v>
      </c>
      <c r="R79" s="50">
        <v>76.333333333333329</v>
      </c>
      <c r="S79" s="51">
        <v>151.00000000000003</v>
      </c>
      <c r="T79" s="37">
        <v>249.51510620117188</v>
      </c>
      <c r="U79" s="37">
        <v>0</v>
      </c>
      <c r="V79" s="37">
        <v>0.66970258951187134</v>
      </c>
      <c r="W79" s="37">
        <v>0</v>
      </c>
      <c r="X79" s="37">
        <v>0</v>
      </c>
      <c r="Y79" s="37">
        <v>6.5849828720092773</v>
      </c>
      <c r="Z79" s="37">
        <v>20.880159378051758</v>
      </c>
      <c r="AA79" s="37">
        <v>0</v>
      </c>
      <c r="AB79" s="5">
        <v>0</v>
      </c>
      <c r="AC79" s="5">
        <v>0.02</v>
      </c>
      <c r="AD79" s="49">
        <v>0.47</v>
      </c>
      <c r="AE79" s="38"/>
      <c r="AF79" s="49">
        <v>5.35</v>
      </c>
      <c r="AG79" s="52">
        <v>-4.2200000000000001E-2</v>
      </c>
      <c r="AH79" s="34"/>
      <c r="AI79" s="34"/>
      <c r="AJ79" s="34"/>
      <c r="AK79" s="34"/>
      <c r="AL79" s="34"/>
      <c r="AM79" s="34"/>
      <c r="AN79" s="34"/>
    </row>
    <row r="80" spans="1:40" ht="18.75" x14ac:dyDescent="0.25">
      <c r="A80" s="6" t="s">
        <v>30</v>
      </c>
      <c r="B80" s="6" t="s">
        <v>31</v>
      </c>
      <c r="C80" s="25" t="s">
        <v>39</v>
      </c>
      <c r="D80" s="5">
        <v>1</v>
      </c>
      <c r="E80" s="35">
        <v>0</v>
      </c>
      <c r="F80" s="5">
        <v>700</v>
      </c>
      <c r="G80" s="23">
        <v>1</v>
      </c>
      <c r="H80" s="24" t="s">
        <v>33</v>
      </c>
      <c r="I80" s="5">
        <v>5</v>
      </c>
      <c r="J80" s="5">
        <v>100</v>
      </c>
      <c r="K80" s="24" t="s">
        <v>34</v>
      </c>
      <c r="L80" s="24" t="s">
        <v>36</v>
      </c>
      <c r="M80" s="24" t="s">
        <v>35</v>
      </c>
      <c r="N80" s="5" t="s">
        <v>37</v>
      </c>
      <c r="O80" s="5">
        <v>0</v>
      </c>
      <c r="P80" s="129"/>
      <c r="Q80" s="35">
        <v>0</v>
      </c>
      <c r="R80" s="53">
        <v>0.308</v>
      </c>
      <c r="S80" s="28"/>
      <c r="T80" s="37">
        <v>700.58831787109375</v>
      </c>
      <c r="U80" s="37">
        <v>100</v>
      </c>
      <c r="V80" s="37">
        <v>113.89569854736328</v>
      </c>
      <c r="W80" s="37">
        <v>5.0173301696777344</v>
      </c>
      <c r="X80" s="37">
        <v>0</v>
      </c>
      <c r="Y80" s="37">
        <v>6.8323779106140137</v>
      </c>
      <c r="Z80" s="37">
        <v>29.965000152587891</v>
      </c>
      <c r="AA80" s="37">
        <v>0</v>
      </c>
      <c r="AB80" s="5">
        <v>0</v>
      </c>
      <c r="AC80" s="33"/>
      <c r="AD80" s="54">
        <v>9.51</v>
      </c>
      <c r="AE80" s="38"/>
      <c r="AF80" s="54">
        <v>35.11</v>
      </c>
      <c r="AG80" s="54">
        <v>0.27107999999999999</v>
      </c>
      <c r="AH80" s="34"/>
      <c r="AI80" s="34"/>
      <c r="AJ80" s="34"/>
      <c r="AK80" s="34"/>
      <c r="AL80" s="34"/>
      <c r="AM80" s="34"/>
      <c r="AN80" s="34"/>
    </row>
    <row r="81" spans="1:40" ht="18.75" x14ac:dyDescent="0.25">
      <c r="A81" s="6" t="s">
        <v>30</v>
      </c>
      <c r="B81" s="6" t="s">
        <v>31</v>
      </c>
      <c r="C81" s="25" t="s">
        <v>39</v>
      </c>
      <c r="D81" s="5">
        <v>1</v>
      </c>
      <c r="E81" s="35">
        <v>2</v>
      </c>
      <c r="F81" s="5">
        <v>700</v>
      </c>
      <c r="G81" s="23">
        <v>1</v>
      </c>
      <c r="H81" s="24" t="s">
        <v>33</v>
      </c>
      <c r="I81" s="5">
        <v>5</v>
      </c>
      <c r="J81" s="5">
        <v>100</v>
      </c>
      <c r="K81" s="24" t="s">
        <v>34</v>
      </c>
      <c r="L81" s="24" t="s">
        <v>36</v>
      </c>
      <c r="M81" s="24" t="s">
        <v>35</v>
      </c>
      <c r="N81" s="5" t="s">
        <v>37</v>
      </c>
      <c r="O81" s="5">
        <v>0</v>
      </c>
      <c r="P81" s="129"/>
      <c r="Q81" s="35">
        <v>2</v>
      </c>
      <c r="R81" s="53">
        <v>0.54033333333333333</v>
      </c>
      <c r="S81" s="28"/>
      <c r="T81" s="37">
        <v>700.25048828125</v>
      </c>
      <c r="U81" s="37">
        <v>100</v>
      </c>
      <c r="V81" s="37">
        <v>105.14550018310547</v>
      </c>
      <c r="W81" s="37">
        <v>5.0000009536743164</v>
      </c>
      <c r="X81" s="37">
        <v>0</v>
      </c>
      <c r="Y81" s="37">
        <v>6.7507200241088867</v>
      </c>
      <c r="Z81" s="37">
        <v>29.995819091796875</v>
      </c>
      <c r="AA81" s="37">
        <v>0</v>
      </c>
      <c r="AB81" s="5">
        <v>0</v>
      </c>
      <c r="AC81" s="33"/>
      <c r="AD81" s="54">
        <v>10.08</v>
      </c>
      <c r="AE81" s="38"/>
      <c r="AF81" s="54">
        <v>32.9</v>
      </c>
      <c r="AG81" s="54">
        <v>0.22888</v>
      </c>
      <c r="AH81" s="34"/>
      <c r="AI81" s="34"/>
      <c r="AJ81" s="34"/>
      <c r="AK81" s="34"/>
      <c r="AL81" s="34"/>
      <c r="AM81" s="34"/>
      <c r="AN81" s="34"/>
    </row>
    <row r="82" spans="1:40" ht="18.75" x14ac:dyDescent="0.25">
      <c r="A82" s="6" t="s">
        <v>30</v>
      </c>
      <c r="B82" s="6" t="s">
        <v>31</v>
      </c>
      <c r="C82" s="25" t="s">
        <v>39</v>
      </c>
      <c r="D82" s="5">
        <v>1</v>
      </c>
      <c r="E82" s="35">
        <v>4</v>
      </c>
      <c r="F82" s="5">
        <v>700</v>
      </c>
      <c r="G82" s="23">
        <v>1</v>
      </c>
      <c r="H82" s="24" t="s">
        <v>33</v>
      </c>
      <c r="I82" s="5">
        <v>5</v>
      </c>
      <c r="J82" s="5">
        <v>100</v>
      </c>
      <c r="K82" s="24" t="s">
        <v>34</v>
      </c>
      <c r="L82" s="24" t="s">
        <v>36</v>
      </c>
      <c r="M82" s="24" t="s">
        <v>35</v>
      </c>
      <c r="N82" s="5" t="s">
        <v>37</v>
      </c>
      <c r="O82" s="5">
        <v>0</v>
      </c>
      <c r="P82" s="129"/>
      <c r="Q82" s="35">
        <v>4</v>
      </c>
      <c r="R82" s="53">
        <v>1.5346666666666666</v>
      </c>
      <c r="S82" s="28"/>
      <c r="T82" s="37">
        <v>700.0087890625</v>
      </c>
      <c r="U82" s="37">
        <v>100</v>
      </c>
      <c r="V82" s="37">
        <v>83.897987365722656</v>
      </c>
      <c r="W82" s="37">
        <v>5.0026431083679199</v>
      </c>
      <c r="X82" s="37">
        <v>0</v>
      </c>
      <c r="Y82" s="37">
        <v>6.8800129890441895</v>
      </c>
      <c r="Z82" s="37">
        <v>30.038839340209961</v>
      </c>
      <c r="AA82" s="37">
        <v>0</v>
      </c>
      <c r="AB82" s="5">
        <v>0</v>
      </c>
      <c r="AC82" s="33"/>
      <c r="AD82" s="54">
        <v>16.670000000000002</v>
      </c>
      <c r="AE82" s="38"/>
      <c r="AF82" s="54">
        <v>29.31</v>
      </c>
      <c r="AG82" s="54">
        <v>-3.3250000000000002E-2</v>
      </c>
      <c r="AH82" s="34"/>
      <c r="AI82" s="34"/>
      <c r="AJ82" s="34"/>
      <c r="AK82" s="34"/>
      <c r="AL82" s="34"/>
      <c r="AM82" s="34"/>
      <c r="AN82" s="34"/>
    </row>
    <row r="83" spans="1:40" ht="18.75" x14ac:dyDescent="0.25">
      <c r="A83" s="6" t="s">
        <v>30</v>
      </c>
      <c r="B83" s="6" t="s">
        <v>31</v>
      </c>
      <c r="C83" s="25" t="s">
        <v>39</v>
      </c>
      <c r="D83" s="5">
        <v>1</v>
      </c>
      <c r="E83" s="35">
        <v>6</v>
      </c>
      <c r="F83" s="5">
        <v>700</v>
      </c>
      <c r="G83" s="23">
        <v>1</v>
      </c>
      <c r="H83" s="24" t="s">
        <v>33</v>
      </c>
      <c r="I83" s="5">
        <v>5</v>
      </c>
      <c r="J83" s="5">
        <v>100</v>
      </c>
      <c r="K83" s="24" t="s">
        <v>34</v>
      </c>
      <c r="L83" s="24" t="s">
        <v>36</v>
      </c>
      <c r="M83" s="24" t="s">
        <v>35</v>
      </c>
      <c r="N83" s="5" t="s">
        <v>37</v>
      </c>
      <c r="O83" s="5">
        <v>0</v>
      </c>
      <c r="P83" s="129"/>
      <c r="Q83" s="35">
        <v>6</v>
      </c>
      <c r="R83" s="53">
        <v>6.1333333333333329</v>
      </c>
      <c r="S83" s="32">
        <v>28.5</v>
      </c>
      <c r="T83" s="37">
        <v>699.9893798828125</v>
      </c>
      <c r="U83" s="37">
        <v>91.166366577148438</v>
      </c>
      <c r="V83" s="37">
        <v>41.679759979248047</v>
      </c>
      <c r="W83" s="37">
        <v>4.6311497688293457</v>
      </c>
      <c r="X83" s="37">
        <v>8.8352737426757813</v>
      </c>
      <c r="Y83" s="37">
        <v>6.7860398292541504</v>
      </c>
      <c r="Z83" s="37">
        <v>30.051130294799805</v>
      </c>
      <c r="AA83" s="37">
        <v>0</v>
      </c>
      <c r="AB83" s="5">
        <v>0</v>
      </c>
      <c r="AC83" s="33"/>
      <c r="AD83" s="54">
        <v>28.11</v>
      </c>
      <c r="AE83" s="38"/>
      <c r="AF83" s="54">
        <v>26.52</v>
      </c>
      <c r="AG83" s="54">
        <v>-3.5799999999999998E-2</v>
      </c>
      <c r="AH83" s="34"/>
      <c r="AI83" s="34"/>
      <c r="AJ83" s="34"/>
      <c r="AK83" s="34"/>
      <c r="AL83" s="34"/>
      <c r="AM83" s="34"/>
      <c r="AN83" s="34"/>
    </row>
    <row r="84" spans="1:40" ht="18.75" x14ac:dyDescent="0.25">
      <c r="A84" s="6" t="s">
        <v>30</v>
      </c>
      <c r="B84" s="6" t="s">
        <v>31</v>
      </c>
      <c r="C84" s="25" t="s">
        <v>39</v>
      </c>
      <c r="D84" s="5">
        <v>1</v>
      </c>
      <c r="E84" s="35">
        <v>8</v>
      </c>
      <c r="F84" s="5">
        <v>700</v>
      </c>
      <c r="G84" s="23">
        <v>1</v>
      </c>
      <c r="H84" s="24" t="s">
        <v>33</v>
      </c>
      <c r="I84" s="5">
        <v>5</v>
      </c>
      <c r="J84" s="5">
        <v>100</v>
      </c>
      <c r="K84" s="24" t="s">
        <v>34</v>
      </c>
      <c r="L84" s="24" t="s">
        <v>36</v>
      </c>
      <c r="M84" s="24" t="s">
        <v>35</v>
      </c>
      <c r="N84" s="5" t="s">
        <v>37</v>
      </c>
      <c r="O84" s="5">
        <v>0</v>
      </c>
      <c r="P84" s="129"/>
      <c r="Q84" s="35">
        <v>8</v>
      </c>
      <c r="R84" s="53">
        <v>15.613333333333335</v>
      </c>
      <c r="S84" s="28"/>
      <c r="T84" s="37">
        <v>700.5438232421875</v>
      </c>
      <c r="U84" s="37">
        <v>90.768516540527344</v>
      </c>
      <c r="V84" s="37">
        <v>35.689178466796875</v>
      </c>
      <c r="W84" s="37">
        <v>4.5800437927246094</v>
      </c>
      <c r="X84" s="37">
        <v>9.2367315292358398</v>
      </c>
      <c r="Y84" s="37">
        <v>6.8877902030944824</v>
      </c>
      <c r="Z84" s="37">
        <v>29.81757926940918</v>
      </c>
      <c r="AA84" s="37">
        <v>0</v>
      </c>
      <c r="AB84" s="5">
        <v>0</v>
      </c>
      <c r="AC84" s="33"/>
      <c r="AD84" s="54">
        <v>17.05</v>
      </c>
      <c r="AE84" s="38"/>
      <c r="AF84" s="54">
        <v>22.78</v>
      </c>
      <c r="AG84" s="54">
        <v>-4.539E-2</v>
      </c>
      <c r="AH84" s="34"/>
      <c r="AI84" s="34"/>
      <c r="AJ84" s="34"/>
      <c r="AK84" s="34"/>
      <c r="AL84" s="34"/>
      <c r="AM84" s="34"/>
      <c r="AN84" s="34"/>
    </row>
    <row r="85" spans="1:40" ht="18.75" x14ac:dyDescent="0.25">
      <c r="A85" s="6" t="s">
        <v>30</v>
      </c>
      <c r="B85" s="6" t="s">
        <v>31</v>
      </c>
      <c r="C85" s="25" t="s">
        <v>39</v>
      </c>
      <c r="D85" s="5">
        <v>1</v>
      </c>
      <c r="E85" s="35">
        <v>10</v>
      </c>
      <c r="F85" s="5">
        <v>700</v>
      </c>
      <c r="G85" s="23">
        <v>1</v>
      </c>
      <c r="H85" s="24" t="s">
        <v>33</v>
      </c>
      <c r="I85" s="5">
        <v>5</v>
      </c>
      <c r="J85" s="5">
        <v>100</v>
      </c>
      <c r="K85" s="24" t="s">
        <v>34</v>
      </c>
      <c r="L85" s="24" t="s">
        <v>36</v>
      </c>
      <c r="M85" s="24" t="s">
        <v>35</v>
      </c>
      <c r="N85" s="5" t="s">
        <v>37</v>
      </c>
      <c r="O85" s="5">
        <v>0</v>
      </c>
      <c r="P85" s="129"/>
      <c r="Q85" s="35">
        <v>10</v>
      </c>
      <c r="R85" s="53">
        <v>31.666666666666668</v>
      </c>
      <c r="S85" s="28"/>
      <c r="T85" s="37">
        <v>699.638427734375</v>
      </c>
      <c r="U85" s="37">
        <v>74.635528564453125</v>
      </c>
      <c r="V85" s="37">
        <v>39.069629669189453</v>
      </c>
      <c r="W85" s="37">
        <v>4.3636560440063477</v>
      </c>
      <c r="X85" s="37">
        <v>25.364849090576172</v>
      </c>
      <c r="Y85" s="37">
        <v>6.7050290107727051</v>
      </c>
      <c r="Z85" s="37">
        <v>29.99574089050293</v>
      </c>
      <c r="AA85" s="37">
        <v>10.393329620361328</v>
      </c>
      <c r="AB85" s="5">
        <v>0.35299999999999998</v>
      </c>
      <c r="AC85" s="33"/>
      <c r="AD85" s="54">
        <v>69.930000000000007</v>
      </c>
      <c r="AE85" s="38"/>
      <c r="AF85" s="54">
        <v>21.02</v>
      </c>
      <c r="AG85" s="54">
        <v>-5.1789999999999996E-2</v>
      </c>
      <c r="AH85" s="34"/>
      <c r="AI85" s="34"/>
      <c r="AJ85" s="34"/>
      <c r="AK85" s="34"/>
      <c r="AL85" s="34"/>
      <c r="AM85" s="34"/>
      <c r="AN85" s="34"/>
    </row>
    <row r="86" spans="1:40" ht="18.75" x14ac:dyDescent="0.25">
      <c r="A86" s="6" t="s">
        <v>30</v>
      </c>
      <c r="B86" s="6" t="s">
        <v>31</v>
      </c>
      <c r="C86" s="25" t="s">
        <v>39</v>
      </c>
      <c r="D86" s="5">
        <v>1</v>
      </c>
      <c r="E86" s="35">
        <v>12</v>
      </c>
      <c r="F86" s="5">
        <v>700</v>
      </c>
      <c r="G86" s="23">
        <v>1</v>
      </c>
      <c r="H86" s="24" t="s">
        <v>33</v>
      </c>
      <c r="I86" s="5">
        <v>5</v>
      </c>
      <c r="J86" s="5">
        <v>100</v>
      </c>
      <c r="K86" s="24" t="s">
        <v>34</v>
      </c>
      <c r="L86" s="24" t="s">
        <v>36</v>
      </c>
      <c r="M86" s="24" t="s">
        <v>35</v>
      </c>
      <c r="N86" s="5" t="s">
        <v>37</v>
      </c>
      <c r="O86" s="5">
        <v>0</v>
      </c>
      <c r="P86" s="129"/>
      <c r="Q86" s="35">
        <v>12</v>
      </c>
      <c r="R86" s="53">
        <v>42.033333333333331</v>
      </c>
      <c r="S86" s="28"/>
      <c r="T86" s="37">
        <v>700.03387451171875</v>
      </c>
      <c r="U86" s="37">
        <v>57.143169403076172</v>
      </c>
      <c r="V86" s="37">
        <v>18.001649856567383</v>
      </c>
      <c r="W86" s="37">
        <v>5.3978691101074219</v>
      </c>
      <c r="X86" s="37">
        <v>42.972209930419922</v>
      </c>
      <c r="Y86" s="37">
        <v>6.7435898780822754</v>
      </c>
      <c r="Z86" s="37">
        <v>30.020360946655273</v>
      </c>
      <c r="AA86" s="37">
        <v>20.243019104003906</v>
      </c>
      <c r="AB86" s="5">
        <v>0.68799999999999994</v>
      </c>
      <c r="AC86" s="33"/>
      <c r="AD86" s="54">
        <v>4.3499999999999996</v>
      </c>
      <c r="AE86" s="38"/>
      <c r="AF86" s="54">
        <v>14.96</v>
      </c>
      <c r="AG86" s="54">
        <v>-7.2249999999999995E-2</v>
      </c>
      <c r="AH86" s="34"/>
      <c r="AI86" s="34"/>
      <c r="AJ86" s="34"/>
      <c r="AK86" s="34"/>
      <c r="AL86" s="34"/>
      <c r="AM86" s="34"/>
      <c r="AN86" s="34"/>
    </row>
    <row r="87" spans="1:40" ht="18.75" x14ac:dyDescent="0.25">
      <c r="A87" s="6" t="s">
        <v>30</v>
      </c>
      <c r="B87" s="6" t="s">
        <v>31</v>
      </c>
      <c r="C87" s="25" t="s">
        <v>39</v>
      </c>
      <c r="D87" s="5">
        <v>1</v>
      </c>
      <c r="E87" s="35">
        <v>14</v>
      </c>
      <c r="F87" s="5">
        <v>700</v>
      </c>
      <c r="G87" s="23">
        <v>1</v>
      </c>
      <c r="H87" s="24" t="s">
        <v>33</v>
      </c>
      <c r="I87" s="5">
        <v>5</v>
      </c>
      <c r="J87" s="5">
        <v>100</v>
      </c>
      <c r="K87" s="24" t="s">
        <v>34</v>
      </c>
      <c r="L87" s="24" t="s">
        <v>36</v>
      </c>
      <c r="M87" s="24" t="s">
        <v>35</v>
      </c>
      <c r="N87" s="5" t="s">
        <v>37</v>
      </c>
      <c r="O87" s="5">
        <v>0</v>
      </c>
      <c r="P87" s="129"/>
      <c r="Q87" s="35">
        <v>14</v>
      </c>
      <c r="R87" s="53">
        <v>45.966666666666669</v>
      </c>
      <c r="S87" s="28"/>
      <c r="T87" s="37">
        <v>699.7406005859375</v>
      </c>
      <c r="U87" s="37">
        <v>52.399738311767578</v>
      </c>
      <c r="V87" s="37">
        <v>44.207611083984375</v>
      </c>
      <c r="W87" s="37">
        <v>5.4477729797363281</v>
      </c>
      <c r="X87" s="37">
        <v>47.594661712646484</v>
      </c>
      <c r="Y87" s="37">
        <v>6.7455339431762695</v>
      </c>
      <c r="Z87" s="37">
        <v>29.983499526977539</v>
      </c>
      <c r="AA87" s="37">
        <v>30.189359664916992</v>
      </c>
      <c r="AB87" s="5">
        <v>1.026</v>
      </c>
      <c r="AC87" s="33"/>
      <c r="AD87" s="54">
        <v>9.8699999999999992</v>
      </c>
      <c r="AE87" s="38"/>
      <c r="AF87" s="54">
        <v>12.24</v>
      </c>
      <c r="AG87" s="54">
        <v>7.3460299999999998</v>
      </c>
      <c r="AH87" s="34"/>
      <c r="AI87" s="34"/>
      <c r="AJ87" s="34"/>
      <c r="AK87" s="34"/>
      <c r="AL87" s="34"/>
      <c r="AM87" s="34"/>
      <c r="AN87" s="34"/>
    </row>
    <row r="88" spans="1:40" ht="18.75" x14ac:dyDescent="0.25">
      <c r="A88" s="6" t="s">
        <v>30</v>
      </c>
      <c r="B88" s="6" t="s">
        <v>31</v>
      </c>
      <c r="C88" s="25" t="s">
        <v>39</v>
      </c>
      <c r="D88" s="5">
        <v>1</v>
      </c>
      <c r="E88" s="35">
        <v>16</v>
      </c>
      <c r="F88" s="5">
        <v>700</v>
      </c>
      <c r="G88" s="23">
        <v>1</v>
      </c>
      <c r="H88" s="24" t="s">
        <v>33</v>
      </c>
      <c r="I88" s="5">
        <v>5</v>
      </c>
      <c r="J88" s="5">
        <v>100</v>
      </c>
      <c r="K88" s="24" t="s">
        <v>34</v>
      </c>
      <c r="L88" s="24" t="s">
        <v>36</v>
      </c>
      <c r="M88" s="24" t="s">
        <v>35</v>
      </c>
      <c r="N88" s="5" t="s">
        <v>37</v>
      </c>
      <c r="O88" s="5">
        <v>0</v>
      </c>
      <c r="P88" s="129"/>
      <c r="Q88" s="35">
        <v>16</v>
      </c>
      <c r="R88" s="53">
        <v>64</v>
      </c>
      <c r="S88" s="28"/>
      <c r="T88" s="37">
        <v>700.20343017578125</v>
      </c>
      <c r="U88" s="37">
        <v>32.791591644287109</v>
      </c>
      <c r="V88" s="37">
        <v>43.714008331298828</v>
      </c>
      <c r="W88" s="37">
        <v>5.4204339981079102</v>
      </c>
      <c r="X88" s="37">
        <v>67.20391845703125</v>
      </c>
      <c r="Y88" s="37">
        <v>6.7435898780822754</v>
      </c>
      <c r="Z88" s="37">
        <v>30.00200080871582</v>
      </c>
      <c r="AA88" s="37">
        <v>16.309999465942383</v>
      </c>
      <c r="AB88" s="5">
        <v>0.55400000000000005</v>
      </c>
      <c r="AC88" s="33"/>
      <c r="AD88" s="54">
        <v>17.489999999999998</v>
      </c>
      <c r="AE88" s="38"/>
      <c r="AF88" s="54">
        <v>7.33</v>
      </c>
      <c r="AG88" s="54">
        <v>9.4238900000000001</v>
      </c>
      <c r="AH88" s="34"/>
      <c r="AI88" s="34"/>
      <c r="AJ88" s="34"/>
      <c r="AK88" s="34"/>
      <c r="AL88" s="34"/>
      <c r="AM88" s="34"/>
      <c r="AN88" s="34"/>
    </row>
    <row r="89" spans="1:40" ht="18.75" x14ac:dyDescent="0.25">
      <c r="A89" s="6" t="s">
        <v>30</v>
      </c>
      <c r="B89" s="6" t="s">
        <v>31</v>
      </c>
      <c r="C89" s="25" t="s">
        <v>39</v>
      </c>
      <c r="D89" s="5">
        <v>1</v>
      </c>
      <c r="E89" s="35">
        <v>18</v>
      </c>
      <c r="F89" s="5">
        <v>700</v>
      </c>
      <c r="G89" s="23">
        <v>1</v>
      </c>
      <c r="H89" s="24" t="s">
        <v>33</v>
      </c>
      <c r="I89" s="5">
        <v>5</v>
      </c>
      <c r="J89" s="5">
        <v>100</v>
      </c>
      <c r="K89" s="24" t="s">
        <v>34</v>
      </c>
      <c r="L89" s="24" t="s">
        <v>36</v>
      </c>
      <c r="M89" s="24" t="s">
        <v>35</v>
      </c>
      <c r="N89" s="5" t="s">
        <v>37</v>
      </c>
      <c r="O89" s="5">
        <v>0</v>
      </c>
      <c r="P89" s="129"/>
      <c r="Q89" s="35">
        <v>18</v>
      </c>
      <c r="R89" s="53">
        <v>63.6</v>
      </c>
      <c r="S89" s="55">
        <v>192.99999999999994</v>
      </c>
      <c r="T89" s="37">
        <v>700.4224853515625</v>
      </c>
      <c r="U89" s="37">
        <v>73.493301391601563</v>
      </c>
      <c r="V89" s="37">
        <v>36.46697998046875</v>
      </c>
      <c r="W89" s="37">
        <v>6.059999942779541</v>
      </c>
      <c r="X89" s="37">
        <v>26.5047607421875</v>
      </c>
      <c r="Y89" s="37">
        <v>6.7218790054321289</v>
      </c>
      <c r="Z89" s="37">
        <v>29.977399826049805</v>
      </c>
      <c r="AA89" s="37">
        <v>11.409999847412109</v>
      </c>
      <c r="AB89" s="5">
        <v>0.38700000000000001</v>
      </c>
      <c r="AC89" s="33"/>
      <c r="AD89" s="54">
        <v>68.72</v>
      </c>
      <c r="AE89" s="38"/>
      <c r="AF89" s="54">
        <v>7.42</v>
      </c>
      <c r="AG89" s="54">
        <v>6.3899999999999998E-3</v>
      </c>
      <c r="AH89" s="34"/>
      <c r="AI89" s="34"/>
      <c r="AJ89" s="34"/>
      <c r="AK89" s="34"/>
      <c r="AL89" s="34"/>
      <c r="AM89" s="34"/>
      <c r="AN89" s="34"/>
    </row>
    <row r="90" spans="1:40" ht="18.75" x14ac:dyDescent="0.25">
      <c r="A90" s="6" t="s">
        <v>30</v>
      </c>
      <c r="B90" s="6" t="s">
        <v>31</v>
      </c>
      <c r="C90" s="25" t="s">
        <v>39</v>
      </c>
      <c r="D90" s="5">
        <v>1</v>
      </c>
      <c r="E90" s="35">
        <v>20</v>
      </c>
      <c r="F90" s="5">
        <v>700</v>
      </c>
      <c r="G90" s="23">
        <v>1</v>
      </c>
      <c r="H90" s="24" t="s">
        <v>33</v>
      </c>
      <c r="I90" s="5">
        <v>5</v>
      </c>
      <c r="J90" s="5">
        <v>100</v>
      </c>
      <c r="K90" s="24" t="s">
        <v>34</v>
      </c>
      <c r="L90" s="24" t="s">
        <v>36</v>
      </c>
      <c r="M90" s="24" t="s">
        <v>35</v>
      </c>
      <c r="N90" s="5" t="s">
        <v>37</v>
      </c>
      <c r="O90" s="5">
        <v>0</v>
      </c>
      <c r="P90" s="129"/>
      <c r="Q90" s="35">
        <v>20</v>
      </c>
      <c r="R90" s="53">
        <v>70.133333333333326</v>
      </c>
      <c r="S90" s="55">
        <v>209.50000000000003</v>
      </c>
      <c r="T90" s="37">
        <v>700.05181884765625</v>
      </c>
      <c r="U90" s="37">
        <v>80.787246704101563</v>
      </c>
      <c r="V90" s="37">
        <v>38.957450866699219</v>
      </c>
      <c r="W90" s="37">
        <v>6.2143149375915527</v>
      </c>
      <c r="X90" s="37">
        <v>19.214059829711914</v>
      </c>
      <c r="Y90" s="37">
        <v>6.7069740295410156</v>
      </c>
      <c r="Z90" s="37">
        <v>29.989780426025391</v>
      </c>
      <c r="AA90" s="37">
        <v>11.409999847412109</v>
      </c>
      <c r="AB90" s="5">
        <v>0.38700000000000001</v>
      </c>
      <c r="AC90" s="33"/>
      <c r="AD90" s="54">
        <v>83.17</v>
      </c>
      <c r="AE90" s="38"/>
      <c r="AF90" s="54">
        <v>4.58</v>
      </c>
      <c r="AG90" s="54">
        <v>-3.9E-2</v>
      </c>
      <c r="AH90" s="34"/>
      <c r="AI90" s="34"/>
      <c r="AJ90" s="34"/>
      <c r="AK90" s="34"/>
      <c r="AL90" s="34"/>
      <c r="AM90" s="34"/>
      <c r="AN90" s="34"/>
    </row>
    <row r="91" spans="1:40" ht="18.75" x14ac:dyDescent="0.25">
      <c r="A91" s="6" t="s">
        <v>30</v>
      </c>
      <c r="B91" s="6" t="s">
        <v>31</v>
      </c>
      <c r="C91" s="25" t="s">
        <v>39</v>
      </c>
      <c r="D91" s="5">
        <v>1</v>
      </c>
      <c r="E91" s="35">
        <v>22</v>
      </c>
      <c r="F91" s="5">
        <v>700</v>
      </c>
      <c r="G91" s="23">
        <v>1</v>
      </c>
      <c r="H91" s="24" t="s">
        <v>33</v>
      </c>
      <c r="I91" s="5">
        <v>5</v>
      </c>
      <c r="J91" s="5">
        <v>100</v>
      </c>
      <c r="K91" s="24" t="s">
        <v>34</v>
      </c>
      <c r="L91" s="24" t="s">
        <v>36</v>
      </c>
      <c r="M91" s="24" t="s">
        <v>35</v>
      </c>
      <c r="N91" s="5" t="s">
        <v>37</v>
      </c>
      <c r="O91" s="5">
        <v>0</v>
      </c>
      <c r="P91" s="129"/>
      <c r="Q91" s="35">
        <v>22</v>
      </c>
      <c r="R91" s="53">
        <v>75.866666666666674</v>
      </c>
      <c r="S91" s="55">
        <v>243.00000000000011</v>
      </c>
      <c r="T91" s="37">
        <v>700.1461181640625</v>
      </c>
      <c r="U91" s="37">
        <v>78.409469604492188</v>
      </c>
      <c r="V91" s="37">
        <v>41.679759979248047</v>
      </c>
      <c r="W91" s="37">
        <v>6.0173802375793457</v>
      </c>
      <c r="X91" s="37">
        <v>21.595539093017578</v>
      </c>
      <c r="Y91" s="37">
        <v>6.7024369239807129</v>
      </c>
      <c r="Z91" s="37">
        <v>30.008140563964844</v>
      </c>
      <c r="AA91" s="37">
        <v>14.829999923706055</v>
      </c>
      <c r="AB91" s="5">
        <v>0.504</v>
      </c>
      <c r="AC91" s="33"/>
      <c r="AD91" s="54">
        <v>81.540000000000006</v>
      </c>
      <c r="AE91" s="38"/>
      <c r="AF91" s="54">
        <v>3.04</v>
      </c>
      <c r="AG91" s="54">
        <v>-3.7719999999999997E-2</v>
      </c>
      <c r="AH91" s="34"/>
      <c r="AI91" s="34"/>
      <c r="AJ91" s="34"/>
      <c r="AK91" s="34"/>
      <c r="AL91" s="34"/>
      <c r="AM91" s="34"/>
      <c r="AN91" s="34"/>
    </row>
    <row r="92" spans="1:40" ht="18.75" x14ac:dyDescent="0.25">
      <c r="A92" s="6" t="s">
        <v>30</v>
      </c>
      <c r="B92" s="6" t="s">
        <v>31</v>
      </c>
      <c r="C92" s="25" t="s">
        <v>39</v>
      </c>
      <c r="D92" s="5">
        <v>1</v>
      </c>
      <c r="E92" s="35">
        <v>24</v>
      </c>
      <c r="F92" s="5">
        <v>700</v>
      </c>
      <c r="G92" s="23">
        <v>1</v>
      </c>
      <c r="H92" s="24" t="s">
        <v>33</v>
      </c>
      <c r="I92" s="5">
        <v>5</v>
      </c>
      <c r="J92" s="5">
        <v>100</v>
      </c>
      <c r="K92" s="24" t="s">
        <v>34</v>
      </c>
      <c r="L92" s="24" t="s">
        <v>36</v>
      </c>
      <c r="M92" s="24" t="s">
        <v>35</v>
      </c>
      <c r="N92" s="5" t="s">
        <v>37</v>
      </c>
      <c r="O92" s="5">
        <v>0</v>
      </c>
      <c r="P92" s="129"/>
      <c r="Q92" s="35">
        <v>24</v>
      </c>
      <c r="R92" s="53">
        <v>83.733333333333334</v>
      </c>
      <c r="S92" s="55">
        <v>219.99999999999997</v>
      </c>
      <c r="T92" s="37">
        <v>700.1768798828125</v>
      </c>
      <c r="U92" s="37">
        <v>77.560089111328125</v>
      </c>
      <c r="V92" s="37">
        <v>39.466011047363281</v>
      </c>
      <c r="W92" s="37">
        <v>6.0047712326049805</v>
      </c>
      <c r="X92" s="37">
        <v>22.440189361572266</v>
      </c>
      <c r="Y92" s="37">
        <v>6.711510181427002</v>
      </c>
      <c r="Z92" s="37">
        <v>30.002119064331055</v>
      </c>
      <c r="AA92" s="37">
        <v>17</v>
      </c>
      <c r="AB92" s="5">
        <v>0.57799999999999996</v>
      </c>
      <c r="AC92" s="33"/>
      <c r="AD92" s="54">
        <v>127.07</v>
      </c>
      <c r="AE92" s="38"/>
      <c r="AF92" s="54">
        <v>1.62</v>
      </c>
      <c r="AG92" s="54">
        <v>-3.644E-2</v>
      </c>
      <c r="AH92" s="34"/>
      <c r="AI92" s="34"/>
      <c r="AJ92" s="34"/>
      <c r="AK92" s="34"/>
      <c r="AL92" s="34"/>
      <c r="AM92" s="34"/>
      <c r="AN92" s="34"/>
    </row>
    <row r="93" spans="1:40" ht="18.75" x14ac:dyDescent="0.25">
      <c r="A93" s="6" t="s">
        <v>30</v>
      </c>
      <c r="B93" s="6" t="s">
        <v>31</v>
      </c>
      <c r="C93" s="25" t="s">
        <v>39</v>
      </c>
      <c r="D93" s="5">
        <v>2</v>
      </c>
      <c r="E93" s="35">
        <v>28</v>
      </c>
      <c r="F93" s="5">
        <v>700</v>
      </c>
      <c r="G93" s="23">
        <v>1</v>
      </c>
      <c r="H93" s="24" t="s">
        <v>33</v>
      </c>
      <c r="I93" s="5">
        <v>5</v>
      </c>
      <c r="J93" s="5">
        <v>100</v>
      </c>
      <c r="K93" s="24" t="s">
        <v>34</v>
      </c>
      <c r="L93" s="24" t="s">
        <v>36</v>
      </c>
      <c r="M93" s="24" t="s">
        <v>35</v>
      </c>
      <c r="N93" s="5" t="s">
        <v>37</v>
      </c>
      <c r="O93" s="5">
        <v>0</v>
      </c>
      <c r="P93" s="129"/>
      <c r="Q93" s="35">
        <v>28</v>
      </c>
      <c r="R93" s="53">
        <v>81.866666666666674</v>
      </c>
      <c r="S93" s="55">
        <v>233.50000000000003</v>
      </c>
      <c r="T93" s="37">
        <v>700.47967529296875</v>
      </c>
      <c r="U93" s="37">
        <v>87.595756530761719</v>
      </c>
      <c r="V93" s="37">
        <v>38.299301147460938</v>
      </c>
      <c r="W93" s="37">
        <v>4.9560990333557129</v>
      </c>
      <c r="X93" s="37">
        <v>12.406660079956055</v>
      </c>
      <c r="Y93" s="37">
        <v>6.7416458129882813</v>
      </c>
      <c r="Z93" s="37">
        <v>29.99574089050293</v>
      </c>
      <c r="AA93" s="37">
        <v>19.549999237060547</v>
      </c>
      <c r="AB93" s="5">
        <v>0.66400000000000003</v>
      </c>
      <c r="AC93" s="33"/>
      <c r="AD93" s="54">
        <v>254.45</v>
      </c>
      <c r="AE93" s="38"/>
      <c r="AF93" s="54">
        <v>0.08</v>
      </c>
      <c r="AG93" s="54">
        <v>1.4167799999999999</v>
      </c>
      <c r="AH93" s="34"/>
      <c r="AI93" s="34"/>
      <c r="AJ93" s="34"/>
      <c r="AK93" s="34"/>
      <c r="AL93" s="34"/>
      <c r="AM93" s="34"/>
      <c r="AN93" s="34"/>
    </row>
    <row r="94" spans="1:40" ht="18.75" x14ac:dyDescent="0.25">
      <c r="A94" s="6" t="s">
        <v>30</v>
      </c>
      <c r="B94" s="6" t="s">
        <v>31</v>
      </c>
      <c r="C94" s="25" t="s">
        <v>39</v>
      </c>
      <c r="D94" s="5">
        <v>2</v>
      </c>
      <c r="E94" s="35">
        <v>32</v>
      </c>
      <c r="F94" s="5">
        <v>700</v>
      </c>
      <c r="G94" s="23">
        <v>1</v>
      </c>
      <c r="H94" s="24" t="s">
        <v>33</v>
      </c>
      <c r="I94" s="5">
        <v>5</v>
      </c>
      <c r="J94" s="5">
        <v>100</v>
      </c>
      <c r="K94" s="24" t="s">
        <v>34</v>
      </c>
      <c r="L94" s="24" t="s">
        <v>36</v>
      </c>
      <c r="M94" s="24" t="s">
        <v>35</v>
      </c>
      <c r="N94" s="5" t="s">
        <v>37</v>
      </c>
      <c r="O94" s="5">
        <v>0</v>
      </c>
      <c r="P94" s="129"/>
      <c r="Q94" s="35">
        <v>32</v>
      </c>
      <c r="R94" s="53">
        <v>78.533333333333346</v>
      </c>
      <c r="S94" s="55">
        <v>217.99999999999997</v>
      </c>
      <c r="T94" s="37">
        <v>699.919921875</v>
      </c>
      <c r="U94" s="37">
        <v>95.328872680664063</v>
      </c>
      <c r="V94" s="37">
        <v>41.560089111328125</v>
      </c>
      <c r="W94" s="37">
        <v>4.9600000381469727</v>
      </c>
      <c r="X94" s="37">
        <v>4.6975979804992676</v>
      </c>
      <c r="Y94" s="37">
        <v>6.6956319808959961</v>
      </c>
      <c r="Z94" s="37">
        <v>30.001979827880859</v>
      </c>
      <c r="AA94" s="37">
        <v>11.649999618530273</v>
      </c>
      <c r="AB94" s="5">
        <v>0.39600000000000002</v>
      </c>
      <c r="AC94" s="33"/>
      <c r="AD94" s="54">
        <v>324.97000000000003</v>
      </c>
      <c r="AE94" s="38"/>
      <c r="AF94" s="54">
        <v>-0.38</v>
      </c>
      <c r="AG94" s="54">
        <v>3.1340500000000002</v>
      </c>
      <c r="AH94" s="34"/>
      <c r="AI94" s="34"/>
      <c r="AJ94" s="34"/>
      <c r="AK94" s="34"/>
      <c r="AL94" s="34"/>
      <c r="AM94" s="34"/>
      <c r="AN94" s="34"/>
    </row>
    <row r="95" spans="1:40" ht="18.75" x14ac:dyDescent="0.25">
      <c r="A95" s="6" t="s">
        <v>30</v>
      </c>
      <c r="B95" s="6" t="s">
        <v>31</v>
      </c>
      <c r="C95" s="25" t="s">
        <v>39</v>
      </c>
      <c r="D95" s="5">
        <v>2</v>
      </c>
      <c r="E95" s="35">
        <v>36</v>
      </c>
      <c r="F95" s="5">
        <v>700</v>
      </c>
      <c r="G95" s="23">
        <v>1</v>
      </c>
      <c r="H95" s="24" t="s">
        <v>33</v>
      </c>
      <c r="I95" s="5">
        <v>5</v>
      </c>
      <c r="J95" s="5">
        <v>100</v>
      </c>
      <c r="K95" s="24" t="s">
        <v>34</v>
      </c>
      <c r="L95" s="24" t="s">
        <v>36</v>
      </c>
      <c r="M95" s="24" t="s">
        <v>35</v>
      </c>
      <c r="N95" s="5" t="s">
        <v>37</v>
      </c>
      <c r="O95" s="5">
        <v>0</v>
      </c>
      <c r="P95" s="129"/>
      <c r="Q95" s="35">
        <v>36</v>
      </c>
      <c r="R95" s="53">
        <v>75.399999999999991</v>
      </c>
      <c r="S95" s="55">
        <v>223.50000000000003</v>
      </c>
      <c r="T95" s="37">
        <v>700.0673828125</v>
      </c>
      <c r="U95" s="37">
        <v>99.351577758789063</v>
      </c>
      <c r="V95" s="37">
        <v>39.264080047607422</v>
      </c>
      <c r="W95" s="37">
        <v>4.9799518585205078</v>
      </c>
      <c r="X95" s="37">
        <v>0.6609305739402771</v>
      </c>
      <c r="Y95" s="37">
        <v>6.7312769889831543</v>
      </c>
      <c r="Z95" s="37">
        <v>30.008180618286133</v>
      </c>
      <c r="AA95" s="37">
        <v>11.649999618530273</v>
      </c>
      <c r="AB95" s="5">
        <v>0.39600000000000002</v>
      </c>
      <c r="AC95" s="33"/>
      <c r="AD95" s="54">
        <v>381.62</v>
      </c>
      <c r="AE95" s="38"/>
      <c r="AF95" s="54">
        <v>0.13</v>
      </c>
      <c r="AG95" s="54">
        <v>6.3352299999999993</v>
      </c>
      <c r="AH95" s="34"/>
      <c r="AI95" s="34"/>
      <c r="AJ95" s="34"/>
      <c r="AK95" s="34"/>
      <c r="AL95" s="34"/>
      <c r="AM95" s="34"/>
      <c r="AN95" s="34"/>
    </row>
    <row r="96" spans="1:40" ht="18.75" x14ac:dyDescent="0.25">
      <c r="A96" s="6" t="s">
        <v>30</v>
      </c>
      <c r="B96" s="6" t="s">
        <v>31</v>
      </c>
      <c r="C96" s="25" t="s">
        <v>39</v>
      </c>
      <c r="D96" s="5">
        <v>2</v>
      </c>
      <c r="E96" s="35">
        <v>40</v>
      </c>
      <c r="F96" s="5">
        <v>700</v>
      </c>
      <c r="G96" s="23">
        <v>1</v>
      </c>
      <c r="H96" s="24" t="s">
        <v>33</v>
      </c>
      <c r="I96" s="5">
        <v>5</v>
      </c>
      <c r="J96" s="5">
        <v>100</v>
      </c>
      <c r="K96" s="24" t="s">
        <v>34</v>
      </c>
      <c r="L96" s="24" t="s">
        <v>36</v>
      </c>
      <c r="M96" s="24" t="s">
        <v>35</v>
      </c>
      <c r="N96" s="5" t="s">
        <v>37</v>
      </c>
      <c r="O96" s="5">
        <v>0</v>
      </c>
      <c r="P96" s="129"/>
      <c r="Q96" s="35">
        <v>40</v>
      </c>
      <c r="R96" s="53">
        <v>73.466666666666654</v>
      </c>
      <c r="S96" s="55">
        <v>216.50000000000003</v>
      </c>
      <c r="T96" s="37">
        <v>699.82757568359375</v>
      </c>
      <c r="U96" s="37">
        <v>100</v>
      </c>
      <c r="V96" s="37">
        <v>43.661659240722656</v>
      </c>
      <c r="W96" s="37">
        <v>5.0000009536743164</v>
      </c>
      <c r="X96" s="37">
        <v>0</v>
      </c>
      <c r="Y96" s="37">
        <v>6.712158203125</v>
      </c>
      <c r="Z96" s="37">
        <v>29.977420806884766</v>
      </c>
      <c r="AA96" s="37">
        <v>11.649999618530273</v>
      </c>
      <c r="AB96" s="5">
        <v>0.39600000000000002</v>
      </c>
      <c r="AC96" s="33"/>
      <c r="AD96" s="54">
        <v>511.66</v>
      </c>
      <c r="AE96" s="38"/>
      <c r="AF96" s="54">
        <v>0.13</v>
      </c>
      <c r="AG96" s="54">
        <v>10.42126</v>
      </c>
      <c r="AH96" s="34"/>
      <c r="AI96" s="34"/>
      <c r="AJ96" s="34"/>
      <c r="AK96" s="34"/>
      <c r="AL96" s="34"/>
      <c r="AM96" s="34"/>
      <c r="AN96" s="34"/>
    </row>
    <row r="97" spans="1:40" ht="18.75" x14ac:dyDescent="0.25">
      <c r="A97" s="6" t="s">
        <v>30</v>
      </c>
      <c r="B97" s="6" t="s">
        <v>31</v>
      </c>
      <c r="C97" s="25" t="s">
        <v>39</v>
      </c>
      <c r="D97" s="5">
        <v>2</v>
      </c>
      <c r="E97" s="35">
        <v>44</v>
      </c>
      <c r="F97" s="5">
        <v>700</v>
      </c>
      <c r="G97" s="23">
        <v>1</v>
      </c>
      <c r="H97" s="24" t="s">
        <v>33</v>
      </c>
      <c r="I97" s="5">
        <v>5</v>
      </c>
      <c r="J97" s="5">
        <v>100</v>
      </c>
      <c r="K97" s="24" t="s">
        <v>34</v>
      </c>
      <c r="L97" s="24" t="s">
        <v>36</v>
      </c>
      <c r="M97" s="24" t="s">
        <v>35</v>
      </c>
      <c r="N97" s="5" t="s">
        <v>37</v>
      </c>
      <c r="O97" s="5">
        <v>0</v>
      </c>
      <c r="P97" s="129"/>
      <c r="Q97" s="35">
        <v>44</v>
      </c>
      <c r="R97" s="53">
        <v>72.666666666666671</v>
      </c>
      <c r="S97" s="55">
        <v>217.50000000000003</v>
      </c>
      <c r="T97" s="37">
        <v>700.1610107421875</v>
      </c>
      <c r="U97" s="37">
        <v>100</v>
      </c>
      <c r="V97" s="37">
        <v>54.012420654296875</v>
      </c>
      <c r="W97" s="37">
        <v>5.0000009536743164</v>
      </c>
      <c r="X97" s="37">
        <v>0</v>
      </c>
      <c r="Y97" s="37">
        <v>6.7254438400268555</v>
      </c>
      <c r="Z97" s="37">
        <v>30.014219284057617</v>
      </c>
      <c r="AA97" s="37">
        <v>9.8999996185302734</v>
      </c>
      <c r="AB97" s="5">
        <v>0.33600000000000002</v>
      </c>
      <c r="AC97" s="33"/>
      <c r="AD97" s="54">
        <v>489.27</v>
      </c>
      <c r="AE97" s="38"/>
      <c r="AF97" s="54">
        <v>0.11</v>
      </c>
      <c r="AG97" s="54">
        <v>10.08028</v>
      </c>
      <c r="AH97" s="34"/>
      <c r="AI97" s="34"/>
      <c r="AJ97" s="34"/>
      <c r="AK97" s="34"/>
      <c r="AL97" s="34"/>
      <c r="AM97" s="34"/>
      <c r="AN97" s="34"/>
    </row>
    <row r="98" spans="1:40" ht="18.75" x14ac:dyDescent="0.25">
      <c r="A98" s="6" t="s">
        <v>30</v>
      </c>
      <c r="B98" s="6" t="s">
        <v>31</v>
      </c>
      <c r="C98" s="25" t="s">
        <v>39</v>
      </c>
      <c r="D98" s="5">
        <v>2</v>
      </c>
      <c r="E98" s="35">
        <v>48</v>
      </c>
      <c r="F98" s="5">
        <v>700</v>
      </c>
      <c r="G98" s="23">
        <v>1</v>
      </c>
      <c r="H98" s="24" t="s">
        <v>33</v>
      </c>
      <c r="I98" s="5">
        <v>5</v>
      </c>
      <c r="J98" s="5">
        <v>100</v>
      </c>
      <c r="K98" s="24" t="s">
        <v>34</v>
      </c>
      <c r="L98" s="24" t="s">
        <v>36</v>
      </c>
      <c r="M98" s="24" t="s">
        <v>35</v>
      </c>
      <c r="N98" s="5" t="s">
        <v>37</v>
      </c>
      <c r="O98" s="5">
        <v>0</v>
      </c>
      <c r="P98" s="129"/>
      <c r="Q98" s="35">
        <v>48</v>
      </c>
      <c r="R98" s="53">
        <v>69.466666666666669</v>
      </c>
      <c r="S98" s="55">
        <v>198.00000000000006</v>
      </c>
      <c r="T98" s="37">
        <v>250.01420593261719</v>
      </c>
      <c r="U98" s="37">
        <v>0</v>
      </c>
      <c r="V98" s="37">
        <v>3.9638020992279053</v>
      </c>
      <c r="W98" s="37">
        <v>0</v>
      </c>
      <c r="X98" s="37">
        <v>0</v>
      </c>
      <c r="Y98" s="37">
        <v>6.5413870811462402</v>
      </c>
      <c r="Z98" s="37">
        <v>20.936489105224609</v>
      </c>
      <c r="AA98" s="37">
        <v>0</v>
      </c>
      <c r="AB98" s="5">
        <v>0</v>
      </c>
      <c r="AC98" s="5">
        <v>0.03</v>
      </c>
      <c r="AD98" s="54">
        <v>661.41</v>
      </c>
      <c r="AE98" s="38"/>
      <c r="AF98" s="54">
        <v>0.28999999999999998</v>
      </c>
      <c r="AG98" s="54">
        <v>11.68817</v>
      </c>
      <c r="AH98" s="34"/>
      <c r="AI98" s="34"/>
      <c r="AJ98" s="34"/>
      <c r="AK98" s="34"/>
      <c r="AL98" s="34"/>
      <c r="AM98" s="34"/>
      <c r="AN98" s="34"/>
    </row>
    <row r="99" spans="1:40" ht="18.75" x14ac:dyDescent="0.25">
      <c r="A99" s="6" t="s">
        <v>30</v>
      </c>
      <c r="B99" s="6" t="s">
        <v>31</v>
      </c>
      <c r="C99" s="9" t="s">
        <v>38</v>
      </c>
      <c r="D99" s="5">
        <v>1</v>
      </c>
      <c r="E99" s="35">
        <v>0</v>
      </c>
      <c r="F99" s="5">
        <v>700</v>
      </c>
      <c r="G99" s="23">
        <v>1</v>
      </c>
      <c r="H99" s="24" t="s">
        <v>33</v>
      </c>
      <c r="I99" s="5">
        <v>5</v>
      </c>
      <c r="J99" s="5">
        <v>100</v>
      </c>
      <c r="K99" s="24" t="s">
        <v>34</v>
      </c>
      <c r="L99" s="24" t="s">
        <v>36</v>
      </c>
      <c r="M99" s="24" t="s">
        <v>35</v>
      </c>
      <c r="N99" s="5" t="s">
        <v>37</v>
      </c>
      <c r="O99" s="5">
        <v>0</v>
      </c>
      <c r="P99" s="129"/>
      <c r="Q99" s="35">
        <v>0</v>
      </c>
      <c r="R99" s="56">
        <v>0.29099999999999998</v>
      </c>
      <c r="S99" s="28"/>
      <c r="T99" s="37">
        <v>699.8953857421875</v>
      </c>
      <c r="U99" s="37">
        <v>100</v>
      </c>
      <c r="V99" s="37">
        <v>124.7947998046875</v>
      </c>
      <c r="W99" s="37">
        <v>5.0174851417541504</v>
      </c>
      <c r="X99" s="37">
        <v>0</v>
      </c>
      <c r="Y99" s="37">
        <v>6.7742290496826172</v>
      </c>
      <c r="Z99" s="37">
        <v>29.994720458984375</v>
      </c>
      <c r="AA99" s="37">
        <v>0</v>
      </c>
      <c r="AB99" s="5">
        <v>0</v>
      </c>
      <c r="AC99" s="33"/>
      <c r="AD99" s="57">
        <v>9.7899999999999991</v>
      </c>
      <c r="AE99" s="38"/>
      <c r="AF99" s="57">
        <v>37.409999999999997</v>
      </c>
      <c r="AG99" s="57">
        <v>0.26405000000000001</v>
      </c>
      <c r="AH99" s="34"/>
      <c r="AI99" s="34"/>
      <c r="AJ99" s="34"/>
      <c r="AK99" s="34"/>
      <c r="AL99" s="34"/>
      <c r="AM99" s="34"/>
      <c r="AN99" s="34"/>
    </row>
    <row r="100" spans="1:40" ht="18.75" x14ac:dyDescent="0.25">
      <c r="A100" s="6" t="s">
        <v>30</v>
      </c>
      <c r="B100" s="6" t="s">
        <v>31</v>
      </c>
      <c r="C100" s="9" t="s">
        <v>38</v>
      </c>
      <c r="D100" s="5">
        <v>1</v>
      </c>
      <c r="E100" s="35">
        <v>2</v>
      </c>
      <c r="F100" s="5">
        <v>700</v>
      </c>
      <c r="G100" s="23">
        <v>1</v>
      </c>
      <c r="H100" s="24" t="s">
        <v>33</v>
      </c>
      <c r="I100" s="5">
        <v>5</v>
      </c>
      <c r="J100" s="5">
        <v>100</v>
      </c>
      <c r="K100" s="24" t="s">
        <v>34</v>
      </c>
      <c r="L100" s="24" t="s">
        <v>36</v>
      </c>
      <c r="M100" s="24" t="s">
        <v>35</v>
      </c>
      <c r="N100" s="5" t="s">
        <v>37</v>
      </c>
      <c r="O100" s="5">
        <v>0</v>
      </c>
      <c r="P100" s="129"/>
      <c r="Q100" s="35">
        <v>2</v>
      </c>
      <c r="R100" s="56">
        <v>0.50700000000000001</v>
      </c>
      <c r="S100" s="28"/>
      <c r="T100" s="37">
        <v>700.185302734375</v>
      </c>
      <c r="U100" s="37">
        <v>100</v>
      </c>
      <c r="V100" s="37">
        <v>132.44279479980469</v>
      </c>
      <c r="W100" s="37">
        <v>5.0000009536743164</v>
      </c>
      <c r="X100" s="37">
        <v>0</v>
      </c>
      <c r="Y100" s="37">
        <v>6.741422176361084</v>
      </c>
      <c r="Z100" s="37">
        <v>30.000900268554688</v>
      </c>
      <c r="AA100" s="37">
        <v>0</v>
      </c>
      <c r="AB100" s="5">
        <v>0</v>
      </c>
      <c r="AC100" s="33"/>
      <c r="AD100" s="57">
        <v>10.26</v>
      </c>
      <c r="AE100" s="38"/>
      <c r="AF100" s="57">
        <v>32.880000000000003</v>
      </c>
      <c r="AG100" s="57">
        <v>0.22952</v>
      </c>
      <c r="AH100" s="34"/>
      <c r="AI100" s="34"/>
      <c r="AJ100" s="34"/>
      <c r="AK100" s="34"/>
      <c r="AL100" s="34"/>
      <c r="AM100" s="34"/>
      <c r="AN100" s="34"/>
    </row>
    <row r="101" spans="1:40" ht="18.75" x14ac:dyDescent="0.25">
      <c r="A101" s="6" t="s">
        <v>30</v>
      </c>
      <c r="B101" s="6" t="s">
        <v>31</v>
      </c>
      <c r="C101" s="9" t="s">
        <v>38</v>
      </c>
      <c r="D101" s="5">
        <v>1</v>
      </c>
      <c r="E101" s="35">
        <v>4</v>
      </c>
      <c r="F101" s="5">
        <v>700</v>
      </c>
      <c r="G101" s="23">
        <v>1</v>
      </c>
      <c r="H101" s="24" t="s">
        <v>33</v>
      </c>
      <c r="I101" s="5">
        <v>5</v>
      </c>
      <c r="J101" s="5">
        <v>100</v>
      </c>
      <c r="K101" s="24" t="s">
        <v>34</v>
      </c>
      <c r="L101" s="24" t="s">
        <v>36</v>
      </c>
      <c r="M101" s="24" t="s">
        <v>35</v>
      </c>
      <c r="N101" s="5" t="s">
        <v>37</v>
      </c>
      <c r="O101" s="5">
        <v>0</v>
      </c>
      <c r="P101" s="129"/>
      <c r="Q101" s="35">
        <v>4</v>
      </c>
      <c r="R101" s="56">
        <v>1.4746666666666666</v>
      </c>
      <c r="S101" s="28"/>
      <c r="T101" s="37">
        <v>699.72308349609375</v>
      </c>
      <c r="U101" s="37">
        <v>100</v>
      </c>
      <c r="V101" s="37">
        <v>117.0072021484375</v>
      </c>
      <c r="W101" s="37">
        <v>5.0004482269287109</v>
      </c>
      <c r="X101" s="37">
        <v>0</v>
      </c>
      <c r="Y101" s="37">
        <v>6.8766589164733887</v>
      </c>
      <c r="Z101" s="37">
        <v>30.025630950927734</v>
      </c>
      <c r="AA101" s="37">
        <v>0</v>
      </c>
      <c r="AB101" s="5">
        <v>0</v>
      </c>
      <c r="AC101" s="33"/>
      <c r="AD101" s="57">
        <v>15.76</v>
      </c>
      <c r="AE101" s="38"/>
      <c r="AF101" s="57">
        <v>29.61</v>
      </c>
      <c r="AG101" s="57">
        <v>-3.5799999999999998E-2</v>
      </c>
      <c r="AH101" s="34"/>
      <c r="AI101" s="34"/>
      <c r="AJ101" s="34"/>
      <c r="AK101" s="34"/>
      <c r="AL101" s="34"/>
      <c r="AM101" s="34"/>
      <c r="AN101" s="34"/>
    </row>
    <row r="102" spans="1:40" ht="18.75" x14ac:dyDescent="0.25">
      <c r="A102" s="6" t="s">
        <v>30</v>
      </c>
      <c r="B102" s="6" t="s">
        <v>31</v>
      </c>
      <c r="C102" s="9" t="s">
        <v>38</v>
      </c>
      <c r="D102" s="5">
        <v>1</v>
      </c>
      <c r="E102" s="35">
        <v>6</v>
      </c>
      <c r="F102" s="5">
        <v>700</v>
      </c>
      <c r="G102" s="23">
        <v>1</v>
      </c>
      <c r="H102" s="24" t="s">
        <v>33</v>
      </c>
      <c r="I102" s="5">
        <v>5</v>
      </c>
      <c r="J102" s="5">
        <v>100</v>
      </c>
      <c r="K102" s="24" t="s">
        <v>34</v>
      </c>
      <c r="L102" s="24" t="s">
        <v>36</v>
      </c>
      <c r="M102" s="24" t="s">
        <v>35</v>
      </c>
      <c r="N102" s="5" t="s">
        <v>37</v>
      </c>
      <c r="O102" s="5">
        <v>0</v>
      </c>
      <c r="P102" s="129"/>
      <c r="Q102" s="35">
        <v>6</v>
      </c>
      <c r="R102" s="56">
        <v>5.8500000000000005</v>
      </c>
      <c r="S102" s="58">
        <v>24.5</v>
      </c>
      <c r="T102" s="37">
        <v>700.206787109375</v>
      </c>
      <c r="U102" s="37">
        <v>99.211380004882813</v>
      </c>
      <c r="V102" s="37">
        <v>36.912868499755859</v>
      </c>
      <c r="W102" s="37">
        <v>4.9804058074951172</v>
      </c>
      <c r="X102" s="37">
        <v>0.78113168478012085</v>
      </c>
      <c r="Y102" s="37">
        <v>6.853330135345459</v>
      </c>
      <c r="Z102" s="37">
        <v>30.043920516967773</v>
      </c>
      <c r="AA102" s="37">
        <v>0</v>
      </c>
      <c r="AB102" s="5">
        <v>0</v>
      </c>
      <c r="AC102" s="33"/>
      <c r="AD102" s="57">
        <v>25.95</v>
      </c>
      <c r="AE102" s="38"/>
      <c r="AF102" s="57">
        <v>26.98</v>
      </c>
      <c r="AG102" s="57">
        <v>-3.644E-2</v>
      </c>
      <c r="AH102" s="34"/>
      <c r="AI102" s="34"/>
      <c r="AJ102" s="34"/>
      <c r="AK102" s="34"/>
      <c r="AL102" s="34"/>
      <c r="AM102" s="34"/>
      <c r="AN102" s="34"/>
    </row>
    <row r="103" spans="1:40" ht="18.75" x14ac:dyDescent="0.25">
      <c r="A103" s="6" t="s">
        <v>30</v>
      </c>
      <c r="B103" s="6" t="s">
        <v>31</v>
      </c>
      <c r="C103" s="9" t="s">
        <v>38</v>
      </c>
      <c r="D103" s="5">
        <v>1</v>
      </c>
      <c r="E103" s="35">
        <v>8</v>
      </c>
      <c r="F103" s="5">
        <v>700</v>
      </c>
      <c r="G103" s="23">
        <v>1</v>
      </c>
      <c r="H103" s="24" t="s">
        <v>33</v>
      </c>
      <c r="I103" s="5">
        <v>5</v>
      </c>
      <c r="J103" s="5">
        <v>100</v>
      </c>
      <c r="K103" s="24" t="s">
        <v>34</v>
      </c>
      <c r="L103" s="24" t="s">
        <v>36</v>
      </c>
      <c r="M103" s="24" t="s">
        <v>35</v>
      </c>
      <c r="N103" s="5" t="s">
        <v>37</v>
      </c>
      <c r="O103" s="5">
        <v>0</v>
      </c>
      <c r="P103" s="129"/>
      <c r="Q103" s="35">
        <v>8</v>
      </c>
      <c r="R103" s="56">
        <v>13.473333333333334</v>
      </c>
      <c r="S103" s="28"/>
      <c r="T103" s="37">
        <v>700.15069580078125</v>
      </c>
      <c r="U103" s="37">
        <v>76.649223327636719</v>
      </c>
      <c r="V103" s="37">
        <v>42.570278167724609</v>
      </c>
      <c r="W103" s="37">
        <v>5.0652132034301758</v>
      </c>
      <c r="X103" s="37">
        <v>23.407810211181641</v>
      </c>
      <c r="Y103" s="37">
        <v>6.7013239860534668</v>
      </c>
      <c r="Z103" s="37">
        <v>29.988559722900391</v>
      </c>
      <c r="AA103" s="37">
        <v>0</v>
      </c>
      <c r="AB103" s="5">
        <v>0</v>
      </c>
      <c r="AC103" s="33"/>
      <c r="AD103" s="57">
        <v>32.39</v>
      </c>
      <c r="AE103" s="38"/>
      <c r="AF103" s="57">
        <v>24.82</v>
      </c>
      <c r="AG103" s="57">
        <v>-4.156E-2</v>
      </c>
      <c r="AH103" s="34"/>
      <c r="AI103" s="34"/>
      <c r="AJ103" s="34"/>
      <c r="AK103" s="34"/>
      <c r="AL103" s="34"/>
      <c r="AM103" s="34"/>
      <c r="AN103" s="34"/>
    </row>
    <row r="104" spans="1:40" ht="18.75" x14ac:dyDescent="0.25">
      <c r="A104" s="6" t="s">
        <v>30</v>
      </c>
      <c r="B104" s="6" t="s">
        <v>31</v>
      </c>
      <c r="C104" s="9" t="s">
        <v>38</v>
      </c>
      <c r="D104" s="5">
        <v>1</v>
      </c>
      <c r="E104" s="35">
        <v>10</v>
      </c>
      <c r="F104" s="5">
        <v>700</v>
      </c>
      <c r="G104" s="23">
        <v>1</v>
      </c>
      <c r="H104" s="24" t="s">
        <v>33</v>
      </c>
      <c r="I104" s="5">
        <v>5</v>
      </c>
      <c r="J104" s="5">
        <v>100</v>
      </c>
      <c r="K104" s="24" t="s">
        <v>34</v>
      </c>
      <c r="L104" s="24" t="s">
        <v>36</v>
      </c>
      <c r="M104" s="24" t="s">
        <v>35</v>
      </c>
      <c r="N104" s="5" t="s">
        <v>37</v>
      </c>
      <c r="O104" s="5">
        <v>0</v>
      </c>
      <c r="P104" s="129"/>
      <c r="Q104" s="35">
        <v>10</v>
      </c>
      <c r="R104" s="56">
        <v>25.8</v>
      </c>
      <c r="S104" s="28"/>
      <c r="T104" s="37">
        <v>700.0479736328125</v>
      </c>
      <c r="U104" s="37">
        <v>58.526348114013672</v>
      </c>
      <c r="V104" s="37">
        <v>31.814210891723633</v>
      </c>
      <c r="W104" s="37">
        <v>5.2647237777709961</v>
      </c>
      <c r="X104" s="37">
        <v>41.489120483398438</v>
      </c>
      <c r="Y104" s="37">
        <v>6.7279338836669922</v>
      </c>
      <c r="Z104" s="37">
        <v>30.031499862670898</v>
      </c>
      <c r="AA104" s="37">
        <v>10.393329620361328</v>
      </c>
      <c r="AB104" s="5">
        <v>0.35299999999999998</v>
      </c>
      <c r="AC104" s="33"/>
      <c r="AD104" s="57">
        <v>23.7</v>
      </c>
      <c r="AE104" s="38"/>
      <c r="AF104" s="57">
        <v>20.86</v>
      </c>
      <c r="AG104" s="57">
        <v>-5.3700000000000005E-2</v>
      </c>
      <c r="AH104" s="34"/>
      <c r="AI104" s="34"/>
      <c r="AJ104" s="34"/>
      <c r="AK104" s="34"/>
      <c r="AL104" s="34"/>
      <c r="AM104" s="34"/>
      <c r="AN104" s="34"/>
    </row>
    <row r="105" spans="1:40" ht="18.75" x14ac:dyDescent="0.25">
      <c r="A105" s="6" t="s">
        <v>30</v>
      </c>
      <c r="B105" s="6" t="s">
        <v>31</v>
      </c>
      <c r="C105" s="9" t="s">
        <v>38</v>
      </c>
      <c r="D105" s="5">
        <v>1</v>
      </c>
      <c r="E105" s="35">
        <v>12</v>
      </c>
      <c r="F105" s="5">
        <v>700</v>
      </c>
      <c r="G105" s="23">
        <v>1</v>
      </c>
      <c r="H105" s="24" t="s">
        <v>33</v>
      </c>
      <c r="I105" s="5">
        <v>5</v>
      </c>
      <c r="J105" s="5">
        <v>100</v>
      </c>
      <c r="K105" s="24" t="s">
        <v>34</v>
      </c>
      <c r="L105" s="24" t="s">
        <v>36</v>
      </c>
      <c r="M105" s="24" t="s">
        <v>35</v>
      </c>
      <c r="N105" s="5" t="s">
        <v>37</v>
      </c>
      <c r="O105" s="5">
        <v>0</v>
      </c>
      <c r="P105" s="129"/>
      <c r="Q105" s="35">
        <v>12</v>
      </c>
      <c r="R105" s="56">
        <v>39.699999999999996</v>
      </c>
      <c r="S105" s="28"/>
      <c r="T105" s="37">
        <v>700.098388671875</v>
      </c>
      <c r="U105" s="37">
        <v>39.352668762207031</v>
      </c>
      <c r="V105" s="37">
        <v>14.754670143127441</v>
      </c>
      <c r="W105" s="37">
        <v>5.7707347869873047</v>
      </c>
      <c r="X105" s="37">
        <v>60.678470611572266</v>
      </c>
      <c r="Y105" s="37">
        <v>6.732673168182373</v>
      </c>
      <c r="Z105" s="37">
        <v>30.025520324707031</v>
      </c>
      <c r="AA105" s="37">
        <v>20.254579544067383</v>
      </c>
      <c r="AB105" s="5">
        <v>0.68799999999999994</v>
      </c>
      <c r="AC105" s="33"/>
      <c r="AD105" s="57">
        <v>4.08</v>
      </c>
      <c r="AE105" s="38"/>
      <c r="AF105" s="57">
        <v>15.58</v>
      </c>
      <c r="AG105" s="57">
        <v>-7.9280000000000003E-2</v>
      </c>
      <c r="AH105" s="34"/>
      <c r="AI105" s="34"/>
      <c r="AJ105" s="34"/>
      <c r="AK105" s="34"/>
      <c r="AL105" s="34"/>
      <c r="AM105" s="34"/>
      <c r="AN105" s="34"/>
    </row>
    <row r="106" spans="1:40" ht="18.75" x14ac:dyDescent="0.25">
      <c r="A106" s="6" t="s">
        <v>30</v>
      </c>
      <c r="B106" s="6" t="s">
        <v>31</v>
      </c>
      <c r="C106" s="9" t="s">
        <v>38</v>
      </c>
      <c r="D106" s="5">
        <v>1</v>
      </c>
      <c r="E106" s="35">
        <v>14</v>
      </c>
      <c r="F106" s="5">
        <v>700</v>
      </c>
      <c r="G106" s="23">
        <v>1</v>
      </c>
      <c r="H106" s="24" t="s">
        <v>33</v>
      </c>
      <c r="I106" s="5">
        <v>5</v>
      </c>
      <c r="J106" s="5">
        <v>100</v>
      </c>
      <c r="K106" s="24" t="s">
        <v>34</v>
      </c>
      <c r="L106" s="24" t="s">
        <v>36</v>
      </c>
      <c r="M106" s="24" t="s">
        <v>35</v>
      </c>
      <c r="N106" s="5" t="s">
        <v>37</v>
      </c>
      <c r="O106" s="5">
        <v>0</v>
      </c>
      <c r="P106" s="129"/>
      <c r="Q106" s="35">
        <v>14</v>
      </c>
      <c r="R106" s="56">
        <v>46.833333333333336</v>
      </c>
      <c r="S106" s="28"/>
      <c r="T106" s="37">
        <v>699.978515625</v>
      </c>
      <c r="U106" s="37">
        <v>40.64630126953125</v>
      </c>
      <c r="V106" s="37">
        <v>47.983238220214844</v>
      </c>
      <c r="W106" s="37">
        <v>5.8051400184631348</v>
      </c>
      <c r="X106" s="37">
        <v>59.332359313964844</v>
      </c>
      <c r="Y106" s="37">
        <v>6.7855291366577148</v>
      </c>
      <c r="Z106" s="37">
        <v>29.976299285888672</v>
      </c>
      <c r="AA106" s="37">
        <v>30.206329345703125</v>
      </c>
      <c r="AB106" s="5">
        <v>1.026</v>
      </c>
      <c r="AC106" s="33"/>
      <c r="AD106" s="57">
        <v>12.64</v>
      </c>
      <c r="AE106" s="38"/>
      <c r="AF106" s="57">
        <v>12.26</v>
      </c>
      <c r="AG106" s="57">
        <v>5.7329699999999999</v>
      </c>
      <c r="AH106" s="34"/>
      <c r="AI106" s="34"/>
      <c r="AJ106" s="34"/>
      <c r="AK106" s="34"/>
      <c r="AL106" s="34"/>
      <c r="AM106" s="34"/>
      <c r="AN106" s="34"/>
    </row>
    <row r="107" spans="1:40" ht="18.75" x14ac:dyDescent="0.25">
      <c r="A107" s="6" t="s">
        <v>30</v>
      </c>
      <c r="B107" s="6" t="s">
        <v>31</v>
      </c>
      <c r="C107" s="9" t="s">
        <v>38</v>
      </c>
      <c r="D107" s="5">
        <v>1</v>
      </c>
      <c r="E107" s="35">
        <v>16</v>
      </c>
      <c r="F107" s="5">
        <v>700</v>
      </c>
      <c r="G107" s="23">
        <v>1</v>
      </c>
      <c r="H107" s="24" t="s">
        <v>33</v>
      </c>
      <c r="I107" s="5">
        <v>5</v>
      </c>
      <c r="J107" s="5">
        <v>100</v>
      </c>
      <c r="K107" s="24" t="s">
        <v>34</v>
      </c>
      <c r="L107" s="24" t="s">
        <v>36</v>
      </c>
      <c r="M107" s="24" t="s">
        <v>35</v>
      </c>
      <c r="N107" s="5" t="s">
        <v>37</v>
      </c>
      <c r="O107" s="5">
        <v>0</v>
      </c>
      <c r="P107" s="129"/>
      <c r="Q107" s="35">
        <v>16</v>
      </c>
      <c r="R107" s="56">
        <v>53.166666666666664</v>
      </c>
      <c r="S107" s="28"/>
      <c r="T107" s="37">
        <v>700.41827392578125</v>
      </c>
      <c r="U107" s="37">
        <v>52.124179840087891</v>
      </c>
      <c r="V107" s="37">
        <v>37.122398376464844</v>
      </c>
      <c r="W107" s="37">
        <v>5.5007209777832031</v>
      </c>
      <c r="X107" s="37">
        <v>47.879249572753906</v>
      </c>
      <c r="Y107" s="37">
        <v>6.7100729942321777</v>
      </c>
      <c r="Z107" s="37">
        <v>29.976360321044922</v>
      </c>
      <c r="AA107" s="37">
        <v>16.309999465942383</v>
      </c>
      <c r="AB107" s="5">
        <v>0.55400000000000005</v>
      </c>
      <c r="AC107" s="33"/>
      <c r="AD107" s="57">
        <v>45.36</v>
      </c>
      <c r="AE107" s="38"/>
      <c r="AF107" s="57">
        <v>11.62</v>
      </c>
      <c r="AG107" s="57">
        <v>3.5048699999999999</v>
      </c>
      <c r="AH107" s="34"/>
      <c r="AI107" s="34"/>
      <c r="AJ107" s="34"/>
      <c r="AK107" s="34"/>
      <c r="AL107" s="34"/>
      <c r="AM107" s="34"/>
      <c r="AN107" s="34"/>
    </row>
    <row r="108" spans="1:40" ht="18.75" x14ac:dyDescent="0.25">
      <c r="A108" s="6" t="s">
        <v>30</v>
      </c>
      <c r="B108" s="6" t="s">
        <v>31</v>
      </c>
      <c r="C108" s="9" t="s">
        <v>38</v>
      </c>
      <c r="D108" s="5">
        <v>1</v>
      </c>
      <c r="E108" s="35">
        <v>18</v>
      </c>
      <c r="F108" s="5">
        <v>700</v>
      </c>
      <c r="G108" s="23">
        <v>1</v>
      </c>
      <c r="H108" s="24" t="s">
        <v>33</v>
      </c>
      <c r="I108" s="5">
        <v>5</v>
      </c>
      <c r="J108" s="5">
        <v>100</v>
      </c>
      <c r="K108" s="24" t="s">
        <v>34</v>
      </c>
      <c r="L108" s="24" t="s">
        <v>36</v>
      </c>
      <c r="M108" s="24" t="s">
        <v>35</v>
      </c>
      <c r="N108" s="5" t="s">
        <v>37</v>
      </c>
      <c r="O108" s="5">
        <v>0</v>
      </c>
      <c r="P108" s="129"/>
      <c r="Q108" s="35">
        <v>18</v>
      </c>
      <c r="R108" s="56">
        <v>66.2</v>
      </c>
      <c r="S108" s="59">
        <v>184.99999999999994</v>
      </c>
      <c r="T108" s="37">
        <v>699.767822265625</v>
      </c>
      <c r="U108" s="37">
        <v>66.493217468261719</v>
      </c>
      <c r="V108" s="37">
        <v>45.364059448242188</v>
      </c>
      <c r="W108" s="37">
        <v>5.198911190032959</v>
      </c>
      <c r="X108" s="37">
        <v>33.507930755615234</v>
      </c>
      <c r="Y108" s="37">
        <v>6.7439727783203125</v>
      </c>
      <c r="Z108" s="37">
        <v>29.976320266723633</v>
      </c>
      <c r="AA108" s="37">
        <v>16.309999465942383</v>
      </c>
      <c r="AB108" s="5">
        <v>0.55400000000000005</v>
      </c>
      <c r="AC108" s="33"/>
      <c r="AD108" s="57">
        <v>146.18</v>
      </c>
      <c r="AE108" s="38"/>
      <c r="AF108" s="57">
        <v>8.73</v>
      </c>
      <c r="AG108" s="57">
        <v>-3.3250000000000002E-2</v>
      </c>
      <c r="AH108" s="34"/>
      <c r="AI108" s="34"/>
      <c r="AJ108" s="34"/>
      <c r="AK108" s="34"/>
      <c r="AL108" s="34"/>
      <c r="AM108" s="34"/>
      <c r="AN108" s="34"/>
    </row>
    <row r="109" spans="1:40" ht="18.75" x14ac:dyDescent="0.25">
      <c r="A109" s="6" t="s">
        <v>30</v>
      </c>
      <c r="B109" s="6" t="s">
        <v>31</v>
      </c>
      <c r="C109" s="9" t="s">
        <v>38</v>
      </c>
      <c r="D109" s="5">
        <v>1</v>
      </c>
      <c r="E109" s="35">
        <v>20</v>
      </c>
      <c r="F109" s="5">
        <v>700</v>
      </c>
      <c r="G109" s="23">
        <v>1</v>
      </c>
      <c r="H109" s="24" t="s">
        <v>33</v>
      </c>
      <c r="I109" s="5">
        <v>5</v>
      </c>
      <c r="J109" s="5">
        <v>100</v>
      </c>
      <c r="K109" s="24" t="s">
        <v>34</v>
      </c>
      <c r="L109" s="24" t="s">
        <v>36</v>
      </c>
      <c r="M109" s="24" t="s">
        <v>35</v>
      </c>
      <c r="N109" s="5" t="s">
        <v>37</v>
      </c>
      <c r="O109" s="5">
        <v>0</v>
      </c>
      <c r="P109" s="129"/>
      <c r="Q109" s="35">
        <v>20</v>
      </c>
      <c r="R109" s="56">
        <v>65.333333333333329</v>
      </c>
      <c r="S109" s="59">
        <v>200.99999999999994</v>
      </c>
      <c r="T109" s="37">
        <v>700.0880126953125</v>
      </c>
      <c r="U109" s="37">
        <v>76.434432983398438</v>
      </c>
      <c r="V109" s="37">
        <v>37.541469573974609</v>
      </c>
      <c r="W109" s="37">
        <v>5.0907278060913086</v>
      </c>
      <c r="X109" s="37">
        <v>23.569000244140625</v>
      </c>
      <c r="Y109" s="37">
        <v>6.8019318580627441</v>
      </c>
      <c r="Z109" s="37">
        <v>30.02549934387207</v>
      </c>
      <c r="AA109" s="37">
        <v>21.200000762939453</v>
      </c>
      <c r="AB109" s="5">
        <v>0.72</v>
      </c>
      <c r="AC109" s="33"/>
      <c r="AD109" s="57">
        <v>215.08</v>
      </c>
      <c r="AE109" s="38"/>
      <c r="AF109" s="57">
        <v>4.0999999999999996</v>
      </c>
      <c r="AG109" s="57">
        <v>0.93664000000000003</v>
      </c>
      <c r="AH109" s="34"/>
      <c r="AI109" s="34"/>
      <c r="AJ109" s="34"/>
      <c r="AK109" s="34"/>
      <c r="AL109" s="34"/>
      <c r="AM109" s="34"/>
      <c r="AN109" s="34"/>
    </row>
    <row r="110" spans="1:40" ht="18.75" x14ac:dyDescent="0.25">
      <c r="A110" s="6" t="s">
        <v>30</v>
      </c>
      <c r="B110" s="6" t="s">
        <v>31</v>
      </c>
      <c r="C110" s="9" t="s">
        <v>38</v>
      </c>
      <c r="D110" s="5">
        <v>1</v>
      </c>
      <c r="E110" s="35">
        <v>22</v>
      </c>
      <c r="F110" s="5">
        <v>700</v>
      </c>
      <c r="G110" s="23">
        <v>1</v>
      </c>
      <c r="H110" s="24" t="s">
        <v>33</v>
      </c>
      <c r="I110" s="5">
        <v>5</v>
      </c>
      <c r="J110" s="5">
        <v>100</v>
      </c>
      <c r="K110" s="24" t="s">
        <v>34</v>
      </c>
      <c r="L110" s="24" t="s">
        <v>36</v>
      </c>
      <c r="M110" s="24" t="s">
        <v>35</v>
      </c>
      <c r="N110" s="5" t="s">
        <v>37</v>
      </c>
      <c r="O110" s="5">
        <v>0</v>
      </c>
      <c r="P110" s="129"/>
      <c r="Q110" s="35">
        <v>22</v>
      </c>
      <c r="R110" s="56">
        <v>68.233333333333334</v>
      </c>
      <c r="S110" s="59">
        <v>191.99999999999994</v>
      </c>
      <c r="T110" s="37">
        <v>700.4857177734375</v>
      </c>
      <c r="U110" s="37">
        <v>81.489486694335938</v>
      </c>
      <c r="V110" s="37">
        <v>35.935039520263672</v>
      </c>
      <c r="W110" s="37">
        <v>5.0597329139709473</v>
      </c>
      <c r="X110" s="37">
        <v>18.498130798339844</v>
      </c>
      <c r="Y110" s="37">
        <v>6.7104377746582031</v>
      </c>
      <c r="Z110" s="37">
        <v>29.988700866699219</v>
      </c>
      <c r="AA110" s="37">
        <v>21.200000762939453</v>
      </c>
      <c r="AB110" s="5">
        <v>0.72</v>
      </c>
      <c r="AC110" s="33"/>
      <c r="AD110" s="57">
        <v>265.07</v>
      </c>
      <c r="AE110" s="38"/>
      <c r="AF110" s="57">
        <v>3.02</v>
      </c>
      <c r="AG110" s="57">
        <v>5.5175100000000006</v>
      </c>
      <c r="AH110" s="34"/>
      <c r="AI110" s="34"/>
      <c r="AJ110" s="34"/>
      <c r="AK110" s="34"/>
      <c r="AL110" s="34"/>
      <c r="AM110" s="34"/>
      <c r="AN110" s="34"/>
    </row>
    <row r="111" spans="1:40" ht="18.75" x14ac:dyDescent="0.25">
      <c r="A111" s="6" t="s">
        <v>30</v>
      </c>
      <c r="B111" s="6" t="s">
        <v>31</v>
      </c>
      <c r="C111" s="9" t="s">
        <v>38</v>
      </c>
      <c r="D111" s="5">
        <v>1</v>
      </c>
      <c r="E111" s="35">
        <v>24</v>
      </c>
      <c r="F111" s="5">
        <v>700</v>
      </c>
      <c r="G111" s="23">
        <v>1</v>
      </c>
      <c r="H111" s="24" t="s">
        <v>33</v>
      </c>
      <c r="I111" s="5">
        <v>5</v>
      </c>
      <c r="J111" s="5">
        <v>100</v>
      </c>
      <c r="K111" s="24" t="s">
        <v>34</v>
      </c>
      <c r="L111" s="24" t="s">
        <v>36</v>
      </c>
      <c r="M111" s="24" t="s">
        <v>35</v>
      </c>
      <c r="N111" s="5" t="s">
        <v>37</v>
      </c>
      <c r="O111" s="5">
        <v>0</v>
      </c>
      <c r="P111" s="129"/>
      <c r="Q111" s="35">
        <v>24</v>
      </c>
      <c r="R111" s="56">
        <v>68.399999999999991</v>
      </c>
      <c r="S111" s="59">
        <v>193</v>
      </c>
      <c r="T111" s="37">
        <v>700.1375732421875</v>
      </c>
      <c r="U111" s="37">
        <v>88.653846740722656</v>
      </c>
      <c r="V111" s="37">
        <v>40.003490447998047</v>
      </c>
      <c r="W111" s="37">
        <v>5.0199999809265137</v>
      </c>
      <c r="X111" s="37">
        <v>11.351380348205566</v>
      </c>
      <c r="Y111" s="37">
        <v>6.7388701438903809</v>
      </c>
      <c r="Z111" s="37">
        <v>29.994779586791992</v>
      </c>
      <c r="AA111" s="37">
        <v>21.200000762939453</v>
      </c>
      <c r="AB111" s="5">
        <v>0.72</v>
      </c>
      <c r="AC111" s="33"/>
      <c r="AD111" s="57">
        <v>322.49</v>
      </c>
      <c r="AE111" s="38"/>
      <c r="AF111" s="57">
        <v>4.47</v>
      </c>
      <c r="AG111" s="57">
        <v>11.233229999999999</v>
      </c>
      <c r="AH111" s="34"/>
      <c r="AI111" s="34"/>
      <c r="AJ111" s="34"/>
      <c r="AK111" s="34"/>
      <c r="AL111" s="34"/>
      <c r="AM111" s="34"/>
      <c r="AN111" s="34"/>
    </row>
    <row r="112" spans="1:40" ht="18.75" x14ac:dyDescent="0.25">
      <c r="A112" s="6" t="s">
        <v>30</v>
      </c>
      <c r="B112" s="6" t="s">
        <v>31</v>
      </c>
      <c r="C112" s="9" t="s">
        <v>38</v>
      </c>
      <c r="D112" s="5">
        <v>2</v>
      </c>
      <c r="E112" s="35">
        <v>28</v>
      </c>
      <c r="F112" s="5">
        <v>700</v>
      </c>
      <c r="G112" s="23">
        <v>1</v>
      </c>
      <c r="H112" s="24" t="s">
        <v>33</v>
      </c>
      <c r="I112" s="5">
        <v>5</v>
      </c>
      <c r="J112" s="5">
        <v>100</v>
      </c>
      <c r="K112" s="24" t="s">
        <v>34</v>
      </c>
      <c r="L112" s="24" t="s">
        <v>36</v>
      </c>
      <c r="M112" s="24" t="s">
        <v>35</v>
      </c>
      <c r="N112" s="5" t="s">
        <v>37</v>
      </c>
      <c r="O112" s="5">
        <v>0</v>
      </c>
      <c r="P112" s="129"/>
      <c r="Q112" s="35">
        <v>28</v>
      </c>
      <c r="R112" s="56">
        <v>60.666666666666664</v>
      </c>
      <c r="S112" s="59">
        <v>179.00000000000006</v>
      </c>
      <c r="T112" s="37">
        <v>700.192626953125</v>
      </c>
      <c r="U112" s="37">
        <v>99.418182373046875</v>
      </c>
      <c r="V112" s="37">
        <v>41.033699035644531</v>
      </c>
      <c r="W112" s="37">
        <v>4.9888901710510254</v>
      </c>
      <c r="X112" s="37">
        <v>0.58052057027816772</v>
      </c>
      <c r="Y112" s="37">
        <v>6.7093439102172852</v>
      </c>
      <c r="Z112" s="37">
        <v>30.001039505004883</v>
      </c>
      <c r="AA112" s="37">
        <v>21.200000762939453</v>
      </c>
      <c r="AB112" s="5">
        <v>0.72</v>
      </c>
      <c r="AC112" s="33"/>
      <c r="AD112" s="57">
        <v>366.11</v>
      </c>
      <c r="AE112" s="38"/>
      <c r="AF112" s="57">
        <v>3.44</v>
      </c>
      <c r="AG112" s="57">
        <v>28.297249999999998</v>
      </c>
      <c r="AH112" s="34"/>
      <c r="AI112" s="34"/>
      <c r="AJ112" s="34"/>
      <c r="AK112" s="34"/>
      <c r="AL112" s="34"/>
      <c r="AM112" s="34"/>
      <c r="AN112" s="34"/>
    </row>
    <row r="113" spans="1:40" ht="18.75" x14ac:dyDescent="0.25">
      <c r="A113" s="6" t="s">
        <v>30</v>
      </c>
      <c r="B113" s="6" t="s">
        <v>31</v>
      </c>
      <c r="C113" s="9" t="s">
        <v>38</v>
      </c>
      <c r="D113" s="5">
        <v>2</v>
      </c>
      <c r="E113" s="35">
        <v>32</v>
      </c>
      <c r="F113" s="5">
        <v>700</v>
      </c>
      <c r="G113" s="23">
        <v>1</v>
      </c>
      <c r="H113" s="24" t="s">
        <v>33</v>
      </c>
      <c r="I113" s="5">
        <v>5</v>
      </c>
      <c r="J113" s="5">
        <v>100</v>
      </c>
      <c r="K113" s="24" t="s">
        <v>34</v>
      </c>
      <c r="L113" s="24" t="s">
        <v>36</v>
      </c>
      <c r="M113" s="24" t="s">
        <v>35</v>
      </c>
      <c r="N113" s="5" t="s">
        <v>37</v>
      </c>
      <c r="O113" s="5">
        <v>0</v>
      </c>
      <c r="P113" s="129"/>
      <c r="Q113" s="35">
        <v>32</v>
      </c>
      <c r="R113" s="56">
        <v>57.800000000000004</v>
      </c>
      <c r="S113" s="59">
        <v>172.00000000000003</v>
      </c>
      <c r="T113" s="37">
        <v>699.81231689453125</v>
      </c>
      <c r="U113" s="37">
        <v>100</v>
      </c>
      <c r="V113" s="37">
        <v>62.423610687255859</v>
      </c>
      <c r="W113" s="37">
        <v>5.0206360816955566</v>
      </c>
      <c r="X113" s="37">
        <v>0</v>
      </c>
      <c r="Y113" s="37">
        <v>6.7202801704406738</v>
      </c>
      <c r="Z113" s="37">
        <v>29.988740921020508</v>
      </c>
      <c r="AA113" s="37">
        <v>12.630999565124512</v>
      </c>
      <c r="AB113" s="5">
        <v>0.42899999999999999</v>
      </c>
      <c r="AC113" s="33"/>
      <c r="AD113" s="57">
        <v>466.88</v>
      </c>
      <c r="AE113" s="38"/>
      <c r="AF113" s="57">
        <v>2.3199999999999998</v>
      </c>
      <c r="AG113" s="57">
        <v>35.048679999999997</v>
      </c>
      <c r="AH113" s="34"/>
      <c r="AI113" s="34"/>
      <c r="AJ113" s="34"/>
      <c r="AK113" s="34"/>
      <c r="AL113" s="34"/>
      <c r="AM113" s="34"/>
      <c r="AN113" s="34"/>
    </row>
    <row r="114" spans="1:40" ht="18.75" x14ac:dyDescent="0.25">
      <c r="A114" s="6" t="s">
        <v>30</v>
      </c>
      <c r="B114" s="6" t="s">
        <v>31</v>
      </c>
      <c r="C114" s="9" t="s">
        <v>38</v>
      </c>
      <c r="D114" s="5">
        <v>2</v>
      </c>
      <c r="E114" s="35">
        <v>36</v>
      </c>
      <c r="F114" s="5">
        <v>700</v>
      </c>
      <c r="G114" s="23">
        <v>1</v>
      </c>
      <c r="H114" s="24" t="s">
        <v>33</v>
      </c>
      <c r="I114" s="5">
        <v>5</v>
      </c>
      <c r="J114" s="5">
        <v>100</v>
      </c>
      <c r="K114" s="24" t="s">
        <v>34</v>
      </c>
      <c r="L114" s="24" t="s">
        <v>36</v>
      </c>
      <c r="M114" s="24" t="s">
        <v>35</v>
      </c>
      <c r="N114" s="5" t="s">
        <v>37</v>
      </c>
      <c r="O114" s="5">
        <v>0</v>
      </c>
      <c r="P114" s="129"/>
      <c r="Q114" s="35">
        <v>36</v>
      </c>
      <c r="R114" s="56">
        <v>58.466666666666661</v>
      </c>
      <c r="S114" s="59">
        <v>168.49999999999997</v>
      </c>
      <c r="T114" s="37">
        <v>699.85491943359375</v>
      </c>
      <c r="U114" s="37">
        <v>100</v>
      </c>
      <c r="V114" s="37">
        <v>82.835693359375</v>
      </c>
      <c r="W114" s="37">
        <v>5.0095381736755371</v>
      </c>
      <c r="X114" s="37">
        <v>0</v>
      </c>
      <c r="Y114" s="37">
        <v>6.7385058403015137</v>
      </c>
      <c r="Z114" s="37">
        <v>29.994800567626953</v>
      </c>
      <c r="AA114" s="37">
        <v>12.630999565124512</v>
      </c>
      <c r="AB114" s="5">
        <v>0.42899999999999999</v>
      </c>
      <c r="AC114" s="33"/>
      <c r="AD114" s="57">
        <v>532.66</v>
      </c>
      <c r="AE114" s="38"/>
      <c r="AF114" s="57">
        <v>2.66</v>
      </c>
      <c r="AG114" s="57">
        <v>41.135210000000001</v>
      </c>
      <c r="AH114" s="34"/>
      <c r="AI114" s="34"/>
      <c r="AJ114" s="34"/>
      <c r="AK114" s="34"/>
      <c r="AL114" s="34"/>
      <c r="AM114" s="34"/>
      <c r="AN114" s="34"/>
    </row>
    <row r="115" spans="1:40" ht="18.75" x14ac:dyDescent="0.25">
      <c r="A115" s="6" t="s">
        <v>30</v>
      </c>
      <c r="B115" s="6" t="s">
        <v>31</v>
      </c>
      <c r="C115" s="9" t="s">
        <v>38</v>
      </c>
      <c r="D115" s="5">
        <v>2</v>
      </c>
      <c r="E115" s="35">
        <v>40</v>
      </c>
      <c r="F115" s="5">
        <v>700</v>
      </c>
      <c r="G115" s="23">
        <v>1</v>
      </c>
      <c r="H115" s="24" t="s">
        <v>33</v>
      </c>
      <c r="I115" s="5">
        <v>5</v>
      </c>
      <c r="J115" s="5">
        <v>100</v>
      </c>
      <c r="K115" s="24" t="s">
        <v>34</v>
      </c>
      <c r="L115" s="24" t="s">
        <v>36</v>
      </c>
      <c r="M115" s="24" t="s">
        <v>35</v>
      </c>
      <c r="N115" s="5" t="s">
        <v>37</v>
      </c>
      <c r="O115" s="5">
        <v>0</v>
      </c>
      <c r="P115" s="129"/>
      <c r="Q115" s="35">
        <v>40</v>
      </c>
      <c r="R115" s="56">
        <v>57.933333333333337</v>
      </c>
      <c r="S115" s="59">
        <v>167.49999999999997</v>
      </c>
      <c r="T115" s="37">
        <v>700.0758056640625</v>
      </c>
      <c r="U115" s="37">
        <v>100</v>
      </c>
      <c r="V115" s="37">
        <v>95.756942749023438</v>
      </c>
      <c r="W115" s="37">
        <v>5.004061222076416</v>
      </c>
      <c r="X115" s="37">
        <v>0</v>
      </c>
      <c r="Y115" s="37">
        <v>6.7450671195983887</v>
      </c>
      <c r="Z115" s="37">
        <v>30.000959396362305</v>
      </c>
      <c r="AA115" s="37">
        <v>12.630999565124512</v>
      </c>
      <c r="AB115" s="5">
        <v>0.42899999999999999</v>
      </c>
      <c r="AC115" s="33"/>
      <c r="AD115" s="57">
        <v>613.82000000000005</v>
      </c>
      <c r="AE115" s="38"/>
      <c r="AF115" s="57">
        <v>2.4300000000000002</v>
      </c>
      <c r="AG115" s="57">
        <v>47.240929999999999</v>
      </c>
      <c r="AH115" s="34"/>
      <c r="AI115" s="34"/>
      <c r="AJ115" s="34"/>
      <c r="AK115" s="34"/>
      <c r="AL115" s="34"/>
      <c r="AM115" s="34"/>
      <c r="AN115" s="34"/>
    </row>
    <row r="116" spans="1:40" ht="18.75" x14ac:dyDescent="0.25">
      <c r="A116" s="6" t="s">
        <v>30</v>
      </c>
      <c r="B116" s="6" t="s">
        <v>31</v>
      </c>
      <c r="C116" s="9" t="s">
        <v>38</v>
      </c>
      <c r="D116" s="5">
        <v>2</v>
      </c>
      <c r="E116" s="35">
        <v>44</v>
      </c>
      <c r="F116" s="5">
        <v>700</v>
      </c>
      <c r="G116" s="23">
        <v>1</v>
      </c>
      <c r="H116" s="24" t="s">
        <v>33</v>
      </c>
      <c r="I116" s="5">
        <v>5</v>
      </c>
      <c r="J116" s="5">
        <v>100</v>
      </c>
      <c r="K116" s="24" t="s">
        <v>34</v>
      </c>
      <c r="L116" s="24" t="s">
        <v>36</v>
      </c>
      <c r="M116" s="24" t="s">
        <v>35</v>
      </c>
      <c r="N116" s="5" t="s">
        <v>37</v>
      </c>
      <c r="O116" s="5">
        <v>0</v>
      </c>
      <c r="P116" s="129"/>
      <c r="Q116" s="35">
        <v>44</v>
      </c>
      <c r="R116" s="56">
        <v>55.000000000000007</v>
      </c>
      <c r="S116" s="59">
        <v>163.49999999999997</v>
      </c>
      <c r="T116" s="37">
        <v>700.18951416015625</v>
      </c>
      <c r="U116" s="37">
        <v>100</v>
      </c>
      <c r="V116" s="37">
        <v>112.27519989013672</v>
      </c>
      <c r="W116" s="37">
        <v>5.0253429412841797</v>
      </c>
      <c r="X116" s="37">
        <v>0</v>
      </c>
      <c r="Y116" s="37">
        <v>6.7399640083312988</v>
      </c>
      <c r="Z116" s="37">
        <v>30.007020950317383</v>
      </c>
      <c r="AA116" s="37">
        <v>7.4899997711181641</v>
      </c>
      <c r="AB116" s="5">
        <v>0.254</v>
      </c>
      <c r="AC116" s="33"/>
      <c r="AD116" s="57">
        <v>619.41999999999996</v>
      </c>
      <c r="AE116" s="38"/>
      <c r="AF116" s="57">
        <v>2.42</v>
      </c>
      <c r="AG116" s="57">
        <v>51.143449999999994</v>
      </c>
      <c r="AH116" s="34"/>
      <c r="AI116" s="34"/>
      <c r="AJ116" s="34"/>
      <c r="AK116" s="34"/>
      <c r="AL116" s="34"/>
      <c r="AM116" s="34"/>
      <c r="AN116" s="34"/>
    </row>
    <row r="117" spans="1:40" ht="18.75" x14ac:dyDescent="0.25">
      <c r="A117" s="6" t="s">
        <v>30</v>
      </c>
      <c r="B117" s="6" t="s">
        <v>31</v>
      </c>
      <c r="C117" s="9" t="s">
        <v>38</v>
      </c>
      <c r="D117" s="5">
        <v>2</v>
      </c>
      <c r="E117" s="35">
        <v>48</v>
      </c>
      <c r="F117" s="5">
        <v>700</v>
      </c>
      <c r="G117" s="23">
        <v>1</v>
      </c>
      <c r="H117" s="24" t="s">
        <v>33</v>
      </c>
      <c r="I117" s="5">
        <v>5</v>
      </c>
      <c r="J117" s="5">
        <v>100</v>
      </c>
      <c r="K117" s="24" t="s">
        <v>34</v>
      </c>
      <c r="L117" s="24" t="s">
        <v>36</v>
      </c>
      <c r="M117" s="24" t="s">
        <v>35</v>
      </c>
      <c r="N117" s="5" t="s">
        <v>37</v>
      </c>
      <c r="O117" s="5">
        <v>0</v>
      </c>
      <c r="P117" s="129"/>
      <c r="Q117" s="35">
        <v>48</v>
      </c>
      <c r="R117" s="56">
        <v>54.199999999999996</v>
      </c>
      <c r="S117" s="59">
        <v>158.49999999999997</v>
      </c>
      <c r="T117" s="37">
        <v>249.88909912109375</v>
      </c>
      <c r="U117" s="37">
        <v>0</v>
      </c>
      <c r="V117" s="37">
        <v>1.4841979742050171</v>
      </c>
      <c r="W117" s="37">
        <v>0</v>
      </c>
      <c r="X117" s="37">
        <v>0</v>
      </c>
      <c r="Y117" s="37">
        <v>6.5507779121398926</v>
      </c>
      <c r="Z117" s="37">
        <v>21.427270889282227</v>
      </c>
      <c r="AA117" s="37">
        <v>0</v>
      </c>
      <c r="AB117" s="5">
        <v>0</v>
      </c>
      <c r="AC117" s="5">
        <v>0.04</v>
      </c>
      <c r="AD117" s="57">
        <v>743.98</v>
      </c>
      <c r="AE117" s="38"/>
      <c r="AF117" s="57">
        <v>2.62</v>
      </c>
      <c r="AG117" s="57">
        <v>47.387970000000003</v>
      </c>
      <c r="AH117" s="34"/>
      <c r="AI117" s="34"/>
      <c r="AJ117" s="34"/>
      <c r="AK117" s="34"/>
      <c r="AL117" s="34"/>
      <c r="AM117" s="34"/>
      <c r="AN117" s="34"/>
    </row>
    <row r="118" spans="1:4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40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</sheetData>
  <mergeCells count="4">
    <mergeCell ref="A1:O2"/>
    <mergeCell ref="Q1:AG2"/>
    <mergeCell ref="AH1:AN3"/>
    <mergeCell ref="P1:P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B42F-905F-4F32-B5AA-B8120AA1EAE6}">
  <dimension ref="A1:AP153"/>
  <sheetViews>
    <sheetView tabSelected="1" topLeftCell="M34" workbookViewId="0">
      <selection activeCell="R129" sqref="R129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3" max="13" width="12.710937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9" max="29" width="18.42578125" customWidth="1"/>
    <col min="30" max="31" width="15.140625" customWidth="1"/>
    <col min="32" max="32" width="20.7109375" customWidth="1"/>
    <col min="33" max="33" width="17.5703125" customWidth="1"/>
    <col min="34" max="35" width="21.5703125" customWidth="1"/>
  </cols>
  <sheetData>
    <row r="1" spans="1:42" x14ac:dyDescent="0.25">
      <c r="A1" s="113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30"/>
      <c r="Q1" s="119" t="s">
        <v>0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31" t="s">
        <v>1</v>
      </c>
      <c r="AK1" s="132"/>
      <c r="AL1" s="132"/>
      <c r="AM1" s="132"/>
      <c r="AN1" s="132"/>
      <c r="AO1" s="132"/>
      <c r="AP1" s="133"/>
    </row>
    <row r="2" spans="1:42" ht="15.75" thickBo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  <c r="P2" s="130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34"/>
      <c r="AK2" s="135"/>
      <c r="AL2" s="135"/>
      <c r="AM2" s="135"/>
      <c r="AN2" s="135"/>
      <c r="AO2" s="135"/>
      <c r="AP2" s="136"/>
    </row>
    <row r="3" spans="1:42" ht="30" thickBot="1" x14ac:dyDescent="0.3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4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8</v>
      </c>
      <c r="L3" s="4" t="s">
        <v>10</v>
      </c>
      <c r="M3" s="4" t="s">
        <v>27</v>
      </c>
      <c r="N3" s="4" t="s">
        <v>28</v>
      </c>
      <c r="O3" s="4" t="s">
        <v>29</v>
      </c>
      <c r="P3" s="130"/>
      <c r="Q3" s="4" t="s">
        <v>22</v>
      </c>
      <c r="R3" s="13" t="s">
        <v>2</v>
      </c>
      <c r="S3" s="13" t="s">
        <v>3</v>
      </c>
      <c r="T3" s="13" t="s">
        <v>4</v>
      </c>
      <c r="U3" s="13" t="s">
        <v>5</v>
      </c>
      <c r="V3" s="13" t="s">
        <v>6</v>
      </c>
      <c r="W3" s="14" t="s">
        <v>7</v>
      </c>
      <c r="X3" s="14" t="s">
        <v>8</v>
      </c>
      <c r="Y3" s="13" t="s">
        <v>9</v>
      </c>
      <c r="Z3" s="13" t="s">
        <v>10</v>
      </c>
      <c r="AA3" s="13" t="s">
        <v>11</v>
      </c>
      <c r="AB3" s="13" t="s">
        <v>12</v>
      </c>
      <c r="AC3" s="64" t="s">
        <v>44</v>
      </c>
      <c r="AD3" s="64" t="s">
        <v>45</v>
      </c>
      <c r="AE3" s="64" t="s">
        <v>46</v>
      </c>
      <c r="AF3" s="13" t="s">
        <v>15</v>
      </c>
      <c r="AG3" s="13" t="s">
        <v>13</v>
      </c>
      <c r="AH3" s="13" t="s">
        <v>16</v>
      </c>
      <c r="AI3" s="13" t="s">
        <v>14</v>
      </c>
      <c r="AJ3" s="134"/>
      <c r="AK3" s="135"/>
      <c r="AL3" s="135"/>
      <c r="AM3" s="135"/>
      <c r="AN3" s="135"/>
      <c r="AO3" s="135"/>
      <c r="AP3" s="136"/>
    </row>
    <row r="4" spans="1:42" ht="19.5" thickBot="1" x14ac:dyDescent="0.3">
      <c r="A4" s="6" t="s">
        <v>30</v>
      </c>
      <c r="B4" s="6" t="s">
        <v>31</v>
      </c>
      <c r="C4" s="6" t="s">
        <v>32</v>
      </c>
      <c r="D4" s="5">
        <v>1</v>
      </c>
      <c r="E4" s="65">
        <v>0</v>
      </c>
      <c r="F4" s="5">
        <v>1195</v>
      </c>
      <c r="G4" s="23">
        <v>1</v>
      </c>
      <c r="H4" s="24" t="s">
        <v>33</v>
      </c>
      <c r="I4" s="5">
        <v>2.5</v>
      </c>
      <c r="J4" s="5">
        <v>100</v>
      </c>
      <c r="K4" s="24" t="s">
        <v>34</v>
      </c>
      <c r="L4" s="24" t="s">
        <v>36</v>
      </c>
      <c r="M4" s="24" t="s">
        <v>35</v>
      </c>
      <c r="N4" s="5" t="s">
        <v>37</v>
      </c>
      <c r="O4" s="5">
        <v>0</v>
      </c>
      <c r="P4" s="130"/>
      <c r="Q4" s="67">
        <v>0</v>
      </c>
      <c r="R4" s="68">
        <v>0.37933333333333302</v>
      </c>
      <c r="S4" s="69"/>
      <c r="T4" s="16">
        <v>1194.8189697265625</v>
      </c>
      <c r="U4" s="16">
        <v>100</v>
      </c>
      <c r="V4" s="16">
        <v>89.276138305664063</v>
      </c>
      <c r="W4" s="16">
        <v>2.5</v>
      </c>
      <c r="X4" s="16">
        <v>0</v>
      </c>
      <c r="Y4" s="16">
        <v>6.6711440086364746</v>
      </c>
      <c r="Z4" s="16">
        <v>30.35906982421875</v>
      </c>
      <c r="AA4" s="16">
        <v>0</v>
      </c>
      <c r="AB4" s="112">
        <v>0</v>
      </c>
      <c r="AC4" s="70"/>
      <c r="AD4" s="71"/>
      <c r="AE4" s="71"/>
      <c r="AF4" s="72"/>
      <c r="AG4" s="72"/>
      <c r="AH4" s="72"/>
      <c r="AI4" s="72"/>
      <c r="AJ4" s="71"/>
      <c r="AK4" s="71"/>
      <c r="AL4" s="71"/>
      <c r="AM4" s="71"/>
      <c r="AN4" s="71"/>
      <c r="AO4" s="71"/>
      <c r="AP4" s="71"/>
    </row>
    <row r="5" spans="1:42" ht="18.75" x14ac:dyDescent="0.25">
      <c r="A5" s="6" t="s">
        <v>30</v>
      </c>
      <c r="B5" s="6" t="s">
        <v>31</v>
      </c>
      <c r="C5" s="6" t="s">
        <v>32</v>
      </c>
      <c r="D5" s="5">
        <v>1</v>
      </c>
      <c r="E5" s="65">
        <v>2</v>
      </c>
      <c r="F5" s="5">
        <v>1195</v>
      </c>
      <c r="G5" s="23">
        <v>1</v>
      </c>
      <c r="H5" s="24" t="s">
        <v>33</v>
      </c>
      <c r="I5" s="5">
        <v>2.5</v>
      </c>
      <c r="J5" s="5">
        <v>100</v>
      </c>
      <c r="K5" s="24" t="s">
        <v>34</v>
      </c>
      <c r="L5" s="24" t="s">
        <v>36</v>
      </c>
      <c r="M5" s="24" t="s">
        <v>35</v>
      </c>
      <c r="N5" s="5" t="s">
        <v>37</v>
      </c>
      <c r="O5" s="5">
        <v>0</v>
      </c>
      <c r="P5" s="130"/>
      <c r="Q5" s="67">
        <v>2</v>
      </c>
      <c r="R5" s="68">
        <v>0.67566666666666675</v>
      </c>
      <c r="S5" s="69"/>
      <c r="T5" s="16">
        <v>1195.27197265625</v>
      </c>
      <c r="U5" s="16">
        <v>100</v>
      </c>
      <c r="V5" s="16">
        <v>81.55718994140625</v>
      </c>
      <c r="W5" s="16">
        <v>2.5</v>
      </c>
      <c r="X5" s="16">
        <v>0</v>
      </c>
      <c r="Y5" s="16">
        <v>6.7230801582336426</v>
      </c>
      <c r="Z5" s="16">
        <v>29.99622917175293</v>
      </c>
      <c r="AA5" s="16">
        <v>0</v>
      </c>
      <c r="AB5" s="112">
        <v>0</v>
      </c>
      <c r="AC5" s="71"/>
      <c r="AD5" s="71"/>
      <c r="AE5" s="71"/>
      <c r="AF5" s="72"/>
      <c r="AG5" s="72"/>
      <c r="AH5" s="72"/>
      <c r="AI5" s="72"/>
      <c r="AJ5" s="71"/>
      <c r="AK5" s="71"/>
      <c r="AL5" s="71"/>
      <c r="AM5" s="71"/>
      <c r="AN5" s="71"/>
      <c r="AO5" s="71"/>
      <c r="AP5" s="71"/>
    </row>
    <row r="6" spans="1:42" ht="18.75" x14ac:dyDescent="0.25">
      <c r="A6" s="6" t="s">
        <v>30</v>
      </c>
      <c r="B6" s="6" t="s">
        <v>31</v>
      </c>
      <c r="C6" s="6" t="s">
        <v>32</v>
      </c>
      <c r="D6" s="5">
        <v>1</v>
      </c>
      <c r="E6" s="66">
        <v>4</v>
      </c>
      <c r="F6" s="5">
        <v>1195</v>
      </c>
      <c r="G6" s="23">
        <v>1</v>
      </c>
      <c r="H6" s="24" t="s">
        <v>33</v>
      </c>
      <c r="I6" s="5">
        <v>2.5</v>
      </c>
      <c r="J6" s="5">
        <v>100</v>
      </c>
      <c r="K6" s="24" t="s">
        <v>34</v>
      </c>
      <c r="L6" s="24" t="s">
        <v>36</v>
      </c>
      <c r="M6" s="24" t="s">
        <v>35</v>
      </c>
      <c r="N6" s="5" t="s">
        <v>37</v>
      </c>
      <c r="O6" s="5">
        <v>0</v>
      </c>
      <c r="P6" s="130"/>
      <c r="Q6" s="73">
        <v>4</v>
      </c>
      <c r="R6" s="68">
        <v>2.5566666666666666</v>
      </c>
      <c r="S6" s="69"/>
      <c r="T6" s="16">
        <v>1194.7900390625</v>
      </c>
      <c r="U6" s="16">
        <v>100</v>
      </c>
      <c r="V6" s="16">
        <v>77.926719665527344</v>
      </c>
      <c r="W6" s="16">
        <v>2.5</v>
      </c>
      <c r="X6" s="16">
        <v>0</v>
      </c>
      <c r="Y6" s="16">
        <v>6.7502050399780273</v>
      </c>
      <c r="Z6" s="16">
        <v>30.008369445800781</v>
      </c>
      <c r="AA6" s="16">
        <v>0</v>
      </c>
      <c r="AB6" s="112">
        <v>0</v>
      </c>
      <c r="AC6" s="71"/>
      <c r="AD6" s="71"/>
      <c r="AE6" s="71"/>
      <c r="AF6" s="72"/>
      <c r="AG6" s="72"/>
      <c r="AH6" s="72"/>
      <c r="AI6" s="72"/>
      <c r="AJ6" s="71"/>
      <c r="AK6" s="71"/>
      <c r="AL6" s="71"/>
      <c r="AM6" s="71"/>
      <c r="AN6" s="71"/>
      <c r="AO6" s="71"/>
      <c r="AP6" s="71"/>
    </row>
    <row r="7" spans="1:42" ht="18.75" x14ac:dyDescent="0.25">
      <c r="A7" s="6" t="s">
        <v>30</v>
      </c>
      <c r="B7" s="6" t="s">
        <v>31</v>
      </c>
      <c r="C7" s="6" t="s">
        <v>32</v>
      </c>
      <c r="D7" s="5">
        <v>1</v>
      </c>
      <c r="E7" s="66">
        <v>6</v>
      </c>
      <c r="F7" s="5">
        <v>1195</v>
      </c>
      <c r="G7" s="23">
        <v>1</v>
      </c>
      <c r="H7" s="24" t="s">
        <v>33</v>
      </c>
      <c r="I7" s="5">
        <v>2.5</v>
      </c>
      <c r="J7" s="5">
        <v>100</v>
      </c>
      <c r="K7" s="24" t="s">
        <v>34</v>
      </c>
      <c r="L7" s="24" t="s">
        <v>36</v>
      </c>
      <c r="M7" s="24" t="s">
        <v>35</v>
      </c>
      <c r="N7" s="5" t="s">
        <v>37</v>
      </c>
      <c r="O7" s="5">
        <v>0</v>
      </c>
      <c r="P7" s="130"/>
      <c r="Q7" s="73">
        <v>6</v>
      </c>
      <c r="R7" s="68">
        <v>7.4200000000000008</v>
      </c>
      <c r="S7" s="20">
        <v>70.5</v>
      </c>
      <c r="T7" s="16">
        <v>1195.052001953125</v>
      </c>
      <c r="U7" s="16">
        <v>100</v>
      </c>
      <c r="V7" s="16">
        <v>68.967826843261719</v>
      </c>
      <c r="W7" s="16">
        <v>2.5</v>
      </c>
      <c r="X7" s="16">
        <v>0</v>
      </c>
      <c r="Y7" s="16">
        <v>6.7581439018249512</v>
      </c>
      <c r="Z7" s="16">
        <v>30.00956916809082</v>
      </c>
      <c r="AA7" s="16">
        <v>0</v>
      </c>
      <c r="AB7" s="112">
        <v>0</v>
      </c>
      <c r="AC7" s="71"/>
      <c r="AD7" s="71"/>
      <c r="AE7" s="71"/>
      <c r="AF7" s="72"/>
      <c r="AG7" s="72"/>
      <c r="AH7" s="72"/>
      <c r="AI7" s="72"/>
      <c r="AJ7" s="71"/>
      <c r="AK7" s="71"/>
      <c r="AL7" s="71"/>
      <c r="AM7" s="71"/>
      <c r="AN7" s="71"/>
      <c r="AO7" s="71"/>
      <c r="AP7" s="71"/>
    </row>
    <row r="8" spans="1:42" ht="18.75" x14ac:dyDescent="0.25">
      <c r="A8" s="6" t="s">
        <v>30</v>
      </c>
      <c r="B8" s="6" t="s">
        <v>31</v>
      </c>
      <c r="C8" s="6" t="s">
        <v>32</v>
      </c>
      <c r="D8" s="5">
        <v>1</v>
      </c>
      <c r="E8" s="66">
        <v>8</v>
      </c>
      <c r="F8" s="5">
        <v>1195</v>
      </c>
      <c r="G8" s="23">
        <v>1</v>
      </c>
      <c r="H8" s="24" t="s">
        <v>33</v>
      </c>
      <c r="I8" s="5">
        <v>2.5</v>
      </c>
      <c r="J8" s="5">
        <v>100</v>
      </c>
      <c r="K8" s="24" t="s">
        <v>34</v>
      </c>
      <c r="L8" s="24" t="s">
        <v>36</v>
      </c>
      <c r="M8" s="24" t="s">
        <v>35</v>
      </c>
      <c r="N8" s="5" t="s">
        <v>37</v>
      </c>
      <c r="O8" s="5">
        <v>0</v>
      </c>
      <c r="P8" s="130"/>
      <c r="Q8" s="73">
        <v>8</v>
      </c>
      <c r="R8" s="68">
        <v>30.266666666666666</v>
      </c>
      <c r="S8" s="69"/>
      <c r="T8" s="16">
        <v>1195.050048828125</v>
      </c>
      <c r="U8" s="16">
        <v>100</v>
      </c>
      <c r="V8" s="16">
        <v>47.441909790039063</v>
      </c>
      <c r="W8" s="16">
        <v>2.5</v>
      </c>
      <c r="X8" s="16">
        <v>0</v>
      </c>
      <c r="Y8" s="16">
        <v>6.7650909423828125</v>
      </c>
      <c r="Z8" s="16">
        <v>29.98539924621582</v>
      </c>
      <c r="AA8" s="16">
        <v>7.7042489051818848</v>
      </c>
      <c r="AB8" s="112">
        <v>0.26179999999999998</v>
      </c>
      <c r="AC8" s="71"/>
      <c r="AD8" s="71"/>
      <c r="AE8" s="71"/>
      <c r="AF8" s="7">
        <v>15</v>
      </c>
      <c r="AG8" s="7"/>
      <c r="AH8" s="7">
        <v>19.3</v>
      </c>
      <c r="AI8" s="7">
        <v>0</v>
      </c>
      <c r="AJ8" s="71"/>
      <c r="AK8" s="71"/>
      <c r="AL8" s="71"/>
      <c r="AM8" s="71"/>
      <c r="AN8" s="71"/>
      <c r="AO8" s="71"/>
      <c r="AP8" s="71"/>
    </row>
    <row r="9" spans="1:42" ht="18.75" x14ac:dyDescent="0.25">
      <c r="A9" s="6" t="s">
        <v>30</v>
      </c>
      <c r="B9" s="6" t="s">
        <v>31</v>
      </c>
      <c r="C9" s="6" t="s">
        <v>32</v>
      </c>
      <c r="D9" s="5">
        <v>1</v>
      </c>
      <c r="E9" s="66">
        <v>10</v>
      </c>
      <c r="F9" s="5">
        <v>1195</v>
      </c>
      <c r="G9" s="23">
        <v>1</v>
      </c>
      <c r="H9" s="24" t="s">
        <v>33</v>
      </c>
      <c r="I9" s="5">
        <v>2.5</v>
      </c>
      <c r="J9" s="5">
        <v>100</v>
      </c>
      <c r="K9" s="24" t="s">
        <v>34</v>
      </c>
      <c r="L9" s="24" t="s">
        <v>36</v>
      </c>
      <c r="M9" s="24" t="s">
        <v>35</v>
      </c>
      <c r="N9" s="5" t="s">
        <v>37</v>
      </c>
      <c r="O9" s="5">
        <v>0</v>
      </c>
      <c r="P9" s="130"/>
      <c r="Q9" s="73">
        <v>10</v>
      </c>
      <c r="R9" s="68">
        <v>33.766666666666666</v>
      </c>
      <c r="S9" s="69"/>
      <c r="T9" s="16">
        <v>1194.5770263671875</v>
      </c>
      <c r="U9" s="16">
        <v>99.828323364257813</v>
      </c>
      <c r="V9" s="16">
        <v>39.075069427490234</v>
      </c>
      <c r="W9" s="16">
        <v>2.5</v>
      </c>
      <c r="X9" s="16">
        <v>0.17310710251331329</v>
      </c>
      <c r="Y9" s="16">
        <v>6.7336649894714355</v>
      </c>
      <c r="Z9" s="16">
        <v>30.004060745239258</v>
      </c>
      <c r="AA9" s="16">
        <v>11.405779838562012</v>
      </c>
      <c r="AB9" s="112">
        <v>0.38700000000000001</v>
      </c>
      <c r="AC9" s="71"/>
      <c r="AD9" s="71"/>
      <c r="AE9" s="71"/>
      <c r="AF9" s="7">
        <v>0</v>
      </c>
      <c r="AG9" s="7"/>
      <c r="AH9" s="7">
        <v>17.2</v>
      </c>
      <c r="AI9" s="7">
        <v>0</v>
      </c>
      <c r="AJ9" s="71"/>
      <c r="AK9" s="71"/>
      <c r="AL9" s="71"/>
      <c r="AM9" s="71"/>
      <c r="AN9" s="71"/>
      <c r="AO9" s="71"/>
      <c r="AP9" s="71"/>
    </row>
    <row r="10" spans="1:42" ht="18.75" x14ac:dyDescent="0.25">
      <c r="A10" s="6" t="s">
        <v>30</v>
      </c>
      <c r="B10" s="6" t="s">
        <v>31</v>
      </c>
      <c r="C10" s="6" t="s">
        <v>32</v>
      </c>
      <c r="D10" s="5">
        <v>1</v>
      </c>
      <c r="E10" s="66">
        <v>12</v>
      </c>
      <c r="F10" s="5">
        <v>1195</v>
      </c>
      <c r="G10" s="23">
        <v>1</v>
      </c>
      <c r="H10" s="24" t="s">
        <v>33</v>
      </c>
      <c r="I10" s="5">
        <v>2.5</v>
      </c>
      <c r="J10" s="5">
        <v>100</v>
      </c>
      <c r="K10" s="24" t="s">
        <v>34</v>
      </c>
      <c r="L10" s="24" t="s">
        <v>36</v>
      </c>
      <c r="M10" s="24" t="s">
        <v>35</v>
      </c>
      <c r="N10" s="5" t="s">
        <v>37</v>
      </c>
      <c r="O10" s="5">
        <v>0</v>
      </c>
      <c r="P10" s="130"/>
      <c r="Q10" s="73">
        <v>12</v>
      </c>
      <c r="R10" s="68">
        <v>43.566666666666663</v>
      </c>
      <c r="S10" s="69"/>
      <c r="T10" s="16">
        <v>1195.1689453125</v>
      </c>
      <c r="U10" s="16">
        <v>97.144607543945313</v>
      </c>
      <c r="V10" s="16">
        <v>39.063899993896484</v>
      </c>
      <c r="W10" s="16">
        <v>2.4185299873352051</v>
      </c>
      <c r="X10" s="16">
        <v>2.8564610481262207</v>
      </c>
      <c r="Y10" s="16">
        <v>6.7379660606384277</v>
      </c>
      <c r="Z10" s="16">
        <v>30.009469985961914</v>
      </c>
      <c r="AA10" s="16">
        <v>17.218500137329102</v>
      </c>
      <c r="AB10" s="112">
        <v>0.58499999999999996</v>
      </c>
      <c r="AC10" s="71"/>
      <c r="AD10" s="71"/>
      <c r="AE10" s="71"/>
      <c r="AF10" s="7">
        <v>4.5999999999999996</v>
      </c>
      <c r="AG10" s="7"/>
      <c r="AH10" s="7">
        <v>13.2</v>
      </c>
      <c r="AI10" s="7">
        <v>22.4</v>
      </c>
      <c r="AJ10" s="71"/>
      <c r="AK10" s="71"/>
      <c r="AL10" s="71"/>
      <c r="AM10" s="71"/>
      <c r="AN10" s="71"/>
      <c r="AO10" s="71"/>
      <c r="AP10" s="71"/>
    </row>
    <row r="11" spans="1:42" ht="18.75" x14ac:dyDescent="0.25">
      <c r="A11" s="6" t="s">
        <v>30</v>
      </c>
      <c r="B11" s="6" t="s">
        <v>31</v>
      </c>
      <c r="C11" s="6" t="s">
        <v>32</v>
      </c>
      <c r="D11" s="5">
        <v>1</v>
      </c>
      <c r="E11" s="66">
        <v>14</v>
      </c>
      <c r="F11" s="5">
        <v>1195</v>
      </c>
      <c r="G11" s="23">
        <v>1</v>
      </c>
      <c r="H11" s="24" t="s">
        <v>33</v>
      </c>
      <c r="I11" s="5">
        <v>2.5</v>
      </c>
      <c r="J11" s="5">
        <v>100</v>
      </c>
      <c r="K11" s="24" t="s">
        <v>34</v>
      </c>
      <c r="L11" s="24" t="s">
        <v>36</v>
      </c>
      <c r="M11" s="24" t="s">
        <v>35</v>
      </c>
      <c r="N11" s="5" t="s">
        <v>37</v>
      </c>
      <c r="O11" s="5">
        <v>0</v>
      </c>
      <c r="P11" s="130"/>
      <c r="Q11" s="73">
        <v>14</v>
      </c>
      <c r="R11" s="68">
        <v>48.4</v>
      </c>
      <c r="S11" s="69"/>
      <c r="T11" s="16">
        <v>1195.175048828125</v>
      </c>
      <c r="U11" s="16">
        <v>96.615127563476563</v>
      </c>
      <c r="V11" s="16">
        <v>40.18096923828125</v>
      </c>
      <c r="W11" s="16">
        <v>2.4337019920349121</v>
      </c>
      <c r="X11" s="16">
        <v>3.3840909004211426</v>
      </c>
      <c r="Y11" s="16">
        <v>6.712493896484375</v>
      </c>
      <c r="Z11" s="16">
        <v>29.9923095703125</v>
      </c>
      <c r="AA11" s="16">
        <v>29.440000534057617</v>
      </c>
      <c r="AB11" s="112">
        <v>1</v>
      </c>
      <c r="AC11" s="71"/>
      <c r="AD11" s="71"/>
      <c r="AE11" s="71"/>
      <c r="AF11" s="7">
        <v>6.3</v>
      </c>
      <c r="AG11" s="7"/>
      <c r="AH11" s="7">
        <v>10.5</v>
      </c>
      <c r="AI11" s="7">
        <v>10881</v>
      </c>
      <c r="AJ11" s="71"/>
      <c r="AK11" s="71"/>
      <c r="AL11" s="71"/>
      <c r="AM11" s="71"/>
      <c r="AN11" s="71"/>
      <c r="AO11" s="71"/>
      <c r="AP11" s="71"/>
    </row>
    <row r="12" spans="1:42" ht="18.75" x14ac:dyDescent="0.25">
      <c r="A12" s="6" t="s">
        <v>30</v>
      </c>
      <c r="B12" s="6" t="s">
        <v>31</v>
      </c>
      <c r="C12" s="6" t="s">
        <v>32</v>
      </c>
      <c r="D12" s="5">
        <v>1</v>
      </c>
      <c r="E12" s="66">
        <v>16</v>
      </c>
      <c r="F12" s="5">
        <v>1195</v>
      </c>
      <c r="G12" s="23">
        <v>1</v>
      </c>
      <c r="H12" s="24" t="s">
        <v>33</v>
      </c>
      <c r="I12" s="5">
        <v>2.5</v>
      </c>
      <c r="J12" s="5">
        <v>100</v>
      </c>
      <c r="K12" s="24" t="s">
        <v>34</v>
      </c>
      <c r="L12" s="24" t="s">
        <v>36</v>
      </c>
      <c r="M12" s="24" t="s">
        <v>35</v>
      </c>
      <c r="N12" s="5" t="s">
        <v>37</v>
      </c>
      <c r="O12" s="5">
        <v>0</v>
      </c>
      <c r="P12" s="130"/>
      <c r="Q12" s="73">
        <v>16</v>
      </c>
      <c r="R12" s="68">
        <v>60.033333333333331</v>
      </c>
      <c r="S12" s="69"/>
      <c r="T12" s="16">
        <v>1195.114013671875</v>
      </c>
      <c r="U12" s="16">
        <v>82.220016479492188</v>
      </c>
      <c r="V12" s="16">
        <v>39.935211181640625</v>
      </c>
      <c r="W12" s="16">
        <v>2.6400001049041748</v>
      </c>
      <c r="X12" s="16">
        <v>17.785640716552734</v>
      </c>
      <c r="Y12" s="16">
        <v>6.7118330001831055</v>
      </c>
      <c r="Z12" s="16">
        <v>30.041439056396484</v>
      </c>
      <c r="AA12" s="16">
        <v>17.504999160766602</v>
      </c>
      <c r="AB12" s="112">
        <v>0.59499999999999997</v>
      </c>
      <c r="AC12" s="71"/>
      <c r="AD12" s="71"/>
      <c r="AE12" s="71"/>
      <c r="AF12" s="7">
        <v>15.9</v>
      </c>
      <c r="AG12" s="7"/>
      <c r="AH12" s="7">
        <v>5.5</v>
      </c>
      <c r="AI12" s="7">
        <v>1550</v>
      </c>
      <c r="AJ12" s="71"/>
      <c r="AK12" s="71"/>
      <c r="AL12" s="71"/>
      <c r="AM12" s="71"/>
      <c r="AN12" s="71"/>
      <c r="AO12" s="71"/>
      <c r="AP12" s="71"/>
    </row>
    <row r="13" spans="1:42" ht="18.75" x14ac:dyDescent="0.25">
      <c r="A13" s="6" t="s">
        <v>30</v>
      </c>
      <c r="B13" s="6" t="s">
        <v>31</v>
      </c>
      <c r="C13" s="6" t="s">
        <v>32</v>
      </c>
      <c r="D13" s="5">
        <v>1</v>
      </c>
      <c r="E13" s="66">
        <v>18</v>
      </c>
      <c r="F13" s="5">
        <v>1195</v>
      </c>
      <c r="G13" s="23">
        <v>1</v>
      </c>
      <c r="H13" s="24" t="s">
        <v>33</v>
      </c>
      <c r="I13" s="5">
        <v>2.5</v>
      </c>
      <c r="J13" s="5">
        <v>100</v>
      </c>
      <c r="K13" s="24" t="s">
        <v>34</v>
      </c>
      <c r="L13" s="24" t="s">
        <v>36</v>
      </c>
      <c r="M13" s="24" t="s">
        <v>35</v>
      </c>
      <c r="N13" s="5" t="s">
        <v>37</v>
      </c>
      <c r="O13" s="5">
        <v>0</v>
      </c>
      <c r="P13" s="130"/>
      <c r="Q13" s="73">
        <v>18</v>
      </c>
      <c r="R13" s="68">
        <v>68.666666666666671</v>
      </c>
      <c r="S13" s="69"/>
      <c r="T13" s="16">
        <v>1195.3929443359375</v>
      </c>
      <c r="U13" s="16">
        <v>93.16815185546875</v>
      </c>
      <c r="V13" s="16">
        <v>45.118408203125</v>
      </c>
      <c r="W13" s="16">
        <v>2.4647879600524902</v>
      </c>
      <c r="X13" s="16">
        <v>6.8257560729980469</v>
      </c>
      <c r="Y13" s="16">
        <v>6.7783231735229492</v>
      </c>
      <c r="Z13" s="16">
        <v>29.967849731445313</v>
      </c>
      <c r="AA13" s="16">
        <v>18.819999694824219</v>
      </c>
      <c r="AB13" s="112">
        <v>0.63900000000000001</v>
      </c>
      <c r="AC13" s="71"/>
      <c r="AD13" s="71"/>
      <c r="AE13" s="71"/>
      <c r="AF13" s="7">
        <v>0</v>
      </c>
      <c r="AG13" s="7"/>
      <c r="AH13" s="7">
        <v>1.8</v>
      </c>
      <c r="AI13" s="7">
        <v>0</v>
      </c>
      <c r="AJ13" s="71"/>
      <c r="AK13" s="71"/>
      <c r="AL13" s="71"/>
      <c r="AM13" s="71"/>
      <c r="AN13" s="71"/>
      <c r="AO13" s="71"/>
      <c r="AP13" s="71"/>
    </row>
    <row r="14" spans="1:42" ht="18.75" x14ac:dyDescent="0.25">
      <c r="A14" s="6" t="s">
        <v>30</v>
      </c>
      <c r="B14" s="6" t="s">
        <v>31</v>
      </c>
      <c r="C14" s="6" t="s">
        <v>32</v>
      </c>
      <c r="D14" s="5">
        <v>1</v>
      </c>
      <c r="E14" s="66">
        <v>20</v>
      </c>
      <c r="F14" s="5">
        <v>1195</v>
      </c>
      <c r="G14" s="23">
        <v>1</v>
      </c>
      <c r="H14" s="24" t="s">
        <v>33</v>
      </c>
      <c r="I14" s="5">
        <v>2.5</v>
      </c>
      <c r="J14" s="5">
        <v>100</v>
      </c>
      <c r="K14" s="24" t="s">
        <v>34</v>
      </c>
      <c r="L14" s="24" t="s">
        <v>36</v>
      </c>
      <c r="M14" s="24" t="s">
        <v>35</v>
      </c>
      <c r="N14" s="5" t="s">
        <v>37</v>
      </c>
      <c r="O14" s="5">
        <v>0</v>
      </c>
      <c r="P14" s="130"/>
      <c r="Q14" s="73">
        <v>20</v>
      </c>
      <c r="R14" s="68">
        <v>54.933333333333337</v>
      </c>
      <c r="S14" s="69"/>
      <c r="T14" s="16">
        <v>1194.998046875</v>
      </c>
      <c r="U14" s="16">
        <v>92.193099975585938</v>
      </c>
      <c r="V14" s="16">
        <v>40.907058715820313</v>
      </c>
      <c r="W14" s="16">
        <v>2.5191159248352051</v>
      </c>
      <c r="X14" s="16">
        <v>7.7996249198913574</v>
      </c>
      <c r="Y14" s="16">
        <v>6.7161331176757813</v>
      </c>
      <c r="Z14" s="16">
        <v>29.986400604248047</v>
      </c>
      <c r="AA14" s="16">
        <v>18.819999694824219</v>
      </c>
      <c r="AB14" s="112">
        <v>0.63900000000000001</v>
      </c>
      <c r="AC14" s="71"/>
      <c r="AD14" s="71"/>
      <c r="AE14" s="71"/>
      <c r="AF14" s="7">
        <v>0</v>
      </c>
      <c r="AG14" s="7"/>
      <c r="AH14" s="7">
        <v>0.7</v>
      </c>
      <c r="AI14" s="7">
        <v>0</v>
      </c>
      <c r="AJ14" s="71"/>
      <c r="AK14" s="71"/>
      <c r="AL14" s="71"/>
      <c r="AM14" s="71"/>
      <c r="AN14" s="71"/>
      <c r="AO14" s="71"/>
      <c r="AP14" s="71"/>
    </row>
    <row r="15" spans="1:42" ht="18.75" x14ac:dyDescent="0.25">
      <c r="A15" s="6" t="s">
        <v>30</v>
      </c>
      <c r="B15" s="6" t="s">
        <v>31</v>
      </c>
      <c r="C15" s="6" t="s">
        <v>32</v>
      </c>
      <c r="D15" s="5">
        <v>1</v>
      </c>
      <c r="E15" s="66">
        <v>22</v>
      </c>
      <c r="F15" s="5">
        <v>1195</v>
      </c>
      <c r="G15" s="23">
        <v>1</v>
      </c>
      <c r="H15" s="24" t="s">
        <v>33</v>
      </c>
      <c r="I15" s="5">
        <v>2.5</v>
      </c>
      <c r="J15" s="5">
        <v>100</v>
      </c>
      <c r="K15" s="24" t="s">
        <v>34</v>
      </c>
      <c r="L15" s="24" t="s">
        <v>36</v>
      </c>
      <c r="M15" s="24" t="s">
        <v>35</v>
      </c>
      <c r="N15" s="5" t="s">
        <v>37</v>
      </c>
      <c r="O15" s="5">
        <v>0</v>
      </c>
      <c r="P15" s="130"/>
      <c r="Q15" s="73">
        <v>22</v>
      </c>
      <c r="R15" s="68">
        <v>68.533333333333331</v>
      </c>
      <c r="S15" s="20">
        <v>215.5</v>
      </c>
      <c r="T15" s="16">
        <v>1194.8280029296875</v>
      </c>
      <c r="U15" s="16">
        <v>91.325286865234375</v>
      </c>
      <c r="V15" s="16">
        <v>40.560768127441406</v>
      </c>
      <c r="W15" s="16">
        <v>2.473459005355835</v>
      </c>
      <c r="X15" s="16">
        <v>8.6740036010742188</v>
      </c>
      <c r="Y15" s="16">
        <v>6.7167940139770508</v>
      </c>
      <c r="Z15" s="16">
        <v>29.992290496826172</v>
      </c>
      <c r="AA15" s="16">
        <v>24.88599967956543</v>
      </c>
      <c r="AB15" s="112">
        <v>0.84599999999999997</v>
      </c>
      <c r="AC15" s="71"/>
      <c r="AD15" s="71"/>
      <c r="AE15" s="71"/>
      <c r="AF15" s="72"/>
      <c r="AG15" s="72"/>
      <c r="AH15" s="72"/>
      <c r="AI15" s="72"/>
      <c r="AJ15" s="71"/>
      <c r="AK15" s="71"/>
      <c r="AL15" s="71"/>
      <c r="AM15" s="71"/>
      <c r="AN15" s="71"/>
      <c r="AO15" s="71"/>
      <c r="AP15" s="71"/>
    </row>
    <row r="16" spans="1:42" ht="18.75" x14ac:dyDescent="0.25">
      <c r="A16" s="6" t="s">
        <v>30</v>
      </c>
      <c r="B16" s="6" t="s">
        <v>31</v>
      </c>
      <c r="C16" s="6" t="s">
        <v>32</v>
      </c>
      <c r="D16" s="5">
        <v>1</v>
      </c>
      <c r="E16" s="66">
        <v>24</v>
      </c>
      <c r="F16" s="5">
        <v>1195</v>
      </c>
      <c r="G16" s="23">
        <v>1</v>
      </c>
      <c r="H16" s="24" t="s">
        <v>33</v>
      </c>
      <c r="I16" s="5">
        <v>2.5</v>
      </c>
      <c r="J16" s="5">
        <v>100</v>
      </c>
      <c r="K16" s="24" t="s">
        <v>34</v>
      </c>
      <c r="L16" s="24" t="s">
        <v>36</v>
      </c>
      <c r="M16" s="24" t="s">
        <v>35</v>
      </c>
      <c r="N16" s="5" t="s">
        <v>37</v>
      </c>
      <c r="O16" s="5">
        <v>0</v>
      </c>
      <c r="P16" s="130"/>
      <c r="Q16" s="73">
        <v>24</v>
      </c>
      <c r="R16" s="68">
        <v>67.2</v>
      </c>
      <c r="S16" s="20">
        <v>208</v>
      </c>
      <c r="T16" s="16">
        <v>1194.6180419921875</v>
      </c>
      <c r="U16" s="16">
        <v>92.385063171386719</v>
      </c>
      <c r="V16" s="16">
        <v>38.795799255371094</v>
      </c>
      <c r="W16" s="16">
        <v>2.4742898941040039</v>
      </c>
      <c r="X16" s="16">
        <v>7.6163368225097656</v>
      </c>
      <c r="Y16" s="16">
        <v>6.7009158134460449</v>
      </c>
      <c r="Z16" s="16">
        <v>30.029340744018555</v>
      </c>
      <c r="AA16" s="16">
        <v>24.88599967956543</v>
      </c>
      <c r="AB16" s="112">
        <v>0.84599999999999997</v>
      </c>
      <c r="AC16" s="71"/>
      <c r="AD16" s="71"/>
      <c r="AE16" s="71"/>
      <c r="AF16" s="72"/>
      <c r="AG16" s="72"/>
      <c r="AH16" s="72"/>
      <c r="AI16" s="72"/>
      <c r="AJ16" s="71"/>
      <c r="AK16" s="71"/>
      <c r="AL16" s="71"/>
      <c r="AM16" s="71"/>
      <c r="AN16" s="71"/>
      <c r="AO16" s="71"/>
      <c r="AP16" s="71"/>
    </row>
    <row r="17" spans="1:42" ht="18.75" x14ac:dyDescent="0.25">
      <c r="A17" s="6" t="s">
        <v>30</v>
      </c>
      <c r="B17" s="6" t="s">
        <v>31</v>
      </c>
      <c r="C17" s="6" t="s">
        <v>32</v>
      </c>
      <c r="D17" s="5">
        <v>2</v>
      </c>
      <c r="E17" s="66">
        <v>26</v>
      </c>
      <c r="F17" s="5">
        <v>1195</v>
      </c>
      <c r="G17" s="23">
        <v>1</v>
      </c>
      <c r="H17" s="24" t="s">
        <v>33</v>
      </c>
      <c r="I17" s="5">
        <v>2.5</v>
      </c>
      <c r="J17" s="5">
        <v>100</v>
      </c>
      <c r="K17" s="24" t="s">
        <v>34</v>
      </c>
      <c r="L17" s="24" t="s">
        <v>36</v>
      </c>
      <c r="M17" s="24" t="s">
        <v>35</v>
      </c>
      <c r="N17" s="5" t="s">
        <v>37</v>
      </c>
      <c r="O17" s="5">
        <v>0</v>
      </c>
      <c r="P17" s="130"/>
      <c r="Q17" s="73">
        <v>26</v>
      </c>
      <c r="R17" s="74"/>
      <c r="S17" s="69"/>
      <c r="T17" s="16">
        <v>1194.85400390625</v>
      </c>
      <c r="U17" s="16">
        <v>92.137550354003906</v>
      </c>
      <c r="V17" s="16">
        <v>36.852100372314453</v>
      </c>
      <c r="W17" s="16">
        <v>2.3392040729522705</v>
      </c>
      <c r="X17" s="16">
        <v>7.8664021492004395</v>
      </c>
      <c r="Y17" s="16">
        <v>6.7654218673706055</v>
      </c>
      <c r="Z17" s="16">
        <v>30.01085090637207</v>
      </c>
      <c r="AA17" s="16">
        <v>24.88599967956543</v>
      </c>
      <c r="AB17" s="112">
        <v>0.84599999999999997</v>
      </c>
      <c r="AC17" s="71"/>
      <c r="AD17" s="71"/>
      <c r="AE17" s="71"/>
      <c r="AF17" s="7">
        <v>4.5</v>
      </c>
      <c r="AG17" s="7"/>
      <c r="AH17" s="7">
        <v>0</v>
      </c>
      <c r="AI17" s="7">
        <v>21149</v>
      </c>
      <c r="AJ17" s="71"/>
      <c r="AK17" s="71"/>
      <c r="AL17" s="71"/>
      <c r="AM17" s="71"/>
      <c r="AN17" s="71"/>
      <c r="AO17" s="71"/>
      <c r="AP17" s="71"/>
    </row>
    <row r="18" spans="1:42" ht="18.75" x14ac:dyDescent="0.25">
      <c r="A18" s="6" t="s">
        <v>30</v>
      </c>
      <c r="B18" s="6" t="s">
        <v>31</v>
      </c>
      <c r="C18" s="6" t="s">
        <v>32</v>
      </c>
      <c r="D18" s="5">
        <v>2</v>
      </c>
      <c r="E18" s="66">
        <v>28</v>
      </c>
      <c r="F18" s="5">
        <v>1195</v>
      </c>
      <c r="G18" s="23">
        <v>1</v>
      </c>
      <c r="H18" s="24" t="s">
        <v>33</v>
      </c>
      <c r="I18" s="5">
        <v>2.5</v>
      </c>
      <c r="J18" s="5">
        <v>100</v>
      </c>
      <c r="K18" s="24" t="s">
        <v>34</v>
      </c>
      <c r="L18" s="24" t="s">
        <v>36</v>
      </c>
      <c r="M18" s="24" t="s">
        <v>35</v>
      </c>
      <c r="N18" s="5" t="s">
        <v>37</v>
      </c>
      <c r="O18" s="5">
        <v>0</v>
      </c>
      <c r="P18" s="130"/>
      <c r="Q18" s="73">
        <v>28</v>
      </c>
      <c r="R18" s="68">
        <v>108.8</v>
      </c>
      <c r="S18" s="20">
        <v>163</v>
      </c>
      <c r="T18" s="16">
        <v>1194.9169921875</v>
      </c>
      <c r="U18" s="16">
        <v>91.942398071289063</v>
      </c>
      <c r="V18" s="16">
        <v>37.745750427246094</v>
      </c>
      <c r="W18" s="16">
        <v>2.3224809169769287</v>
      </c>
      <c r="X18" s="16">
        <v>8.0570764541625977</v>
      </c>
      <c r="Y18" s="16">
        <v>6.7670760154724121</v>
      </c>
      <c r="Z18" s="16">
        <v>30.016939163208008</v>
      </c>
      <c r="AA18" s="16">
        <v>24.88599967956543</v>
      </c>
      <c r="AB18" s="112">
        <v>0.84599999999999997</v>
      </c>
      <c r="AC18" s="71"/>
      <c r="AD18" s="71"/>
      <c r="AE18" s="71"/>
      <c r="AF18" s="72"/>
      <c r="AG18" s="72"/>
      <c r="AH18" s="72"/>
      <c r="AI18" s="72"/>
      <c r="AJ18" s="71"/>
      <c r="AK18" s="71"/>
      <c r="AL18" s="71"/>
      <c r="AM18" s="71"/>
      <c r="AN18" s="71"/>
      <c r="AO18" s="71"/>
      <c r="AP18" s="71"/>
    </row>
    <row r="19" spans="1:42" ht="18.75" x14ac:dyDescent="0.25">
      <c r="A19" s="6" t="s">
        <v>30</v>
      </c>
      <c r="B19" s="6" t="s">
        <v>31</v>
      </c>
      <c r="C19" s="6" t="s">
        <v>32</v>
      </c>
      <c r="D19" s="5">
        <v>2</v>
      </c>
      <c r="E19" s="66">
        <v>30</v>
      </c>
      <c r="F19" s="5">
        <v>1195</v>
      </c>
      <c r="G19" s="23">
        <v>1</v>
      </c>
      <c r="H19" s="24" t="s">
        <v>33</v>
      </c>
      <c r="I19" s="5">
        <v>2.5</v>
      </c>
      <c r="J19" s="5">
        <v>100</v>
      </c>
      <c r="K19" s="24" t="s">
        <v>34</v>
      </c>
      <c r="L19" s="24" t="s">
        <v>36</v>
      </c>
      <c r="M19" s="24" t="s">
        <v>35</v>
      </c>
      <c r="N19" s="5" t="s">
        <v>37</v>
      </c>
      <c r="O19" s="5">
        <v>0</v>
      </c>
      <c r="P19" s="130"/>
      <c r="Q19" s="73">
        <v>30</v>
      </c>
      <c r="R19" s="74"/>
      <c r="S19" s="69"/>
      <c r="T19" s="16">
        <v>1195.0909423828125</v>
      </c>
      <c r="U19" s="16">
        <v>92.261070251464844</v>
      </c>
      <c r="V19" s="16">
        <v>38.873989105224609</v>
      </c>
      <c r="W19" s="16">
        <v>2.3008849620819092</v>
      </c>
      <c r="X19" s="16">
        <v>7.7404332160949707</v>
      </c>
      <c r="Y19" s="16">
        <v>6.7379660606384277</v>
      </c>
      <c r="Z19" s="16">
        <v>30.010549545288086</v>
      </c>
      <c r="AA19" s="16">
        <v>12.119999885559082</v>
      </c>
      <c r="AB19" s="112">
        <v>0.41199999999999998</v>
      </c>
      <c r="AC19" s="71"/>
      <c r="AD19" s="71"/>
      <c r="AE19" s="71"/>
      <c r="AF19" s="7">
        <v>5.3</v>
      </c>
      <c r="AG19" s="7"/>
      <c r="AH19" s="7">
        <v>0</v>
      </c>
      <c r="AI19" s="7">
        <v>21354</v>
      </c>
      <c r="AJ19" s="71"/>
      <c r="AK19" s="71"/>
      <c r="AL19" s="71"/>
      <c r="AM19" s="71"/>
      <c r="AN19" s="71"/>
      <c r="AO19" s="71"/>
      <c r="AP19" s="71"/>
    </row>
    <row r="20" spans="1:42" ht="18.75" x14ac:dyDescent="0.25">
      <c r="A20" s="6" t="s">
        <v>30</v>
      </c>
      <c r="B20" s="6" t="s">
        <v>31</v>
      </c>
      <c r="C20" s="6" t="s">
        <v>32</v>
      </c>
      <c r="D20" s="5">
        <v>2</v>
      </c>
      <c r="E20" s="66">
        <v>32</v>
      </c>
      <c r="F20" s="5">
        <v>1195</v>
      </c>
      <c r="G20" s="23">
        <v>1</v>
      </c>
      <c r="H20" s="24" t="s">
        <v>33</v>
      </c>
      <c r="I20" s="5">
        <v>2.5</v>
      </c>
      <c r="J20" s="5">
        <v>100</v>
      </c>
      <c r="K20" s="24" t="s">
        <v>34</v>
      </c>
      <c r="L20" s="24" t="s">
        <v>36</v>
      </c>
      <c r="M20" s="24" t="s">
        <v>35</v>
      </c>
      <c r="N20" s="5" t="s">
        <v>37</v>
      </c>
      <c r="O20" s="5">
        <v>0</v>
      </c>
      <c r="P20" s="130"/>
      <c r="Q20" s="73">
        <v>32</v>
      </c>
      <c r="R20" s="68">
        <v>158</v>
      </c>
      <c r="S20" s="20">
        <v>219.5</v>
      </c>
      <c r="T20" s="16">
        <v>1195.0589599609375</v>
      </c>
      <c r="U20" s="16">
        <v>93.136299133300781</v>
      </c>
      <c r="V20" s="16">
        <v>37.109020233154297</v>
      </c>
      <c r="W20" s="16">
        <v>2.3497989177703857</v>
      </c>
      <c r="X20" s="16">
        <v>6.859504222869873</v>
      </c>
      <c r="Y20" s="16">
        <v>6.7571520805358887</v>
      </c>
      <c r="Z20" s="16">
        <v>30.016910552978516</v>
      </c>
      <c r="AA20" s="16">
        <v>12.119999885559082</v>
      </c>
      <c r="AB20" s="112">
        <v>0.41199999999999998</v>
      </c>
      <c r="AC20" s="71"/>
      <c r="AD20" s="71"/>
      <c r="AE20" s="71"/>
      <c r="AF20" s="72"/>
      <c r="AG20" s="72"/>
      <c r="AH20" s="72"/>
      <c r="AI20" s="72"/>
      <c r="AJ20" s="71"/>
      <c r="AK20" s="71"/>
      <c r="AL20" s="71"/>
      <c r="AM20" s="71"/>
      <c r="AN20" s="71"/>
      <c r="AO20" s="71"/>
      <c r="AP20" s="71"/>
    </row>
    <row r="21" spans="1:42" ht="18.75" x14ac:dyDescent="0.25">
      <c r="A21" s="6" t="s">
        <v>30</v>
      </c>
      <c r="B21" s="6" t="s">
        <v>31</v>
      </c>
      <c r="C21" s="6" t="s">
        <v>32</v>
      </c>
      <c r="D21" s="5">
        <v>2</v>
      </c>
      <c r="E21" s="66">
        <v>34</v>
      </c>
      <c r="F21" s="5">
        <v>1195</v>
      </c>
      <c r="G21" s="23">
        <v>1</v>
      </c>
      <c r="H21" s="24" t="s">
        <v>33</v>
      </c>
      <c r="I21" s="5">
        <v>2.5</v>
      </c>
      <c r="J21" s="5">
        <v>100</v>
      </c>
      <c r="K21" s="24" t="s">
        <v>34</v>
      </c>
      <c r="L21" s="24" t="s">
        <v>36</v>
      </c>
      <c r="M21" s="24" t="s">
        <v>35</v>
      </c>
      <c r="N21" s="5" t="s">
        <v>37</v>
      </c>
      <c r="O21" s="5">
        <v>0</v>
      </c>
      <c r="P21" s="130"/>
      <c r="Q21" s="73">
        <v>34</v>
      </c>
      <c r="R21" s="74"/>
      <c r="S21" s="69"/>
      <c r="T21" s="16">
        <v>1195.1400146484375</v>
      </c>
      <c r="U21" s="16">
        <v>94.720733642578125</v>
      </c>
      <c r="V21" s="16">
        <v>40.370861053466797</v>
      </c>
      <c r="W21" s="16">
        <v>2.3156590461730957</v>
      </c>
      <c r="X21" s="16">
        <v>5.2765731811523438</v>
      </c>
      <c r="Y21" s="16">
        <v>6.7002549171447754</v>
      </c>
      <c r="Z21" s="16">
        <v>29.992189407348633</v>
      </c>
      <c r="AA21" s="16">
        <v>10.300000190734863</v>
      </c>
      <c r="AB21" s="112">
        <v>0.35</v>
      </c>
      <c r="AC21" s="71"/>
      <c r="AD21" s="71"/>
      <c r="AE21" s="71"/>
      <c r="AF21" s="7">
        <v>6.4</v>
      </c>
      <c r="AG21" s="7"/>
      <c r="AH21" s="7"/>
      <c r="AI21" s="7">
        <v>6.4</v>
      </c>
      <c r="AJ21" s="71"/>
      <c r="AK21" s="71"/>
      <c r="AL21" s="71"/>
      <c r="AM21" s="71"/>
      <c r="AN21" s="71"/>
      <c r="AO21" s="71"/>
      <c r="AP21" s="71"/>
    </row>
    <row r="22" spans="1:42" ht="18.75" x14ac:dyDescent="0.25">
      <c r="A22" s="6" t="s">
        <v>30</v>
      </c>
      <c r="B22" s="6" t="s">
        <v>31</v>
      </c>
      <c r="C22" s="6" t="s">
        <v>32</v>
      </c>
      <c r="D22" s="5">
        <v>2</v>
      </c>
      <c r="E22" s="66">
        <v>36</v>
      </c>
      <c r="F22" s="5">
        <v>1195</v>
      </c>
      <c r="G22" s="23">
        <v>1</v>
      </c>
      <c r="H22" s="24" t="s">
        <v>33</v>
      </c>
      <c r="I22" s="5">
        <v>2.5</v>
      </c>
      <c r="J22" s="5">
        <v>100</v>
      </c>
      <c r="K22" s="24" t="s">
        <v>34</v>
      </c>
      <c r="L22" s="24" t="s">
        <v>36</v>
      </c>
      <c r="M22" s="24" t="s">
        <v>35</v>
      </c>
      <c r="N22" s="5" t="s">
        <v>37</v>
      </c>
      <c r="O22" s="5">
        <v>0</v>
      </c>
      <c r="P22" s="130"/>
      <c r="Q22" s="73">
        <v>36</v>
      </c>
      <c r="R22" s="68">
        <v>173</v>
      </c>
      <c r="S22" s="20">
        <v>216.5</v>
      </c>
      <c r="T22" s="16">
        <v>1195.14599609375</v>
      </c>
      <c r="U22" s="16">
        <v>96.334877014160156</v>
      </c>
      <c r="V22" s="16">
        <v>41.096958160400391</v>
      </c>
      <c r="W22" s="16">
        <v>2.3606259822845459</v>
      </c>
      <c r="X22" s="16">
        <v>3.6654210090637207</v>
      </c>
      <c r="Y22" s="16">
        <v>6.7197718620300293</v>
      </c>
      <c r="Z22" s="16">
        <v>29.992149353027344</v>
      </c>
      <c r="AA22" s="16">
        <v>10.300000190734863</v>
      </c>
      <c r="AB22" s="112">
        <v>0.35</v>
      </c>
      <c r="AC22" s="71"/>
      <c r="AD22" s="71"/>
      <c r="AE22" s="71"/>
      <c r="AF22" s="72"/>
      <c r="AG22" s="72"/>
      <c r="AH22" s="72"/>
      <c r="AI22" s="72"/>
      <c r="AJ22" s="71"/>
      <c r="AK22" s="71"/>
      <c r="AL22" s="71"/>
      <c r="AM22" s="71"/>
      <c r="AN22" s="71"/>
      <c r="AO22" s="71"/>
      <c r="AP22" s="71"/>
    </row>
    <row r="23" spans="1:42" ht="18.75" x14ac:dyDescent="0.25">
      <c r="A23" s="6" t="s">
        <v>30</v>
      </c>
      <c r="B23" s="6" t="s">
        <v>31</v>
      </c>
      <c r="C23" s="6" t="s">
        <v>32</v>
      </c>
      <c r="D23" s="5">
        <v>2</v>
      </c>
      <c r="E23" s="66">
        <v>38</v>
      </c>
      <c r="F23" s="5">
        <v>1195</v>
      </c>
      <c r="G23" s="23">
        <v>1</v>
      </c>
      <c r="H23" s="24" t="s">
        <v>33</v>
      </c>
      <c r="I23" s="5">
        <v>2.5</v>
      </c>
      <c r="J23" s="5">
        <v>100</v>
      </c>
      <c r="K23" s="24" t="s">
        <v>34</v>
      </c>
      <c r="L23" s="24" t="s">
        <v>36</v>
      </c>
      <c r="M23" s="24" t="s">
        <v>35</v>
      </c>
      <c r="N23" s="5" t="s">
        <v>37</v>
      </c>
      <c r="O23" s="5">
        <v>0</v>
      </c>
      <c r="P23" s="130"/>
      <c r="Q23" s="73">
        <v>38</v>
      </c>
      <c r="R23" s="74"/>
      <c r="S23" s="69"/>
      <c r="T23" s="16">
        <v>1195.4139404296875</v>
      </c>
      <c r="U23" s="16">
        <v>97.796913146972656</v>
      </c>
      <c r="V23" s="16">
        <v>40.884719848632813</v>
      </c>
      <c r="W23" s="16">
        <v>2.4009389877319336</v>
      </c>
      <c r="X23" s="16">
        <v>2.2021288871765137</v>
      </c>
      <c r="Y23" s="16">
        <v>6.7088561058044434</v>
      </c>
      <c r="Z23" s="16">
        <v>29.985860824584961</v>
      </c>
      <c r="AA23" s="16">
        <v>10.300000190734863</v>
      </c>
      <c r="AB23" s="112">
        <v>0.35</v>
      </c>
      <c r="AC23" s="71"/>
      <c r="AD23" s="71"/>
      <c r="AE23" s="71"/>
      <c r="AF23" s="7">
        <v>13.4</v>
      </c>
      <c r="AG23" s="7"/>
      <c r="AH23" s="7"/>
      <c r="AI23" s="7">
        <v>13.4</v>
      </c>
      <c r="AJ23" s="71"/>
      <c r="AK23" s="71"/>
      <c r="AL23" s="71"/>
      <c r="AM23" s="71"/>
      <c r="AN23" s="71"/>
      <c r="AO23" s="71"/>
      <c r="AP23" s="71"/>
    </row>
    <row r="24" spans="1:42" ht="18.75" x14ac:dyDescent="0.25">
      <c r="A24" s="6" t="s">
        <v>30</v>
      </c>
      <c r="B24" s="6" t="s">
        <v>31</v>
      </c>
      <c r="C24" s="6" t="s">
        <v>32</v>
      </c>
      <c r="D24" s="5">
        <v>2</v>
      </c>
      <c r="E24" s="66">
        <v>40</v>
      </c>
      <c r="F24" s="5">
        <v>1195</v>
      </c>
      <c r="G24" s="23">
        <v>1</v>
      </c>
      <c r="H24" s="24" t="s">
        <v>33</v>
      </c>
      <c r="I24" s="5">
        <v>2.5</v>
      </c>
      <c r="J24" s="5">
        <v>100</v>
      </c>
      <c r="K24" s="24" t="s">
        <v>34</v>
      </c>
      <c r="L24" s="24" t="s">
        <v>36</v>
      </c>
      <c r="M24" s="24" t="s">
        <v>35</v>
      </c>
      <c r="N24" s="5" t="s">
        <v>37</v>
      </c>
      <c r="O24" s="5">
        <v>0</v>
      </c>
      <c r="P24" s="130"/>
      <c r="Q24" s="73">
        <v>40</v>
      </c>
      <c r="R24" s="68">
        <v>176</v>
      </c>
      <c r="S24" s="20">
        <v>212</v>
      </c>
      <c r="T24" s="16">
        <v>1195.5670166015625</v>
      </c>
      <c r="U24" s="16">
        <v>98.693931579589844</v>
      </c>
      <c r="V24" s="16">
        <v>39.186779022216797</v>
      </c>
      <c r="W24" s="16">
        <v>2.4254350662231445</v>
      </c>
      <c r="X24" s="16">
        <v>1.3070869445800781</v>
      </c>
      <c r="Y24" s="16">
        <v>6.7260570526123047</v>
      </c>
      <c r="Z24" s="16">
        <v>30.004159927368164</v>
      </c>
      <c r="AA24" s="16">
        <v>10.300000190734863</v>
      </c>
      <c r="AB24" s="112">
        <v>0.35</v>
      </c>
      <c r="AC24" s="71"/>
      <c r="AD24" s="71"/>
      <c r="AE24" s="71"/>
      <c r="AF24" s="72"/>
      <c r="AG24" s="72"/>
      <c r="AH24" s="72"/>
      <c r="AI24" s="72"/>
      <c r="AJ24" s="71"/>
      <c r="AK24" s="71"/>
      <c r="AL24" s="71"/>
      <c r="AM24" s="71"/>
      <c r="AN24" s="71"/>
      <c r="AO24" s="71"/>
      <c r="AP24" s="71"/>
    </row>
    <row r="25" spans="1:42" ht="18.75" x14ac:dyDescent="0.25">
      <c r="A25" s="6" t="s">
        <v>30</v>
      </c>
      <c r="B25" s="6" t="s">
        <v>31</v>
      </c>
      <c r="C25" s="6" t="s">
        <v>32</v>
      </c>
      <c r="D25" s="5">
        <v>2</v>
      </c>
      <c r="E25" s="66">
        <v>42</v>
      </c>
      <c r="F25" s="5">
        <v>1195</v>
      </c>
      <c r="G25" s="23">
        <v>1</v>
      </c>
      <c r="H25" s="24" t="s">
        <v>33</v>
      </c>
      <c r="I25" s="5">
        <v>2.5</v>
      </c>
      <c r="J25" s="5">
        <v>100</v>
      </c>
      <c r="K25" s="24" t="s">
        <v>34</v>
      </c>
      <c r="L25" s="24" t="s">
        <v>36</v>
      </c>
      <c r="M25" s="24" t="s">
        <v>35</v>
      </c>
      <c r="N25" s="5" t="s">
        <v>37</v>
      </c>
      <c r="O25" s="5">
        <v>0</v>
      </c>
      <c r="P25" s="130"/>
      <c r="Q25" s="73">
        <v>42</v>
      </c>
      <c r="R25" s="74"/>
      <c r="S25" s="69"/>
      <c r="T25" s="16">
        <v>1194.6199951171875</v>
      </c>
      <c r="U25" s="16">
        <v>99.574447631835938</v>
      </c>
      <c r="V25" s="16">
        <v>39.868190765380859</v>
      </c>
      <c r="W25" s="16">
        <v>2.4599199295043945</v>
      </c>
      <c r="X25" s="16">
        <v>0.42577740550041199</v>
      </c>
      <c r="Y25" s="16">
        <v>6.7091860771179199</v>
      </c>
      <c r="Z25" s="16">
        <v>29.998210906982422</v>
      </c>
      <c r="AA25" s="16">
        <v>10.300000190734863</v>
      </c>
      <c r="AB25" s="112">
        <v>0.35</v>
      </c>
      <c r="AC25" s="71"/>
      <c r="AD25" s="71"/>
      <c r="AE25" s="71"/>
      <c r="AF25" s="7">
        <v>12.2</v>
      </c>
      <c r="AG25" s="7"/>
      <c r="AH25" s="7"/>
      <c r="AI25" s="7">
        <v>12.2</v>
      </c>
      <c r="AJ25" s="71"/>
      <c r="AK25" s="71"/>
      <c r="AL25" s="71"/>
      <c r="AM25" s="71"/>
      <c r="AN25" s="71"/>
      <c r="AO25" s="71"/>
      <c r="AP25" s="71"/>
    </row>
    <row r="26" spans="1:42" ht="18.75" x14ac:dyDescent="0.25">
      <c r="A26" s="6" t="s">
        <v>30</v>
      </c>
      <c r="B26" s="6" t="s">
        <v>31</v>
      </c>
      <c r="C26" s="6" t="s">
        <v>32</v>
      </c>
      <c r="D26" s="5">
        <v>2</v>
      </c>
      <c r="E26" s="66">
        <v>44</v>
      </c>
      <c r="F26" s="5">
        <v>1195</v>
      </c>
      <c r="G26" s="23">
        <v>1</v>
      </c>
      <c r="H26" s="24" t="s">
        <v>33</v>
      </c>
      <c r="I26" s="5">
        <v>2.5</v>
      </c>
      <c r="J26" s="5">
        <v>100</v>
      </c>
      <c r="K26" s="24" t="s">
        <v>34</v>
      </c>
      <c r="L26" s="24" t="s">
        <v>36</v>
      </c>
      <c r="M26" s="24" t="s">
        <v>35</v>
      </c>
      <c r="N26" s="5" t="s">
        <v>37</v>
      </c>
      <c r="O26" s="5">
        <v>0</v>
      </c>
      <c r="P26" s="130"/>
      <c r="Q26" s="73">
        <v>44</v>
      </c>
      <c r="R26" s="68">
        <v>193.33333333333334</v>
      </c>
      <c r="S26" s="20">
        <v>216.5</v>
      </c>
      <c r="T26" s="16">
        <v>1194.81103515625</v>
      </c>
      <c r="U26" s="16">
        <v>99.514419555664063</v>
      </c>
      <c r="V26" s="16">
        <v>39.533069610595703</v>
      </c>
      <c r="W26" s="16">
        <v>2.4786510467529297</v>
      </c>
      <c r="X26" s="16">
        <v>0.48631671071052551</v>
      </c>
      <c r="Y26" s="16">
        <v>6.7257261276245117</v>
      </c>
      <c r="Z26" s="16">
        <v>29.996269226074219</v>
      </c>
      <c r="AA26" s="16">
        <v>10.300000190734863</v>
      </c>
      <c r="AB26" s="112">
        <v>0.35</v>
      </c>
      <c r="AC26" s="71"/>
      <c r="AD26" s="71"/>
      <c r="AE26" s="71"/>
      <c r="AF26" s="72"/>
      <c r="AG26" s="72"/>
      <c r="AH26" s="72"/>
      <c r="AI26" s="72"/>
      <c r="AJ26" s="71"/>
      <c r="AK26" s="71"/>
      <c r="AL26" s="71"/>
      <c r="AM26" s="71"/>
      <c r="AN26" s="71"/>
      <c r="AO26" s="71"/>
      <c r="AP26" s="71"/>
    </row>
    <row r="27" spans="1:42" ht="18.75" x14ac:dyDescent="0.25">
      <c r="A27" s="6" t="s">
        <v>30</v>
      </c>
      <c r="B27" s="6" t="s">
        <v>31</v>
      </c>
      <c r="C27" s="6" t="s">
        <v>32</v>
      </c>
      <c r="D27" s="5">
        <v>2</v>
      </c>
      <c r="E27" s="66">
        <v>46</v>
      </c>
      <c r="F27" s="5">
        <v>1195</v>
      </c>
      <c r="G27" s="23">
        <v>1</v>
      </c>
      <c r="H27" s="24" t="s">
        <v>33</v>
      </c>
      <c r="I27" s="5">
        <v>2.5</v>
      </c>
      <c r="J27" s="5">
        <v>100</v>
      </c>
      <c r="K27" s="24" t="s">
        <v>34</v>
      </c>
      <c r="L27" s="24" t="s">
        <v>36</v>
      </c>
      <c r="M27" s="24" t="s">
        <v>35</v>
      </c>
      <c r="N27" s="5" t="s">
        <v>37</v>
      </c>
      <c r="O27" s="5">
        <v>0</v>
      </c>
      <c r="P27" s="130"/>
      <c r="Q27" s="73">
        <v>46</v>
      </c>
      <c r="R27" s="74"/>
      <c r="S27" s="69"/>
      <c r="T27" s="16">
        <v>1195.366943359375</v>
      </c>
      <c r="U27" s="16">
        <v>99.78704833984375</v>
      </c>
      <c r="V27" s="16">
        <v>39.689449310302734</v>
      </c>
      <c r="W27" s="16">
        <v>2.5</v>
      </c>
      <c r="X27" s="16">
        <v>0.21305079758167267</v>
      </c>
      <c r="Y27" s="16">
        <v>6.743919849395752</v>
      </c>
      <c r="Z27" s="16">
        <v>30.004409790039063</v>
      </c>
      <c r="AA27" s="16">
        <v>7.1999998092651367</v>
      </c>
      <c r="AB27" s="112">
        <v>0.24399999999999999</v>
      </c>
      <c r="AC27" s="71"/>
      <c r="AD27" s="71"/>
      <c r="AE27" s="71"/>
      <c r="AF27" s="7">
        <v>12.8</v>
      </c>
      <c r="AG27" s="7"/>
      <c r="AH27" s="7"/>
      <c r="AI27" s="7">
        <v>12.8</v>
      </c>
      <c r="AJ27" s="71"/>
      <c r="AK27" s="71"/>
      <c r="AL27" s="71"/>
      <c r="AM27" s="71"/>
      <c r="AN27" s="71"/>
      <c r="AO27" s="71"/>
      <c r="AP27" s="71"/>
    </row>
    <row r="28" spans="1:42" ht="19.5" thickBot="1" x14ac:dyDescent="0.3">
      <c r="A28" s="6" t="s">
        <v>30</v>
      </c>
      <c r="B28" s="6" t="s">
        <v>31</v>
      </c>
      <c r="C28" s="6" t="s">
        <v>32</v>
      </c>
      <c r="D28" s="5">
        <v>2</v>
      </c>
      <c r="E28" s="66">
        <v>48</v>
      </c>
      <c r="F28" s="5">
        <v>1195</v>
      </c>
      <c r="G28" s="23">
        <v>1</v>
      </c>
      <c r="H28" s="24" t="s">
        <v>33</v>
      </c>
      <c r="I28" s="5">
        <v>2.5</v>
      </c>
      <c r="J28" s="5">
        <v>100</v>
      </c>
      <c r="K28" s="24" t="s">
        <v>34</v>
      </c>
      <c r="L28" s="24" t="s">
        <v>36</v>
      </c>
      <c r="M28" s="24" t="s">
        <v>35</v>
      </c>
      <c r="N28" s="5" t="s">
        <v>37</v>
      </c>
      <c r="O28" s="5">
        <v>0</v>
      </c>
      <c r="P28" s="130"/>
      <c r="Q28" s="73">
        <v>48</v>
      </c>
      <c r="R28" s="68">
        <v>169.66666666666666</v>
      </c>
      <c r="S28" s="20">
        <v>212</v>
      </c>
      <c r="T28" s="16">
        <v>1195.0050048828125</v>
      </c>
      <c r="U28" s="16">
        <v>99.884536743164063</v>
      </c>
      <c r="V28" s="16">
        <v>41.521450042724609</v>
      </c>
      <c r="W28" s="16">
        <v>2.5</v>
      </c>
      <c r="X28" s="16">
        <v>0.11857990175485611</v>
      </c>
      <c r="Y28" s="16">
        <v>6.7363109588623047</v>
      </c>
      <c r="Z28" s="16">
        <v>29.999139785766602</v>
      </c>
      <c r="AA28" s="16">
        <v>7.1999998092651367</v>
      </c>
      <c r="AB28" s="112">
        <v>0.24399999999999999</v>
      </c>
      <c r="AC28" s="20">
        <v>2.29</v>
      </c>
      <c r="AD28" s="20">
        <v>2.3199999999999998</v>
      </c>
      <c r="AE28" s="20">
        <f>AVERAGE(AC28:AD28)</f>
        <v>2.3049999999999997</v>
      </c>
      <c r="AF28" s="7">
        <v>9.6</v>
      </c>
      <c r="AG28" s="7"/>
      <c r="AH28" s="7"/>
      <c r="AI28" s="7">
        <v>9.6</v>
      </c>
      <c r="AJ28" s="71"/>
      <c r="AK28" s="71"/>
      <c r="AL28" s="71"/>
      <c r="AM28" s="71"/>
      <c r="AN28" s="71"/>
      <c r="AO28" s="71"/>
      <c r="AP28" s="71"/>
    </row>
    <row r="29" spans="1:42" ht="19.5" thickBot="1" x14ac:dyDescent="0.3">
      <c r="A29" s="6" t="s">
        <v>30</v>
      </c>
      <c r="B29" s="6" t="s">
        <v>31</v>
      </c>
      <c r="C29" s="11" t="s">
        <v>42</v>
      </c>
      <c r="D29" s="5">
        <v>1</v>
      </c>
      <c r="E29" s="65">
        <v>0</v>
      </c>
      <c r="F29" s="5">
        <v>1195</v>
      </c>
      <c r="G29" s="23">
        <v>1</v>
      </c>
      <c r="H29" s="24" t="s">
        <v>33</v>
      </c>
      <c r="I29" s="5">
        <v>2.5</v>
      </c>
      <c r="J29" s="5">
        <v>100</v>
      </c>
      <c r="K29" s="24" t="s">
        <v>34</v>
      </c>
      <c r="L29" s="24" t="s">
        <v>36</v>
      </c>
      <c r="M29" s="24" t="s">
        <v>35</v>
      </c>
      <c r="N29" s="5" t="s">
        <v>37</v>
      </c>
      <c r="O29" s="5">
        <v>0</v>
      </c>
      <c r="P29" s="130"/>
      <c r="Q29" s="67">
        <v>0</v>
      </c>
      <c r="R29" s="41">
        <v>0.34599999999999992</v>
      </c>
      <c r="S29" s="69"/>
      <c r="T29" s="16">
        <v>1194.9849853515625</v>
      </c>
      <c r="U29" s="16">
        <v>100</v>
      </c>
      <c r="V29" s="16">
        <v>93.541053771972656</v>
      </c>
      <c r="W29" s="16">
        <v>2.5</v>
      </c>
      <c r="X29" s="16">
        <v>0</v>
      </c>
      <c r="Y29" s="16">
        <v>6.758185863494873</v>
      </c>
      <c r="Z29" s="16">
        <v>30.211429595947266</v>
      </c>
      <c r="AA29" s="16">
        <v>0</v>
      </c>
      <c r="AB29" s="112">
        <v>0</v>
      </c>
      <c r="AC29" s="71"/>
      <c r="AD29" s="71"/>
      <c r="AE29" s="71"/>
      <c r="AF29" s="72"/>
      <c r="AG29" s="72"/>
      <c r="AH29" s="72"/>
      <c r="AI29" s="72"/>
      <c r="AJ29" s="71"/>
      <c r="AK29" s="71"/>
      <c r="AL29" s="71"/>
      <c r="AM29" s="71"/>
      <c r="AN29" s="71"/>
      <c r="AO29" s="71"/>
      <c r="AP29" s="71"/>
    </row>
    <row r="30" spans="1:42" ht="18.75" x14ac:dyDescent="0.25">
      <c r="A30" s="6" t="s">
        <v>30</v>
      </c>
      <c r="B30" s="6" t="s">
        <v>31</v>
      </c>
      <c r="C30" s="11" t="s">
        <v>42</v>
      </c>
      <c r="D30" s="5">
        <v>1</v>
      </c>
      <c r="E30" s="65">
        <v>2</v>
      </c>
      <c r="F30" s="5">
        <v>1195</v>
      </c>
      <c r="G30" s="23">
        <v>1</v>
      </c>
      <c r="H30" s="24" t="s">
        <v>33</v>
      </c>
      <c r="I30" s="5">
        <v>2.5</v>
      </c>
      <c r="J30" s="5">
        <v>100</v>
      </c>
      <c r="K30" s="24" t="s">
        <v>34</v>
      </c>
      <c r="L30" s="24" t="s">
        <v>36</v>
      </c>
      <c r="M30" s="24" t="s">
        <v>35</v>
      </c>
      <c r="N30" s="5" t="s">
        <v>37</v>
      </c>
      <c r="O30" s="5">
        <v>0</v>
      </c>
      <c r="P30" s="130"/>
      <c r="Q30" s="67">
        <v>2</v>
      </c>
      <c r="R30" s="41">
        <v>0.64100000000000001</v>
      </c>
      <c r="S30" s="69"/>
      <c r="T30" s="16">
        <v>1194.7640380859375</v>
      </c>
      <c r="U30" s="16">
        <v>100</v>
      </c>
      <c r="V30" s="16">
        <v>83.920860290527344</v>
      </c>
      <c r="W30" s="16">
        <v>2.5</v>
      </c>
      <c r="X30" s="16">
        <v>0</v>
      </c>
      <c r="Y30" s="16">
        <v>6.8134331703186035</v>
      </c>
      <c r="Z30" s="16">
        <v>30.0087890625</v>
      </c>
      <c r="AA30" s="16">
        <v>0</v>
      </c>
      <c r="AB30" s="112">
        <v>0</v>
      </c>
      <c r="AC30" s="71"/>
      <c r="AD30" s="71"/>
      <c r="AE30" s="71"/>
      <c r="AF30" s="72"/>
      <c r="AG30" s="72"/>
      <c r="AH30" s="72"/>
      <c r="AI30" s="72"/>
      <c r="AJ30" s="71"/>
      <c r="AK30" s="71"/>
      <c r="AL30" s="71"/>
      <c r="AM30" s="71"/>
      <c r="AN30" s="71"/>
      <c r="AO30" s="71"/>
      <c r="AP30" s="71"/>
    </row>
    <row r="31" spans="1:42" ht="18.75" x14ac:dyDescent="0.25">
      <c r="A31" s="6" t="s">
        <v>30</v>
      </c>
      <c r="B31" s="6" t="s">
        <v>31</v>
      </c>
      <c r="C31" s="11" t="s">
        <v>42</v>
      </c>
      <c r="D31" s="5">
        <v>1</v>
      </c>
      <c r="E31" s="66">
        <v>4</v>
      </c>
      <c r="F31" s="5">
        <v>1195</v>
      </c>
      <c r="G31" s="23">
        <v>1</v>
      </c>
      <c r="H31" s="24" t="s">
        <v>33</v>
      </c>
      <c r="I31" s="5">
        <v>2.5</v>
      </c>
      <c r="J31" s="5">
        <v>100</v>
      </c>
      <c r="K31" s="24" t="s">
        <v>34</v>
      </c>
      <c r="L31" s="24" t="s">
        <v>36</v>
      </c>
      <c r="M31" s="24" t="s">
        <v>35</v>
      </c>
      <c r="N31" s="5" t="s">
        <v>37</v>
      </c>
      <c r="O31" s="5">
        <v>0</v>
      </c>
      <c r="P31" s="130"/>
      <c r="Q31" s="73">
        <v>4</v>
      </c>
      <c r="R31" s="43">
        <v>2.5433333333333334</v>
      </c>
      <c r="S31" s="69"/>
      <c r="T31" s="16">
        <v>1194.2249755859375</v>
      </c>
      <c r="U31" s="16">
        <v>100</v>
      </c>
      <c r="V31" s="16">
        <v>72.890609741210938</v>
      </c>
      <c r="W31" s="16">
        <v>2.5</v>
      </c>
      <c r="X31" s="16">
        <v>0</v>
      </c>
      <c r="Y31" s="16">
        <v>6.8387980461120605</v>
      </c>
      <c r="Z31" s="16">
        <v>30.020990371704102</v>
      </c>
      <c r="AA31" s="16">
        <v>0</v>
      </c>
      <c r="AB31" s="112">
        <v>0</v>
      </c>
      <c r="AC31" s="71"/>
      <c r="AD31" s="71"/>
      <c r="AE31" s="71"/>
      <c r="AF31" s="72"/>
      <c r="AG31" s="72"/>
      <c r="AH31" s="72"/>
      <c r="AI31" s="72"/>
      <c r="AJ31" s="71"/>
      <c r="AK31" s="71"/>
      <c r="AL31" s="71"/>
      <c r="AM31" s="71"/>
      <c r="AN31" s="71"/>
      <c r="AO31" s="71"/>
      <c r="AP31" s="71"/>
    </row>
    <row r="32" spans="1:42" ht="18.75" x14ac:dyDescent="0.25">
      <c r="A32" s="6" t="s">
        <v>30</v>
      </c>
      <c r="B32" s="6" t="s">
        <v>31</v>
      </c>
      <c r="C32" s="11" t="s">
        <v>42</v>
      </c>
      <c r="D32" s="5">
        <v>1</v>
      </c>
      <c r="E32" s="66">
        <v>6</v>
      </c>
      <c r="F32" s="5">
        <v>1195</v>
      </c>
      <c r="G32" s="23">
        <v>1</v>
      </c>
      <c r="H32" s="24" t="s">
        <v>33</v>
      </c>
      <c r="I32" s="5">
        <v>2.5</v>
      </c>
      <c r="J32" s="5">
        <v>100</v>
      </c>
      <c r="K32" s="24" t="s">
        <v>34</v>
      </c>
      <c r="L32" s="24" t="s">
        <v>36</v>
      </c>
      <c r="M32" s="24" t="s">
        <v>35</v>
      </c>
      <c r="N32" s="5" t="s">
        <v>37</v>
      </c>
      <c r="O32" s="5">
        <v>0</v>
      </c>
      <c r="P32" s="130"/>
      <c r="Q32" s="73">
        <v>6</v>
      </c>
      <c r="R32" s="43">
        <v>6.2533333333333339</v>
      </c>
      <c r="S32" s="20">
        <v>66.5</v>
      </c>
      <c r="T32" s="16">
        <v>1194.821044921875</v>
      </c>
      <c r="U32" s="16">
        <v>100</v>
      </c>
      <c r="V32" s="16">
        <v>48.669551849365234</v>
      </c>
      <c r="W32" s="16">
        <v>2.5</v>
      </c>
      <c r="X32" s="16">
        <v>0</v>
      </c>
      <c r="Y32" s="16">
        <v>6.7870259284973145</v>
      </c>
      <c r="Z32" s="16">
        <v>30.070240020751953</v>
      </c>
      <c r="AA32" s="16">
        <v>0</v>
      </c>
      <c r="AB32" s="112">
        <v>0</v>
      </c>
      <c r="AC32" s="71"/>
      <c r="AD32" s="71"/>
      <c r="AE32" s="71"/>
      <c r="AF32" s="72"/>
      <c r="AG32" s="72"/>
      <c r="AH32" s="72"/>
      <c r="AI32" s="72"/>
      <c r="AJ32" s="71"/>
      <c r="AK32" s="71"/>
      <c r="AL32" s="71"/>
      <c r="AM32" s="71"/>
      <c r="AN32" s="71"/>
      <c r="AO32" s="71"/>
      <c r="AP32" s="71"/>
    </row>
    <row r="33" spans="1:42" ht="18.75" x14ac:dyDescent="0.25">
      <c r="A33" s="6" t="s">
        <v>30</v>
      </c>
      <c r="B33" s="6" t="s">
        <v>31</v>
      </c>
      <c r="C33" s="11" t="s">
        <v>42</v>
      </c>
      <c r="D33" s="5">
        <v>1</v>
      </c>
      <c r="E33" s="66">
        <v>8</v>
      </c>
      <c r="F33" s="5">
        <v>1195</v>
      </c>
      <c r="G33" s="23">
        <v>1</v>
      </c>
      <c r="H33" s="24" t="s">
        <v>33</v>
      </c>
      <c r="I33" s="5">
        <v>2.5</v>
      </c>
      <c r="J33" s="5">
        <v>100</v>
      </c>
      <c r="K33" s="24" t="s">
        <v>34</v>
      </c>
      <c r="L33" s="24" t="s">
        <v>36</v>
      </c>
      <c r="M33" s="24" t="s">
        <v>35</v>
      </c>
      <c r="N33" s="5" t="s">
        <v>37</v>
      </c>
      <c r="O33" s="5">
        <v>0</v>
      </c>
      <c r="P33" s="130"/>
      <c r="Q33" s="73">
        <v>8</v>
      </c>
      <c r="R33" s="43">
        <v>21.733333333333334</v>
      </c>
      <c r="S33" s="69"/>
      <c r="T33" s="16">
        <v>1195.1400146484375</v>
      </c>
      <c r="U33" s="16">
        <v>99.500236511230469</v>
      </c>
      <c r="V33" s="16">
        <v>37.957698822021484</v>
      </c>
      <c r="W33" s="16">
        <v>2.5</v>
      </c>
      <c r="X33" s="16">
        <v>0.50236892700195313</v>
      </c>
      <c r="Y33" s="16">
        <v>6.8881378173828125</v>
      </c>
      <c r="Z33" s="16">
        <v>29.977849960327148</v>
      </c>
      <c r="AA33" s="16">
        <v>7.7042489051818848</v>
      </c>
      <c r="AB33" s="112">
        <v>0.26100000000000001</v>
      </c>
      <c r="AC33" s="71"/>
      <c r="AD33" s="71"/>
      <c r="AE33" s="71"/>
      <c r="AF33" s="42">
        <v>0.7</v>
      </c>
      <c r="AG33" s="42"/>
      <c r="AH33" s="42">
        <v>18</v>
      </c>
      <c r="AI33" s="42">
        <v>0</v>
      </c>
      <c r="AJ33" s="75"/>
      <c r="AK33" s="71"/>
      <c r="AL33" s="71"/>
      <c r="AM33" s="71"/>
      <c r="AN33" s="71"/>
      <c r="AO33" s="71"/>
      <c r="AP33" s="71"/>
    </row>
    <row r="34" spans="1:42" ht="18.75" x14ac:dyDescent="0.25">
      <c r="A34" s="6" t="s">
        <v>30</v>
      </c>
      <c r="B34" s="6" t="s">
        <v>31</v>
      </c>
      <c r="C34" s="11" t="s">
        <v>42</v>
      </c>
      <c r="D34" s="5">
        <v>1</v>
      </c>
      <c r="E34" s="66">
        <v>10</v>
      </c>
      <c r="F34" s="5">
        <v>1195</v>
      </c>
      <c r="G34" s="23">
        <v>1</v>
      </c>
      <c r="H34" s="24" t="s">
        <v>33</v>
      </c>
      <c r="I34" s="5">
        <v>2.5</v>
      </c>
      <c r="J34" s="5">
        <v>100</v>
      </c>
      <c r="K34" s="24" t="s">
        <v>34</v>
      </c>
      <c r="L34" s="24" t="s">
        <v>36</v>
      </c>
      <c r="M34" s="24" t="s">
        <v>35</v>
      </c>
      <c r="N34" s="5" t="s">
        <v>37</v>
      </c>
      <c r="O34" s="5">
        <v>0</v>
      </c>
      <c r="P34" s="130"/>
      <c r="Q34" s="73">
        <v>10</v>
      </c>
      <c r="R34" s="43">
        <v>32.1</v>
      </c>
      <c r="S34" s="69"/>
      <c r="T34" s="16">
        <v>1195.092041015625</v>
      </c>
      <c r="U34" s="16">
        <v>100</v>
      </c>
      <c r="V34" s="16">
        <v>45.007961273193359</v>
      </c>
      <c r="W34" s="16">
        <v>2.4950780868530273</v>
      </c>
      <c r="X34" s="16">
        <v>0</v>
      </c>
      <c r="Y34" s="16">
        <v>6.7571439743041992</v>
      </c>
      <c r="Z34" s="16">
        <v>30.027259826660156</v>
      </c>
      <c r="AA34" s="16">
        <v>11.371109962463379</v>
      </c>
      <c r="AB34" s="112">
        <v>0.38600000000000001</v>
      </c>
      <c r="AC34" s="71"/>
      <c r="AD34" s="71"/>
      <c r="AE34" s="71"/>
      <c r="AF34" s="42">
        <v>0</v>
      </c>
      <c r="AG34" s="42"/>
      <c r="AH34" s="42">
        <v>17.3</v>
      </c>
      <c r="AI34" s="42">
        <v>0</v>
      </c>
      <c r="AJ34" s="75"/>
      <c r="AK34" s="71"/>
      <c r="AL34" s="71"/>
      <c r="AM34" s="71"/>
      <c r="AN34" s="71"/>
      <c r="AO34" s="71"/>
      <c r="AP34" s="71"/>
    </row>
    <row r="35" spans="1:42" ht="18.75" x14ac:dyDescent="0.25">
      <c r="A35" s="6" t="s">
        <v>30</v>
      </c>
      <c r="B35" s="6" t="s">
        <v>31</v>
      </c>
      <c r="C35" s="11" t="s">
        <v>42</v>
      </c>
      <c r="D35" s="5">
        <v>1</v>
      </c>
      <c r="E35" s="66">
        <v>12</v>
      </c>
      <c r="F35" s="5">
        <v>1195</v>
      </c>
      <c r="G35" s="23">
        <v>1</v>
      </c>
      <c r="H35" s="24" t="s">
        <v>33</v>
      </c>
      <c r="I35" s="5">
        <v>2.5</v>
      </c>
      <c r="J35" s="5">
        <v>100</v>
      </c>
      <c r="K35" s="24" t="s">
        <v>34</v>
      </c>
      <c r="L35" s="24" t="s">
        <v>36</v>
      </c>
      <c r="M35" s="24" t="s">
        <v>35</v>
      </c>
      <c r="N35" s="5" t="s">
        <v>37</v>
      </c>
      <c r="O35" s="5">
        <v>0</v>
      </c>
      <c r="P35" s="130"/>
      <c r="Q35" s="73">
        <v>12</v>
      </c>
      <c r="R35" s="43">
        <v>43.466666666666669</v>
      </c>
      <c r="S35" s="69"/>
      <c r="T35" s="16">
        <v>1195.1639404296875</v>
      </c>
      <c r="U35" s="16">
        <v>99.004226684570313</v>
      </c>
      <c r="V35" s="16">
        <v>40.277458190917969</v>
      </c>
      <c r="W35" s="16">
        <v>2.4959490299224854</v>
      </c>
      <c r="X35" s="16">
        <v>0.99655908346176147</v>
      </c>
      <c r="Y35" s="16">
        <v>6.7025918960571289</v>
      </c>
      <c r="Z35" s="16">
        <v>30.008710861206055</v>
      </c>
      <c r="AA35" s="16">
        <v>17.145780563354492</v>
      </c>
      <c r="AB35" s="112">
        <v>0.58299999999999996</v>
      </c>
      <c r="AC35" s="71"/>
      <c r="AD35" s="71"/>
      <c r="AE35" s="71"/>
      <c r="AF35" s="42">
        <v>0</v>
      </c>
      <c r="AG35" s="42"/>
      <c r="AH35" s="42">
        <v>14.5</v>
      </c>
      <c r="AI35" s="42">
        <v>0</v>
      </c>
      <c r="AJ35" s="75"/>
      <c r="AK35" s="71"/>
      <c r="AL35" s="71"/>
      <c r="AM35" s="71"/>
      <c r="AN35" s="71"/>
      <c r="AO35" s="71"/>
      <c r="AP35" s="71"/>
    </row>
    <row r="36" spans="1:42" ht="18.75" x14ac:dyDescent="0.25">
      <c r="A36" s="6" t="s">
        <v>30</v>
      </c>
      <c r="B36" s="6" t="s">
        <v>31</v>
      </c>
      <c r="C36" s="11" t="s">
        <v>42</v>
      </c>
      <c r="D36" s="5">
        <v>1</v>
      </c>
      <c r="E36" s="66">
        <v>14</v>
      </c>
      <c r="F36" s="5">
        <v>1195</v>
      </c>
      <c r="G36" s="23">
        <v>1</v>
      </c>
      <c r="H36" s="24" t="s">
        <v>33</v>
      </c>
      <c r="I36" s="5">
        <v>2.5</v>
      </c>
      <c r="J36" s="5">
        <v>100</v>
      </c>
      <c r="K36" s="24" t="s">
        <v>34</v>
      </c>
      <c r="L36" s="24" t="s">
        <v>36</v>
      </c>
      <c r="M36" s="24" t="s">
        <v>35</v>
      </c>
      <c r="N36" s="5" t="s">
        <v>37</v>
      </c>
      <c r="O36" s="5">
        <v>0</v>
      </c>
      <c r="P36" s="130"/>
      <c r="Q36" s="73">
        <v>14</v>
      </c>
      <c r="R36" s="43">
        <v>46.9</v>
      </c>
      <c r="S36" s="69"/>
      <c r="T36" s="16">
        <v>1195.1099853515625</v>
      </c>
      <c r="U36" s="16">
        <v>96.580612182617188</v>
      </c>
      <c r="V36" s="16">
        <v>43.620651245117188</v>
      </c>
      <c r="W36" s="16">
        <v>2.4800000190734863</v>
      </c>
      <c r="X36" s="16">
        <v>3.4148330688476563</v>
      </c>
      <c r="Y36" s="16">
        <v>6.8196868896484375</v>
      </c>
      <c r="Z36" s="16">
        <v>29.940980911254883</v>
      </c>
      <c r="AA36" s="16">
        <v>29.378440856933594</v>
      </c>
      <c r="AB36" s="112">
        <v>0.998</v>
      </c>
      <c r="AC36" s="71"/>
      <c r="AD36" s="71"/>
      <c r="AE36" s="71"/>
      <c r="AF36" s="42">
        <v>6.1</v>
      </c>
      <c r="AG36" s="42"/>
      <c r="AH36" s="42">
        <v>11.4</v>
      </c>
      <c r="AI36" s="42">
        <v>4558</v>
      </c>
      <c r="AJ36" s="75"/>
      <c r="AK36" s="71"/>
      <c r="AL36" s="71"/>
      <c r="AM36" s="71"/>
      <c r="AN36" s="71"/>
      <c r="AO36" s="71"/>
      <c r="AP36" s="71"/>
    </row>
    <row r="37" spans="1:42" ht="18.75" x14ac:dyDescent="0.25">
      <c r="A37" s="6" t="s">
        <v>30</v>
      </c>
      <c r="B37" s="6" t="s">
        <v>31</v>
      </c>
      <c r="C37" s="11" t="s">
        <v>42</v>
      </c>
      <c r="D37" s="5">
        <v>1</v>
      </c>
      <c r="E37" s="66">
        <v>16</v>
      </c>
      <c r="F37" s="5">
        <v>1195</v>
      </c>
      <c r="G37" s="23">
        <v>1</v>
      </c>
      <c r="H37" s="24" t="s">
        <v>33</v>
      </c>
      <c r="I37" s="5">
        <v>2.5</v>
      </c>
      <c r="J37" s="5">
        <v>100</v>
      </c>
      <c r="K37" s="24" t="s">
        <v>34</v>
      </c>
      <c r="L37" s="24" t="s">
        <v>36</v>
      </c>
      <c r="M37" s="24" t="s">
        <v>35</v>
      </c>
      <c r="N37" s="5" t="s">
        <v>37</v>
      </c>
      <c r="O37" s="5">
        <v>0</v>
      </c>
      <c r="P37" s="130"/>
      <c r="Q37" s="73">
        <v>16</v>
      </c>
      <c r="R37" s="43">
        <v>54.466666666666669</v>
      </c>
      <c r="S37" s="69"/>
      <c r="T37" s="16">
        <v>1194.73095703125</v>
      </c>
      <c r="U37" s="16">
        <v>89.714492797851563</v>
      </c>
      <c r="V37" s="16">
        <v>47.53240966796875</v>
      </c>
      <c r="W37" s="16">
        <v>2.470613956451416</v>
      </c>
      <c r="X37" s="16">
        <v>10.275970458984375</v>
      </c>
      <c r="Y37" s="16">
        <v>6.7015500068664551</v>
      </c>
      <c r="Z37" s="16">
        <v>30.064180374145508</v>
      </c>
      <c r="AA37" s="16">
        <v>20.584999084472656</v>
      </c>
      <c r="AB37" s="112">
        <v>0.69899999999999995</v>
      </c>
      <c r="AC37" s="71"/>
      <c r="AD37" s="71"/>
      <c r="AE37" s="71"/>
      <c r="AF37" s="42">
        <v>10</v>
      </c>
      <c r="AG37" s="42"/>
      <c r="AH37" s="42">
        <v>8.5</v>
      </c>
      <c r="AI37" s="42">
        <v>802</v>
      </c>
      <c r="AJ37" s="75"/>
      <c r="AK37" s="71"/>
      <c r="AL37" s="71"/>
      <c r="AM37" s="71"/>
      <c r="AN37" s="71"/>
      <c r="AO37" s="71"/>
      <c r="AP37" s="71"/>
    </row>
    <row r="38" spans="1:42" ht="18.75" x14ac:dyDescent="0.25">
      <c r="A38" s="6" t="s">
        <v>30</v>
      </c>
      <c r="B38" s="6" t="s">
        <v>31</v>
      </c>
      <c r="C38" s="11" t="s">
        <v>42</v>
      </c>
      <c r="D38" s="5">
        <v>1</v>
      </c>
      <c r="E38" s="66">
        <v>18</v>
      </c>
      <c r="F38" s="5">
        <v>1195</v>
      </c>
      <c r="G38" s="23">
        <v>1</v>
      </c>
      <c r="H38" s="24" t="s">
        <v>33</v>
      </c>
      <c r="I38" s="5">
        <v>2.5</v>
      </c>
      <c r="J38" s="5">
        <v>100</v>
      </c>
      <c r="K38" s="24" t="s">
        <v>34</v>
      </c>
      <c r="L38" s="24" t="s">
        <v>36</v>
      </c>
      <c r="M38" s="24" t="s">
        <v>35</v>
      </c>
      <c r="N38" s="5" t="s">
        <v>37</v>
      </c>
      <c r="O38" s="5">
        <v>0</v>
      </c>
      <c r="P38" s="130"/>
      <c r="Q38" s="73">
        <v>18</v>
      </c>
      <c r="R38" s="43">
        <v>62.199999999999996</v>
      </c>
      <c r="S38" s="69"/>
      <c r="T38" s="16">
        <v>1194.93701171875</v>
      </c>
      <c r="U38" s="16">
        <v>96.212081909179688</v>
      </c>
      <c r="V38" s="16">
        <v>39.50421142578125</v>
      </c>
      <c r="W38" s="16">
        <v>2.4800000190734863</v>
      </c>
      <c r="X38" s="16">
        <v>3.788646936416626</v>
      </c>
      <c r="Y38" s="16">
        <v>6.7147531509399414</v>
      </c>
      <c r="Z38" s="16">
        <v>30.064020156860352</v>
      </c>
      <c r="AA38" s="16">
        <v>22.129999160766602</v>
      </c>
      <c r="AB38" s="112">
        <v>0.752</v>
      </c>
      <c r="AC38" s="71"/>
      <c r="AD38" s="71"/>
      <c r="AE38" s="71"/>
      <c r="AF38" s="42">
        <v>0</v>
      </c>
      <c r="AG38" s="42"/>
      <c r="AH38" s="42">
        <v>7</v>
      </c>
      <c r="AI38" s="42">
        <v>0</v>
      </c>
      <c r="AJ38" s="75"/>
      <c r="AK38" s="71"/>
      <c r="AL38" s="71"/>
      <c r="AM38" s="71"/>
      <c r="AN38" s="71"/>
      <c r="AO38" s="71"/>
      <c r="AP38" s="71"/>
    </row>
    <row r="39" spans="1:42" ht="18.75" x14ac:dyDescent="0.25">
      <c r="A39" s="6" t="s">
        <v>30</v>
      </c>
      <c r="B39" s="6" t="s">
        <v>31</v>
      </c>
      <c r="C39" s="11" t="s">
        <v>42</v>
      </c>
      <c r="D39" s="5">
        <v>1</v>
      </c>
      <c r="E39" s="66">
        <v>20</v>
      </c>
      <c r="F39" s="5">
        <v>1195</v>
      </c>
      <c r="G39" s="23">
        <v>1</v>
      </c>
      <c r="H39" s="24" t="s">
        <v>33</v>
      </c>
      <c r="I39" s="5">
        <v>2.5</v>
      </c>
      <c r="J39" s="5">
        <v>100</v>
      </c>
      <c r="K39" s="24" t="s">
        <v>34</v>
      </c>
      <c r="L39" s="24" t="s">
        <v>36</v>
      </c>
      <c r="M39" s="24" t="s">
        <v>35</v>
      </c>
      <c r="N39" s="5" t="s">
        <v>37</v>
      </c>
      <c r="O39" s="5">
        <v>0</v>
      </c>
      <c r="P39" s="130"/>
      <c r="Q39" s="73">
        <v>20</v>
      </c>
      <c r="R39" s="43">
        <v>45.466666666666669</v>
      </c>
      <c r="S39" s="69"/>
      <c r="T39" s="16">
        <v>1194.4310302734375</v>
      </c>
      <c r="U39" s="16">
        <v>96.461502075195313</v>
      </c>
      <c r="V39" s="16">
        <v>46.145099639892578</v>
      </c>
      <c r="W39" s="16">
        <v>2.4800000190734863</v>
      </c>
      <c r="X39" s="16">
        <v>3.5160329341888428</v>
      </c>
      <c r="Y39" s="16">
        <v>6.7741689682006836</v>
      </c>
      <c r="Z39" s="16">
        <v>29.996559143066406</v>
      </c>
      <c r="AA39" s="16">
        <v>22.129999160766602</v>
      </c>
      <c r="AB39" s="112">
        <v>0.752</v>
      </c>
      <c r="AC39" s="71"/>
      <c r="AD39" s="71"/>
      <c r="AE39" s="71"/>
      <c r="AF39" s="42">
        <v>0</v>
      </c>
      <c r="AG39" s="42"/>
      <c r="AH39" s="42">
        <v>2.7</v>
      </c>
      <c r="AI39" s="42">
        <v>0</v>
      </c>
      <c r="AJ39" s="75"/>
      <c r="AK39" s="71"/>
      <c r="AL39" s="71"/>
      <c r="AM39" s="71"/>
      <c r="AN39" s="71"/>
      <c r="AO39" s="71"/>
      <c r="AP39" s="71"/>
    </row>
    <row r="40" spans="1:42" ht="18.75" x14ac:dyDescent="0.25">
      <c r="A40" s="6" t="s">
        <v>30</v>
      </c>
      <c r="B40" s="6" t="s">
        <v>31</v>
      </c>
      <c r="C40" s="11" t="s">
        <v>42</v>
      </c>
      <c r="D40" s="5">
        <v>1</v>
      </c>
      <c r="E40" s="66">
        <v>22</v>
      </c>
      <c r="F40" s="5">
        <v>1195</v>
      </c>
      <c r="G40" s="23">
        <v>1</v>
      </c>
      <c r="H40" s="24" t="s">
        <v>33</v>
      </c>
      <c r="I40" s="5">
        <v>2.5</v>
      </c>
      <c r="J40" s="5">
        <v>100</v>
      </c>
      <c r="K40" s="24" t="s">
        <v>34</v>
      </c>
      <c r="L40" s="24" t="s">
        <v>36</v>
      </c>
      <c r="M40" s="24" t="s">
        <v>35</v>
      </c>
      <c r="N40" s="5" t="s">
        <v>37</v>
      </c>
      <c r="O40" s="5">
        <v>0</v>
      </c>
      <c r="P40" s="130"/>
      <c r="Q40" s="73">
        <v>22</v>
      </c>
      <c r="R40" s="43">
        <v>50.300000000000004</v>
      </c>
      <c r="S40" s="20">
        <v>219</v>
      </c>
      <c r="T40" s="16">
        <v>1194.498046875</v>
      </c>
      <c r="U40" s="16">
        <v>92.799476623535156</v>
      </c>
      <c r="V40" s="16">
        <v>49.783950805664063</v>
      </c>
      <c r="W40" s="16">
        <v>2.4600000381469727</v>
      </c>
      <c r="X40" s="16">
        <v>7.1826062202453613</v>
      </c>
      <c r="Y40" s="16">
        <v>6.7213549613952637</v>
      </c>
      <c r="Z40" s="16">
        <v>29.971649169921875</v>
      </c>
      <c r="AA40" s="16">
        <v>29.270000457763672</v>
      </c>
      <c r="AB40" s="112">
        <v>0.995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</row>
    <row r="41" spans="1:42" ht="18.75" x14ac:dyDescent="0.25">
      <c r="A41" s="6" t="s">
        <v>30</v>
      </c>
      <c r="B41" s="6" t="s">
        <v>31</v>
      </c>
      <c r="C41" s="11" t="s">
        <v>42</v>
      </c>
      <c r="D41" s="5">
        <v>1</v>
      </c>
      <c r="E41" s="66">
        <v>24</v>
      </c>
      <c r="F41" s="5">
        <v>1195</v>
      </c>
      <c r="G41" s="23">
        <v>1</v>
      </c>
      <c r="H41" s="24" t="s">
        <v>33</v>
      </c>
      <c r="I41" s="5">
        <v>2.5</v>
      </c>
      <c r="J41" s="5">
        <v>100</v>
      </c>
      <c r="K41" s="24" t="s">
        <v>34</v>
      </c>
      <c r="L41" s="24" t="s">
        <v>36</v>
      </c>
      <c r="M41" s="24" t="s">
        <v>35</v>
      </c>
      <c r="N41" s="5" t="s">
        <v>37</v>
      </c>
      <c r="O41" s="5">
        <v>0</v>
      </c>
      <c r="P41" s="130"/>
      <c r="Q41" s="73">
        <v>24</v>
      </c>
      <c r="R41" s="43">
        <v>50.666666666666664</v>
      </c>
      <c r="S41" s="20">
        <v>220</v>
      </c>
      <c r="T41" s="16">
        <v>1195.009033203125</v>
      </c>
      <c r="U41" s="16">
        <v>93.164031982421875</v>
      </c>
      <c r="V41" s="16">
        <v>49.124401092529297</v>
      </c>
      <c r="W41" s="16">
        <v>2.4487500190734863</v>
      </c>
      <c r="X41" s="16">
        <v>6.8245658874511719</v>
      </c>
      <c r="Y41" s="16">
        <v>6.7178797721862793</v>
      </c>
      <c r="Z41" s="16">
        <v>29.971689224243164</v>
      </c>
      <c r="AA41" s="16">
        <v>29.270000457763672</v>
      </c>
      <c r="AB41" s="112">
        <v>0.995</v>
      </c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</row>
    <row r="42" spans="1:42" ht="18.75" x14ac:dyDescent="0.25">
      <c r="A42" s="6" t="s">
        <v>30</v>
      </c>
      <c r="B42" s="6" t="s">
        <v>31</v>
      </c>
      <c r="C42" s="11" t="s">
        <v>42</v>
      </c>
      <c r="D42" s="5">
        <v>2</v>
      </c>
      <c r="E42" s="66">
        <v>26</v>
      </c>
      <c r="F42" s="5">
        <v>1195</v>
      </c>
      <c r="G42" s="23">
        <v>1</v>
      </c>
      <c r="H42" s="24" t="s">
        <v>33</v>
      </c>
      <c r="I42" s="5">
        <v>2.5</v>
      </c>
      <c r="J42" s="5">
        <v>100</v>
      </c>
      <c r="K42" s="24" t="s">
        <v>34</v>
      </c>
      <c r="L42" s="24" t="s">
        <v>36</v>
      </c>
      <c r="M42" s="24" t="s">
        <v>35</v>
      </c>
      <c r="N42" s="5" t="s">
        <v>37</v>
      </c>
      <c r="O42" s="5">
        <v>0</v>
      </c>
      <c r="P42" s="130"/>
      <c r="Q42" s="73">
        <v>26</v>
      </c>
      <c r="R42" s="76"/>
      <c r="S42" s="69"/>
      <c r="T42" s="16">
        <v>1194.550048828125</v>
      </c>
      <c r="U42" s="16">
        <v>92.356353759765625</v>
      </c>
      <c r="V42" s="16">
        <v>38.958381652832031</v>
      </c>
      <c r="W42" s="16">
        <v>2.4400010108947754</v>
      </c>
      <c r="X42" s="16">
        <v>7.6450610160827637</v>
      </c>
      <c r="Y42" s="16">
        <v>6.7029399871826172</v>
      </c>
      <c r="Z42" s="16">
        <v>29.996469497680664</v>
      </c>
      <c r="AA42" s="16">
        <v>29.270000457763672</v>
      </c>
      <c r="AB42" s="112">
        <v>0.995</v>
      </c>
      <c r="AC42" s="71"/>
      <c r="AD42" s="71"/>
      <c r="AE42" s="71"/>
      <c r="AF42" s="42">
        <v>4.7</v>
      </c>
      <c r="AG42" s="42"/>
      <c r="AH42" s="42">
        <v>4.2</v>
      </c>
      <c r="AI42" s="42">
        <v>14231</v>
      </c>
      <c r="AJ42" s="71"/>
      <c r="AK42" s="71"/>
      <c r="AL42" s="71"/>
      <c r="AM42" s="71"/>
      <c r="AN42" s="71"/>
      <c r="AO42" s="71"/>
      <c r="AP42" s="71"/>
    </row>
    <row r="43" spans="1:42" ht="18.75" x14ac:dyDescent="0.25">
      <c r="A43" s="6" t="s">
        <v>30</v>
      </c>
      <c r="B43" s="6" t="s">
        <v>31</v>
      </c>
      <c r="C43" s="11" t="s">
        <v>42</v>
      </c>
      <c r="D43" s="5">
        <v>2</v>
      </c>
      <c r="E43" s="66">
        <v>28</v>
      </c>
      <c r="F43" s="5">
        <v>1195</v>
      </c>
      <c r="G43" s="23">
        <v>1</v>
      </c>
      <c r="H43" s="24" t="s">
        <v>33</v>
      </c>
      <c r="I43" s="5">
        <v>2.5</v>
      </c>
      <c r="J43" s="5">
        <v>100</v>
      </c>
      <c r="K43" s="24" t="s">
        <v>34</v>
      </c>
      <c r="L43" s="24" t="s">
        <v>36</v>
      </c>
      <c r="M43" s="24" t="s">
        <v>35</v>
      </c>
      <c r="N43" s="5" t="s">
        <v>37</v>
      </c>
      <c r="O43" s="5">
        <v>0</v>
      </c>
      <c r="P43" s="130"/>
      <c r="Q43" s="73">
        <v>28</v>
      </c>
      <c r="R43" s="20">
        <v>86.4</v>
      </c>
      <c r="S43" s="20">
        <v>222.5</v>
      </c>
      <c r="T43" s="16">
        <v>1194.9420166015625</v>
      </c>
      <c r="U43" s="16">
        <v>92.267868041992188</v>
      </c>
      <c r="V43" s="16">
        <v>38.367069244384766</v>
      </c>
      <c r="W43" s="16">
        <v>2.4200880527496338</v>
      </c>
      <c r="X43" s="16">
        <v>7.7307591438293457</v>
      </c>
      <c r="Y43" s="16">
        <v>6.7411599159240723</v>
      </c>
      <c r="Z43" s="16">
        <v>29.996660232543945</v>
      </c>
      <c r="AA43" s="16">
        <v>29.270000457763672</v>
      </c>
      <c r="AB43" s="112">
        <v>0.995</v>
      </c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</row>
    <row r="44" spans="1:42" ht="18.75" x14ac:dyDescent="0.25">
      <c r="A44" s="6" t="s">
        <v>30</v>
      </c>
      <c r="B44" s="6" t="s">
        <v>31</v>
      </c>
      <c r="C44" s="11" t="s">
        <v>42</v>
      </c>
      <c r="D44" s="5">
        <v>2</v>
      </c>
      <c r="E44" s="66">
        <v>30</v>
      </c>
      <c r="F44" s="5">
        <v>1195</v>
      </c>
      <c r="G44" s="23">
        <v>1</v>
      </c>
      <c r="H44" s="24" t="s">
        <v>33</v>
      </c>
      <c r="I44" s="5">
        <v>2.5</v>
      </c>
      <c r="J44" s="5">
        <v>100</v>
      </c>
      <c r="K44" s="24" t="s">
        <v>34</v>
      </c>
      <c r="L44" s="24" t="s">
        <v>36</v>
      </c>
      <c r="M44" s="24" t="s">
        <v>35</v>
      </c>
      <c r="N44" s="5" t="s">
        <v>37</v>
      </c>
      <c r="O44" s="5">
        <v>0</v>
      </c>
      <c r="P44" s="130"/>
      <c r="Q44" s="73">
        <v>30</v>
      </c>
      <c r="R44" s="76"/>
      <c r="S44" s="69"/>
      <c r="T44" s="16">
        <v>1195.0799560546875</v>
      </c>
      <c r="U44" s="16">
        <v>93.755126953125</v>
      </c>
      <c r="V44" s="16">
        <v>39.936321258544922</v>
      </c>
      <c r="W44" s="16">
        <v>2.4398269653320313</v>
      </c>
      <c r="X44" s="16">
        <v>6.224480152130127</v>
      </c>
      <c r="Y44" s="16">
        <v>6.7157959938049316</v>
      </c>
      <c r="Z44" s="16">
        <v>29.990190505981445</v>
      </c>
      <c r="AA44" s="16">
        <v>14.300000190734863</v>
      </c>
      <c r="AB44" s="112">
        <v>0.48599999999999999</v>
      </c>
      <c r="AC44" s="71"/>
      <c r="AD44" s="71"/>
      <c r="AE44" s="71"/>
      <c r="AF44" s="42">
        <v>4.5999999999999996</v>
      </c>
      <c r="AG44" s="42"/>
      <c r="AH44" s="42"/>
      <c r="AI44" s="42">
        <v>8503</v>
      </c>
      <c r="AJ44" s="71"/>
      <c r="AK44" s="71"/>
      <c r="AL44" s="71"/>
      <c r="AM44" s="71"/>
      <c r="AN44" s="71"/>
      <c r="AO44" s="71"/>
      <c r="AP44" s="71"/>
    </row>
    <row r="45" spans="1:42" ht="18.75" x14ac:dyDescent="0.25">
      <c r="A45" s="6" t="s">
        <v>30</v>
      </c>
      <c r="B45" s="6" t="s">
        <v>31</v>
      </c>
      <c r="C45" s="11" t="s">
        <v>42</v>
      </c>
      <c r="D45" s="5">
        <v>2</v>
      </c>
      <c r="E45" s="66">
        <v>32</v>
      </c>
      <c r="F45" s="5">
        <v>1195</v>
      </c>
      <c r="G45" s="23">
        <v>1</v>
      </c>
      <c r="H45" s="24" t="s">
        <v>33</v>
      </c>
      <c r="I45" s="5">
        <v>2.5</v>
      </c>
      <c r="J45" s="5">
        <v>100</v>
      </c>
      <c r="K45" s="24" t="s">
        <v>34</v>
      </c>
      <c r="L45" s="24" t="s">
        <v>36</v>
      </c>
      <c r="M45" s="24" t="s">
        <v>35</v>
      </c>
      <c r="N45" s="5" t="s">
        <v>37</v>
      </c>
      <c r="O45" s="5">
        <v>0</v>
      </c>
      <c r="P45" s="130"/>
      <c r="Q45" s="73">
        <v>32</v>
      </c>
      <c r="R45" s="43">
        <v>151</v>
      </c>
      <c r="S45" s="20">
        <v>225</v>
      </c>
      <c r="T45" s="16">
        <v>1195.2850341796875</v>
      </c>
      <c r="U45" s="16">
        <v>95.427719116210938</v>
      </c>
      <c r="V45" s="16">
        <v>38.412559509277344</v>
      </c>
      <c r="W45" s="16">
        <v>2.4400010108947754</v>
      </c>
      <c r="X45" s="16">
        <v>4.5731239318847656</v>
      </c>
      <c r="Y45" s="16">
        <v>6.7647881507873535</v>
      </c>
      <c r="Z45" s="16">
        <v>29.983970642089844</v>
      </c>
      <c r="AA45" s="16">
        <v>14.300000190734863</v>
      </c>
      <c r="AB45" s="112">
        <v>0.48599999999999999</v>
      </c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</row>
    <row r="46" spans="1:42" ht="18.75" x14ac:dyDescent="0.25">
      <c r="A46" s="6" t="s">
        <v>30</v>
      </c>
      <c r="B46" s="6" t="s">
        <v>31</v>
      </c>
      <c r="C46" s="11" t="s">
        <v>42</v>
      </c>
      <c r="D46" s="5">
        <v>2</v>
      </c>
      <c r="E46" s="66">
        <v>34</v>
      </c>
      <c r="F46" s="5">
        <v>1195</v>
      </c>
      <c r="G46" s="23">
        <v>1</v>
      </c>
      <c r="H46" s="24" t="s">
        <v>33</v>
      </c>
      <c r="I46" s="5">
        <v>2.5</v>
      </c>
      <c r="J46" s="5">
        <v>100</v>
      </c>
      <c r="K46" s="24" t="s">
        <v>34</v>
      </c>
      <c r="L46" s="24" t="s">
        <v>36</v>
      </c>
      <c r="M46" s="24" t="s">
        <v>35</v>
      </c>
      <c r="N46" s="5" t="s">
        <v>37</v>
      </c>
      <c r="O46" s="5">
        <v>0</v>
      </c>
      <c r="P46" s="130"/>
      <c r="Q46" s="73">
        <v>34</v>
      </c>
      <c r="R46" s="76"/>
      <c r="S46" s="69"/>
      <c r="T46" s="16">
        <v>1194.7469482421875</v>
      </c>
      <c r="U46" s="16">
        <v>96.661117553710938</v>
      </c>
      <c r="V46" s="16">
        <v>40.368431091308594</v>
      </c>
      <c r="W46" s="16">
        <v>2.4350368976593018</v>
      </c>
      <c r="X46" s="16">
        <v>3.338421106338501</v>
      </c>
      <c r="Y46" s="16">
        <v>6.7053718566894531</v>
      </c>
      <c r="Z46" s="16">
        <v>30.002590179443359</v>
      </c>
      <c r="AA46" s="16">
        <v>14.300000190734863</v>
      </c>
      <c r="AB46" s="112">
        <v>0.48599999999999999</v>
      </c>
      <c r="AC46" s="71"/>
      <c r="AD46" s="71"/>
      <c r="AE46" s="71"/>
      <c r="AF46" s="42">
        <v>0</v>
      </c>
      <c r="AG46" s="42"/>
      <c r="AH46" s="42"/>
      <c r="AI46" s="42">
        <v>12.8</v>
      </c>
      <c r="AJ46" s="71"/>
      <c r="AK46" s="71"/>
      <c r="AL46" s="71"/>
      <c r="AM46" s="71"/>
      <c r="AN46" s="71"/>
      <c r="AO46" s="71"/>
      <c r="AP46" s="71"/>
    </row>
    <row r="47" spans="1:42" ht="18.75" x14ac:dyDescent="0.25">
      <c r="A47" s="6" t="s">
        <v>30</v>
      </c>
      <c r="B47" s="6" t="s">
        <v>31</v>
      </c>
      <c r="C47" s="11" t="s">
        <v>42</v>
      </c>
      <c r="D47" s="5">
        <v>2</v>
      </c>
      <c r="E47" s="66">
        <v>36</v>
      </c>
      <c r="F47" s="5">
        <v>1195</v>
      </c>
      <c r="G47" s="23">
        <v>1</v>
      </c>
      <c r="H47" s="24" t="s">
        <v>33</v>
      </c>
      <c r="I47" s="5">
        <v>2.5</v>
      </c>
      <c r="J47" s="5">
        <v>100</v>
      </c>
      <c r="K47" s="24" t="s">
        <v>34</v>
      </c>
      <c r="L47" s="24" t="s">
        <v>36</v>
      </c>
      <c r="M47" s="24" t="s">
        <v>35</v>
      </c>
      <c r="N47" s="5" t="s">
        <v>37</v>
      </c>
      <c r="O47" s="5">
        <v>0</v>
      </c>
      <c r="P47" s="130"/>
      <c r="Q47" s="73">
        <v>36</v>
      </c>
      <c r="R47" s="43">
        <v>165</v>
      </c>
      <c r="S47" s="20">
        <v>229.5</v>
      </c>
      <c r="T47" s="16">
        <v>1194.3890380859375</v>
      </c>
      <c r="U47" s="16">
        <v>97.675369262695313</v>
      </c>
      <c r="V47" s="16">
        <v>40.527629852294922</v>
      </c>
      <c r="W47" s="16">
        <v>2.4457390308380127</v>
      </c>
      <c r="X47" s="16">
        <v>2.3239669799804688</v>
      </c>
      <c r="Y47" s="16">
        <v>6.7081508636474609</v>
      </c>
      <c r="Z47" s="16">
        <v>30.008649826049805</v>
      </c>
      <c r="AA47" s="16">
        <v>14.300000190734863</v>
      </c>
      <c r="AB47" s="112">
        <v>0.48599999999999999</v>
      </c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</row>
    <row r="48" spans="1:42" ht="18.75" x14ac:dyDescent="0.25">
      <c r="A48" s="6" t="s">
        <v>30</v>
      </c>
      <c r="B48" s="6" t="s">
        <v>31</v>
      </c>
      <c r="C48" s="11" t="s">
        <v>42</v>
      </c>
      <c r="D48" s="5">
        <v>2</v>
      </c>
      <c r="E48" s="66">
        <v>38</v>
      </c>
      <c r="F48" s="5">
        <v>1195</v>
      </c>
      <c r="G48" s="23">
        <v>1</v>
      </c>
      <c r="H48" s="24" t="s">
        <v>33</v>
      </c>
      <c r="I48" s="5">
        <v>2.5</v>
      </c>
      <c r="J48" s="5">
        <v>100</v>
      </c>
      <c r="K48" s="24" t="s">
        <v>34</v>
      </c>
      <c r="L48" s="24" t="s">
        <v>36</v>
      </c>
      <c r="M48" s="24" t="s">
        <v>35</v>
      </c>
      <c r="N48" s="5" t="s">
        <v>37</v>
      </c>
      <c r="O48" s="5">
        <v>0</v>
      </c>
      <c r="P48" s="130"/>
      <c r="Q48" s="73">
        <v>38</v>
      </c>
      <c r="R48" s="76"/>
      <c r="S48" s="69"/>
      <c r="T48" s="16">
        <v>1194.9410400390625</v>
      </c>
      <c r="U48" s="16">
        <v>99.047370910644531</v>
      </c>
      <c r="V48" s="16">
        <v>38.890148162841797</v>
      </c>
      <c r="W48" s="16">
        <v>2.4402310848236084</v>
      </c>
      <c r="X48" s="16">
        <v>0.9608420729637146</v>
      </c>
      <c r="Y48" s="16">
        <v>6.7460250854492188</v>
      </c>
      <c r="Z48" s="16">
        <v>29.990089416503906</v>
      </c>
      <c r="AA48" s="16">
        <v>14.300000190734863</v>
      </c>
      <c r="AB48" s="112">
        <v>0.48599999999999999</v>
      </c>
      <c r="AC48" s="71"/>
      <c r="AD48" s="71"/>
      <c r="AE48" s="71"/>
      <c r="AF48" s="42">
        <v>0</v>
      </c>
      <c r="AG48" s="42"/>
      <c r="AH48" s="42"/>
      <c r="AI48" s="42">
        <v>11.5</v>
      </c>
      <c r="AJ48" s="71"/>
      <c r="AK48" s="71"/>
      <c r="AL48" s="71"/>
      <c r="AM48" s="71"/>
      <c r="AN48" s="71"/>
      <c r="AO48" s="71"/>
      <c r="AP48" s="71"/>
    </row>
    <row r="49" spans="1:42" ht="18.75" x14ac:dyDescent="0.25">
      <c r="A49" s="6" t="s">
        <v>30</v>
      </c>
      <c r="B49" s="6" t="s">
        <v>31</v>
      </c>
      <c r="C49" s="11" t="s">
        <v>42</v>
      </c>
      <c r="D49" s="5">
        <v>2</v>
      </c>
      <c r="E49" s="66">
        <v>40</v>
      </c>
      <c r="F49" s="5">
        <v>1195</v>
      </c>
      <c r="G49" s="23">
        <v>1</v>
      </c>
      <c r="H49" s="24" t="s">
        <v>33</v>
      </c>
      <c r="I49" s="5">
        <v>2.5</v>
      </c>
      <c r="J49" s="5">
        <v>100</v>
      </c>
      <c r="K49" s="24" t="s">
        <v>34</v>
      </c>
      <c r="L49" s="24" t="s">
        <v>36</v>
      </c>
      <c r="M49" s="24" t="s">
        <v>35</v>
      </c>
      <c r="N49" s="5" t="s">
        <v>37</v>
      </c>
      <c r="O49" s="5">
        <v>0</v>
      </c>
      <c r="P49" s="130"/>
      <c r="Q49" s="73">
        <v>40</v>
      </c>
      <c r="R49" s="43">
        <v>167</v>
      </c>
      <c r="S49" s="20">
        <v>219</v>
      </c>
      <c r="T49" s="16">
        <v>1195.0909423828125</v>
      </c>
      <c r="U49" s="16">
        <v>98.98052978515625</v>
      </c>
      <c r="V49" s="16">
        <v>40.300209045410156</v>
      </c>
      <c r="W49" s="16">
        <v>2.4401540756225586</v>
      </c>
      <c r="X49" s="16">
        <v>1.0179630517959595</v>
      </c>
      <c r="Y49" s="16">
        <v>6.7276101112365723</v>
      </c>
      <c r="Z49" s="16">
        <v>30.002569198608398</v>
      </c>
      <c r="AA49" s="16">
        <v>14.300000190734863</v>
      </c>
      <c r="AB49" s="112">
        <v>0.48599999999999999</v>
      </c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</row>
    <row r="50" spans="1:42" ht="18.75" x14ac:dyDescent="0.25">
      <c r="A50" s="6" t="s">
        <v>30</v>
      </c>
      <c r="B50" s="6" t="s">
        <v>31</v>
      </c>
      <c r="C50" s="11" t="s">
        <v>42</v>
      </c>
      <c r="D50" s="5">
        <v>2</v>
      </c>
      <c r="E50" s="66">
        <v>42</v>
      </c>
      <c r="F50" s="5">
        <v>1195</v>
      </c>
      <c r="G50" s="23">
        <v>1</v>
      </c>
      <c r="H50" s="24" t="s">
        <v>33</v>
      </c>
      <c r="I50" s="5">
        <v>2.5</v>
      </c>
      <c r="J50" s="5">
        <v>100</v>
      </c>
      <c r="K50" s="24" t="s">
        <v>34</v>
      </c>
      <c r="L50" s="24" t="s">
        <v>36</v>
      </c>
      <c r="M50" s="24" t="s">
        <v>35</v>
      </c>
      <c r="N50" s="5" t="s">
        <v>37</v>
      </c>
      <c r="O50" s="5">
        <v>0</v>
      </c>
      <c r="P50" s="130"/>
      <c r="Q50" s="73">
        <v>42</v>
      </c>
      <c r="R50" s="76"/>
      <c r="S50" s="69"/>
      <c r="T50" s="16">
        <v>1194.95703125</v>
      </c>
      <c r="U50" s="16">
        <v>99.384437561035156</v>
      </c>
      <c r="V50" s="16">
        <v>39.799869537353516</v>
      </c>
      <c r="W50" s="16">
        <v>2.4550340175628662</v>
      </c>
      <c r="X50" s="16">
        <v>0.61572647094726563</v>
      </c>
      <c r="Y50" s="16">
        <v>6.703981876373291</v>
      </c>
      <c r="Z50" s="16">
        <v>30.008750915527344</v>
      </c>
      <c r="AA50" s="16">
        <v>14.300000190734863</v>
      </c>
      <c r="AB50" s="112">
        <v>0.48599999999999999</v>
      </c>
      <c r="AC50" s="71"/>
      <c r="AD50" s="71"/>
      <c r="AE50" s="71"/>
      <c r="AF50" s="42">
        <v>0</v>
      </c>
      <c r="AG50" s="42"/>
      <c r="AH50" s="42"/>
      <c r="AI50" s="42">
        <v>12.8</v>
      </c>
      <c r="AJ50" s="71"/>
      <c r="AK50" s="71"/>
      <c r="AL50" s="71"/>
      <c r="AM50" s="71"/>
      <c r="AN50" s="71"/>
      <c r="AO50" s="71"/>
      <c r="AP50" s="71"/>
    </row>
    <row r="51" spans="1:42" ht="18.75" x14ac:dyDescent="0.25">
      <c r="A51" s="6" t="s">
        <v>30</v>
      </c>
      <c r="B51" s="6" t="s">
        <v>31</v>
      </c>
      <c r="C51" s="11" t="s">
        <v>42</v>
      </c>
      <c r="D51" s="5">
        <v>2</v>
      </c>
      <c r="E51" s="66">
        <v>44</v>
      </c>
      <c r="F51" s="5">
        <v>1195</v>
      </c>
      <c r="G51" s="23">
        <v>1</v>
      </c>
      <c r="H51" s="24" t="s">
        <v>33</v>
      </c>
      <c r="I51" s="5">
        <v>2.5</v>
      </c>
      <c r="J51" s="5">
        <v>100</v>
      </c>
      <c r="K51" s="24" t="s">
        <v>34</v>
      </c>
      <c r="L51" s="24" t="s">
        <v>36</v>
      </c>
      <c r="M51" s="24" t="s">
        <v>35</v>
      </c>
      <c r="N51" s="5" t="s">
        <v>37</v>
      </c>
      <c r="O51" s="5">
        <v>0</v>
      </c>
      <c r="P51" s="130"/>
      <c r="Q51" s="73">
        <v>44</v>
      </c>
      <c r="R51" s="43">
        <v>169</v>
      </c>
      <c r="S51" s="20">
        <v>235</v>
      </c>
      <c r="T51" s="16">
        <v>1195.10302734375</v>
      </c>
      <c r="U51" s="16">
        <v>99.519378662109375</v>
      </c>
      <c r="V51" s="16">
        <v>40.482151031494141</v>
      </c>
      <c r="W51" s="16">
        <v>2.4399969577789307</v>
      </c>
      <c r="X51" s="16">
        <v>0.48012921214103699</v>
      </c>
      <c r="Y51" s="16">
        <v>6.7210078239440918</v>
      </c>
      <c r="Z51" s="16">
        <v>30.008840560913086</v>
      </c>
      <c r="AA51" s="16">
        <v>14.300000190734863</v>
      </c>
      <c r="AB51" s="112">
        <v>0.48599999999999999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</row>
    <row r="52" spans="1:42" ht="18.75" x14ac:dyDescent="0.25">
      <c r="A52" s="6" t="s">
        <v>30</v>
      </c>
      <c r="B52" s="6" t="s">
        <v>31</v>
      </c>
      <c r="C52" s="11" t="s">
        <v>42</v>
      </c>
      <c r="D52" s="5">
        <v>2</v>
      </c>
      <c r="E52" s="66">
        <v>46</v>
      </c>
      <c r="F52" s="5">
        <v>1195</v>
      </c>
      <c r="G52" s="23">
        <v>1</v>
      </c>
      <c r="H52" s="24" t="s">
        <v>33</v>
      </c>
      <c r="I52" s="5">
        <v>2.5</v>
      </c>
      <c r="J52" s="5">
        <v>100</v>
      </c>
      <c r="K52" s="24" t="s">
        <v>34</v>
      </c>
      <c r="L52" s="24" t="s">
        <v>36</v>
      </c>
      <c r="M52" s="24" t="s">
        <v>35</v>
      </c>
      <c r="N52" s="5" t="s">
        <v>37</v>
      </c>
      <c r="O52" s="5">
        <v>0</v>
      </c>
      <c r="P52" s="130"/>
      <c r="Q52" s="73">
        <v>46</v>
      </c>
      <c r="R52" s="74"/>
      <c r="S52" s="69"/>
      <c r="T52" s="16">
        <v>1194.718017578125</v>
      </c>
      <c r="U52" s="16">
        <v>100</v>
      </c>
      <c r="V52" s="16">
        <v>45.690250396728516</v>
      </c>
      <c r="W52" s="16">
        <v>2.5</v>
      </c>
      <c r="X52" s="16">
        <v>0</v>
      </c>
      <c r="Y52" s="16">
        <v>6.8384499549865723</v>
      </c>
      <c r="Z52" s="16">
        <v>29.996309280395508</v>
      </c>
      <c r="AA52" s="16">
        <v>10</v>
      </c>
      <c r="AB52" s="112">
        <v>0.34</v>
      </c>
      <c r="AC52" s="71"/>
      <c r="AD52" s="71"/>
      <c r="AE52" s="71"/>
      <c r="AF52" s="42">
        <v>0</v>
      </c>
      <c r="AG52" s="42"/>
      <c r="AH52" s="42"/>
      <c r="AI52" s="42">
        <v>9.6</v>
      </c>
      <c r="AJ52" s="71"/>
      <c r="AK52" s="71"/>
      <c r="AL52" s="71"/>
      <c r="AM52" s="71"/>
      <c r="AN52" s="71"/>
      <c r="AO52" s="71"/>
      <c r="AP52" s="71"/>
    </row>
    <row r="53" spans="1:42" ht="19.5" thickBot="1" x14ac:dyDescent="0.3">
      <c r="A53" s="6" t="s">
        <v>30</v>
      </c>
      <c r="B53" s="6" t="s">
        <v>31</v>
      </c>
      <c r="C53" s="11" t="s">
        <v>42</v>
      </c>
      <c r="D53" s="5">
        <v>2</v>
      </c>
      <c r="E53" s="66">
        <v>48</v>
      </c>
      <c r="F53" s="5">
        <v>1195</v>
      </c>
      <c r="G53" s="23">
        <v>1</v>
      </c>
      <c r="H53" s="24" t="s">
        <v>33</v>
      </c>
      <c r="I53" s="5">
        <v>2.5</v>
      </c>
      <c r="J53" s="5">
        <v>100</v>
      </c>
      <c r="K53" s="24" t="s">
        <v>34</v>
      </c>
      <c r="L53" s="24" t="s">
        <v>36</v>
      </c>
      <c r="M53" s="24" t="s">
        <v>35</v>
      </c>
      <c r="N53" s="5" t="s">
        <v>37</v>
      </c>
      <c r="O53" s="5">
        <v>0</v>
      </c>
      <c r="P53" s="130"/>
      <c r="Q53" s="73">
        <v>48</v>
      </c>
      <c r="R53" s="43">
        <v>159</v>
      </c>
      <c r="S53" s="20">
        <v>202.5</v>
      </c>
      <c r="T53" s="16">
        <v>1194.946044921875</v>
      </c>
      <c r="U53" s="16">
        <v>100</v>
      </c>
      <c r="V53" s="16">
        <v>43.757110595703125</v>
      </c>
      <c r="W53" s="16">
        <v>2.5</v>
      </c>
      <c r="X53" s="16">
        <v>0</v>
      </c>
      <c r="Y53" s="16">
        <v>6.7192702293395996</v>
      </c>
      <c r="Z53" s="16">
        <v>29.977989196777344</v>
      </c>
      <c r="AA53" s="16">
        <v>10</v>
      </c>
      <c r="AB53" s="112">
        <v>0.34</v>
      </c>
      <c r="AC53" s="20">
        <v>2.21</v>
      </c>
      <c r="AD53" s="20">
        <v>2.21</v>
      </c>
      <c r="AE53" s="20">
        <v>2.21</v>
      </c>
      <c r="AF53" s="42">
        <v>1.2</v>
      </c>
      <c r="AG53" s="42"/>
      <c r="AH53" s="42"/>
      <c r="AI53" s="42">
        <v>7.7</v>
      </c>
      <c r="AJ53" s="71"/>
      <c r="AK53" s="71"/>
      <c r="AL53" s="71"/>
      <c r="AM53" s="71"/>
      <c r="AN53" s="71"/>
      <c r="AO53" s="71"/>
      <c r="AP53" s="71"/>
    </row>
    <row r="54" spans="1:42" ht="19.5" thickBot="1" x14ac:dyDescent="0.3">
      <c r="A54" s="6" t="s">
        <v>30</v>
      </c>
      <c r="B54" s="6" t="s">
        <v>31</v>
      </c>
      <c r="C54" s="62" t="s">
        <v>41</v>
      </c>
      <c r="D54" s="5">
        <v>1</v>
      </c>
      <c r="E54" s="65">
        <v>0</v>
      </c>
      <c r="F54" s="5">
        <v>1195</v>
      </c>
      <c r="G54" s="23">
        <v>1</v>
      </c>
      <c r="H54" s="24" t="s">
        <v>33</v>
      </c>
      <c r="I54" s="5">
        <v>2.5</v>
      </c>
      <c r="J54" s="5">
        <v>100</v>
      </c>
      <c r="K54" s="24" t="s">
        <v>34</v>
      </c>
      <c r="L54" s="24" t="s">
        <v>36</v>
      </c>
      <c r="M54" s="24" t="s">
        <v>35</v>
      </c>
      <c r="N54" s="5" t="s">
        <v>37</v>
      </c>
      <c r="O54" s="5">
        <v>0</v>
      </c>
      <c r="P54" s="130"/>
      <c r="Q54" s="67">
        <v>0</v>
      </c>
      <c r="R54" s="45">
        <v>0.49066666666666664</v>
      </c>
      <c r="S54" s="69"/>
      <c r="T54" s="16">
        <v>1195.137939453125</v>
      </c>
      <c r="U54" s="16">
        <v>100</v>
      </c>
      <c r="V54" s="16">
        <v>90.136688232421875</v>
      </c>
      <c r="W54" s="16">
        <v>2.5</v>
      </c>
      <c r="X54" s="16">
        <v>0</v>
      </c>
      <c r="Y54" s="16">
        <v>6.7290987968444824</v>
      </c>
      <c r="Z54" s="16">
        <v>30.222850799560547</v>
      </c>
      <c r="AA54" s="16">
        <v>0</v>
      </c>
      <c r="AB54" s="112">
        <v>0</v>
      </c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</row>
    <row r="55" spans="1:42" ht="18.75" x14ac:dyDescent="0.25">
      <c r="A55" s="6" t="s">
        <v>30</v>
      </c>
      <c r="B55" s="6" t="s">
        <v>31</v>
      </c>
      <c r="C55" s="62" t="s">
        <v>41</v>
      </c>
      <c r="D55" s="5">
        <v>1</v>
      </c>
      <c r="E55" s="65">
        <v>2</v>
      </c>
      <c r="F55" s="5">
        <v>1195</v>
      </c>
      <c r="G55" s="23">
        <v>1</v>
      </c>
      <c r="H55" s="24" t="s">
        <v>33</v>
      </c>
      <c r="I55" s="5">
        <v>2.5</v>
      </c>
      <c r="J55" s="5">
        <v>100</v>
      </c>
      <c r="K55" s="24" t="s">
        <v>34</v>
      </c>
      <c r="L55" s="24" t="s">
        <v>36</v>
      </c>
      <c r="M55" s="24" t="s">
        <v>35</v>
      </c>
      <c r="N55" s="5" t="s">
        <v>37</v>
      </c>
      <c r="O55" s="5">
        <v>0</v>
      </c>
      <c r="P55" s="130"/>
      <c r="Q55" s="67">
        <v>2</v>
      </c>
      <c r="R55" s="45">
        <v>0.73933333333333329</v>
      </c>
      <c r="S55" s="69"/>
      <c r="T55" s="16">
        <v>1195.0830078125</v>
      </c>
      <c r="U55" s="16">
        <v>100</v>
      </c>
      <c r="V55" s="16">
        <v>86.579681396484375</v>
      </c>
      <c r="W55" s="16">
        <v>2.5</v>
      </c>
      <c r="X55" s="16">
        <v>0</v>
      </c>
      <c r="Y55" s="16">
        <v>6.7842831611633301</v>
      </c>
      <c r="Z55" s="16">
        <v>30.013900756835938</v>
      </c>
      <c r="AA55" s="16">
        <v>0</v>
      </c>
      <c r="AB55" s="112">
        <v>0</v>
      </c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</row>
    <row r="56" spans="1:42" ht="18.75" x14ac:dyDescent="0.25">
      <c r="A56" s="6" t="s">
        <v>30</v>
      </c>
      <c r="B56" s="6" t="s">
        <v>31</v>
      </c>
      <c r="C56" s="62" t="s">
        <v>41</v>
      </c>
      <c r="D56" s="5">
        <v>1</v>
      </c>
      <c r="E56" s="66">
        <v>4</v>
      </c>
      <c r="F56" s="5">
        <v>1195</v>
      </c>
      <c r="G56" s="23">
        <v>1</v>
      </c>
      <c r="H56" s="24" t="s">
        <v>33</v>
      </c>
      <c r="I56" s="5">
        <v>2.5</v>
      </c>
      <c r="J56" s="5">
        <v>100</v>
      </c>
      <c r="K56" s="24" t="s">
        <v>34</v>
      </c>
      <c r="L56" s="24" t="s">
        <v>36</v>
      </c>
      <c r="M56" s="24" t="s">
        <v>35</v>
      </c>
      <c r="N56" s="5" t="s">
        <v>37</v>
      </c>
      <c r="O56" s="5">
        <v>0</v>
      </c>
      <c r="P56" s="130"/>
      <c r="Q56" s="73">
        <v>4</v>
      </c>
      <c r="R56" s="46">
        <v>2.5033333333333334</v>
      </c>
      <c r="S56" s="69"/>
      <c r="T56" s="16">
        <v>1195.0570068359375</v>
      </c>
      <c r="U56" s="16">
        <v>100</v>
      </c>
      <c r="V56" s="16">
        <v>79.527801513671875</v>
      </c>
      <c r="W56" s="16">
        <v>2.5</v>
      </c>
      <c r="X56" s="16">
        <v>0</v>
      </c>
      <c r="Y56" s="16">
        <v>6.8152809143066406</v>
      </c>
      <c r="Z56" s="16">
        <v>30.020040512084961</v>
      </c>
      <c r="AA56" s="16">
        <v>0</v>
      </c>
      <c r="AB56" s="112">
        <v>0</v>
      </c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</row>
    <row r="57" spans="1:42" ht="18.75" x14ac:dyDescent="0.25">
      <c r="A57" s="6" t="s">
        <v>30</v>
      </c>
      <c r="B57" s="6" t="s">
        <v>31</v>
      </c>
      <c r="C57" s="62" t="s">
        <v>41</v>
      </c>
      <c r="D57" s="5">
        <v>1</v>
      </c>
      <c r="E57" s="66">
        <v>6</v>
      </c>
      <c r="F57" s="5">
        <v>1195</v>
      </c>
      <c r="G57" s="23">
        <v>1</v>
      </c>
      <c r="H57" s="24" t="s">
        <v>33</v>
      </c>
      <c r="I57" s="5">
        <v>2.5</v>
      </c>
      <c r="J57" s="5">
        <v>100</v>
      </c>
      <c r="K57" s="24" t="s">
        <v>34</v>
      </c>
      <c r="L57" s="24" t="s">
        <v>36</v>
      </c>
      <c r="M57" s="24" t="s">
        <v>35</v>
      </c>
      <c r="N57" s="5" t="s">
        <v>37</v>
      </c>
      <c r="O57" s="5">
        <v>0</v>
      </c>
      <c r="P57" s="130"/>
      <c r="Q57" s="73">
        <v>6</v>
      </c>
      <c r="R57" s="46">
        <v>7.3366666666666669</v>
      </c>
      <c r="S57" s="20">
        <v>75</v>
      </c>
      <c r="T57" s="16">
        <v>1195.094970703125</v>
      </c>
      <c r="U57" s="16">
        <v>100</v>
      </c>
      <c r="V57" s="16">
        <v>62.348548889160156</v>
      </c>
      <c r="W57" s="16">
        <v>2.5</v>
      </c>
      <c r="X57" s="16">
        <v>0</v>
      </c>
      <c r="Y57" s="16">
        <v>6.8227748870849609</v>
      </c>
      <c r="Z57" s="16">
        <v>30.02008056640625</v>
      </c>
      <c r="AA57" s="16">
        <v>0</v>
      </c>
      <c r="AB57" s="112">
        <v>0</v>
      </c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</row>
    <row r="58" spans="1:42" ht="18.75" x14ac:dyDescent="0.25">
      <c r="A58" s="6" t="s">
        <v>30</v>
      </c>
      <c r="B58" s="6" t="s">
        <v>31</v>
      </c>
      <c r="C58" s="62" t="s">
        <v>41</v>
      </c>
      <c r="D58" s="5">
        <v>1</v>
      </c>
      <c r="E58" s="66">
        <v>8</v>
      </c>
      <c r="F58" s="5">
        <v>1195</v>
      </c>
      <c r="G58" s="23">
        <v>1</v>
      </c>
      <c r="H58" s="24" t="s">
        <v>33</v>
      </c>
      <c r="I58" s="5">
        <v>2.5</v>
      </c>
      <c r="J58" s="5">
        <v>100</v>
      </c>
      <c r="K58" s="24" t="s">
        <v>34</v>
      </c>
      <c r="L58" s="24" t="s">
        <v>36</v>
      </c>
      <c r="M58" s="24" t="s">
        <v>35</v>
      </c>
      <c r="N58" s="5" t="s">
        <v>37</v>
      </c>
      <c r="O58" s="5">
        <v>0</v>
      </c>
      <c r="P58" s="130"/>
      <c r="Q58" s="73">
        <v>8</v>
      </c>
      <c r="R58" s="46">
        <v>20.100000000000001</v>
      </c>
      <c r="S58" s="69"/>
      <c r="T58" s="16">
        <v>1194.988037109375</v>
      </c>
      <c r="U58" s="16">
        <v>99.653396606445313</v>
      </c>
      <c r="V58" s="16">
        <v>36.781608581542969</v>
      </c>
      <c r="W58" s="16">
        <v>2.4809889793395996</v>
      </c>
      <c r="X58" s="16">
        <v>0.34984970092773438</v>
      </c>
      <c r="Y58" s="16">
        <v>6.8139181137084961</v>
      </c>
      <c r="Z58" s="16">
        <v>29.995510101318359</v>
      </c>
      <c r="AA58" s="16">
        <v>7.6762781143188477</v>
      </c>
      <c r="AB58" s="112">
        <v>0.2611</v>
      </c>
      <c r="AC58" s="71"/>
      <c r="AD58" s="71"/>
      <c r="AE58" s="71"/>
      <c r="AF58" s="18">
        <v>12.5</v>
      </c>
      <c r="AG58" s="18"/>
      <c r="AH58" s="17">
        <v>18.5</v>
      </c>
      <c r="AI58" s="18">
        <v>0</v>
      </c>
      <c r="AJ58" s="71"/>
      <c r="AK58" s="71"/>
      <c r="AL58" s="71"/>
      <c r="AM58" s="71"/>
      <c r="AN58" s="71"/>
      <c r="AO58" s="71"/>
      <c r="AP58" s="71"/>
    </row>
    <row r="59" spans="1:42" ht="18.75" x14ac:dyDescent="0.25">
      <c r="A59" s="6" t="s">
        <v>30</v>
      </c>
      <c r="B59" s="6" t="s">
        <v>31</v>
      </c>
      <c r="C59" s="62" t="s">
        <v>41</v>
      </c>
      <c r="D59" s="5">
        <v>1</v>
      </c>
      <c r="E59" s="66">
        <v>10</v>
      </c>
      <c r="F59" s="5">
        <v>1195</v>
      </c>
      <c r="G59" s="23">
        <v>1</v>
      </c>
      <c r="H59" s="24" t="s">
        <v>33</v>
      </c>
      <c r="I59" s="5">
        <v>2.5</v>
      </c>
      <c r="J59" s="5">
        <v>100</v>
      </c>
      <c r="K59" s="24" t="s">
        <v>34</v>
      </c>
      <c r="L59" s="24" t="s">
        <v>36</v>
      </c>
      <c r="M59" s="24" t="s">
        <v>35</v>
      </c>
      <c r="N59" s="5" t="s">
        <v>37</v>
      </c>
      <c r="O59" s="5">
        <v>0</v>
      </c>
      <c r="P59" s="130"/>
      <c r="Q59" s="73">
        <v>10</v>
      </c>
      <c r="R59" s="46">
        <v>31.466666666666665</v>
      </c>
      <c r="S59" s="69"/>
      <c r="T59" s="16">
        <v>1194.9749755859375</v>
      </c>
      <c r="U59" s="16">
        <v>100</v>
      </c>
      <c r="V59" s="16">
        <v>48.60205078125</v>
      </c>
      <c r="W59" s="16">
        <v>2.5</v>
      </c>
      <c r="X59" s="16">
        <v>0</v>
      </c>
      <c r="Y59" s="16">
        <v>6.7583937644958496</v>
      </c>
      <c r="Z59" s="16">
        <v>29.995550155639648</v>
      </c>
      <c r="AA59" s="16">
        <v>11.377220153808594</v>
      </c>
      <c r="AB59" s="112">
        <v>0.38600000000000001</v>
      </c>
      <c r="AC59" s="71"/>
      <c r="AD59" s="71"/>
      <c r="AE59" s="71"/>
      <c r="AF59" s="18">
        <v>0</v>
      </c>
      <c r="AG59" s="18"/>
      <c r="AH59" s="17">
        <v>17.899999999999999</v>
      </c>
      <c r="AI59" s="18">
        <v>0</v>
      </c>
      <c r="AJ59" s="71"/>
      <c r="AK59" s="71"/>
      <c r="AL59" s="71"/>
      <c r="AM59" s="71"/>
      <c r="AN59" s="71"/>
      <c r="AO59" s="71"/>
      <c r="AP59" s="71"/>
    </row>
    <row r="60" spans="1:42" ht="18.75" x14ac:dyDescent="0.25">
      <c r="A60" s="6" t="s">
        <v>30</v>
      </c>
      <c r="B60" s="6" t="s">
        <v>31</v>
      </c>
      <c r="C60" s="62" t="s">
        <v>41</v>
      </c>
      <c r="D60" s="5">
        <v>1</v>
      </c>
      <c r="E60" s="66">
        <v>12</v>
      </c>
      <c r="F60" s="5">
        <v>1195</v>
      </c>
      <c r="G60" s="23">
        <v>1</v>
      </c>
      <c r="H60" s="24" t="s">
        <v>33</v>
      </c>
      <c r="I60" s="5">
        <v>2.5</v>
      </c>
      <c r="J60" s="5">
        <v>100</v>
      </c>
      <c r="K60" s="24" t="s">
        <v>34</v>
      </c>
      <c r="L60" s="24" t="s">
        <v>36</v>
      </c>
      <c r="M60" s="24" t="s">
        <v>35</v>
      </c>
      <c r="N60" s="5" t="s">
        <v>37</v>
      </c>
      <c r="O60" s="5">
        <v>0</v>
      </c>
      <c r="P60" s="130"/>
      <c r="Q60" s="73">
        <v>12</v>
      </c>
      <c r="R60" s="46">
        <v>42.233333333333334</v>
      </c>
      <c r="S60" s="69"/>
      <c r="T60" s="16">
        <v>1195.3499755859375</v>
      </c>
      <c r="U60" s="16">
        <v>98.367568969726563</v>
      </c>
      <c r="V60" s="16">
        <v>34.917678833007813</v>
      </c>
      <c r="W60" s="16">
        <v>2.4984691143035889</v>
      </c>
      <c r="X60" s="16">
        <v>1.6349029541015625</v>
      </c>
      <c r="Y60" s="16">
        <v>6.7498779296875</v>
      </c>
      <c r="Z60" s="16">
        <v>30.013900756835938</v>
      </c>
      <c r="AA60" s="16">
        <v>17.154670715332031</v>
      </c>
      <c r="AB60" s="112">
        <v>0.58299999999999996</v>
      </c>
      <c r="AC60" s="71"/>
      <c r="AD60" s="71"/>
      <c r="AE60" s="71"/>
      <c r="AF60" s="18">
        <v>0</v>
      </c>
      <c r="AG60" s="18"/>
      <c r="AH60" s="17">
        <v>14.8</v>
      </c>
      <c r="AI60" s="18">
        <v>0</v>
      </c>
      <c r="AJ60" s="71"/>
      <c r="AK60" s="71"/>
      <c r="AL60" s="71"/>
      <c r="AM60" s="71"/>
      <c r="AN60" s="71"/>
      <c r="AO60" s="71"/>
      <c r="AP60" s="71"/>
    </row>
    <row r="61" spans="1:42" ht="18.75" x14ac:dyDescent="0.25">
      <c r="A61" s="6" t="s">
        <v>30</v>
      </c>
      <c r="B61" s="6" t="s">
        <v>31</v>
      </c>
      <c r="C61" s="62" t="s">
        <v>41</v>
      </c>
      <c r="D61" s="5">
        <v>1</v>
      </c>
      <c r="E61" s="66">
        <v>14</v>
      </c>
      <c r="F61" s="5">
        <v>1195</v>
      </c>
      <c r="G61" s="23">
        <v>1</v>
      </c>
      <c r="H61" s="24" t="s">
        <v>33</v>
      </c>
      <c r="I61" s="5">
        <v>2.5</v>
      </c>
      <c r="J61" s="5">
        <v>100</v>
      </c>
      <c r="K61" s="24" t="s">
        <v>34</v>
      </c>
      <c r="L61" s="24" t="s">
        <v>36</v>
      </c>
      <c r="M61" s="24" t="s">
        <v>35</v>
      </c>
      <c r="N61" s="5" t="s">
        <v>37</v>
      </c>
      <c r="O61" s="5">
        <v>0</v>
      </c>
      <c r="P61" s="130"/>
      <c r="Q61" s="73">
        <v>14</v>
      </c>
      <c r="R61" s="46">
        <v>46.866666666666667</v>
      </c>
      <c r="S61" s="69"/>
      <c r="T61" s="16">
        <v>1195.050048828125</v>
      </c>
      <c r="U61" s="16">
        <v>92.916572570800781</v>
      </c>
      <c r="V61" s="16">
        <v>37.977630615234375</v>
      </c>
      <c r="W61" s="16">
        <v>2.4800748825073242</v>
      </c>
      <c r="X61" s="16">
        <v>7.0859408378601074</v>
      </c>
      <c r="Y61" s="16">
        <v>6.7607789039611816</v>
      </c>
      <c r="Z61" s="16">
        <v>29.989410400390625</v>
      </c>
      <c r="AA61" s="16">
        <v>29.34691047668457</v>
      </c>
      <c r="AB61" s="112">
        <v>0.997</v>
      </c>
      <c r="AC61" s="71"/>
      <c r="AD61" s="71"/>
      <c r="AE61" s="71"/>
      <c r="AF61" s="18">
        <v>7.2</v>
      </c>
      <c r="AG61" s="18"/>
      <c r="AH61" s="17">
        <v>11.9</v>
      </c>
      <c r="AI61" s="18">
        <v>1036</v>
      </c>
      <c r="AJ61" s="71"/>
      <c r="AK61" s="71"/>
      <c r="AL61" s="71"/>
      <c r="AM61" s="71"/>
      <c r="AN61" s="71"/>
      <c r="AO61" s="71"/>
      <c r="AP61" s="71"/>
    </row>
    <row r="62" spans="1:42" ht="18.75" x14ac:dyDescent="0.25">
      <c r="A62" s="6" t="s">
        <v>30</v>
      </c>
      <c r="B62" s="6" t="s">
        <v>31</v>
      </c>
      <c r="C62" s="62" t="s">
        <v>41</v>
      </c>
      <c r="D62" s="5">
        <v>1</v>
      </c>
      <c r="E62" s="66">
        <v>16</v>
      </c>
      <c r="F62" s="5">
        <v>1195</v>
      </c>
      <c r="G62" s="23">
        <v>1</v>
      </c>
      <c r="H62" s="24" t="s">
        <v>33</v>
      </c>
      <c r="I62" s="5">
        <v>2.5</v>
      </c>
      <c r="J62" s="5">
        <v>100</v>
      </c>
      <c r="K62" s="24" t="s">
        <v>34</v>
      </c>
      <c r="L62" s="24" t="s">
        <v>36</v>
      </c>
      <c r="M62" s="24" t="s">
        <v>35</v>
      </c>
      <c r="N62" s="5" t="s">
        <v>37</v>
      </c>
      <c r="O62" s="5">
        <v>0</v>
      </c>
      <c r="P62" s="130"/>
      <c r="Q62" s="73">
        <v>16</v>
      </c>
      <c r="R62" s="46">
        <v>53.833333333333336</v>
      </c>
      <c r="S62" s="69"/>
      <c r="T62" s="16">
        <v>1194.9219970703125</v>
      </c>
      <c r="U62" s="16">
        <v>75.55560302734375</v>
      </c>
      <c r="V62" s="16">
        <v>33.022678375244141</v>
      </c>
      <c r="W62" s="16">
        <v>2.5397748947143555</v>
      </c>
      <c r="X62" s="16">
        <v>24.453119277954102</v>
      </c>
      <c r="Y62" s="16">
        <v>6.6940140724182129</v>
      </c>
      <c r="Z62" s="16">
        <v>30.050840377807617</v>
      </c>
      <c r="AA62" s="16">
        <v>17.497249603271484</v>
      </c>
      <c r="AB62" s="112">
        <v>0.59499999999999997</v>
      </c>
      <c r="AC62" s="71"/>
      <c r="AD62" s="71"/>
      <c r="AE62" s="71"/>
      <c r="AF62" s="18">
        <v>11.6</v>
      </c>
      <c r="AG62" s="18"/>
      <c r="AH62" s="17">
        <v>8.1999999999999993</v>
      </c>
      <c r="AI62" s="18">
        <v>670</v>
      </c>
      <c r="AJ62" s="71"/>
      <c r="AK62" s="71"/>
      <c r="AL62" s="71"/>
      <c r="AM62" s="71"/>
      <c r="AN62" s="71"/>
      <c r="AO62" s="71"/>
      <c r="AP62" s="71"/>
    </row>
    <row r="63" spans="1:42" ht="18.75" x14ac:dyDescent="0.25">
      <c r="A63" s="6" t="s">
        <v>30</v>
      </c>
      <c r="B63" s="6" t="s">
        <v>31</v>
      </c>
      <c r="C63" s="62" t="s">
        <v>41</v>
      </c>
      <c r="D63" s="5">
        <v>1</v>
      </c>
      <c r="E63" s="66">
        <v>18</v>
      </c>
      <c r="F63" s="5">
        <v>1195</v>
      </c>
      <c r="G63" s="23">
        <v>1</v>
      </c>
      <c r="H63" s="24" t="s">
        <v>33</v>
      </c>
      <c r="I63" s="5">
        <v>2.5</v>
      </c>
      <c r="J63" s="5">
        <v>100</v>
      </c>
      <c r="K63" s="24" t="s">
        <v>34</v>
      </c>
      <c r="L63" s="24" t="s">
        <v>36</v>
      </c>
      <c r="M63" s="24" t="s">
        <v>35</v>
      </c>
      <c r="N63" s="5" t="s">
        <v>37</v>
      </c>
      <c r="O63" s="5">
        <v>0</v>
      </c>
      <c r="P63" s="130"/>
      <c r="Q63" s="73">
        <v>18</v>
      </c>
      <c r="R63" s="46">
        <v>64.533333333333331</v>
      </c>
      <c r="S63" s="69"/>
      <c r="T63" s="16">
        <v>1194.532958984375</v>
      </c>
      <c r="U63" s="16">
        <v>93.352127075195313</v>
      </c>
      <c r="V63" s="16">
        <v>40.649269104003906</v>
      </c>
      <c r="W63" s="16">
        <v>2.5</v>
      </c>
      <c r="X63" s="16">
        <v>6.6465182304382324</v>
      </c>
      <c r="Y63" s="16">
        <v>6.8169841766357422</v>
      </c>
      <c r="Z63" s="16">
        <v>30.014020919799805</v>
      </c>
      <c r="AA63" s="16">
        <v>18.809999465942383</v>
      </c>
      <c r="AB63" s="112">
        <v>0.63900000000000001</v>
      </c>
      <c r="AC63" s="71"/>
      <c r="AD63" s="71"/>
      <c r="AE63" s="71"/>
      <c r="AF63" s="18">
        <v>0</v>
      </c>
      <c r="AG63" s="18"/>
      <c r="AH63" s="17">
        <v>2.7</v>
      </c>
      <c r="AI63" s="18">
        <v>0</v>
      </c>
      <c r="AJ63" s="71"/>
      <c r="AK63" s="71"/>
      <c r="AL63" s="71"/>
      <c r="AM63" s="71"/>
      <c r="AN63" s="71"/>
      <c r="AO63" s="71"/>
      <c r="AP63" s="71"/>
    </row>
    <row r="64" spans="1:42" ht="18.75" x14ac:dyDescent="0.25">
      <c r="A64" s="6" t="s">
        <v>30</v>
      </c>
      <c r="B64" s="6" t="s">
        <v>31</v>
      </c>
      <c r="C64" s="62" t="s">
        <v>41</v>
      </c>
      <c r="D64" s="5">
        <v>1</v>
      </c>
      <c r="E64" s="66">
        <v>20</v>
      </c>
      <c r="F64" s="5">
        <v>1195</v>
      </c>
      <c r="G64" s="23">
        <v>1</v>
      </c>
      <c r="H64" s="24" t="s">
        <v>33</v>
      </c>
      <c r="I64" s="5">
        <v>2.5</v>
      </c>
      <c r="J64" s="5">
        <v>100</v>
      </c>
      <c r="K64" s="24" t="s">
        <v>34</v>
      </c>
      <c r="L64" s="24" t="s">
        <v>36</v>
      </c>
      <c r="M64" s="24" t="s">
        <v>35</v>
      </c>
      <c r="N64" s="5" t="s">
        <v>37</v>
      </c>
      <c r="O64" s="5">
        <v>0</v>
      </c>
      <c r="P64" s="130"/>
      <c r="Q64" s="73">
        <v>20</v>
      </c>
      <c r="R64" s="46">
        <v>44.300000000000004</v>
      </c>
      <c r="S64" s="69"/>
      <c r="T64" s="16">
        <v>1195.2060546875</v>
      </c>
      <c r="U64" s="16">
        <v>94.668533325195313</v>
      </c>
      <c r="V64" s="16">
        <v>47.840938568115234</v>
      </c>
      <c r="W64" s="16">
        <v>2.5000009536743164</v>
      </c>
      <c r="X64" s="16">
        <v>5.3138918876647949</v>
      </c>
      <c r="Y64" s="16">
        <v>6.7287588119506836</v>
      </c>
      <c r="Z64" s="16">
        <v>29.989389419555664</v>
      </c>
      <c r="AA64" s="16">
        <v>18.809999465942383</v>
      </c>
      <c r="AB64" s="112">
        <v>0.63900000000000001</v>
      </c>
      <c r="AC64" s="71"/>
      <c r="AD64" s="71"/>
      <c r="AE64" s="71"/>
      <c r="AF64" s="18">
        <v>0</v>
      </c>
      <c r="AG64" s="18"/>
      <c r="AH64" s="17">
        <v>1.6</v>
      </c>
      <c r="AI64" s="18">
        <v>0</v>
      </c>
      <c r="AJ64" s="71"/>
      <c r="AK64" s="71"/>
      <c r="AL64" s="71"/>
      <c r="AM64" s="71"/>
      <c r="AN64" s="71"/>
      <c r="AO64" s="71"/>
      <c r="AP64" s="71"/>
    </row>
    <row r="65" spans="1:42" ht="18.75" x14ac:dyDescent="0.25">
      <c r="A65" s="6" t="s">
        <v>30</v>
      </c>
      <c r="B65" s="6" t="s">
        <v>31</v>
      </c>
      <c r="C65" s="62" t="s">
        <v>41</v>
      </c>
      <c r="D65" s="5">
        <v>1</v>
      </c>
      <c r="E65" s="66">
        <v>22</v>
      </c>
      <c r="F65" s="5">
        <v>1195</v>
      </c>
      <c r="G65" s="23">
        <v>1</v>
      </c>
      <c r="H65" s="24" t="s">
        <v>33</v>
      </c>
      <c r="I65" s="5">
        <v>2.5</v>
      </c>
      <c r="J65" s="5">
        <v>100</v>
      </c>
      <c r="K65" s="24" t="s">
        <v>34</v>
      </c>
      <c r="L65" s="24" t="s">
        <v>36</v>
      </c>
      <c r="M65" s="24" t="s">
        <v>35</v>
      </c>
      <c r="N65" s="5" t="s">
        <v>37</v>
      </c>
      <c r="O65" s="5">
        <v>0</v>
      </c>
      <c r="P65" s="130"/>
      <c r="Q65" s="73">
        <v>22</v>
      </c>
      <c r="R65" s="46">
        <v>53.199999999999996</v>
      </c>
      <c r="S65" s="20">
        <v>223</v>
      </c>
      <c r="T65" s="16">
        <v>1194.1820068359375</v>
      </c>
      <c r="U65" s="16">
        <v>89.277618408203125</v>
      </c>
      <c r="V65" s="16">
        <v>51.164958953857422</v>
      </c>
      <c r="W65" s="16">
        <v>2.1179060935974121</v>
      </c>
      <c r="X65" s="16">
        <v>10.70736026763916</v>
      </c>
      <c r="Y65" s="16">
        <v>6.7481751441955566</v>
      </c>
      <c r="Z65" s="16">
        <v>29.977069854736328</v>
      </c>
      <c r="AA65" s="16">
        <v>24.874500274658203</v>
      </c>
      <c r="AB65" s="112">
        <v>0.84499999999999997</v>
      </c>
      <c r="AC65" s="71"/>
      <c r="AD65" s="71"/>
      <c r="AE65" s="71"/>
      <c r="AF65" s="75"/>
      <c r="AG65" s="75"/>
      <c r="AH65" s="77"/>
      <c r="AI65" s="75"/>
      <c r="AJ65" s="71"/>
      <c r="AK65" s="71"/>
      <c r="AL65" s="71"/>
      <c r="AM65" s="71"/>
      <c r="AN65" s="71"/>
      <c r="AO65" s="71"/>
      <c r="AP65" s="71"/>
    </row>
    <row r="66" spans="1:42" ht="18.75" x14ac:dyDescent="0.25">
      <c r="A66" s="6" t="s">
        <v>30</v>
      </c>
      <c r="B66" s="6" t="s">
        <v>31</v>
      </c>
      <c r="C66" s="62" t="s">
        <v>41</v>
      </c>
      <c r="D66" s="5">
        <v>1</v>
      </c>
      <c r="E66" s="66">
        <v>24</v>
      </c>
      <c r="F66" s="5">
        <v>1195</v>
      </c>
      <c r="G66" s="23">
        <v>1</v>
      </c>
      <c r="H66" s="24" t="s">
        <v>33</v>
      </c>
      <c r="I66" s="5">
        <v>2.5</v>
      </c>
      <c r="J66" s="5">
        <v>100</v>
      </c>
      <c r="K66" s="24" t="s">
        <v>34</v>
      </c>
      <c r="L66" s="24" t="s">
        <v>36</v>
      </c>
      <c r="M66" s="24" t="s">
        <v>35</v>
      </c>
      <c r="N66" s="5" t="s">
        <v>37</v>
      </c>
      <c r="O66" s="5">
        <v>0</v>
      </c>
      <c r="P66" s="130"/>
      <c r="Q66" s="73">
        <v>24</v>
      </c>
      <c r="R66" s="46">
        <v>56.4</v>
      </c>
      <c r="S66" s="20">
        <v>219</v>
      </c>
      <c r="T66" s="16">
        <v>1195.303955078125</v>
      </c>
      <c r="U66" s="16">
        <v>83.611412048339844</v>
      </c>
      <c r="V66" s="16">
        <v>37.496120452880859</v>
      </c>
      <c r="W66" s="16">
        <v>1.8411610126495361</v>
      </c>
      <c r="X66" s="16">
        <v>16.391620635986328</v>
      </c>
      <c r="Y66" s="16">
        <v>6.7611188888549805</v>
      </c>
      <c r="Z66" s="16">
        <v>30.007770538330078</v>
      </c>
      <c r="AA66" s="16">
        <v>24.874500274658203</v>
      </c>
      <c r="AB66" s="112">
        <v>0.84499999999999997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</row>
    <row r="67" spans="1:42" ht="18.75" x14ac:dyDescent="0.25">
      <c r="A67" s="6" t="s">
        <v>30</v>
      </c>
      <c r="B67" s="6" t="s">
        <v>31</v>
      </c>
      <c r="C67" s="62" t="s">
        <v>41</v>
      </c>
      <c r="D67" s="5">
        <v>2</v>
      </c>
      <c r="E67" s="66">
        <v>26</v>
      </c>
      <c r="F67" s="5">
        <v>1195</v>
      </c>
      <c r="G67" s="23">
        <v>1</v>
      </c>
      <c r="H67" s="24" t="s">
        <v>33</v>
      </c>
      <c r="I67" s="5">
        <v>2.5</v>
      </c>
      <c r="J67" s="5">
        <v>100</v>
      </c>
      <c r="K67" s="24" t="s">
        <v>34</v>
      </c>
      <c r="L67" s="24" t="s">
        <v>36</v>
      </c>
      <c r="M67" s="24" t="s">
        <v>35</v>
      </c>
      <c r="N67" s="5" t="s">
        <v>37</v>
      </c>
      <c r="O67" s="5">
        <v>0</v>
      </c>
      <c r="P67" s="130"/>
      <c r="Q67" s="73">
        <v>26</v>
      </c>
      <c r="R67" s="74"/>
      <c r="S67" s="69"/>
      <c r="T67" s="16">
        <v>1195.2919921875</v>
      </c>
      <c r="U67" s="16">
        <v>86.173606872558594</v>
      </c>
      <c r="V67" s="16">
        <v>39.981361389160156</v>
      </c>
      <c r="W67" s="16">
        <v>2.6737129688262939</v>
      </c>
      <c r="X67" s="16">
        <v>13.826510429382324</v>
      </c>
      <c r="Y67" s="16">
        <v>6.7420430183410645</v>
      </c>
      <c r="Z67" s="16">
        <v>30.001739501953125</v>
      </c>
      <c r="AA67" s="16">
        <v>24.874500274658203</v>
      </c>
      <c r="AB67" s="112">
        <v>0.84499999999999997</v>
      </c>
      <c r="AC67" s="71"/>
      <c r="AD67" s="71"/>
      <c r="AE67" s="71"/>
      <c r="AF67" s="18">
        <v>4.7</v>
      </c>
      <c r="AG67" s="18"/>
      <c r="AH67" s="17">
        <v>4.1900000000000004</v>
      </c>
      <c r="AI67" s="18">
        <v>14231</v>
      </c>
      <c r="AJ67" s="71"/>
      <c r="AK67" s="71"/>
      <c r="AL67" s="71"/>
      <c r="AM67" s="71"/>
      <c r="AN67" s="71"/>
      <c r="AO67" s="71"/>
      <c r="AP67" s="71"/>
    </row>
    <row r="68" spans="1:42" ht="18.75" x14ac:dyDescent="0.25">
      <c r="A68" s="6" t="s">
        <v>30</v>
      </c>
      <c r="B68" s="6" t="s">
        <v>31</v>
      </c>
      <c r="C68" s="62" t="s">
        <v>41</v>
      </c>
      <c r="D68" s="5">
        <v>2</v>
      </c>
      <c r="E68" s="66">
        <v>28</v>
      </c>
      <c r="F68" s="5">
        <v>1195</v>
      </c>
      <c r="G68" s="23">
        <v>1</v>
      </c>
      <c r="H68" s="24" t="s">
        <v>33</v>
      </c>
      <c r="I68" s="5">
        <v>2.5</v>
      </c>
      <c r="J68" s="5">
        <v>100</v>
      </c>
      <c r="K68" s="24" t="s">
        <v>34</v>
      </c>
      <c r="L68" s="24" t="s">
        <v>36</v>
      </c>
      <c r="M68" s="24" t="s">
        <v>35</v>
      </c>
      <c r="N68" s="5" t="s">
        <v>37</v>
      </c>
      <c r="O68" s="5">
        <v>0</v>
      </c>
      <c r="P68" s="130"/>
      <c r="Q68" s="73">
        <v>28</v>
      </c>
      <c r="R68" s="46">
        <v>86.266666666666652</v>
      </c>
      <c r="S68" s="20">
        <v>218.5</v>
      </c>
      <c r="T68" s="16">
        <v>1195.072021484375</v>
      </c>
      <c r="U68" s="16">
        <v>87.340888977050781</v>
      </c>
      <c r="V68" s="16">
        <v>43.087909698486328</v>
      </c>
      <c r="W68" s="16">
        <v>2.6429309844970703</v>
      </c>
      <c r="X68" s="16">
        <v>12.666899681091309</v>
      </c>
      <c r="Y68" s="16">
        <v>6.7808761596679688</v>
      </c>
      <c r="Z68" s="16">
        <v>30.007749557495117</v>
      </c>
      <c r="AA68" s="16">
        <v>24.874500274658203</v>
      </c>
      <c r="AB68" s="112">
        <v>0.84499999999999997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</row>
    <row r="69" spans="1:42" ht="18.75" x14ac:dyDescent="0.25">
      <c r="A69" s="6" t="s">
        <v>30</v>
      </c>
      <c r="B69" s="6" t="s">
        <v>31</v>
      </c>
      <c r="C69" s="62" t="s">
        <v>41</v>
      </c>
      <c r="D69" s="5">
        <v>2</v>
      </c>
      <c r="E69" s="66">
        <v>30</v>
      </c>
      <c r="F69" s="5">
        <v>1195</v>
      </c>
      <c r="G69" s="23">
        <v>1</v>
      </c>
      <c r="H69" s="24" t="s">
        <v>33</v>
      </c>
      <c r="I69" s="5">
        <v>2.5</v>
      </c>
      <c r="J69" s="5">
        <v>100</v>
      </c>
      <c r="K69" s="24" t="s">
        <v>34</v>
      </c>
      <c r="L69" s="24" t="s">
        <v>36</v>
      </c>
      <c r="M69" s="24" t="s">
        <v>35</v>
      </c>
      <c r="N69" s="5" t="s">
        <v>37</v>
      </c>
      <c r="O69" s="5">
        <v>0</v>
      </c>
      <c r="P69" s="130"/>
      <c r="Q69" s="73">
        <v>30</v>
      </c>
      <c r="R69" s="74"/>
      <c r="S69" s="69"/>
      <c r="T69" s="16">
        <v>1194.800048828125</v>
      </c>
      <c r="U69" s="16">
        <v>89.146759033203125</v>
      </c>
      <c r="V69" s="16">
        <v>39.064929962158203</v>
      </c>
      <c r="W69" s="16">
        <v>2.439284086227417</v>
      </c>
      <c r="X69" s="16">
        <v>10.854470252990723</v>
      </c>
      <c r="Y69" s="16">
        <v>6.7280769348144531</v>
      </c>
      <c r="Z69" s="16">
        <v>30.001710891723633</v>
      </c>
      <c r="AA69" s="16">
        <v>12.159999847412109</v>
      </c>
      <c r="AB69" s="112">
        <v>0.41299999999999998</v>
      </c>
      <c r="AC69" s="71"/>
      <c r="AD69" s="71"/>
      <c r="AE69" s="71"/>
      <c r="AF69" s="18">
        <v>4.3</v>
      </c>
      <c r="AG69" s="18"/>
      <c r="AH69" s="17"/>
      <c r="AI69" s="18">
        <v>8516</v>
      </c>
      <c r="AJ69" s="71"/>
      <c r="AK69" s="71"/>
      <c r="AL69" s="71"/>
      <c r="AM69" s="71"/>
      <c r="AN69" s="71"/>
      <c r="AO69" s="71"/>
      <c r="AP69" s="71"/>
    </row>
    <row r="70" spans="1:42" ht="18.75" x14ac:dyDescent="0.25">
      <c r="A70" s="6" t="s">
        <v>30</v>
      </c>
      <c r="B70" s="6" t="s">
        <v>31</v>
      </c>
      <c r="C70" s="62" t="s">
        <v>41</v>
      </c>
      <c r="D70" s="5">
        <v>2</v>
      </c>
      <c r="E70" s="66">
        <v>32</v>
      </c>
      <c r="F70" s="5">
        <v>1195</v>
      </c>
      <c r="G70" s="23">
        <v>1</v>
      </c>
      <c r="H70" s="24" t="s">
        <v>33</v>
      </c>
      <c r="I70" s="5">
        <v>2.5</v>
      </c>
      <c r="J70" s="5">
        <v>100</v>
      </c>
      <c r="K70" s="24" t="s">
        <v>34</v>
      </c>
      <c r="L70" s="24" t="s">
        <v>36</v>
      </c>
      <c r="M70" s="24" t="s">
        <v>35</v>
      </c>
      <c r="N70" s="5" t="s">
        <v>37</v>
      </c>
      <c r="O70" s="5">
        <v>0</v>
      </c>
      <c r="P70" s="130"/>
      <c r="Q70" s="73">
        <v>32</v>
      </c>
      <c r="R70" s="46">
        <v>161.66666666666666</v>
      </c>
      <c r="S70" s="20">
        <v>218</v>
      </c>
      <c r="T70" s="16">
        <v>1195.0909423828125</v>
      </c>
      <c r="U70" s="16">
        <v>92.5997314453125</v>
      </c>
      <c r="V70" s="16">
        <v>41.146320343017578</v>
      </c>
      <c r="W70" s="16">
        <v>2.3757870197296143</v>
      </c>
      <c r="X70" s="16">
        <v>7.3984408378601074</v>
      </c>
      <c r="Y70" s="16">
        <v>6.7004861831665039</v>
      </c>
      <c r="Z70" s="16">
        <v>29.995449066162109</v>
      </c>
      <c r="AA70" s="16">
        <v>12.159999847412109</v>
      </c>
      <c r="AB70" s="112">
        <v>0.41299999999999998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</row>
    <row r="71" spans="1:42" ht="18.75" x14ac:dyDescent="0.25">
      <c r="A71" s="6" t="s">
        <v>30</v>
      </c>
      <c r="B71" s="6" t="s">
        <v>31</v>
      </c>
      <c r="C71" s="62" t="s">
        <v>41</v>
      </c>
      <c r="D71" s="5">
        <v>2</v>
      </c>
      <c r="E71" s="66">
        <v>34</v>
      </c>
      <c r="F71" s="5">
        <v>1195</v>
      </c>
      <c r="G71" s="23">
        <v>1</v>
      </c>
      <c r="H71" s="24" t="s">
        <v>33</v>
      </c>
      <c r="I71" s="5">
        <v>2.5</v>
      </c>
      <c r="J71" s="5">
        <v>100</v>
      </c>
      <c r="K71" s="24" t="s">
        <v>34</v>
      </c>
      <c r="L71" s="24" t="s">
        <v>36</v>
      </c>
      <c r="M71" s="24" t="s">
        <v>35</v>
      </c>
      <c r="N71" s="5" t="s">
        <v>37</v>
      </c>
      <c r="O71" s="5">
        <v>0</v>
      </c>
      <c r="P71" s="130"/>
      <c r="Q71" s="73">
        <v>34</v>
      </c>
      <c r="R71" s="74"/>
      <c r="S71" s="69"/>
      <c r="T71" s="16">
        <v>1194.762939453125</v>
      </c>
      <c r="U71" s="16">
        <v>95.115409851074219</v>
      </c>
      <c r="V71" s="16">
        <v>40.571609497070313</v>
      </c>
      <c r="W71" s="16">
        <v>2.4247140884399414</v>
      </c>
      <c r="X71" s="16">
        <v>4.8792190551757813</v>
      </c>
      <c r="Y71" s="16">
        <v>6.7059359550476074</v>
      </c>
      <c r="Z71" s="16">
        <v>29.98328971862793</v>
      </c>
      <c r="AA71" s="16">
        <v>12.159999847412109</v>
      </c>
      <c r="AB71" s="112">
        <v>0.41299999999999998</v>
      </c>
      <c r="AC71" s="71"/>
      <c r="AD71" s="71"/>
      <c r="AE71" s="71"/>
      <c r="AF71" s="18">
        <v>0</v>
      </c>
      <c r="AG71" s="18"/>
      <c r="AH71" s="17"/>
      <c r="AI71" s="18">
        <v>13</v>
      </c>
      <c r="AJ71" s="71"/>
      <c r="AK71" s="71"/>
      <c r="AL71" s="71"/>
      <c r="AM71" s="71"/>
      <c r="AN71" s="71"/>
      <c r="AO71" s="71"/>
      <c r="AP71" s="71"/>
    </row>
    <row r="72" spans="1:42" ht="18.75" x14ac:dyDescent="0.25">
      <c r="A72" s="6" t="s">
        <v>30</v>
      </c>
      <c r="B72" s="6" t="s">
        <v>31</v>
      </c>
      <c r="C72" s="62" t="s">
        <v>41</v>
      </c>
      <c r="D72" s="5">
        <v>2</v>
      </c>
      <c r="E72" s="66">
        <v>36</v>
      </c>
      <c r="F72" s="5">
        <v>1195</v>
      </c>
      <c r="G72" s="23">
        <v>1</v>
      </c>
      <c r="H72" s="24" t="s">
        <v>33</v>
      </c>
      <c r="I72" s="5">
        <v>2.5</v>
      </c>
      <c r="J72" s="5">
        <v>100</v>
      </c>
      <c r="K72" s="24" t="s">
        <v>34</v>
      </c>
      <c r="L72" s="24" t="s">
        <v>36</v>
      </c>
      <c r="M72" s="24" t="s">
        <v>35</v>
      </c>
      <c r="N72" s="5" t="s">
        <v>37</v>
      </c>
      <c r="O72" s="5">
        <v>0</v>
      </c>
      <c r="P72" s="130"/>
      <c r="Q72" s="73">
        <v>36</v>
      </c>
      <c r="R72" s="46">
        <v>160.33333333333334</v>
      </c>
      <c r="S72" s="20">
        <v>222</v>
      </c>
      <c r="T72" s="16">
        <v>1194.93896484375</v>
      </c>
      <c r="U72" s="16">
        <v>97.18994140625</v>
      </c>
      <c r="V72" s="16">
        <v>40.1522216796875</v>
      </c>
      <c r="W72" s="16">
        <v>2.4532859325408936</v>
      </c>
      <c r="X72" s="16">
        <v>2.8101348876953125</v>
      </c>
      <c r="Y72" s="16">
        <v>6.7062759399414063</v>
      </c>
      <c r="Z72" s="16">
        <v>30.007839202880859</v>
      </c>
      <c r="AA72" s="16">
        <v>12.159999847412109</v>
      </c>
      <c r="AB72" s="112">
        <v>0.41299999999999998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</row>
    <row r="73" spans="1:42" ht="18.75" x14ac:dyDescent="0.25">
      <c r="A73" s="6" t="s">
        <v>30</v>
      </c>
      <c r="B73" s="6" t="s">
        <v>31</v>
      </c>
      <c r="C73" s="62" t="s">
        <v>41</v>
      </c>
      <c r="D73" s="5">
        <v>2</v>
      </c>
      <c r="E73" s="66">
        <v>38</v>
      </c>
      <c r="F73" s="5">
        <v>1195</v>
      </c>
      <c r="G73" s="23">
        <v>1</v>
      </c>
      <c r="H73" s="24" t="s">
        <v>33</v>
      </c>
      <c r="I73" s="5">
        <v>2.5</v>
      </c>
      <c r="J73" s="5">
        <v>100</v>
      </c>
      <c r="K73" s="24" t="s">
        <v>34</v>
      </c>
      <c r="L73" s="24" t="s">
        <v>36</v>
      </c>
      <c r="M73" s="24" t="s">
        <v>35</v>
      </c>
      <c r="N73" s="5" t="s">
        <v>37</v>
      </c>
      <c r="O73" s="5">
        <v>0</v>
      </c>
      <c r="P73" s="130"/>
      <c r="Q73" s="73">
        <v>38</v>
      </c>
      <c r="R73" s="74"/>
      <c r="S73" s="69"/>
      <c r="T73" s="16">
        <v>1195.302001953125</v>
      </c>
      <c r="U73" s="16">
        <v>99.518157958984375</v>
      </c>
      <c r="V73" s="16">
        <v>39.965831756591797</v>
      </c>
      <c r="W73" s="16">
        <v>2.4800000190734863</v>
      </c>
      <c r="X73" s="16">
        <v>0.48498919606208801</v>
      </c>
      <c r="Y73" s="16">
        <v>6.7304620742797852</v>
      </c>
      <c r="Z73" s="16">
        <v>29.995550155639648</v>
      </c>
      <c r="AA73" s="16">
        <v>12.159999847412109</v>
      </c>
      <c r="AB73" s="112">
        <v>0.41299999999999998</v>
      </c>
      <c r="AC73" s="71"/>
      <c r="AD73" s="71"/>
      <c r="AE73" s="71"/>
      <c r="AF73" s="18">
        <v>0</v>
      </c>
      <c r="AG73" s="18"/>
      <c r="AH73" s="17"/>
      <c r="AI73" s="18">
        <v>12</v>
      </c>
      <c r="AJ73" s="71"/>
      <c r="AK73" s="71"/>
      <c r="AL73" s="71"/>
      <c r="AM73" s="71"/>
      <c r="AN73" s="71"/>
      <c r="AO73" s="71"/>
      <c r="AP73" s="71"/>
    </row>
    <row r="74" spans="1:42" ht="18.75" x14ac:dyDescent="0.25">
      <c r="A74" s="6" t="s">
        <v>30</v>
      </c>
      <c r="B74" s="6" t="s">
        <v>31</v>
      </c>
      <c r="C74" s="62" t="s">
        <v>41</v>
      </c>
      <c r="D74" s="5">
        <v>2</v>
      </c>
      <c r="E74" s="66">
        <v>40</v>
      </c>
      <c r="F74" s="5">
        <v>1195</v>
      </c>
      <c r="G74" s="23">
        <v>1</v>
      </c>
      <c r="H74" s="24" t="s">
        <v>33</v>
      </c>
      <c r="I74" s="5">
        <v>2.5</v>
      </c>
      <c r="J74" s="5">
        <v>100</v>
      </c>
      <c r="K74" s="24" t="s">
        <v>34</v>
      </c>
      <c r="L74" s="24" t="s">
        <v>36</v>
      </c>
      <c r="M74" s="24" t="s">
        <v>35</v>
      </c>
      <c r="N74" s="5" t="s">
        <v>37</v>
      </c>
      <c r="O74" s="5">
        <v>0</v>
      </c>
      <c r="P74" s="130"/>
      <c r="Q74" s="73">
        <v>40</v>
      </c>
      <c r="R74" s="46">
        <v>162.33333333333334</v>
      </c>
      <c r="S74" s="20">
        <v>219</v>
      </c>
      <c r="T74" s="16">
        <v>1195.1920166015625</v>
      </c>
      <c r="U74" s="16">
        <v>99.394699096679688</v>
      </c>
      <c r="V74" s="16">
        <v>40.198818206787109</v>
      </c>
      <c r="W74" s="16">
        <v>2.4788849353790283</v>
      </c>
      <c r="X74" s="16">
        <v>0.60583502054214478</v>
      </c>
      <c r="Y74" s="16">
        <v>6.7246708869934082</v>
      </c>
      <c r="Z74" s="16">
        <v>30.007820129394531</v>
      </c>
      <c r="AA74" s="16">
        <v>12.159999847412109</v>
      </c>
      <c r="AB74" s="112">
        <v>0.41299999999999998</v>
      </c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</row>
    <row r="75" spans="1:42" ht="18.75" x14ac:dyDescent="0.25">
      <c r="A75" s="6" t="s">
        <v>30</v>
      </c>
      <c r="B75" s="6" t="s">
        <v>31</v>
      </c>
      <c r="C75" s="62" t="s">
        <v>41</v>
      </c>
      <c r="D75" s="5">
        <v>2</v>
      </c>
      <c r="E75" s="66">
        <v>42</v>
      </c>
      <c r="F75" s="5">
        <v>1195</v>
      </c>
      <c r="G75" s="23">
        <v>1</v>
      </c>
      <c r="H75" s="24" t="s">
        <v>33</v>
      </c>
      <c r="I75" s="5">
        <v>2.5</v>
      </c>
      <c r="J75" s="5">
        <v>100</v>
      </c>
      <c r="K75" s="24" t="s">
        <v>34</v>
      </c>
      <c r="L75" s="24" t="s">
        <v>36</v>
      </c>
      <c r="M75" s="24" t="s">
        <v>35</v>
      </c>
      <c r="N75" s="5" t="s">
        <v>37</v>
      </c>
      <c r="O75" s="5">
        <v>0</v>
      </c>
      <c r="P75" s="130"/>
      <c r="Q75" s="73">
        <v>42</v>
      </c>
      <c r="R75" s="74"/>
      <c r="S75" s="69"/>
      <c r="T75" s="16">
        <v>1195.0169677734375</v>
      </c>
      <c r="U75" s="16">
        <v>99.563453674316406</v>
      </c>
      <c r="V75" s="16">
        <v>40.1522216796875</v>
      </c>
      <c r="W75" s="16">
        <v>2.4800000190734863</v>
      </c>
      <c r="X75" s="16">
        <v>0.43649670481681824</v>
      </c>
      <c r="Y75" s="16">
        <v>6.7028698921203613</v>
      </c>
      <c r="Z75" s="16">
        <v>30.001569747924805</v>
      </c>
      <c r="AA75" s="16">
        <v>12.159999847412109</v>
      </c>
      <c r="AB75" s="112">
        <v>0.41299999999999998</v>
      </c>
      <c r="AC75" s="71"/>
      <c r="AD75" s="71"/>
      <c r="AE75" s="71"/>
      <c r="AF75" s="18">
        <v>0</v>
      </c>
      <c r="AG75" s="18"/>
      <c r="AH75" s="17"/>
      <c r="AI75" s="18">
        <v>11</v>
      </c>
      <c r="AJ75" s="71"/>
      <c r="AK75" s="71"/>
      <c r="AL75" s="71"/>
      <c r="AM75" s="71"/>
      <c r="AN75" s="71"/>
      <c r="AO75" s="71"/>
      <c r="AP75" s="71"/>
    </row>
    <row r="76" spans="1:42" ht="18.75" x14ac:dyDescent="0.25">
      <c r="A76" s="6" t="s">
        <v>30</v>
      </c>
      <c r="B76" s="6" t="s">
        <v>31</v>
      </c>
      <c r="C76" s="62" t="s">
        <v>41</v>
      </c>
      <c r="D76" s="5">
        <v>2</v>
      </c>
      <c r="E76" s="66">
        <v>44</v>
      </c>
      <c r="F76" s="5">
        <v>1195</v>
      </c>
      <c r="G76" s="23">
        <v>1</v>
      </c>
      <c r="H76" s="24" t="s">
        <v>33</v>
      </c>
      <c r="I76" s="5">
        <v>2.5</v>
      </c>
      <c r="J76" s="5">
        <v>100</v>
      </c>
      <c r="K76" s="24" t="s">
        <v>34</v>
      </c>
      <c r="L76" s="24" t="s">
        <v>36</v>
      </c>
      <c r="M76" s="24" t="s">
        <v>35</v>
      </c>
      <c r="N76" s="5" t="s">
        <v>37</v>
      </c>
      <c r="O76" s="5">
        <v>0</v>
      </c>
      <c r="P76" s="130"/>
      <c r="Q76" s="73">
        <v>44</v>
      </c>
      <c r="R76" s="46">
        <v>158</v>
      </c>
      <c r="S76" s="20">
        <v>197</v>
      </c>
      <c r="T76" s="16">
        <v>1194.6739501953125</v>
      </c>
      <c r="U76" s="16">
        <v>99.740242004394531</v>
      </c>
      <c r="V76" s="16">
        <v>40.090091705322266</v>
      </c>
      <c r="W76" s="16">
        <v>2.4801380634307861</v>
      </c>
      <c r="X76" s="16">
        <v>0.26352688670158386</v>
      </c>
      <c r="Y76" s="16">
        <v>6.720923900604248</v>
      </c>
      <c r="Z76" s="16">
        <v>30.007839202880859</v>
      </c>
      <c r="AA76" s="16">
        <v>12.159999847412109</v>
      </c>
      <c r="AB76" s="112">
        <v>0.41299999999999998</v>
      </c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</row>
    <row r="77" spans="1:42" ht="18.75" x14ac:dyDescent="0.25">
      <c r="A77" s="6" t="s">
        <v>30</v>
      </c>
      <c r="B77" s="6" t="s">
        <v>31</v>
      </c>
      <c r="C77" s="62" t="s">
        <v>41</v>
      </c>
      <c r="D77" s="5">
        <v>2</v>
      </c>
      <c r="E77" s="66">
        <v>46</v>
      </c>
      <c r="F77" s="5">
        <v>1195</v>
      </c>
      <c r="G77" s="23">
        <v>1</v>
      </c>
      <c r="H77" s="24" t="s">
        <v>33</v>
      </c>
      <c r="I77" s="5">
        <v>2.5</v>
      </c>
      <c r="J77" s="5">
        <v>100</v>
      </c>
      <c r="K77" s="24" t="s">
        <v>34</v>
      </c>
      <c r="L77" s="24" t="s">
        <v>36</v>
      </c>
      <c r="M77" s="24" t="s">
        <v>35</v>
      </c>
      <c r="N77" s="5" t="s">
        <v>37</v>
      </c>
      <c r="O77" s="5">
        <v>0</v>
      </c>
      <c r="P77" s="130"/>
      <c r="Q77" s="73">
        <v>46</v>
      </c>
      <c r="R77" s="74"/>
      <c r="S77" s="69"/>
      <c r="T77" s="16">
        <v>1194.93505859375</v>
      </c>
      <c r="U77" s="16">
        <v>100</v>
      </c>
      <c r="V77" s="16">
        <v>80.351043701171875</v>
      </c>
      <c r="W77" s="16">
        <v>2.5</v>
      </c>
      <c r="X77" s="16">
        <v>0</v>
      </c>
      <c r="Y77" s="16">
        <v>6.8953309059143066</v>
      </c>
      <c r="Z77" s="16">
        <v>29.995569229125977</v>
      </c>
      <c r="AA77" s="16">
        <v>6.130000114440918</v>
      </c>
      <c r="AB77" s="112">
        <v>0.20799999999999999</v>
      </c>
      <c r="AC77" s="71"/>
      <c r="AD77" s="71"/>
      <c r="AE77" s="71"/>
      <c r="AF77" s="18">
        <v>0</v>
      </c>
      <c r="AG77" s="18"/>
      <c r="AH77" s="18"/>
      <c r="AI77" s="18">
        <v>13</v>
      </c>
      <c r="AJ77" s="71"/>
      <c r="AK77" s="71"/>
      <c r="AL77" s="71"/>
      <c r="AM77" s="71"/>
      <c r="AN77" s="71"/>
      <c r="AO77" s="71"/>
      <c r="AP77" s="71"/>
    </row>
    <row r="78" spans="1:42" ht="19.5" thickBot="1" x14ac:dyDescent="0.3">
      <c r="A78" s="6" t="s">
        <v>30</v>
      </c>
      <c r="B78" s="6" t="s">
        <v>31</v>
      </c>
      <c r="C78" s="62" t="s">
        <v>41</v>
      </c>
      <c r="D78" s="5">
        <v>2</v>
      </c>
      <c r="E78" s="66">
        <v>48</v>
      </c>
      <c r="F78" s="5">
        <v>1195</v>
      </c>
      <c r="G78" s="23">
        <v>1</v>
      </c>
      <c r="H78" s="24" t="s">
        <v>33</v>
      </c>
      <c r="I78" s="5">
        <v>2.5</v>
      </c>
      <c r="J78" s="5">
        <v>100</v>
      </c>
      <c r="K78" s="24" t="s">
        <v>34</v>
      </c>
      <c r="L78" s="24" t="s">
        <v>36</v>
      </c>
      <c r="M78" s="24" t="s">
        <v>35</v>
      </c>
      <c r="N78" s="5" t="s">
        <v>37</v>
      </c>
      <c r="O78" s="5">
        <v>0</v>
      </c>
      <c r="P78" s="130"/>
      <c r="Q78" s="73">
        <v>48</v>
      </c>
      <c r="R78" s="46">
        <v>158</v>
      </c>
      <c r="S78" s="20">
        <v>142</v>
      </c>
      <c r="T78" s="16">
        <v>1195.0999755859375</v>
      </c>
      <c r="U78" s="16">
        <v>100</v>
      </c>
      <c r="V78" s="16">
        <v>77.151290893554688</v>
      </c>
      <c r="W78" s="16">
        <v>2.5</v>
      </c>
      <c r="X78" s="16">
        <v>0</v>
      </c>
      <c r="Y78" s="16">
        <v>6.8544540405273438</v>
      </c>
      <c r="Z78" s="16">
        <v>30.001710891723633</v>
      </c>
      <c r="AA78" s="16">
        <v>6.130000114440918</v>
      </c>
      <c r="AB78" s="112">
        <v>0.20799999999999999</v>
      </c>
      <c r="AC78" s="20">
        <v>2.2799999999999998</v>
      </c>
      <c r="AD78" s="20">
        <v>2.29</v>
      </c>
      <c r="AE78" s="20">
        <v>2.2850000000000001</v>
      </c>
      <c r="AF78" s="18">
        <v>1</v>
      </c>
      <c r="AG78" s="18"/>
      <c r="AH78" s="18"/>
      <c r="AI78" s="18">
        <v>10</v>
      </c>
      <c r="AJ78" s="71"/>
      <c r="AK78" s="71"/>
      <c r="AL78" s="71"/>
      <c r="AM78" s="71"/>
      <c r="AN78" s="71"/>
      <c r="AO78" s="71"/>
      <c r="AP78" s="71"/>
    </row>
    <row r="79" spans="1:42" ht="19.5" thickBot="1" x14ac:dyDescent="0.3">
      <c r="A79" s="6" t="s">
        <v>30</v>
      </c>
      <c r="B79" s="6" t="s">
        <v>31</v>
      </c>
      <c r="C79" s="10" t="s">
        <v>40</v>
      </c>
      <c r="D79" s="5">
        <v>1</v>
      </c>
      <c r="E79" s="65">
        <v>0</v>
      </c>
      <c r="F79" s="5">
        <v>700</v>
      </c>
      <c r="G79" s="23">
        <v>1</v>
      </c>
      <c r="H79" s="24" t="s">
        <v>33</v>
      </c>
      <c r="I79" s="5">
        <v>2.5</v>
      </c>
      <c r="J79" s="5">
        <v>100</v>
      </c>
      <c r="K79" s="24" t="s">
        <v>34</v>
      </c>
      <c r="L79" s="24" t="s">
        <v>36</v>
      </c>
      <c r="M79" s="24" t="s">
        <v>35</v>
      </c>
      <c r="N79" s="5" t="s">
        <v>37</v>
      </c>
      <c r="O79" s="5">
        <v>0</v>
      </c>
      <c r="P79" s="130"/>
      <c r="Q79" s="67">
        <v>0</v>
      </c>
      <c r="R79" s="48">
        <v>0.30266666666666664</v>
      </c>
      <c r="S79" s="69"/>
      <c r="T79" s="16">
        <v>699.84381103515625</v>
      </c>
      <c r="U79" s="16">
        <v>100</v>
      </c>
      <c r="V79" s="16">
        <v>91.977287292480469</v>
      </c>
      <c r="W79" s="16">
        <v>2.5</v>
      </c>
      <c r="X79" s="16">
        <v>0</v>
      </c>
      <c r="Y79" s="16">
        <v>6.6893801689147949</v>
      </c>
      <c r="Z79" s="16">
        <v>29.965240478515625</v>
      </c>
      <c r="AA79" s="16">
        <v>0</v>
      </c>
      <c r="AB79" s="112">
        <v>0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</row>
    <row r="80" spans="1:42" ht="18.75" x14ac:dyDescent="0.25">
      <c r="A80" s="6" t="s">
        <v>30</v>
      </c>
      <c r="B80" s="6" t="s">
        <v>31</v>
      </c>
      <c r="C80" s="10" t="s">
        <v>40</v>
      </c>
      <c r="D80" s="5">
        <v>1</v>
      </c>
      <c r="E80" s="65">
        <v>2</v>
      </c>
      <c r="F80" s="5">
        <v>700</v>
      </c>
      <c r="G80" s="23">
        <v>1</v>
      </c>
      <c r="H80" s="24" t="s">
        <v>33</v>
      </c>
      <c r="I80" s="5">
        <v>2.5</v>
      </c>
      <c r="J80" s="5">
        <v>100</v>
      </c>
      <c r="K80" s="24" t="s">
        <v>34</v>
      </c>
      <c r="L80" s="24" t="s">
        <v>36</v>
      </c>
      <c r="M80" s="24" t="s">
        <v>35</v>
      </c>
      <c r="N80" s="5" t="s">
        <v>37</v>
      </c>
      <c r="O80" s="5">
        <v>0</v>
      </c>
      <c r="P80" s="130"/>
      <c r="Q80" s="67">
        <v>2</v>
      </c>
      <c r="R80" s="48">
        <v>0.59066666666666667</v>
      </c>
      <c r="S80" s="69"/>
      <c r="T80" s="16">
        <v>699.77972412109375</v>
      </c>
      <c r="U80" s="16">
        <v>100</v>
      </c>
      <c r="V80" s="16">
        <v>80.63482666015625</v>
      </c>
      <c r="W80" s="16">
        <v>2.5022768974304199</v>
      </c>
      <c r="X80" s="16">
        <v>0</v>
      </c>
      <c r="Y80" s="16">
        <v>6.7438502311706543</v>
      </c>
      <c r="Z80" s="16">
        <v>29.97123908996582</v>
      </c>
      <c r="AA80" s="16">
        <v>0</v>
      </c>
      <c r="AB80" s="112">
        <v>0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</row>
    <row r="81" spans="1:42" ht="18.75" x14ac:dyDescent="0.25">
      <c r="A81" s="6" t="s">
        <v>30</v>
      </c>
      <c r="B81" s="6" t="s">
        <v>31</v>
      </c>
      <c r="C81" s="10" t="s">
        <v>40</v>
      </c>
      <c r="D81" s="5">
        <v>1</v>
      </c>
      <c r="E81" s="66">
        <v>4</v>
      </c>
      <c r="F81" s="5">
        <v>700</v>
      </c>
      <c r="G81" s="23">
        <v>1</v>
      </c>
      <c r="H81" s="24" t="s">
        <v>33</v>
      </c>
      <c r="I81" s="5">
        <v>2.5</v>
      </c>
      <c r="J81" s="5">
        <v>100</v>
      </c>
      <c r="K81" s="24" t="s">
        <v>34</v>
      </c>
      <c r="L81" s="24" t="s">
        <v>36</v>
      </c>
      <c r="M81" s="24" t="s">
        <v>35</v>
      </c>
      <c r="N81" s="5" t="s">
        <v>37</v>
      </c>
      <c r="O81" s="5">
        <v>0</v>
      </c>
      <c r="P81" s="130"/>
      <c r="Q81" s="73">
        <v>4</v>
      </c>
      <c r="R81" s="50">
        <v>2.5399999999999996</v>
      </c>
      <c r="S81" s="69"/>
      <c r="T81" s="16">
        <v>699.9876708984375</v>
      </c>
      <c r="U81" s="16">
        <v>94.78662109375</v>
      </c>
      <c r="V81" s="16">
        <v>32.760631561279297</v>
      </c>
      <c r="W81" s="16">
        <v>2.545212984085083</v>
      </c>
      <c r="X81" s="16">
        <v>5.221703052520752</v>
      </c>
      <c r="Y81" s="16">
        <v>6.7976360321044922</v>
      </c>
      <c r="Z81" s="16">
        <v>30.032829284667969</v>
      </c>
      <c r="AA81" s="16">
        <v>0</v>
      </c>
      <c r="AB81" s="112">
        <v>0</v>
      </c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</row>
    <row r="82" spans="1:42" ht="18.75" x14ac:dyDescent="0.25">
      <c r="A82" s="6" t="s">
        <v>30</v>
      </c>
      <c r="B82" s="6" t="s">
        <v>31</v>
      </c>
      <c r="C82" s="10" t="s">
        <v>40</v>
      </c>
      <c r="D82" s="5">
        <v>1</v>
      </c>
      <c r="E82" s="66">
        <v>6</v>
      </c>
      <c r="F82" s="5">
        <v>700</v>
      </c>
      <c r="G82" s="23">
        <v>1</v>
      </c>
      <c r="H82" s="24" t="s">
        <v>33</v>
      </c>
      <c r="I82" s="5">
        <v>2.5</v>
      </c>
      <c r="J82" s="5">
        <v>100</v>
      </c>
      <c r="K82" s="24" t="s">
        <v>34</v>
      </c>
      <c r="L82" s="24" t="s">
        <v>36</v>
      </c>
      <c r="M82" s="24" t="s">
        <v>35</v>
      </c>
      <c r="N82" s="5" t="s">
        <v>37</v>
      </c>
      <c r="O82" s="5">
        <v>0</v>
      </c>
      <c r="P82" s="130"/>
      <c r="Q82" s="73">
        <v>6</v>
      </c>
      <c r="R82" s="50">
        <v>7.6966666666666663</v>
      </c>
      <c r="S82" s="20">
        <v>71.5</v>
      </c>
      <c r="T82" s="16">
        <v>699.93231201171875</v>
      </c>
      <c r="U82" s="16">
        <v>14.871930122375488</v>
      </c>
      <c r="V82" s="16">
        <v>28.261499404907227</v>
      </c>
      <c r="W82" s="16">
        <v>2.0199999809265137</v>
      </c>
      <c r="X82" s="16">
        <v>85.152572631835938</v>
      </c>
      <c r="Y82" s="16">
        <v>6.7383689880371094</v>
      </c>
      <c r="Z82" s="16">
        <v>30.03278923034668</v>
      </c>
      <c r="AA82" s="16">
        <v>0</v>
      </c>
      <c r="AB82" s="112">
        <v>0</v>
      </c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</row>
    <row r="83" spans="1:42" ht="18.75" x14ac:dyDescent="0.25">
      <c r="A83" s="6" t="s">
        <v>30</v>
      </c>
      <c r="B83" s="6" t="s">
        <v>31</v>
      </c>
      <c r="C83" s="10" t="s">
        <v>40</v>
      </c>
      <c r="D83" s="5">
        <v>1</v>
      </c>
      <c r="E83" s="66">
        <v>8</v>
      </c>
      <c r="F83" s="5">
        <v>700</v>
      </c>
      <c r="G83" s="23">
        <v>1</v>
      </c>
      <c r="H83" s="24" t="s">
        <v>33</v>
      </c>
      <c r="I83" s="5">
        <v>2.5</v>
      </c>
      <c r="J83" s="5">
        <v>100</v>
      </c>
      <c r="K83" s="24" t="s">
        <v>34</v>
      </c>
      <c r="L83" s="24" t="s">
        <v>36</v>
      </c>
      <c r="M83" s="24" t="s">
        <v>35</v>
      </c>
      <c r="N83" s="5" t="s">
        <v>37</v>
      </c>
      <c r="O83" s="5">
        <v>0</v>
      </c>
      <c r="P83" s="130"/>
      <c r="Q83" s="73">
        <v>8</v>
      </c>
      <c r="R83" s="50">
        <v>20.766666666666666</v>
      </c>
      <c r="S83" s="69"/>
      <c r="T83" s="16">
        <v>699.8218994140625</v>
      </c>
      <c r="U83" s="16">
        <v>0</v>
      </c>
      <c r="V83" s="16">
        <v>13.089690208435059</v>
      </c>
      <c r="W83" s="16">
        <v>2.5116689205169678</v>
      </c>
      <c r="X83" s="16">
        <v>100</v>
      </c>
      <c r="Y83" s="16">
        <v>6.6972589492797852</v>
      </c>
      <c r="Z83" s="16">
        <v>30.075929641723633</v>
      </c>
      <c r="AA83" s="16">
        <v>8.5438604354858398</v>
      </c>
      <c r="AB83" s="112">
        <v>0.28999999999999998</v>
      </c>
      <c r="AC83" s="71"/>
      <c r="AD83" s="71"/>
      <c r="AE83" s="71"/>
      <c r="AF83" s="49">
        <v>21.3</v>
      </c>
      <c r="AG83" s="49"/>
      <c r="AH83" s="49">
        <v>18.3</v>
      </c>
      <c r="AI83" s="49">
        <v>6071</v>
      </c>
      <c r="AJ83" s="71"/>
      <c r="AK83" s="71"/>
      <c r="AL83" s="71"/>
      <c r="AM83" s="71"/>
      <c r="AN83" s="71"/>
      <c r="AO83" s="71"/>
      <c r="AP83" s="71"/>
    </row>
    <row r="84" spans="1:42" ht="18.75" x14ac:dyDescent="0.25">
      <c r="A84" s="6" t="s">
        <v>30</v>
      </c>
      <c r="B84" s="6" t="s">
        <v>31</v>
      </c>
      <c r="C84" s="10" t="s">
        <v>40</v>
      </c>
      <c r="D84" s="5">
        <v>1</v>
      </c>
      <c r="E84" s="66">
        <v>10</v>
      </c>
      <c r="F84" s="5">
        <v>700</v>
      </c>
      <c r="G84" s="23">
        <v>1</v>
      </c>
      <c r="H84" s="24" t="s">
        <v>33</v>
      </c>
      <c r="I84" s="5">
        <v>2.5</v>
      </c>
      <c r="J84" s="5">
        <v>100</v>
      </c>
      <c r="K84" s="24" t="s">
        <v>34</v>
      </c>
      <c r="L84" s="24" t="s">
        <v>36</v>
      </c>
      <c r="M84" s="24" t="s">
        <v>35</v>
      </c>
      <c r="N84" s="5" t="s">
        <v>37</v>
      </c>
      <c r="O84" s="5">
        <v>0</v>
      </c>
      <c r="P84" s="130"/>
      <c r="Q84" s="73">
        <v>10</v>
      </c>
      <c r="R84" s="50">
        <v>35.966666666666669</v>
      </c>
      <c r="S84" s="69"/>
      <c r="T84" s="16">
        <v>700.0968017578125</v>
      </c>
      <c r="U84" s="16">
        <v>0</v>
      </c>
      <c r="V84" s="16">
        <v>25.131040573120117</v>
      </c>
      <c r="W84" s="16">
        <v>2.5173408985137939</v>
      </c>
      <c r="X84" s="16">
        <v>100</v>
      </c>
      <c r="Y84" s="16">
        <v>6.7486472129821777</v>
      </c>
      <c r="Z84" s="16">
        <v>30.002199172973633</v>
      </c>
      <c r="AA84" s="16">
        <v>12.697830200195313</v>
      </c>
      <c r="AB84" s="112">
        <v>0.43099999999999999</v>
      </c>
      <c r="AC84" s="71"/>
      <c r="AD84" s="71"/>
      <c r="AE84" s="71"/>
      <c r="AF84" s="49">
        <v>4.8</v>
      </c>
      <c r="AG84" s="49"/>
      <c r="AH84" s="49">
        <v>12.6</v>
      </c>
      <c r="AI84" s="49">
        <v>0</v>
      </c>
      <c r="AJ84" s="71"/>
      <c r="AK84" s="71"/>
      <c r="AL84" s="71"/>
      <c r="AM84" s="71"/>
      <c r="AN84" s="71"/>
      <c r="AO84" s="71"/>
      <c r="AP84" s="71"/>
    </row>
    <row r="85" spans="1:42" ht="18.75" x14ac:dyDescent="0.25">
      <c r="A85" s="6" t="s">
        <v>30</v>
      </c>
      <c r="B85" s="6" t="s">
        <v>31</v>
      </c>
      <c r="C85" s="10" t="s">
        <v>40</v>
      </c>
      <c r="D85" s="5">
        <v>1</v>
      </c>
      <c r="E85" s="66">
        <v>12</v>
      </c>
      <c r="F85" s="5">
        <v>700</v>
      </c>
      <c r="G85" s="23">
        <v>1</v>
      </c>
      <c r="H85" s="24" t="s">
        <v>33</v>
      </c>
      <c r="I85" s="5">
        <v>2.5</v>
      </c>
      <c r="J85" s="5">
        <v>100</v>
      </c>
      <c r="K85" s="24" t="s">
        <v>34</v>
      </c>
      <c r="L85" s="24" t="s">
        <v>36</v>
      </c>
      <c r="M85" s="24" t="s">
        <v>35</v>
      </c>
      <c r="N85" s="5" t="s">
        <v>37</v>
      </c>
      <c r="O85" s="5">
        <v>0</v>
      </c>
      <c r="P85" s="130"/>
      <c r="Q85" s="73">
        <v>12</v>
      </c>
      <c r="R85" s="50">
        <v>40.6</v>
      </c>
      <c r="S85" s="69"/>
      <c r="T85" s="16">
        <v>700.11199951171875</v>
      </c>
      <c r="U85" s="16">
        <v>0</v>
      </c>
      <c r="V85" s="16">
        <v>31.654050827026367</v>
      </c>
      <c r="W85" s="16">
        <v>2.5199999809265137</v>
      </c>
      <c r="X85" s="16">
        <v>100</v>
      </c>
      <c r="Y85" s="16">
        <v>6.7990059852600098</v>
      </c>
      <c r="Z85" s="16">
        <v>29.977439880371094</v>
      </c>
      <c r="AA85" s="16">
        <v>19.057199478149414</v>
      </c>
      <c r="AB85" s="112">
        <v>0.64800000000000002</v>
      </c>
      <c r="AC85" s="71"/>
      <c r="AD85" s="71"/>
      <c r="AE85" s="71"/>
      <c r="AF85" s="49">
        <v>14.9</v>
      </c>
      <c r="AG85" s="49"/>
      <c r="AH85" s="49">
        <v>9.5</v>
      </c>
      <c r="AI85" s="49">
        <v>2275</v>
      </c>
      <c r="AJ85" s="71"/>
      <c r="AK85" s="71"/>
      <c r="AL85" s="71"/>
      <c r="AM85" s="71"/>
      <c r="AN85" s="71"/>
      <c r="AO85" s="71"/>
      <c r="AP85" s="71"/>
    </row>
    <row r="86" spans="1:42" ht="18.75" x14ac:dyDescent="0.25">
      <c r="A86" s="6" t="s">
        <v>30</v>
      </c>
      <c r="B86" s="6" t="s">
        <v>31</v>
      </c>
      <c r="C86" s="10" t="s">
        <v>40</v>
      </c>
      <c r="D86" s="5">
        <v>1</v>
      </c>
      <c r="E86" s="66">
        <v>14</v>
      </c>
      <c r="F86" s="5">
        <v>700</v>
      </c>
      <c r="G86" s="23">
        <v>1</v>
      </c>
      <c r="H86" s="24" t="s">
        <v>33</v>
      </c>
      <c r="I86" s="5">
        <v>2.5</v>
      </c>
      <c r="J86" s="5">
        <v>100</v>
      </c>
      <c r="K86" s="24" t="s">
        <v>34</v>
      </c>
      <c r="L86" s="24" t="s">
        <v>36</v>
      </c>
      <c r="M86" s="24" t="s">
        <v>35</v>
      </c>
      <c r="N86" s="5" t="s">
        <v>37</v>
      </c>
      <c r="O86" s="5">
        <v>0</v>
      </c>
      <c r="P86" s="130"/>
      <c r="Q86" s="73">
        <v>14</v>
      </c>
      <c r="R86" s="50">
        <v>55.166666666666664</v>
      </c>
      <c r="S86" s="69"/>
      <c r="T86" s="16">
        <v>700.11480712890625</v>
      </c>
      <c r="U86" s="16">
        <v>24.86284065246582</v>
      </c>
      <c r="V86" s="16">
        <v>55.117938995361328</v>
      </c>
      <c r="W86" s="16">
        <v>2.4800000190734863</v>
      </c>
      <c r="X86" s="16">
        <v>75.117889404296875</v>
      </c>
      <c r="Y86" s="16">
        <v>6.7770810127258301</v>
      </c>
      <c r="Z86" s="16">
        <v>30.038990020751953</v>
      </c>
      <c r="AA86" s="16">
        <v>20.584999084472656</v>
      </c>
      <c r="AB86" s="112">
        <v>0.69899999999999995</v>
      </c>
      <c r="AC86" s="71"/>
      <c r="AD86" s="71"/>
      <c r="AE86" s="71"/>
      <c r="AF86" s="49">
        <v>36.700000000000003</v>
      </c>
      <c r="AG86" s="49"/>
      <c r="AH86" s="49">
        <v>7.3</v>
      </c>
      <c r="AI86" s="49">
        <v>3168</v>
      </c>
      <c r="AJ86" s="71"/>
      <c r="AK86" s="71"/>
      <c r="AL86" s="71"/>
      <c r="AM86" s="71"/>
      <c r="AN86" s="71"/>
      <c r="AO86" s="71"/>
      <c r="AP86" s="71"/>
    </row>
    <row r="87" spans="1:42" ht="18.75" x14ac:dyDescent="0.25">
      <c r="A87" s="6" t="s">
        <v>30</v>
      </c>
      <c r="B87" s="6" t="s">
        <v>31</v>
      </c>
      <c r="C87" s="10" t="s">
        <v>40</v>
      </c>
      <c r="D87" s="5">
        <v>1</v>
      </c>
      <c r="E87" s="66">
        <v>16</v>
      </c>
      <c r="F87" s="5">
        <v>700</v>
      </c>
      <c r="G87" s="23">
        <v>1</v>
      </c>
      <c r="H87" s="24" t="s">
        <v>33</v>
      </c>
      <c r="I87" s="5">
        <v>2.5</v>
      </c>
      <c r="J87" s="5">
        <v>100</v>
      </c>
      <c r="K87" s="24" t="s">
        <v>34</v>
      </c>
      <c r="L87" s="24" t="s">
        <v>36</v>
      </c>
      <c r="M87" s="24" t="s">
        <v>35</v>
      </c>
      <c r="N87" s="5" t="s">
        <v>37</v>
      </c>
      <c r="O87" s="5">
        <v>0</v>
      </c>
      <c r="P87" s="130"/>
      <c r="Q87" s="73">
        <v>16</v>
      </c>
      <c r="R87" s="50">
        <v>55.466666666666669</v>
      </c>
      <c r="S87" s="69"/>
      <c r="T87" s="16">
        <v>700.72772216796875</v>
      </c>
      <c r="U87" s="16">
        <v>100</v>
      </c>
      <c r="V87" s="16">
        <v>62.878570556640625</v>
      </c>
      <c r="W87" s="16">
        <v>2.4850010871887207</v>
      </c>
      <c r="X87" s="16">
        <v>0</v>
      </c>
      <c r="Y87" s="16">
        <v>6.7092490196228027</v>
      </c>
      <c r="Z87" s="16">
        <v>29.996040344238281</v>
      </c>
      <c r="AA87" s="16">
        <v>17.49799919128418</v>
      </c>
      <c r="AB87" s="112">
        <v>0.59499999999999997</v>
      </c>
      <c r="AC87" s="71"/>
      <c r="AD87" s="71"/>
      <c r="AE87" s="71"/>
      <c r="AF87" s="49">
        <v>121</v>
      </c>
      <c r="AG87" s="49"/>
      <c r="AH87" s="49">
        <v>6.2</v>
      </c>
      <c r="AI87" s="49">
        <v>0</v>
      </c>
      <c r="AJ87" s="71"/>
      <c r="AK87" s="71"/>
      <c r="AL87" s="71"/>
      <c r="AM87" s="71"/>
      <c r="AN87" s="71"/>
      <c r="AO87" s="71"/>
      <c r="AP87" s="71"/>
    </row>
    <row r="88" spans="1:42" ht="18.75" x14ac:dyDescent="0.25">
      <c r="A88" s="6" t="s">
        <v>30</v>
      </c>
      <c r="B88" s="6" t="s">
        <v>31</v>
      </c>
      <c r="C88" s="10" t="s">
        <v>40</v>
      </c>
      <c r="D88" s="5">
        <v>1</v>
      </c>
      <c r="E88" s="66">
        <v>18</v>
      </c>
      <c r="F88" s="5">
        <v>700</v>
      </c>
      <c r="G88" s="23">
        <v>1</v>
      </c>
      <c r="H88" s="24" t="s">
        <v>33</v>
      </c>
      <c r="I88" s="5">
        <v>2.5</v>
      </c>
      <c r="J88" s="5">
        <v>100</v>
      </c>
      <c r="K88" s="24" t="s">
        <v>34</v>
      </c>
      <c r="L88" s="24" t="s">
        <v>36</v>
      </c>
      <c r="M88" s="24" t="s">
        <v>35</v>
      </c>
      <c r="N88" s="5" t="s">
        <v>37</v>
      </c>
      <c r="O88" s="5">
        <v>0</v>
      </c>
      <c r="P88" s="130"/>
      <c r="Q88" s="73">
        <v>18</v>
      </c>
      <c r="R88" s="50">
        <v>58.233333333333327</v>
      </c>
      <c r="S88" s="69"/>
      <c r="T88" s="16">
        <v>700.7999267578125</v>
      </c>
      <c r="U88" s="16">
        <v>100</v>
      </c>
      <c r="V88" s="16">
        <v>55.096099853515625</v>
      </c>
      <c r="W88" s="16">
        <v>2.4800000190734863</v>
      </c>
      <c r="X88" s="16">
        <v>0</v>
      </c>
      <c r="Y88" s="16">
        <v>6.7164440155029297</v>
      </c>
      <c r="Z88" s="16">
        <v>29.971439361572266</v>
      </c>
      <c r="AA88" s="16">
        <v>18.809999465942383</v>
      </c>
      <c r="AB88" s="112">
        <v>0.63900000000000001</v>
      </c>
      <c r="AC88" s="71"/>
      <c r="AD88" s="71"/>
      <c r="AE88" s="71"/>
      <c r="AF88" s="49">
        <v>193</v>
      </c>
      <c r="AG88" s="49"/>
      <c r="AH88" s="49">
        <v>5.7</v>
      </c>
      <c r="AI88" s="49">
        <v>0</v>
      </c>
      <c r="AJ88" s="71"/>
      <c r="AK88" s="71"/>
      <c r="AL88" s="71"/>
      <c r="AM88" s="71"/>
      <c r="AN88" s="71"/>
      <c r="AO88" s="71"/>
      <c r="AP88" s="71"/>
    </row>
    <row r="89" spans="1:42" ht="18.75" x14ac:dyDescent="0.25">
      <c r="A89" s="6" t="s">
        <v>30</v>
      </c>
      <c r="B89" s="6" t="s">
        <v>31</v>
      </c>
      <c r="C89" s="10" t="s">
        <v>40</v>
      </c>
      <c r="D89" s="5">
        <v>1</v>
      </c>
      <c r="E89" s="66">
        <v>20</v>
      </c>
      <c r="F89" s="5">
        <v>700</v>
      </c>
      <c r="G89" s="23">
        <v>1</v>
      </c>
      <c r="H89" s="24" t="s">
        <v>33</v>
      </c>
      <c r="I89" s="5">
        <v>2.5</v>
      </c>
      <c r="J89" s="5">
        <v>100</v>
      </c>
      <c r="K89" s="24" t="s">
        <v>34</v>
      </c>
      <c r="L89" s="24" t="s">
        <v>36</v>
      </c>
      <c r="M89" s="24" t="s">
        <v>35</v>
      </c>
      <c r="N89" s="5" t="s">
        <v>37</v>
      </c>
      <c r="O89" s="5">
        <v>0</v>
      </c>
      <c r="P89" s="130"/>
      <c r="Q89" s="73">
        <v>20</v>
      </c>
      <c r="R89" s="50">
        <v>31.400000000000002</v>
      </c>
      <c r="S89" s="69"/>
      <c r="T89" s="16">
        <v>699.776611328125</v>
      </c>
      <c r="U89" s="16">
        <v>100</v>
      </c>
      <c r="V89" s="16">
        <v>70.762947082519531</v>
      </c>
      <c r="W89" s="16">
        <v>2.4800000190734863</v>
      </c>
      <c r="X89" s="16">
        <v>0</v>
      </c>
      <c r="Y89" s="16">
        <v>6.7106199264526367</v>
      </c>
      <c r="Z89" s="16">
        <v>29.989900588989258</v>
      </c>
      <c r="AA89" s="16">
        <v>18.809999465942383</v>
      </c>
      <c r="AB89" s="112">
        <v>0.63900000000000001</v>
      </c>
      <c r="AC89" s="71"/>
      <c r="AD89" s="71"/>
      <c r="AE89" s="71"/>
      <c r="AF89" s="49">
        <v>261</v>
      </c>
      <c r="AG89" s="49"/>
      <c r="AH89" s="49">
        <v>10.199999999999999</v>
      </c>
      <c r="AI89" s="49">
        <v>2500</v>
      </c>
      <c r="AJ89" s="71"/>
      <c r="AK89" s="71"/>
      <c r="AL89" s="71"/>
      <c r="AM89" s="71"/>
      <c r="AN89" s="71"/>
      <c r="AO89" s="71"/>
      <c r="AP89" s="71"/>
    </row>
    <row r="90" spans="1:42" ht="18.75" x14ac:dyDescent="0.25">
      <c r="A90" s="6" t="s">
        <v>30</v>
      </c>
      <c r="B90" s="6" t="s">
        <v>31</v>
      </c>
      <c r="C90" s="10" t="s">
        <v>40</v>
      </c>
      <c r="D90" s="5">
        <v>1</v>
      </c>
      <c r="E90" s="66">
        <v>22</v>
      </c>
      <c r="F90" s="5">
        <v>700</v>
      </c>
      <c r="G90" s="23">
        <v>1</v>
      </c>
      <c r="H90" s="24" t="s">
        <v>33</v>
      </c>
      <c r="I90" s="5">
        <v>2.5</v>
      </c>
      <c r="J90" s="5">
        <v>100</v>
      </c>
      <c r="K90" s="24" t="s">
        <v>34</v>
      </c>
      <c r="L90" s="24" t="s">
        <v>36</v>
      </c>
      <c r="M90" s="24" t="s">
        <v>35</v>
      </c>
      <c r="N90" s="5" t="s">
        <v>37</v>
      </c>
      <c r="O90" s="5">
        <v>0</v>
      </c>
      <c r="P90" s="130"/>
      <c r="Q90" s="73">
        <v>22</v>
      </c>
      <c r="R90" s="50">
        <v>26.066666666666666</v>
      </c>
      <c r="S90" s="20">
        <v>153</v>
      </c>
      <c r="T90" s="16">
        <v>699.55987548828125</v>
      </c>
      <c r="U90" s="16">
        <v>100</v>
      </c>
      <c r="V90" s="16">
        <v>92.465057373046875</v>
      </c>
      <c r="W90" s="16">
        <v>2.5017828941345215</v>
      </c>
      <c r="X90" s="16">
        <v>0</v>
      </c>
      <c r="Y90" s="16">
        <v>6.7102770805358887</v>
      </c>
      <c r="Z90" s="16">
        <v>29.977500915527344</v>
      </c>
      <c r="AA90" s="16">
        <v>18.809999465942383</v>
      </c>
      <c r="AB90" s="112">
        <v>0.63900000000000001</v>
      </c>
      <c r="AC90" s="71"/>
      <c r="AD90" s="71"/>
      <c r="AE90" s="71"/>
      <c r="AF90" s="49">
        <v>307</v>
      </c>
      <c r="AG90" s="49"/>
      <c r="AH90" s="49">
        <v>6.2</v>
      </c>
      <c r="AI90" s="49">
        <v>8874</v>
      </c>
      <c r="AJ90" s="71"/>
      <c r="AK90" s="71"/>
      <c r="AL90" s="71"/>
      <c r="AM90" s="71"/>
      <c r="AN90" s="71"/>
      <c r="AO90" s="71"/>
      <c r="AP90" s="71"/>
    </row>
    <row r="91" spans="1:42" ht="18.75" x14ac:dyDescent="0.25">
      <c r="A91" s="6" t="s">
        <v>30</v>
      </c>
      <c r="B91" s="6" t="s">
        <v>31</v>
      </c>
      <c r="C91" s="10" t="s">
        <v>40</v>
      </c>
      <c r="D91" s="5">
        <v>1</v>
      </c>
      <c r="E91" s="66">
        <v>24</v>
      </c>
      <c r="F91" s="5">
        <v>700</v>
      </c>
      <c r="G91" s="23">
        <v>1</v>
      </c>
      <c r="H91" s="24" t="s">
        <v>33</v>
      </c>
      <c r="I91" s="5">
        <v>2.5</v>
      </c>
      <c r="J91" s="5">
        <v>100</v>
      </c>
      <c r="K91" s="24" t="s">
        <v>34</v>
      </c>
      <c r="L91" s="24" t="s">
        <v>36</v>
      </c>
      <c r="M91" s="24" t="s">
        <v>35</v>
      </c>
      <c r="N91" s="5" t="s">
        <v>37</v>
      </c>
      <c r="O91" s="5">
        <v>0</v>
      </c>
      <c r="P91" s="130"/>
      <c r="Q91" s="73">
        <v>24</v>
      </c>
      <c r="R91" s="50">
        <v>2.5999999999999996</v>
      </c>
      <c r="S91" s="20">
        <v>163</v>
      </c>
      <c r="T91" s="16">
        <v>700.06610107421875</v>
      </c>
      <c r="U91" s="16">
        <v>100</v>
      </c>
      <c r="V91" s="16">
        <v>104.36810302734375</v>
      </c>
      <c r="W91" s="16">
        <v>2.5248899459838867</v>
      </c>
      <c r="X91" s="16">
        <v>0</v>
      </c>
      <c r="Y91" s="16">
        <v>6.7318601608276367</v>
      </c>
      <c r="Z91" s="16">
        <v>30.002140045166016</v>
      </c>
      <c r="AA91" s="16">
        <v>15.979999542236328</v>
      </c>
      <c r="AB91" s="112">
        <v>0.54300000000000004</v>
      </c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</row>
    <row r="92" spans="1:42" ht="18.75" x14ac:dyDescent="0.25">
      <c r="A92" s="6" t="s">
        <v>30</v>
      </c>
      <c r="B92" s="6" t="s">
        <v>31</v>
      </c>
      <c r="C92" s="10" t="s">
        <v>40</v>
      </c>
      <c r="D92" s="5">
        <v>2</v>
      </c>
      <c r="E92" s="66">
        <v>26</v>
      </c>
      <c r="F92" s="5">
        <v>700</v>
      </c>
      <c r="G92" s="23">
        <v>1</v>
      </c>
      <c r="H92" s="24" t="s">
        <v>33</v>
      </c>
      <c r="I92" s="5">
        <v>2.5</v>
      </c>
      <c r="J92" s="5">
        <v>100</v>
      </c>
      <c r="K92" s="24" t="s">
        <v>34</v>
      </c>
      <c r="L92" s="24" t="s">
        <v>36</v>
      </c>
      <c r="M92" s="24" t="s">
        <v>35</v>
      </c>
      <c r="N92" s="5" t="s">
        <v>37</v>
      </c>
      <c r="O92" s="5">
        <v>0</v>
      </c>
      <c r="P92" s="130"/>
      <c r="Q92" s="73">
        <v>26</v>
      </c>
      <c r="R92" s="74"/>
      <c r="S92" s="69"/>
      <c r="T92" s="16">
        <v>700.11767578125</v>
      </c>
      <c r="U92" s="16">
        <v>100</v>
      </c>
      <c r="V92" s="16">
        <v>105.58390045166016</v>
      </c>
      <c r="W92" s="16">
        <v>2.538240909576416</v>
      </c>
      <c r="X92" s="16">
        <v>0</v>
      </c>
      <c r="Y92" s="16">
        <v>6.7013697624206543</v>
      </c>
      <c r="Z92" s="16">
        <v>30.001960754394531</v>
      </c>
      <c r="AA92" s="16">
        <v>0</v>
      </c>
      <c r="AB92" s="112">
        <v>0</v>
      </c>
      <c r="AC92" s="71"/>
      <c r="AD92" s="71"/>
      <c r="AE92" s="71"/>
      <c r="AF92" s="49">
        <v>407</v>
      </c>
      <c r="AG92" s="49"/>
      <c r="AH92" s="49">
        <v>4.2</v>
      </c>
      <c r="AI92" s="49">
        <v>14231</v>
      </c>
      <c r="AJ92" s="71"/>
      <c r="AK92" s="71"/>
      <c r="AL92" s="71"/>
      <c r="AM92" s="71"/>
      <c r="AN92" s="71"/>
      <c r="AO92" s="71"/>
      <c r="AP92" s="71"/>
    </row>
    <row r="93" spans="1:42" ht="18.75" x14ac:dyDescent="0.25">
      <c r="A93" s="6" t="s">
        <v>30</v>
      </c>
      <c r="B93" s="6" t="s">
        <v>31</v>
      </c>
      <c r="C93" s="10" t="s">
        <v>40</v>
      </c>
      <c r="D93" s="5">
        <v>2</v>
      </c>
      <c r="E93" s="66">
        <v>28</v>
      </c>
      <c r="F93" s="5">
        <v>700</v>
      </c>
      <c r="G93" s="23">
        <v>1</v>
      </c>
      <c r="H93" s="24" t="s">
        <v>33</v>
      </c>
      <c r="I93" s="5">
        <v>2.5</v>
      </c>
      <c r="J93" s="5">
        <v>100</v>
      </c>
      <c r="K93" s="24" t="s">
        <v>34</v>
      </c>
      <c r="L93" s="24" t="s">
        <v>36</v>
      </c>
      <c r="M93" s="24" t="s">
        <v>35</v>
      </c>
      <c r="N93" s="5" t="s">
        <v>37</v>
      </c>
      <c r="O93" s="5">
        <v>0</v>
      </c>
      <c r="P93" s="130"/>
      <c r="Q93" s="73">
        <v>28</v>
      </c>
      <c r="R93" s="50">
        <v>17.8</v>
      </c>
      <c r="S93" s="20">
        <v>158</v>
      </c>
      <c r="T93" s="16">
        <v>699.79107666015625</v>
      </c>
      <c r="U93" s="16">
        <v>100</v>
      </c>
      <c r="V93" s="16">
        <v>113.57019805908203</v>
      </c>
      <c r="W93" s="16">
        <v>2.5399990081787109</v>
      </c>
      <c r="X93" s="16">
        <v>0</v>
      </c>
      <c r="Y93" s="16">
        <v>6.7006850242614746</v>
      </c>
      <c r="Z93" s="16">
        <v>30.008220672607422</v>
      </c>
      <c r="AA93" s="16">
        <v>0</v>
      </c>
      <c r="AB93" s="112">
        <v>0</v>
      </c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</row>
    <row r="94" spans="1:42" ht="18.75" x14ac:dyDescent="0.25">
      <c r="A94" s="6" t="s">
        <v>30</v>
      </c>
      <c r="B94" s="6" t="s">
        <v>31</v>
      </c>
      <c r="C94" s="10" t="s">
        <v>40</v>
      </c>
      <c r="D94" s="5">
        <v>2</v>
      </c>
      <c r="E94" s="66">
        <v>30</v>
      </c>
      <c r="F94" s="5">
        <v>700</v>
      </c>
      <c r="G94" s="23">
        <v>1</v>
      </c>
      <c r="H94" s="24" t="s">
        <v>33</v>
      </c>
      <c r="I94" s="5">
        <v>2.5</v>
      </c>
      <c r="J94" s="5">
        <v>100</v>
      </c>
      <c r="K94" s="24" t="s">
        <v>34</v>
      </c>
      <c r="L94" s="24" t="s">
        <v>36</v>
      </c>
      <c r="M94" s="24" t="s">
        <v>35</v>
      </c>
      <c r="N94" s="5" t="s">
        <v>37</v>
      </c>
      <c r="O94" s="5">
        <v>0</v>
      </c>
      <c r="P94" s="130"/>
      <c r="Q94" s="73">
        <v>30</v>
      </c>
      <c r="R94" s="74"/>
      <c r="S94" s="69"/>
      <c r="T94" s="16">
        <v>699.78887939453125</v>
      </c>
      <c r="U94" s="16">
        <v>100</v>
      </c>
      <c r="V94" s="16">
        <v>124.84709930419922</v>
      </c>
      <c r="W94" s="16">
        <v>2.5399990081787109</v>
      </c>
      <c r="X94" s="16">
        <v>0</v>
      </c>
      <c r="Y94" s="16">
        <v>6.7308320999145508</v>
      </c>
      <c r="Z94" s="16">
        <v>30.002019882202148</v>
      </c>
      <c r="AA94" s="16">
        <v>0</v>
      </c>
      <c r="AB94" s="112">
        <v>0</v>
      </c>
      <c r="AC94" s="71"/>
      <c r="AD94" s="71"/>
      <c r="AE94" s="71"/>
      <c r="AF94" s="49">
        <v>466</v>
      </c>
      <c r="AG94" s="49"/>
      <c r="AH94" s="49"/>
      <c r="AI94" s="49">
        <v>0</v>
      </c>
      <c r="AJ94" s="71"/>
      <c r="AK94" s="71"/>
      <c r="AL94" s="71"/>
      <c r="AM94" s="71"/>
      <c r="AN94" s="71"/>
      <c r="AO94" s="71"/>
      <c r="AP94" s="71"/>
    </row>
    <row r="95" spans="1:42" ht="18.75" x14ac:dyDescent="0.25">
      <c r="A95" s="6" t="s">
        <v>30</v>
      </c>
      <c r="B95" s="6" t="s">
        <v>31</v>
      </c>
      <c r="C95" s="10" t="s">
        <v>40</v>
      </c>
      <c r="D95" s="5">
        <v>2</v>
      </c>
      <c r="E95" s="66">
        <v>32</v>
      </c>
      <c r="F95" s="5">
        <v>700</v>
      </c>
      <c r="G95" s="23">
        <v>1</v>
      </c>
      <c r="H95" s="24" t="s">
        <v>33</v>
      </c>
      <c r="I95" s="5">
        <v>2.5</v>
      </c>
      <c r="J95" s="5">
        <v>100</v>
      </c>
      <c r="K95" s="24" t="s">
        <v>34</v>
      </c>
      <c r="L95" s="24" t="s">
        <v>36</v>
      </c>
      <c r="M95" s="24" t="s">
        <v>35</v>
      </c>
      <c r="N95" s="5" t="s">
        <v>37</v>
      </c>
      <c r="O95" s="5">
        <v>0</v>
      </c>
      <c r="P95" s="130"/>
      <c r="Q95" s="73">
        <v>32</v>
      </c>
      <c r="R95" s="50">
        <v>55</v>
      </c>
      <c r="S95" s="20">
        <v>156</v>
      </c>
      <c r="T95" s="16">
        <v>700.2410888671875</v>
      </c>
      <c r="U95" s="16">
        <v>100</v>
      </c>
      <c r="V95" s="16">
        <v>88.839546203613281</v>
      </c>
      <c r="W95" s="16">
        <v>2.5399990081787109</v>
      </c>
      <c r="X95" s="16">
        <v>0</v>
      </c>
      <c r="Y95" s="16">
        <v>6.8949289321899414</v>
      </c>
      <c r="Z95" s="16">
        <v>30.014419555664063</v>
      </c>
      <c r="AA95" s="16">
        <v>0</v>
      </c>
      <c r="AB95" s="112">
        <v>0</v>
      </c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</row>
    <row r="96" spans="1:42" ht="18.75" x14ac:dyDescent="0.25">
      <c r="A96" s="6" t="s">
        <v>30</v>
      </c>
      <c r="B96" s="6" t="s">
        <v>31</v>
      </c>
      <c r="C96" s="10" t="s">
        <v>40</v>
      </c>
      <c r="D96" s="5">
        <v>2</v>
      </c>
      <c r="E96" s="66">
        <v>34</v>
      </c>
      <c r="F96" s="5">
        <v>700</v>
      </c>
      <c r="G96" s="23">
        <v>1</v>
      </c>
      <c r="H96" s="24" t="s">
        <v>33</v>
      </c>
      <c r="I96" s="5">
        <v>2.5</v>
      </c>
      <c r="J96" s="5">
        <v>100</v>
      </c>
      <c r="K96" s="24" t="s">
        <v>34</v>
      </c>
      <c r="L96" s="24" t="s">
        <v>36</v>
      </c>
      <c r="M96" s="24" t="s">
        <v>35</v>
      </c>
      <c r="N96" s="5" t="s">
        <v>37</v>
      </c>
      <c r="O96" s="5">
        <v>0</v>
      </c>
      <c r="P96" s="130"/>
      <c r="Q96" s="73">
        <v>34</v>
      </c>
      <c r="R96" s="74"/>
      <c r="S96" s="69"/>
      <c r="T96" s="16">
        <v>700.43817138671875</v>
      </c>
      <c r="U96" s="16">
        <v>100</v>
      </c>
      <c r="V96" s="16">
        <v>65.848861694335938</v>
      </c>
      <c r="W96" s="16">
        <v>2.5379130840301514</v>
      </c>
      <c r="X96" s="16">
        <v>0</v>
      </c>
      <c r="Y96" s="16">
        <v>6.8980131149291992</v>
      </c>
      <c r="Z96" s="16">
        <v>29.965299606323242</v>
      </c>
      <c r="AA96" s="16">
        <v>0</v>
      </c>
      <c r="AB96" s="112">
        <v>0</v>
      </c>
      <c r="AC96" s="71"/>
      <c r="AD96" s="71"/>
      <c r="AE96" s="71"/>
      <c r="AF96" s="49">
        <v>0</v>
      </c>
      <c r="AG96" s="49"/>
      <c r="AH96" s="49"/>
      <c r="AI96" s="49">
        <v>9</v>
      </c>
      <c r="AJ96" s="71"/>
      <c r="AK96" s="71"/>
      <c r="AL96" s="71"/>
      <c r="AM96" s="71"/>
      <c r="AN96" s="71"/>
      <c r="AO96" s="71"/>
      <c r="AP96" s="71"/>
    </row>
    <row r="97" spans="1:42" ht="18.75" x14ac:dyDescent="0.25">
      <c r="A97" s="6" t="s">
        <v>30</v>
      </c>
      <c r="B97" s="6" t="s">
        <v>31</v>
      </c>
      <c r="C97" s="10" t="s">
        <v>40</v>
      </c>
      <c r="D97" s="5">
        <v>2</v>
      </c>
      <c r="E97" s="66">
        <v>36</v>
      </c>
      <c r="F97" s="5">
        <v>700</v>
      </c>
      <c r="G97" s="23">
        <v>1</v>
      </c>
      <c r="H97" s="24" t="s">
        <v>33</v>
      </c>
      <c r="I97" s="5">
        <v>2.5</v>
      </c>
      <c r="J97" s="5">
        <v>100</v>
      </c>
      <c r="K97" s="24" t="s">
        <v>34</v>
      </c>
      <c r="L97" s="24" t="s">
        <v>36</v>
      </c>
      <c r="M97" s="24" t="s">
        <v>35</v>
      </c>
      <c r="N97" s="5" t="s">
        <v>37</v>
      </c>
      <c r="O97" s="5">
        <v>0</v>
      </c>
      <c r="P97" s="130"/>
      <c r="Q97" s="73">
        <v>36</v>
      </c>
      <c r="R97" s="50">
        <v>59.666666666666664</v>
      </c>
      <c r="S97" s="20">
        <v>161</v>
      </c>
      <c r="T97" s="16">
        <v>699.9415283203125</v>
      </c>
      <c r="U97" s="16">
        <v>100</v>
      </c>
      <c r="V97" s="16">
        <v>63.278968811035156</v>
      </c>
      <c r="W97" s="16">
        <v>2.5254290103912354</v>
      </c>
      <c r="X97" s="16">
        <v>0</v>
      </c>
      <c r="Y97" s="16">
        <v>6.8908190727233887</v>
      </c>
      <c r="Z97" s="16">
        <v>29.989879608154297</v>
      </c>
      <c r="AA97" s="16">
        <v>0</v>
      </c>
      <c r="AB97" s="112">
        <v>0</v>
      </c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</row>
    <row r="98" spans="1:42" ht="18.75" x14ac:dyDescent="0.25">
      <c r="A98" s="6" t="s">
        <v>30</v>
      </c>
      <c r="B98" s="6" t="s">
        <v>31</v>
      </c>
      <c r="C98" s="10" t="s">
        <v>40</v>
      </c>
      <c r="D98" s="5">
        <v>2</v>
      </c>
      <c r="E98" s="66">
        <v>38</v>
      </c>
      <c r="F98" s="5">
        <v>700</v>
      </c>
      <c r="G98" s="23">
        <v>1</v>
      </c>
      <c r="H98" s="24" t="s">
        <v>33</v>
      </c>
      <c r="I98" s="5">
        <v>2.5</v>
      </c>
      <c r="J98" s="5">
        <v>100</v>
      </c>
      <c r="K98" s="24" t="s">
        <v>34</v>
      </c>
      <c r="L98" s="24" t="s">
        <v>36</v>
      </c>
      <c r="M98" s="24" t="s">
        <v>35</v>
      </c>
      <c r="N98" s="5" t="s">
        <v>37</v>
      </c>
      <c r="O98" s="5">
        <v>0</v>
      </c>
      <c r="P98" s="130"/>
      <c r="Q98" s="73">
        <v>38</v>
      </c>
      <c r="R98" s="74"/>
      <c r="S98" s="69"/>
      <c r="T98" s="16">
        <v>699.80078125</v>
      </c>
      <c r="U98" s="16">
        <v>100</v>
      </c>
      <c r="V98" s="16">
        <v>57.440299987792969</v>
      </c>
      <c r="W98" s="16">
        <v>2.5199790000915527</v>
      </c>
      <c r="X98" s="16">
        <v>0</v>
      </c>
      <c r="Y98" s="16">
        <v>6.8959569931030273</v>
      </c>
      <c r="Z98" s="16">
        <v>29.977500915527344</v>
      </c>
      <c r="AA98" s="16">
        <v>0</v>
      </c>
      <c r="AB98" s="112">
        <v>0</v>
      </c>
      <c r="AC98" s="71"/>
      <c r="AD98" s="71"/>
      <c r="AE98" s="71"/>
      <c r="AF98" s="49">
        <v>0</v>
      </c>
      <c r="AG98" s="49"/>
      <c r="AH98" s="49"/>
      <c r="AI98" s="49">
        <v>14</v>
      </c>
      <c r="AJ98" s="71"/>
      <c r="AK98" s="71"/>
      <c r="AL98" s="71"/>
      <c r="AM98" s="71"/>
      <c r="AN98" s="71"/>
      <c r="AO98" s="71"/>
      <c r="AP98" s="71"/>
    </row>
    <row r="99" spans="1:42" ht="18.75" x14ac:dyDescent="0.25">
      <c r="A99" s="6" t="s">
        <v>30</v>
      </c>
      <c r="B99" s="6" t="s">
        <v>31</v>
      </c>
      <c r="C99" s="10" t="s">
        <v>40</v>
      </c>
      <c r="D99" s="5">
        <v>2</v>
      </c>
      <c r="E99" s="66">
        <v>40</v>
      </c>
      <c r="F99" s="5">
        <v>700</v>
      </c>
      <c r="G99" s="23">
        <v>1</v>
      </c>
      <c r="H99" s="24" t="s">
        <v>33</v>
      </c>
      <c r="I99" s="5">
        <v>2.5</v>
      </c>
      <c r="J99" s="5">
        <v>100</v>
      </c>
      <c r="K99" s="24" t="s">
        <v>34</v>
      </c>
      <c r="L99" s="24" t="s">
        <v>36</v>
      </c>
      <c r="M99" s="24" t="s">
        <v>35</v>
      </c>
      <c r="N99" s="5" t="s">
        <v>37</v>
      </c>
      <c r="O99" s="5">
        <v>0</v>
      </c>
      <c r="P99" s="130"/>
      <c r="Q99" s="73">
        <v>40</v>
      </c>
      <c r="R99" s="50">
        <v>54.333333333333336</v>
      </c>
      <c r="S99" s="20">
        <v>150</v>
      </c>
      <c r="T99" s="16">
        <v>700.28228759765625</v>
      </c>
      <c r="U99" s="16">
        <v>100</v>
      </c>
      <c r="V99" s="16">
        <v>56.355560302734375</v>
      </c>
      <c r="W99" s="16">
        <v>2.5199949741363525</v>
      </c>
      <c r="X99" s="16">
        <v>0</v>
      </c>
      <c r="Y99" s="16">
        <v>6.8925309181213379</v>
      </c>
      <c r="Z99" s="16">
        <v>29.983579635620117</v>
      </c>
      <c r="AA99" s="16">
        <v>0</v>
      </c>
      <c r="AB99" s="112">
        <v>0</v>
      </c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</row>
    <row r="100" spans="1:42" ht="18.75" x14ac:dyDescent="0.25">
      <c r="A100" s="6" t="s">
        <v>30</v>
      </c>
      <c r="B100" s="6" t="s">
        <v>31</v>
      </c>
      <c r="C100" s="10" t="s">
        <v>40</v>
      </c>
      <c r="D100" s="5">
        <v>2</v>
      </c>
      <c r="E100" s="66">
        <v>42</v>
      </c>
      <c r="F100" s="5">
        <v>700</v>
      </c>
      <c r="G100" s="23">
        <v>1</v>
      </c>
      <c r="H100" s="24" t="s">
        <v>33</v>
      </c>
      <c r="I100" s="5">
        <v>2.5</v>
      </c>
      <c r="J100" s="5">
        <v>100</v>
      </c>
      <c r="K100" s="24" t="s">
        <v>34</v>
      </c>
      <c r="L100" s="24" t="s">
        <v>36</v>
      </c>
      <c r="M100" s="24" t="s">
        <v>35</v>
      </c>
      <c r="N100" s="5" t="s">
        <v>37</v>
      </c>
      <c r="O100" s="5">
        <v>0</v>
      </c>
      <c r="P100" s="130"/>
      <c r="Q100" s="73">
        <v>42</v>
      </c>
      <c r="R100" s="74"/>
      <c r="S100" s="69"/>
      <c r="T100" s="16">
        <v>699.82562255859375</v>
      </c>
      <c r="U100" s="16">
        <v>100</v>
      </c>
      <c r="V100" s="16">
        <v>55.947868347167969</v>
      </c>
      <c r="W100" s="16">
        <v>2.5199999809265137</v>
      </c>
      <c r="X100" s="16">
        <v>0</v>
      </c>
      <c r="Y100" s="16">
        <v>6.8973278999328613</v>
      </c>
      <c r="Z100" s="16">
        <v>30.00830078125</v>
      </c>
      <c r="AA100" s="16">
        <v>0</v>
      </c>
      <c r="AB100" s="112">
        <v>0</v>
      </c>
      <c r="AC100" s="71"/>
      <c r="AD100" s="71"/>
      <c r="AE100" s="71"/>
      <c r="AF100" s="49">
        <v>0</v>
      </c>
      <c r="AG100" s="49"/>
      <c r="AH100" s="49"/>
      <c r="AI100" s="49">
        <v>15</v>
      </c>
      <c r="AJ100" s="71"/>
      <c r="AK100" s="71"/>
      <c r="AL100" s="71"/>
      <c r="AM100" s="71"/>
      <c r="AN100" s="71"/>
      <c r="AO100" s="71"/>
      <c r="AP100" s="71"/>
    </row>
    <row r="101" spans="1:42" ht="18.75" x14ac:dyDescent="0.25">
      <c r="A101" s="6" t="s">
        <v>30</v>
      </c>
      <c r="B101" s="6" t="s">
        <v>31</v>
      </c>
      <c r="C101" s="10" t="s">
        <v>40</v>
      </c>
      <c r="D101" s="5">
        <v>2</v>
      </c>
      <c r="E101" s="66">
        <v>44</v>
      </c>
      <c r="F101" s="5">
        <v>700</v>
      </c>
      <c r="G101" s="23">
        <v>1</v>
      </c>
      <c r="H101" s="24" t="s">
        <v>33</v>
      </c>
      <c r="I101" s="5">
        <v>2.5</v>
      </c>
      <c r="J101" s="5">
        <v>100</v>
      </c>
      <c r="K101" s="24" t="s">
        <v>34</v>
      </c>
      <c r="L101" s="24" t="s">
        <v>36</v>
      </c>
      <c r="M101" s="24" t="s">
        <v>35</v>
      </c>
      <c r="N101" s="5" t="s">
        <v>37</v>
      </c>
      <c r="O101" s="5">
        <v>0</v>
      </c>
      <c r="P101" s="130"/>
      <c r="Q101" s="73">
        <v>44</v>
      </c>
      <c r="R101" s="50">
        <v>56</v>
      </c>
      <c r="S101" s="20">
        <v>184.5</v>
      </c>
      <c r="T101" s="16">
        <v>700.038330078125</v>
      </c>
      <c r="U101" s="16">
        <v>100</v>
      </c>
      <c r="V101" s="16">
        <v>58.379440307617188</v>
      </c>
      <c r="W101" s="16">
        <v>2.5199999809265137</v>
      </c>
      <c r="X101" s="16">
        <v>0</v>
      </c>
      <c r="Y101" s="16">
        <v>6.8983550071716309</v>
      </c>
      <c r="Z101" s="16">
        <v>30.008260726928711</v>
      </c>
      <c r="AA101" s="16">
        <v>0</v>
      </c>
      <c r="AB101" s="112">
        <v>0</v>
      </c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</row>
    <row r="102" spans="1:42" ht="18.75" x14ac:dyDescent="0.25">
      <c r="A102" s="6" t="s">
        <v>30</v>
      </c>
      <c r="B102" s="6" t="s">
        <v>31</v>
      </c>
      <c r="C102" s="10" t="s">
        <v>40</v>
      </c>
      <c r="D102" s="5">
        <v>2</v>
      </c>
      <c r="E102" s="66">
        <v>46</v>
      </c>
      <c r="F102" s="5">
        <v>700</v>
      </c>
      <c r="G102" s="23">
        <v>1</v>
      </c>
      <c r="H102" s="24" t="s">
        <v>33</v>
      </c>
      <c r="I102" s="5">
        <v>2.5</v>
      </c>
      <c r="J102" s="5">
        <v>100</v>
      </c>
      <c r="K102" s="24" t="s">
        <v>34</v>
      </c>
      <c r="L102" s="24" t="s">
        <v>36</v>
      </c>
      <c r="M102" s="24" t="s">
        <v>35</v>
      </c>
      <c r="N102" s="5" t="s">
        <v>37</v>
      </c>
      <c r="O102" s="5">
        <v>0</v>
      </c>
      <c r="P102" s="130"/>
      <c r="Q102" s="73">
        <v>46</v>
      </c>
      <c r="R102" s="74"/>
      <c r="S102" s="69"/>
      <c r="T102" s="16">
        <v>700.4058837890625</v>
      </c>
      <c r="U102" s="16">
        <v>100</v>
      </c>
      <c r="V102" s="16">
        <v>58.255680084228516</v>
      </c>
      <c r="W102" s="16">
        <v>2.5199999809265137</v>
      </c>
      <c r="X102" s="16">
        <v>0</v>
      </c>
      <c r="Y102" s="16">
        <v>6.8921890258789063</v>
      </c>
      <c r="Z102" s="16">
        <v>30.008159637451172</v>
      </c>
      <c r="AA102" s="16">
        <v>0</v>
      </c>
      <c r="AB102" s="112">
        <v>0</v>
      </c>
      <c r="AC102" s="71"/>
      <c r="AD102" s="71"/>
      <c r="AE102" s="71"/>
      <c r="AF102" s="49">
        <v>0</v>
      </c>
      <c r="AG102" s="49"/>
      <c r="AH102" s="49"/>
      <c r="AI102" s="49">
        <v>15</v>
      </c>
      <c r="AJ102" s="71"/>
      <c r="AK102" s="71"/>
      <c r="AL102" s="71"/>
      <c r="AM102" s="71"/>
      <c r="AN102" s="71"/>
      <c r="AO102" s="71"/>
      <c r="AP102" s="71"/>
    </row>
    <row r="103" spans="1:42" ht="19.5" thickBot="1" x14ac:dyDescent="0.3">
      <c r="A103" s="6" t="s">
        <v>30</v>
      </c>
      <c r="B103" s="6" t="s">
        <v>31</v>
      </c>
      <c r="C103" s="10" t="s">
        <v>40</v>
      </c>
      <c r="D103" s="5">
        <v>2</v>
      </c>
      <c r="E103" s="66">
        <v>48</v>
      </c>
      <c r="F103" s="5">
        <v>700</v>
      </c>
      <c r="G103" s="23">
        <v>1</v>
      </c>
      <c r="H103" s="24" t="s">
        <v>33</v>
      </c>
      <c r="I103" s="5">
        <v>2.5</v>
      </c>
      <c r="J103" s="5">
        <v>100</v>
      </c>
      <c r="K103" s="24" t="s">
        <v>34</v>
      </c>
      <c r="L103" s="24" t="s">
        <v>36</v>
      </c>
      <c r="M103" s="24" t="s">
        <v>35</v>
      </c>
      <c r="N103" s="5" t="s">
        <v>37</v>
      </c>
      <c r="O103" s="5">
        <v>0</v>
      </c>
      <c r="P103" s="130"/>
      <c r="Q103" s="73">
        <v>48</v>
      </c>
      <c r="R103" s="50">
        <v>53.666666666666664</v>
      </c>
      <c r="S103" s="20">
        <v>142</v>
      </c>
      <c r="T103" s="16">
        <v>700.21600341796875</v>
      </c>
      <c r="U103" s="16">
        <v>100</v>
      </c>
      <c r="V103" s="16">
        <v>54.695690155029297</v>
      </c>
      <c r="W103" s="16">
        <v>2.5199980735778809</v>
      </c>
      <c r="X103" s="16">
        <v>0</v>
      </c>
      <c r="Y103" s="16">
        <v>6.8925309181213379</v>
      </c>
      <c r="Z103" s="16">
        <v>30.008369445800781</v>
      </c>
      <c r="AA103" s="16">
        <v>0</v>
      </c>
      <c r="AB103" s="112">
        <v>0</v>
      </c>
      <c r="AC103" s="20">
        <v>0.04</v>
      </c>
      <c r="AD103" s="20">
        <v>7.0000000000000007E-2</v>
      </c>
      <c r="AE103" s="20">
        <f>AVERAGE(AC103:AD103)</f>
        <v>5.5000000000000007E-2</v>
      </c>
      <c r="AF103" s="49">
        <v>525</v>
      </c>
      <c r="AG103" s="49"/>
      <c r="AH103" s="49"/>
      <c r="AI103" s="52">
        <v>17</v>
      </c>
      <c r="AJ103" s="71"/>
      <c r="AK103" s="71"/>
      <c r="AL103" s="71"/>
      <c r="AM103" s="71"/>
      <c r="AN103" s="71"/>
      <c r="AO103" s="71"/>
      <c r="AP103" s="71"/>
    </row>
    <row r="104" spans="1:42" ht="19.5" thickBot="1" x14ac:dyDescent="0.3">
      <c r="A104" s="6" t="s">
        <v>30</v>
      </c>
      <c r="B104" s="6" t="s">
        <v>31</v>
      </c>
      <c r="C104" s="61" t="s">
        <v>39</v>
      </c>
      <c r="D104" s="5">
        <v>1</v>
      </c>
      <c r="E104" s="65">
        <v>0</v>
      </c>
      <c r="F104" s="5">
        <v>700</v>
      </c>
      <c r="G104" s="23">
        <v>1</v>
      </c>
      <c r="H104" s="24" t="s">
        <v>33</v>
      </c>
      <c r="I104" s="5">
        <v>2.5</v>
      </c>
      <c r="J104" s="5">
        <v>100</v>
      </c>
      <c r="K104" s="24" t="s">
        <v>34</v>
      </c>
      <c r="L104" s="24" t="s">
        <v>36</v>
      </c>
      <c r="M104" s="24" t="s">
        <v>35</v>
      </c>
      <c r="N104" s="5" t="s">
        <v>37</v>
      </c>
      <c r="O104" s="5">
        <v>0</v>
      </c>
      <c r="P104" s="130"/>
      <c r="Q104" s="67">
        <v>0</v>
      </c>
      <c r="R104" s="53">
        <v>0.29733333333333328</v>
      </c>
      <c r="S104" s="69"/>
      <c r="T104" s="107">
        <v>699.7362060546875</v>
      </c>
      <c r="U104" s="107">
        <v>100</v>
      </c>
      <c r="V104" s="107">
        <v>83.372802734375</v>
      </c>
      <c r="W104" s="107">
        <v>2.5</v>
      </c>
      <c r="X104" s="107">
        <v>0</v>
      </c>
      <c r="Y104" s="107">
        <v>6.8172588348388672</v>
      </c>
      <c r="Z104" s="107">
        <v>29.928319931030273</v>
      </c>
      <c r="AA104" s="107">
        <v>0</v>
      </c>
      <c r="AB104" s="112">
        <f>AA104*3.4/100</f>
        <v>0</v>
      </c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</row>
    <row r="105" spans="1:42" ht="18.75" x14ac:dyDescent="0.25">
      <c r="A105" s="6" t="s">
        <v>30</v>
      </c>
      <c r="B105" s="6" t="s">
        <v>31</v>
      </c>
      <c r="C105" s="61" t="s">
        <v>39</v>
      </c>
      <c r="D105" s="5">
        <v>1</v>
      </c>
      <c r="E105" s="65">
        <v>2</v>
      </c>
      <c r="F105" s="5">
        <v>700</v>
      </c>
      <c r="G105" s="23">
        <v>1</v>
      </c>
      <c r="H105" s="24" t="s">
        <v>33</v>
      </c>
      <c r="I105" s="5">
        <v>2.5</v>
      </c>
      <c r="J105" s="5">
        <v>100</v>
      </c>
      <c r="K105" s="24" t="s">
        <v>34</v>
      </c>
      <c r="L105" s="24" t="s">
        <v>36</v>
      </c>
      <c r="M105" s="24" t="s">
        <v>35</v>
      </c>
      <c r="N105" s="5" t="s">
        <v>37</v>
      </c>
      <c r="O105" s="5">
        <v>0</v>
      </c>
      <c r="P105" s="130"/>
      <c r="Q105" s="67">
        <v>2</v>
      </c>
      <c r="R105" s="53">
        <v>0.59833333333333327</v>
      </c>
      <c r="S105" s="69"/>
      <c r="T105" s="107">
        <v>700.03167724609375</v>
      </c>
      <c r="U105" s="107">
        <v>100</v>
      </c>
      <c r="V105" s="107">
        <v>74.871368408203125</v>
      </c>
      <c r="W105" s="107">
        <v>2.5</v>
      </c>
      <c r="X105" s="107">
        <v>0</v>
      </c>
      <c r="Y105" s="107">
        <v>6.8854560852050781</v>
      </c>
      <c r="Z105" s="107">
        <v>30.008079528808594</v>
      </c>
      <c r="AA105" s="107">
        <v>0</v>
      </c>
      <c r="AB105" s="112">
        <f t="shared" ref="AB105:AB153" si="0">AA105*3.4/100</f>
        <v>0</v>
      </c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</row>
    <row r="106" spans="1:42" ht="18.75" x14ac:dyDescent="0.25">
      <c r="A106" s="6" t="s">
        <v>30</v>
      </c>
      <c r="B106" s="6" t="s">
        <v>31</v>
      </c>
      <c r="C106" s="61" t="s">
        <v>39</v>
      </c>
      <c r="D106" s="5">
        <v>1</v>
      </c>
      <c r="E106" s="66">
        <v>4</v>
      </c>
      <c r="F106" s="5">
        <v>700</v>
      </c>
      <c r="G106" s="23">
        <v>1</v>
      </c>
      <c r="H106" s="24" t="s">
        <v>33</v>
      </c>
      <c r="I106" s="5">
        <v>2.5</v>
      </c>
      <c r="J106" s="5">
        <v>100</v>
      </c>
      <c r="K106" s="24" t="s">
        <v>34</v>
      </c>
      <c r="L106" s="24" t="s">
        <v>36</v>
      </c>
      <c r="M106" s="24" t="s">
        <v>35</v>
      </c>
      <c r="N106" s="5" t="s">
        <v>37</v>
      </c>
      <c r="O106" s="5">
        <v>0</v>
      </c>
      <c r="P106" s="130"/>
      <c r="Q106" s="73">
        <v>4</v>
      </c>
      <c r="R106" s="53">
        <v>2.6766666666666663</v>
      </c>
      <c r="S106" s="69"/>
      <c r="T106" s="107">
        <v>699.7379150390625</v>
      </c>
      <c r="U106" s="107">
        <v>100</v>
      </c>
      <c r="V106" s="107">
        <v>54.601879119873047</v>
      </c>
      <c r="W106" s="107">
        <v>2.5</v>
      </c>
      <c r="X106" s="107">
        <v>0</v>
      </c>
      <c r="Y106" s="107">
        <v>6.8921089172363281</v>
      </c>
      <c r="Z106" s="107">
        <v>30.026460647583008</v>
      </c>
      <c r="AA106" s="107">
        <v>0</v>
      </c>
      <c r="AB106" s="112">
        <f t="shared" si="0"/>
        <v>0</v>
      </c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</row>
    <row r="107" spans="1:42" ht="18.75" x14ac:dyDescent="0.25">
      <c r="A107" s="6" t="s">
        <v>30</v>
      </c>
      <c r="B107" s="6" t="s">
        <v>31</v>
      </c>
      <c r="C107" s="61" t="s">
        <v>39</v>
      </c>
      <c r="D107" s="5">
        <v>1</v>
      </c>
      <c r="E107" s="66">
        <v>6</v>
      </c>
      <c r="F107" s="5">
        <v>700</v>
      </c>
      <c r="G107" s="23">
        <v>1</v>
      </c>
      <c r="H107" s="24" t="s">
        <v>33</v>
      </c>
      <c r="I107" s="5">
        <v>2.5</v>
      </c>
      <c r="J107" s="5">
        <v>100</v>
      </c>
      <c r="K107" s="24" t="s">
        <v>34</v>
      </c>
      <c r="L107" s="24" t="s">
        <v>36</v>
      </c>
      <c r="M107" s="24" t="s">
        <v>35</v>
      </c>
      <c r="N107" s="5" t="s">
        <v>37</v>
      </c>
      <c r="O107" s="5">
        <v>0</v>
      </c>
      <c r="P107" s="130"/>
      <c r="Q107" s="73">
        <v>6</v>
      </c>
      <c r="R107" s="53">
        <v>7.4733333333333336</v>
      </c>
      <c r="S107" s="20">
        <v>73</v>
      </c>
      <c r="T107" s="107">
        <v>699.61541748046875</v>
      </c>
      <c r="U107" s="107">
        <v>82.05084228515625</v>
      </c>
      <c r="V107" s="107">
        <v>38.481010437011719</v>
      </c>
      <c r="W107" s="107">
        <v>2.3550779819488525</v>
      </c>
      <c r="X107" s="107">
        <v>17.959220886230469</v>
      </c>
      <c r="Y107" s="107">
        <v>6.8325619697570801</v>
      </c>
      <c r="Z107" s="107">
        <v>30.03887939453125</v>
      </c>
      <c r="AA107" s="107">
        <v>0</v>
      </c>
      <c r="AB107" s="112">
        <f t="shared" si="0"/>
        <v>0</v>
      </c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</row>
    <row r="108" spans="1:42" ht="18.75" x14ac:dyDescent="0.25">
      <c r="A108" s="6" t="s">
        <v>30</v>
      </c>
      <c r="B108" s="6" t="s">
        <v>31</v>
      </c>
      <c r="C108" s="61" t="s">
        <v>39</v>
      </c>
      <c r="D108" s="5">
        <v>1</v>
      </c>
      <c r="E108" s="66">
        <v>8</v>
      </c>
      <c r="F108" s="5">
        <v>700</v>
      </c>
      <c r="G108" s="23">
        <v>1</v>
      </c>
      <c r="H108" s="24" t="s">
        <v>33</v>
      </c>
      <c r="I108" s="5">
        <v>2.5</v>
      </c>
      <c r="J108" s="5">
        <v>100</v>
      </c>
      <c r="K108" s="24" t="s">
        <v>34</v>
      </c>
      <c r="L108" s="24" t="s">
        <v>36</v>
      </c>
      <c r="M108" s="24" t="s">
        <v>35</v>
      </c>
      <c r="N108" s="5" t="s">
        <v>37</v>
      </c>
      <c r="O108" s="5">
        <v>0</v>
      </c>
      <c r="P108" s="130"/>
      <c r="Q108" s="73">
        <v>8</v>
      </c>
      <c r="R108" s="53">
        <v>1.5533333333333335</v>
      </c>
      <c r="S108" s="69"/>
      <c r="T108" s="107">
        <v>700.2401123046875</v>
      </c>
      <c r="U108" s="107">
        <v>71.466651916503906</v>
      </c>
      <c r="V108" s="107">
        <v>52.102901458740234</v>
      </c>
      <c r="W108" s="107">
        <v>2.2600150108337402</v>
      </c>
      <c r="X108" s="107">
        <v>28.523120880126953</v>
      </c>
      <c r="Y108" s="107">
        <v>6.7061481475830078</v>
      </c>
      <c r="Z108" s="107">
        <v>30.001960754394531</v>
      </c>
      <c r="AA108" s="107">
        <v>8.5202503204345703</v>
      </c>
      <c r="AB108" s="112">
        <f t="shared" si="0"/>
        <v>0.28968851089477538</v>
      </c>
      <c r="AC108" s="71"/>
      <c r="AD108" s="71"/>
      <c r="AE108" s="71"/>
      <c r="AF108" s="54">
        <v>25.7</v>
      </c>
      <c r="AG108" s="54"/>
      <c r="AH108" s="54">
        <v>20.8</v>
      </c>
      <c r="AI108" s="54">
        <v>9858</v>
      </c>
      <c r="AJ108" s="71"/>
      <c r="AK108" s="71"/>
      <c r="AL108" s="71"/>
      <c r="AM108" s="71"/>
      <c r="AN108" s="71"/>
      <c r="AO108" s="71"/>
      <c r="AP108" s="71"/>
    </row>
    <row r="109" spans="1:42" ht="18.75" x14ac:dyDescent="0.25">
      <c r="A109" s="6" t="s">
        <v>30</v>
      </c>
      <c r="B109" s="6" t="s">
        <v>31</v>
      </c>
      <c r="C109" s="61" t="s">
        <v>39</v>
      </c>
      <c r="D109" s="5">
        <v>1</v>
      </c>
      <c r="E109" s="66">
        <v>10</v>
      </c>
      <c r="F109" s="5">
        <v>700</v>
      </c>
      <c r="G109" s="23">
        <v>1</v>
      </c>
      <c r="H109" s="24" t="s">
        <v>33</v>
      </c>
      <c r="I109" s="5">
        <v>2.5</v>
      </c>
      <c r="J109" s="5">
        <v>100</v>
      </c>
      <c r="K109" s="24" t="s">
        <v>34</v>
      </c>
      <c r="L109" s="24" t="s">
        <v>36</v>
      </c>
      <c r="M109" s="24" t="s">
        <v>35</v>
      </c>
      <c r="N109" s="5" t="s">
        <v>37</v>
      </c>
      <c r="O109" s="5">
        <v>0</v>
      </c>
      <c r="P109" s="130"/>
      <c r="Q109" s="73">
        <v>10</v>
      </c>
      <c r="R109" s="53">
        <v>1.1333333333333333</v>
      </c>
      <c r="S109" s="69"/>
      <c r="T109" s="107">
        <v>700.7401123046875</v>
      </c>
      <c r="U109" s="107">
        <v>100</v>
      </c>
      <c r="V109" s="107">
        <v>57.999179840087891</v>
      </c>
      <c r="W109" s="107">
        <v>2.4851601123809814</v>
      </c>
      <c r="X109" s="107">
        <v>0</v>
      </c>
      <c r="Y109" s="107">
        <v>6.8678250312805176</v>
      </c>
      <c r="Z109" s="107">
        <v>30.008100509643555</v>
      </c>
      <c r="AA109" s="107">
        <v>12.697830200195313</v>
      </c>
      <c r="AB109" s="112">
        <f t="shared" si="0"/>
        <v>0.43172622680664063</v>
      </c>
      <c r="AC109" s="71"/>
      <c r="AD109" s="71"/>
      <c r="AE109" s="71"/>
      <c r="AF109" s="54">
        <v>21</v>
      </c>
      <c r="AG109" s="54"/>
      <c r="AH109" s="54">
        <v>20.5</v>
      </c>
      <c r="AI109" s="54">
        <v>21999</v>
      </c>
      <c r="AJ109" s="71"/>
      <c r="AK109" s="71"/>
      <c r="AL109" s="71"/>
      <c r="AM109" s="71"/>
      <c r="AN109" s="71"/>
      <c r="AO109" s="71"/>
      <c r="AP109" s="71"/>
    </row>
    <row r="110" spans="1:42" ht="18.75" x14ac:dyDescent="0.25">
      <c r="A110" s="6" t="s">
        <v>30</v>
      </c>
      <c r="B110" s="6" t="s">
        <v>31</v>
      </c>
      <c r="C110" s="61" t="s">
        <v>39</v>
      </c>
      <c r="D110" s="5">
        <v>1</v>
      </c>
      <c r="E110" s="66">
        <v>12</v>
      </c>
      <c r="F110" s="5">
        <v>700</v>
      </c>
      <c r="G110" s="23">
        <v>1</v>
      </c>
      <c r="H110" s="24" t="s">
        <v>33</v>
      </c>
      <c r="I110" s="5">
        <v>2.5</v>
      </c>
      <c r="J110" s="5">
        <v>100</v>
      </c>
      <c r="K110" s="24" t="s">
        <v>34</v>
      </c>
      <c r="L110" s="24" t="s">
        <v>36</v>
      </c>
      <c r="M110" s="24" t="s">
        <v>35</v>
      </c>
      <c r="N110" s="5" t="s">
        <v>37</v>
      </c>
      <c r="O110" s="5">
        <v>0</v>
      </c>
      <c r="P110" s="130"/>
      <c r="Q110" s="73">
        <v>12</v>
      </c>
      <c r="R110" s="53">
        <v>2.0366666666666666</v>
      </c>
      <c r="S110" s="69"/>
      <c r="T110" s="107">
        <v>699.8167724609375</v>
      </c>
      <c r="U110" s="107">
        <v>100</v>
      </c>
      <c r="V110" s="107">
        <v>64.908119201660156</v>
      </c>
      <c r="W110" s="107">
        <v>2.4870851039886475</v>
      </c>
      <c r="X110" s="107">
        <v>0</v>
      </c>
      <c r="Y110" s="107">
        <v>6.8817968368530273</v>
      </c>
      <c r="Z110" s="107">
        <v>30.008140563964844</v>
      </c>
      <c r="AA110" s="107">
        <v>0</v>
      </c>
      <c r="AB110" s="112">
        <f t="shared" si="0"/>
        <v>0</v>
      </c>
      <c r="AC110" s="71"/>
      <c r="AD110" s="71"/>
      <c r="AE110" s="71"/>
      <c r="AF110" s="54">
        <v>23.5</v>
      </c>
      <c r="AG110" s="54"/>
      <c r="AH110" s="54">
        <v>24</v>
      </c>
      <c r="AI110" s="54">
        <v>24582</v>
      </c>
      <c r="AJ110" s="71"/>
      <c r="AK110" s="71"/>
      <c r="AL110" s="71"/>
      <c r="AM110" s="71"/>
      <c r="AN110" s="71"/>
      <c r="AO110" s="71"/>
      <c r="AP110" s="71"/>
    </row>
    <row r="111" spans="1:42" ht="18.75" x14ac:dyDescent="0.25">
      <c r="A111" s="6" t="s">
        <v>30</v>
      </c>
      <c r="B111" s="6" t="s">
        <v>31</v>
      </c>
      <c r="C111" s="61" t="s">
        <v>39</v>
      </c>
      <c r="D111" s="5">
        <v>1</v>
      </c>
      <c r="E111" s="66">
        <v>14</v>
      </c>
      <c r="F111" s="5">
        <v>700</v>
      </c>
      <c r="G111" s="23">
        <v>1</v>
      </c>
      <c r="H111" s="24" t="s">
        <v>33</v>
      </c>
      <c r="I111" s="5">
        <v>2.5</v>
      </c>
      <c r="J111" s="5">
        <v>100</v>
      </c>
      <c r="K111" s="24" t="s">
        <v>34</v>
      </c>
      <c r="L111" s="24" t="s">
        <v>36</v>
      </c>
      <c r="M111" s="24" t="s">
        <v>35</v>
      </c>
      <c r="N111" s="5" t="s">
        <v>37</v>
      </c>
      <c r="O111" s="5">
        <v>0</v>
      </c>
      <c r="P111" s="130"/>
      <c r="Q111" s="73">
        <v>14</v>
      </c>
      <c r="R111" s="53">
        <v>2.2399999999999998</v>
      </c>
      <c r="S111" s="69"/>
      <c r="T111" s="107">
        <v>700.47161865234375</v>
      </c>
      <c r="U111" s="107">
        <v>100</v>
      </c>
      <c r="V111" s="107">
        <v>70.077583312988281</v>
      </c>
      <c r="W111" s="107">
        <v>2.4800000190734863</v>
      </c>
      <c r="X111" s="107">
        <v>0</v>
      </c>
      <c r="Y111" s="107">
        <v>6.8961009979248047</v>
      </c>
      <c r="Z111" s="107">
        <v>30.001800537109375</v>
      </c>
      <c r="AA111" s="107">
        <v>0</v>
      </c>
      <c r="AB111" s="112">
        <f t="shared" si="0"/>
        <v>0</v>
      </c>
      <c r="AC111" s="71"/>
      <c r="AD111" s="71"/>
      <c r="AE111" s="71"/>
      <c r="AF111" s="54">
        <v>25</v>
      </c>
      <c r="AG111" s="54"/>
      <c r="AH111" s="54">
        <v>25.5</v>
      </c>
      <c r="AI111" s="54">
        <v>24186</v>
      </c>
      <c r="AJ111" s="71"/>
      <c r="AK111" s="71"/>
      <c r="AL111" s="71"/>
      <c r="AM111" s="71"/>
      <c r="AN111" s="71"/>
      <c r="AO111" s="71"/>
      <c r="AP111" s="71"/>
    </row>
    <row r="112" spans="1:42" ht="18.75" x14ac:dyDescent="0.25">
      <c r="A112" s="6" t="s">
        <v>30</v>
      </c>
      <c r="B112" s="6" t="s">
        <v>31</v>
      </c>
      <c r="C112" s="61" t="s">
        <v>39</v>
      </c>
      <c r="D112" s="5">
        <v>1</v>
      </c>
      <c r="E112" s="66">
        <v>16</v>
      </c>
      <c r="F112" s="5">
        <v>700</v>
      </c>
      <c r="G112" s="23">
        <v>1</v>
      </c>
      <c r="H112" s="24" t="s">
        <v>33</v>
      </c>
      <c r="I112" s="5">
        <v>2.5</v>
      </c>
      <c r="J112" s="5">
        <v>100</v>
      </c>
      <c r="K112" s="24" t="s">
        <v>34</v>
      </c>
      <c r="L112" s="24" t="s">
        <v>36</v>
      </c>
      <c r="M112" s="24" t="s">
        <v>35</v>
      </c>
      <c r="N112" s="5" t="s">
        <v>37</v>
      </c>
      <c r="O112" s="5">
        <v>0</v>
      </c>
      <c r="P112" s="130"/>
      <c r="Q112" s="73">
        <v>16</v>
      </c>
      <c r="R112" s="53">
        <v>2.4433333333333334</v>
      </c>
      <c r="S112" s="69"/>
      <c r="T112" s="107">
        <v>699.97418212890625</v>
      </c>
      <c r="U112" s="107">
        <v>100</v>
      </c>
      <c r="V112" s="107">
        <v>73.107383728027344</v>
      </c>
      <c r="W112" s="107">
        <v>2.4800000190734863</v>
      </c>
      <c r="X112" s="107">
        <v>0</v>
      </c>
      <c r="Y112" s="107">
        <v>6.891444206237793</v>
      </c>
      <c r="Z112" s="107">
        <v>29.983480453491211</v>
      </c>
      <c r="AA112" s="107">
        <v>0</v>
      </c>
      <c r="AB112" s="112">
        <f t="shared" si="0"/>
        <v>0</v>
      </c>
      <c r="AC112" s="71"/>
      <c r="AD112" s="71"/>
      <c r="AE112" s="71"/>
      <c r="AF112" s="54">
        <v>26.7</v>
      </c>
      <c r="AG112" s="54"/>
      <c r="AH112" s="54">
        <v>26.3</v>
      </c>
      <c r="AI112" s="54">
        <v>24115</v>
      </c>
      <c r="AJ112" s="71"/>
      <c r="AK112" s="71"/>
      <c r="AL112" s="71"/>
      <c r="AM112" s="71"/>
      <c r="AN112" s="71"/>
      <c r="AO112" s="71"/>
      <c r="AP112" s="71"/>
    </row>
    <row r="113" spans="1:42" ht="18.75" x14ac:dyDescent="0.25">
      <c r="A113" s="6" t="s">
        <v>30</v>
      </c>
      <c r="B113" s="6" t="s">
        <v>31</v>
      </c>
      <c r="C113" s="61" t="s">
        <v>39</v>
      </c>
      <c r="D113" s="5">
        <v>1</v>
      </c>
      <c r="E113" s="66">
        <v>18</v>
      </c>
      <c r="F113" s="5">
        <v>700</v>
      </c>
      <c r="G113" s="23">
        <v>1</v>
      </c>
      <c r="H113" s="24" t="s">
        <v>33</v>
      </c>
      <c r="I113" s="5">
        <v>2.5</v>
      </c>
      <c r="J113" s="5">
        <v>100</v>
      </c>
      <c r="K113" s="24" t="s">
        <v>34</v>
      </c>
      <c r="L113" s="24" t="s">
        <v>36</v>
      </c>
      <c r="M113" s="24" t="s">
        <v>35</v>
      </c>
      <c r="N113" s="5" t="s">
        <v>37</v>
      </c>
      <c r="O113" s="5">
        <v>0</v>
      </c>
      <c r="P113" s="130"/>
      <c r="Q113" s="73">
        <v>18</v>
      </c>
      <c r="R113" s="53">
        <v>0.24</v>
      </c>
      <c r="S113" s="69"/>
      <c r="T113" s="107">
        <v>699.96417236328125</v>
      </c>
      <c r="U113" s="107">
        <v>100</v>
      </c>
      <c r="V113" s="107">
        <v>74.789703369140625</v>
      </c>
      <c r="W113" s="107">
        <v>2.4897398948669434</v>
      </c>
      <c r="X113" s="107">
        <v>0</v>
      </c>
      <c r="Y113" s="107">
        <v>6.8821291923522949</v>
      </c>
      <c r="Z113" s="107">
        <v>30.001920700073242</v>
      </c>
      <c r="AA113" s="107">
        <v>0</v>
      </c>
      <c r="AB113" s="112">
        <f t="shared" si="0"/>
        <v>0</v>
      </c>
      <c r="AC113" s="71"/>
      <c r="AD113" s="71"/>
      <c r="AE113" s="71"/>
      <c r="AF113" s="54">
        <v>27</v>
      </c>
      <c r="AG113" s="54"/>
      <c r="AH113" s="54">
        <v>26.6</v>
      </c>
      <c r="AI113" s="54">
        <v>24147</v>
      </c>
      <c r="AJ113" s="71"/>
      <c r="AK113" s="71"/>
      <c r="AL113" s="71"/>
      <c r="AM113" s="71"/>
      <c r="AN113" s="71"/>
      <c r="AO113" s="71"/>
      <c r="AP113" s="71"/>
    </row>
    <row r="114" spans="1:42" ht="18.75" x14ac:dyDescent="0.25">
      <c r="A114" s="6" t="s">
        <v>30</v>
      </c>
      <c r="B114" s="6" t="s">
        <v>31</v>
      </c>
      <c r="C114" s="61" t="s">
        <v>39</v>
      </c>
      <c r="D114" s="5">
        <v>1</v>
      </c>
      <c r="E114" s="66">
        <v>20</v>
      </c>
      <c r="F114" s="5">
        <v>700</v>
      </c>
      <c r="G114" s="23">
        <v>1</v>
      </c>
      <c r="H114" s="24" t="s">
        <v>33</v>
      </c>
      <c r="I114" s="5">
        <v>2.5</v>
      </c>
      <c r="J114" s="5">
        <v>100</v>
      </c>
      <c r="K114" s="24" t="s">
        <v>34</v>
      </c>
      <c r="L114" s="24" t="s">
        <v>36</v>
      </c>
      <c r="M114" s="24" t="s">
        <v>35</v>
      </c>
      <c r="N114" s="5" t="s">
        <v>37</v>
      </c>
      <c r="O114" s="5">
        <v>0</v>
      </c>
      <c r="P114" s="130"/>
      <c r="Q114" s="73">
        <v>20</v>
      </c>
      <c r="R114" s="74"/>
      <c r="S114" s="69"/>
      <c r="T114" s="107">
        <v>700.16131591796875</v>
      </c>
      <c r="U114" s="107">
        <v>100</v>
      </c>
      <c r="V114" s="107">
        <v>76.308692932128906</v>
      </c>
      <c r="W114" s="107">
        <v>2.4800040721893311</v>
      </c>
      <c r="X114" s="107">
        <v>0</v>
      </c>
      <c r="Y114" s="107">
        <v>6.8887829780578613</v>
      </c>
      <c r="Z114" s="107">
        <v>29.995819091796875</v>
      </c>
      <c r="AA114" s="107">
        <v>0</v>
      </c>
      <c r="AB114" s="112">
        <f t="shared" si="0"/>
        <v>0</v>
      </c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</row>
    <row r="115" spans="1:42" ht="18.75" x14ac:dyDescent="0.25">
      <c r="A115" s="6" t="s">
        <v>30</v>
      </c>
      <c r="B115" s="6" t="s">
        <v>31</v>
      </c>
      <c r="C115" s="61" t="s">
        <v>39</v>
      </c>
      <c r="D115" s="5">
        <v>1</v>
      </c>
      <c r="E115" s="66">
        <v>22</v>
      </c>
      <c r="F115" s="5">
        <v>700</v>
      </c>
      <c r="G115" s="23">
        <v>1</v>
      </c>
      <c r="H115" s="24" t="s">
        <v>33</v>
      </c>
      <c r="I115" s="5">
        <v>2.5</v>
      </c>
      <c r="J115" s="5">
        <v>100</v>
      </c>
      <c r="K115" s="24" t="s">
        <v>34</v>
      </c>
      <c r="L115" s="24" t="s">
        <v>36</v>
      </c>
      <c r="M115" s="24" t="s">
        <v>35</v>
      </c>
      <c r="N115" s="5" t="s">
        <v>37</v>
      </c>
      <c r="O115" s="5">
        <v>0</v>
      </c>
      <c r="P115" s="130"/>
      <c r="Q115" s="73">
        <v>22</v>
      </c>
      <c r="R115" s="74"/>
      <c r="S115" s="69"/>
      <c r="T115" s="108">
        <v>700.03857421875</v>
      </c>
      <c r="U115" s="108">
        <v>100</v>
      </c>
      <c r="V115" s="108">
        <v>77.517349243164063</v>
      </c>
      <c r="W115" s="108">
        <v>2.4929990768432617</v>
      </c>
      <c r="X115" s="108">
        <v>0</v>
      </c>
      <c r="Y115" s="108">
        <v>6.877471923828125</v>
      </c>
      <c r="Z115" s="109">
        <v>29.99</v>
      </c>
      <c r="AA115" s="109">
        <v>0</v>
      </c>
      <c r="AB115" s="112">
        <f t="shared" si="0"/>
        <v>0</v>
      </c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</row>
    <row r="116" spans="1:42" ht="18.75" x14ac:dyDescent="0.25">
      <c r="A116" s="6" t="s">
        <v>30</v>
      </c>
      <c r="B116" s="6" t="s">
        <v>31</v>
      </c>
      <c r="C116" s="61" t="s">
        <v>39</v>
      </c>
      <c r="D116" s="5">
        <v>1</v>
      </c>
      <c r="E116" s="66">
        <v>24</v>
      </c>
      <c r="F116" s="5">
        <v>700</v>
      </c>
      <c r="G116" s="23">
        <v>1</v>
      </c>
      <c r="H116" s="24" t="s">
        <v>33</v>
      </c>
      <c r="I116" s="5">
        <v>2.5</v>
      </c>
      <c r="J116" s="5">
        <v>100</v>
      </c>
      <c r="K116" s="24" t="s">
        <v>34</v>
      </c>
      <c r="L116" s="24" t="s">
        <v>36</v>
      </c>
      <c r="M116" s="24" t="s">
        <v>35</v>
      </c>
      <c r="N116" s="5" t="s">
        <v>37</v>
      </c>
      <c r="O116" s="5">
        <v>0</v>
      </c>
      <c r="P116" s="130"/>
      <c r="Q116" s="73">
        <v>24</v>
      </c>
      <c r="R116" s="74"/>
      <c r="S116" s="69"/>
      <c r="T116" s="108">
        <v>699.66571044921875</v>
      </c>
      <c r="U116" s="108">
        <v>100</v>
      </c>
      <c r="V116" s="108">
        <v>78.154342651367188</v>
      </c>
      <c r="W116" s="108">
        <v>2.5</v>
      </c>
      <c r="X116" s="108">
        <v>0</v>
      </c>
      <c r="Y116" s="108">
        <v>6.8961009979248047</v>
      </c>
      <c r="Z116" s="108">
        <v>30.014280319213867</v>
      </c>
      <c r="AA116" s="108">
        <v>0</v>
      </c>
      <c r="AB116" s="112">
        <f t="shared" si="0"/>
        <v>0</v>
      </c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</row>
    <row r="117" spans="1:42" ht="18.75" x14ac:dyDescent="0.25">
      <c r="A117" s="6" t="s">
        <v>30</v>
      </c>
      <c r="B117" s="6" t="s">
        <v>31</v>
      </c>
      <c r="C117" s="61" t="s">
        <v>39</v>
      </c>
      <c r="D117" s="5">
        <v>2</v>
      </c>
      <c r="E117" s="66">
        <v>26</v>
      </c>
      <c r="F117" s="5">
        <v>700</v>
      </c>
      <c r="G117" s="23">
        <v>1</v>
      </c>
      <c r="H117" s="24" t="s">
        <v>33</v>
      </c>
      <c r="I117" s="5">
        <v>2.5</v>
      </c>
      <c r="J117" s="5">
        <v>100</v>
      </c>
      <c r="K117" s="24" t="s">
        <v>34</v>
      </c>
      <c r="L117" s="24" t="s">
        <v>36</v>
      </c>
      <c r="M117" s="24" t="s">
        <v>35</v>
      </c>
      <c r="N117" s="5" t="s">
        <v>37</v>
      </c>
      <c r="O117" s="5">
        <v>0</v>
      </c>
      <c r="P117" s="130"/>
      <c r="Q117" s="73">
        <v>26</v>
      </c>
      <c r="R117" s="74"/>
      <c r="S117" s="69"/>
      <c r="T117" s="108">
        <v>699.99652099609375</v>
      </c>
      <c r="U117" s="108">
        <v>100</v>
      </c>
      <c r="V117" s="108">
        <v>78.734176635742188</v>
      </c>
      <c r="W117" s="108">
        <v>2.5</v>
      </c>
      <c r="X117" s="108">
        <v>0</v>
      </c>
      <c r="Y117" s="108">
        <v>6.8851227760314941</v>
      </c>
      <c r="Z117" s="108">
        <v>29.995660781860352</v>
      </c>
      <c r="AA117" s="108">
        <v>0</v>
      </c>
      <c r="AB117" s="112">
        <f t="shared" si="0"/>
        <v>0</v>
      </c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</row>
    <row r="118" spans="1:42" ht="18.75" x14ac:dyDescent="0.25">
      <c r="A118" s="6" t="s">
        <v>30</v>
      </c>
      <c r="B118" s="6" t="s">
        <v>31</v>
      </c>
      <c r="C118" s="61" t="s">
        <v>39</v>
      </c>
      <c r="D118" s="5">
        <v>2</v>
      </c>
      <c r="E118" s="66">
        <v>28</v>
      </c>
      <c r="F118" s="5">
        <v>700</v>
      </c>
      <c r="G118" s="23">
        <v>1</v>
      </c>
      <c r="H118" s="24" t="s">
        <v>33</v>
      </c>
      <c r="I118" s="5">
        <v>2.5</v>
      </c>
      <c r="J118" s="5">
        <v>100</v>
      </c>
      <c r="K118" s="24" t="s">
        <v>34</v>
      </c>
      <c r="L118" s="24" t="s">
        <v>36</v>
      </c>
      <c r="M118" s="24" t="s">
        <v>35</v>
      </c>
      <c r="N118" s="5" t="s">
        <v>37</v>
      </c>
      <c r="O118" s="5">
        <v>0</v>
      </c>
      <c r="P118" s="130"/>
      <c r="Q118" s="73">
        <v>28</v>
      </c>
      <c r="R118" s="74"/>
      <c r="S118" s="69"/>
      <c r="T118" s="108">
        <v>700.0687255859375</v>
      </c>
      <c r="U118" s="108">
        <v>100</v>
      </c>
      <c r="V118" s="108">
        <v>79.29766845703125</v>
      </c>
      <c r="W118" s="108">
        <v>2.5</v>
      </c>
      <c r="X118" s="108">
        <v>0</v>
      </c>
      <c r="Y118" s="108">
        <v>6.893773078918457</v>
      </c>
      <c r="Z118" s="108">
        <v>30.001819610595703</v>
      </c>
      <c r="AA118" s="108">
        <v>0</v>
      </c>
      <c r="AB118" s="112">
        <f t="shared" si="0"/>
        <v>0</v>
      </c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</row>
    <row r="119" spans="1:42" ht="18.75" x14ac:dyDescent="0.25">
      <c r="A119" s="6" t="s">
        <v>30</v>
      </c>
      <c r="B119" s="6" t="s">
        <v>31</v>
      </c>
      <c r="C119" s="61" t="s">
        <v>39</v>
      </c>
      <c r="D119" s="5">
        <v>2</v>
      </c>
      <c r="E119" s="66">
        <v>30</v>
      </c>
      <c r="F119" s="5">
        <v>700</v>
      </c>
      <c r="G119" s="23">
        <v>1</v>
      </c>
      <c r="H119" s="24" t="s">
        <v>33</v>
      </c>
      <c r="I119" s="5">
        <v>2.5</v>
      </c>
      <c r="J119" s="5">
        <v>100</v>
      </c>
      <c r="K119" s="24" t="s">
        <v>34</v>
      </c>
      <c r="L119" s="24" t="s">
        <v>36</v>
      </c>
      <c r="M119" s="24" t="s">
        <v>35</v>
      </c>
      <c r="N119" s="5" t="s">
        <v>37</v>
      </c>
      <c r="O119" s="5">
        <v>0</v>
      </c>
      <c r="P119" s="63"/>
      <c r="Q119" s="73">
        <v>30</v>
      </c>
      <c r="R119" s="74"/>
      <c r="S119" s="69"/>
      <c r="T119" s="108">
        <v>700.1602783203125</v>
      </c>
      <c r="U119" s="108">
        <v>100</v>
      </c>
      <c r="V119" s="108">
        <v>79.608001708984375</v>
      </c>
      <c r="W119" s="108">
        <v>2.5</v>
      </c>
      <c r="X119" s="108">
        <v>0</v>
      </c>
      <c r="Y119" s="108">
        <v>6.8980979919433594</v>
      </c>
      <c r="Z119" s="108">
        <v>30.026300430297852</v>
      </c>
      <c r="AA119" s="108">
        <v>0</v>
      </c>
      <c r="AB119" s="112">
        <f t="shared" si="0"/>
        <v>0</v>
      </c>
      <c r="AC119" s="71"/>
      <c r="AD119" s="71"/>
      <c r="AE119" s="71"/>
      <c r="AF119" s="54">
        <v>31.2</v>
      </c>
      <c r="AG119" s="54"/>
      <c r="AH119" s="54"/>
      <c r="AI119" s="54">
        <v>23636</v>
      </c>
      <c r="AJ119" s="71"/>
      <c r="AK119" s="71"/>
      <c r="AL119" s="71"/>
      <c r="AM119" s="71"/>
      <c r="AN119" s="71"/>
      <c r="AO119" s="71"/>
      <c r="AP119" s="71"/>
    </row>
    <row r="120" spans="1:42" ht="18.75" x14ac:dyDescent="0.25">
      <c r="A120" s="6" t="s">
        <v>30</v>
      </c>
      <c r="B120" s="6" t="s">
        <v>31</v>
      </c>
      <c r="C120" s="61" t="s">
        <v>39</v>
      </c>
      <c r="D120" s="5">
        <v>2</v>
      </c>
      <c r="E120" s="66">
        <v>32</v>
      </c>
      <c r="F120" s="5">
        <v>700</v>
      </c>
      <c r="G120" s="23">
        <v>1</v>
      </c>
      <c r="H120" s="24" t="s">
        <v>33</v>
      </c>
      <c r="I120" s="5">
        <v>2.5</v>
      </c>
      <c r="J120" s="5">
        <v>100</v>
      </c>
      <c r="K120" s="24" t="s">
        <v>34</v>
      </c>
      <c r="L120" s="24" t="s">
        <v>36</v>
      </c>
      <c r="M120" s="24" t="s">
        <v>35</v>
      </c>
      <c r="N120" s="5" t="s">
        <v>37</v>
      </c>
      <c r="O120" s="5">
        <v>0</v>
      </c>
      <c r="P120" s="63"/>
      <c r="Q120" s="73">
        <v>32</v>
      </c>
      <c r="R120" s="78">
        <v>0.60699999999999998</v>
      </c>
      <c r="S120" s="20">
        <v>35.5</v>
      </c>
      <c r="T120" s="108">
        <v>699.788818359375</v>
      </c>
      <c r="U120" s="108">
        <v>100</v>
      </c>
      <c r="V120" s="108">
        <v>79.934661865234375</v>
      </c>
      <c r="W120" s="108">
        <v>2.5</v>
      </c>
      <c r="X120" s="108">
        <v>0</v>
      </c>
      <c r="Y120" s="108">
        <v>6.8901128768920898</v>
      </c>
      <c r="Z120" s="108">
        <v>30.002019882202148</v>
      </c>
      <c r="AA120" s="108">
        <v>0</v>
      </c>
      <c r="AB120" s="112">
        <f t="shared" si="0"/>
        <v>0</v>
      </c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</row>
    <row r="121" spans="1:42" ht="18.75" x14ac:dyDescent="0.25">
      <c r="A121" s="6" t="s">
        <v>30</v>
      </c>
      <c r="B121" s="6" t="s">
        <v>31</v>
      </c>
      <c r="C121" s="61" t="s">
        <v>39</v>
      </c>
      <c r="D121" s="5">
        <v>2</v>
      </c>
      <c r="E121" s="66">
        <v>34</v>
      </c>
      <c r="F121" s="5">
        <v>700</v>
      </c>
      <c r="G121" s="23">
        <v>1</v>
      </c>
      <c r="H121" s="24" t="s">
        <v>33</v>
      </c>
      <c r="I121" s="5">
        <v>2.5</v>
      </c>
      <c r="J121" s="5">
        <v>100</v>
      </c>
      <c r="K121" s="24" t="s">
        <v>34</v>
      </c>
      <c r="L121" s="24" t="s">
        <v>36</v>
      </c>
      <c r="M121" s="24" t="s">
        <v>35</v>
      </c>
      <c r="N121" s="5" t="s">
        <v>37</v>
      </c>
      <c r="O121" s="5">
        <v>0</v>
      </c>
      <c r="P121" s="63"/>
      <c r="Q121" s="73">
        <v>34</v>
      </c>
      <c r="R121" s="74"/>
      <c r="S121" s="69"/>
      <c r="T121" s="108">
        <v>700.31781005859375</v>
      </c>
      <c r="U121" s="108">
        <v>100</v>
      </c>
      <c r="V121" s="108">
        <v>80.318489074707031</v>
      </c>
      <c r="W121" s="108">
        <v>2.5</v>
      </c>
      <c r="X121" s="108">
        <v>0</v>
      </c>
      <c r="Y121" s="108">
        <v>6.8798007965087891</v>
      </c>
      <c r="Z121" s="108">
        <v>29.989599227905273</v>
      </c>
      <c r="AA121" s="108">
        <v>0</v>
      </c>
      <c r="AB121" s="112">
        <f t="shared" si="0"/>
        <v>0</v>
      </c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</row>
    <row r="122" spans="1:42" ht="18.75" x14ac:dyDescent="0.25">
      <c r="A122" s="6" t="s">
        <v>30</v>
      </c>
      <c r="B122" s="6" t="s">
        <v>31</v>
      </c>
      <c r="C122" s="61" t="s">
        <v>39</v>
      </c>
      <c r="D122" s="5">
        <v>2</v>
      </c>
      <c r="E122" s="66">
        <v>36</v>
      </c>
      <c r="F122" s="5">
        <v>700</v>
      </c>
      <c r="G122" s="23">
        <v>1</v>
      </c>
      <c r="H122" s="24" t="s">
        <v>33</v>
      </c>
      <c r="I122" s="5">
        <v>2.5</v>
      </c>
      <c r="J122" s="5">
        <v>100</v>
      </c>
      <c r="K122" s="24" t="s">
        <v>34</v>
      </c>
      <c r="L122" s="24" t="s">
        <v>36</v>
      </c>
      <c r="M122" s="24" t="s">
        <v>35</v>
      </c>
      <c r="N122" s="5" t="s">
        <v>37</v>
      </c>
      <c r="O122" s="5">
        <v>0</v>
      </c>
      <c r="P122" s="63"/>
      <c r="Q122" s="73">
        <v>36</v>
      </c>
      <c r="R122" s="74"/>
      <c r="S122" s="69"/>
      <c r="T122" s="108">
        <v>700.211181640625</v>
      </c>
      <c r="U122" s="108">
        <v>100</v>
      </c>
      <c r="V122" s="108">
        <v>80.440986633300781</v>
      </c>
      <c r="W122" s="108">
        <v>2.5</v>
      </c>
      <c r="X122" s="108">
        <v>0</v>
      </c>
      <c r="Y122" s="108">
        <v>6.8644981384277344</v>
      </c>
      <c r="Z122" s="108">
        <v>30.00200080871582</v>
      </c>
      <c r="AA122" s="108">
        <v>0</v>
      </c>
      <c r="AB122" s="112">
        <f t="shared" si="0"/>
        <v>0</v>
      </c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</row>
    <row r="123" spans="1:42" ht="18.75" x14ac:dyDescent="0.25">
      <c r="A123" s="6" t="s">
        <v>30</v>
      </c>
      <c r="B123" s="6" t="s">
        <v>31</v>
      </c>
      <c r="C123" s="61" t="s">
        <v>39</v>
      </c>
      <c r="D123" s="5">
        <v>2</v>
      </c>
      <c r="E123" s="66">
        <v>38</v>
      </c>
      <c r="F123" s="5">
        <v>700</v>
      </c>
      <c r="G123" s="23">
        <v>1</v>
      </c>
      <c r="H123" s="24" t="s">
        <v>33</v>
      </c>
      <c r="I123" s="5">
        <v>2.5</v>
      </c>
      <c r="J123" s="5">
        <v>100</v>
      </c>
      <c r="K123" s="24" t="s">
        <v>34</v>
      </c>
      <c r="L123" s="24" t="s">
        <v>36</v>
      </c>
      <c r="M123" s="24" t="s">
        <v>35</v>
      </c>
      <c r="N123" s="5" t="s">
        <v>37</v>
      </c>
      <c r="O123" s="5">
        <v>0</v>
      </c>
      <c r="P123" s="63"/>
      <c r="Q123" s="73">
        <v>38</v>
      </c>
      <c r="R123" s="74"/>
      <c r="S123" s="69"/>
      <c r="T123" s="108">
        <v>699.80462646484375</v>
      </c>
      <c r="U123" s="108">
        <v>100</v>
      </c>
      <c r="V123" s="108">
        <v>80.881988525390625</v>
      </c>
      <c r="W123" s="108">
        <v>2.5</v>
      </c>
      <c r="X123" s="108">
        <v>0</v>
      </c>
      <c r="Y123" s="108">
        <v>6.8515238761901855</v>
      </c>
      <c r="Z123" s="108">
        <v>30.014299392700195</v>
      </c>
      <c r="AA123" s="108">
        <v>0</v>
      </c>
      <c r="AB123" s="112">
        <f t="shared" si="0"/>
        <v>0</v>
      </c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2" ht="18.75" x14ac:dyDescent="0.25">
      <c r="A124" s="6" t="s">
        <v>30</v>
      </c>
      <c r="B124" s="6" t="s">
        <v>31</v>
      </c>
      <c r="C124" s="61" t="s">
        <v>39</v>
      </c>
      <c r="D124" s="5">
        <v>2</v>
      </c>
      <c r="E124" s="66">
        <v>40</v>
      </c>
      <c r="F124" s="5">
        <v>700</v>
      </c>
      <c r="G124" s="23">
        <v>1</v>
      </c>
      <c r="H124" s="24" t="s">
        <v>33</v>
      </c>
      <c r="I124" s="5">
        <v>2.5</v>
      </c>
      <c r="J124" s="5">
        <v>100</v>
      </c>
      <c r="K124" s="24" t="s">
        <v>34</v>
      </c>
      <c r="L124" s="24" t="s">
        <v>36</v>
      </c>
      <c r="M124" s="24" t="s">
        <v>35</v>
      </c>
      <c r="N124" s="5" t="s">
        <v>37</v>
      </c>
      <c r="O124" s="5">
        <v>0</v>
      </c>
      <c r="P124" s="63"/>
      <c r="Q124" s="73">
        <v>40</v>
      </c>
      <c r="R124" s="74"/>
      <c r="S124" s="69"/>
      <c r="T124" s="108">
        <v>700.35748291015625</v>
      </c>
      <c r="U124" s="108">
        <v>100</v>
      </c>
      <c r="V124" s="108">
        <v>81.184150695800781</v>
      </c>
      <c r="W124" s="108">
        <v>2.4934380054473877</v>
      </c>
      <c r="X124" s="108">
        <v>0</v>
      </c>
      <c r="Y124" s="108">
        <v>6.829899787902832</v>
      </c>
      <c r="Z124" s="108">
        <v>29.989740371704102</v>
      </c>
      <c r="AA124" s="108">
        <v>0</v>
      </c>
      <c r="AB124" s="112">
        <f t="shared" si="0"/>
        <v>0</v>
      </c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</row>
    <row r="125" spans="1:42" ht="18.75" x14ac:dyDescent="0.25">
      <c r="A125" s="6" t="s">
        <v>30</v>
      </c>
      <c r="B125" s="6" t="s">
        <v>31</v>
      </c>
      <c r="C125" s="61" t="s">
        <v>39</v>
      </c>
      <c r="D125" s="5">
        <v>2</v>
      </c>
      <c r="E125" s="66">
        <v>42</v>
      </c>
      <c r="F125" s="5">
        <v>700</v>
      </c>
      <c r="G125" s="23">
        <v>1</v>
      </c>
      <c r="H125" s="24" t="s">
        <v>33</v>
      </c>
      <c r="I125" s="5">
        <v>2.5</v>
      </c>
      <c r="J125" s="5">
        <v>100</v>
      </c>
      <c r="K125" s="24" t="s">
        <v>34</v>
      </c>
      <c r="L125" s="24" t="s">
        <v>36</v>
      </c>
      <c r="M125" s="24" t="s">
        <v>35</v>
      </c>
      <c r="N125" s="5" t="s">
        <v>37</v>
      </c>
      <c r="O125" s="5">
        <v>0</v>
      </c>
      <c r="P125" s="63"/>
      <c r="Q125" s="73">
        <v>42</v>
      </c>
      <c r="R125" s="74"/>
      <c r="S125" s="69"/>
      <c r="T125" s="108">
        <v>700.0501708984375</v>
      </c>
      <c r="U125" s="108">
        <v>100</v>
      </c>
      <c r="V125" s="108">
        <v>81.616981506347656</v>
      </c>
      <c r="W125" s="108">
        <v>2.5</v>
      </c>
      <c r="X125" s="108">
        <v>0</v>
      </c>
      <c r="Y125" s="108">
        <v>6.8076109886169434</v>
      </c>
      <c r="Z125" s="108">
        <v>30.014200210571289</v>
      </c>
      <c r="AA125" s="108">
        <v>0</v>
      </c>
      <c r="AB125" s="112">
        <f t="shared" si="0"/>
        <v>0</v>
      </c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</row>
    <row r="126" spans="1:42" ht="18.75" x14ac:dyDescent="0.25">
      <c r="A126" s="6" t="s">
        <v>30</v>
      </c>
      <c r="B126" s="6" t="s">
        <v>31</v>
      </c>
      <c r="C126" s="61" t="s">
        <v>39</v>
      </c>
      <c r="D126" s="5">
        <v>2</v>
      </c>
      <c r="E126" s="66">
        <v>44</v>
      </c>
      <c r="F126" s="5">
        <v>700</v>
      </c>
      <c r="G126" s="23">
        <v>1</v>
      </c>
      <c r="H126" s="24" t="s">
        <v>33</v>
      </c>
      <c r="I126" s="5">
        <v>2.5</v>
      </c>
      <c r="J126" s="5">
        <v>100</v>
      </c>
      <c r="K126" s="24" t="s">
        <v>34</v>
      </c>
      <c r="L126" s="24" t="s">
        <v>36</v>
      </c>
      <c r="M126" s="24" t="s">
        <v>35</v>
      </c>
      <c r="N126" s="5" t="s">
        <v>37</v>
      </c>
      <c r="O126" s="5">
        <v>0</v>
      </c>
      <c r="P126" s="63"/>
      <c r="Q126" s="73">
        <v>44</v>
      </c>
      <c r="R126" s="74"/>
      <c r="S126" s="69"/>
      <c r="T126" s="108">
        <v>700.4661865234375</v>
      </c>
      <c r="U126" s="108">
        <v>100</v>
      </c>
      <c r="V126" s="108">
        <v>81.919143676757813</v>
      </c>
      <c r="W126" s="108">
        <v>2.5</v>
      </c>
      <c r="X126" s="108">
        <v>0</v>
      </c>
      <c r="Y126" s="108">
        <v>6.7829937934875488</v>
      </c>
      <c r="Z126" s="108">
        <v>30.008079528808594</v>
      </c>
      <c r="AA126" s="108">
        <v>0</v>
      </c>
      <c r="AB126" s="112">
        <f t="shared" si="0"/>
        <v>0</v>
      </c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</row>
    <row r="127" spans="1:42" ht="18.75" x14ac:dyDescent="0.25">
      <c r="A127" s="6" t="s">
        <v>30</v>
      </c>
      <c r="B127" s="6" t="s">
        <v>31</v>
      </c>
      <c r="C127" s="61" t="s">
        <v>39</v>
      </c>
      <c r="D127" s="5">
        <v>2</v>
      </c>
      <c r="E127" s="66">
        <v>46</v>
      </c>
      <c r="F127" s="5">
        <v>700</v>
      </c>
      <c r="G127" s="23">
        <v>1</v>
      </c>
      <c r="H127" s="24" t="s">
        <v>33</v>
      </c>
      <c r="I127" s="5">
        <v>2.5</v>
      </c>
      <c r="J127" s="5">
        <v>100</v>
      </c>
      <c r="K127" s="24" t="s">
        <v>34</v>
      </c>
      <c r="L127" s="24" t="s">
        <v>36</v>
      </c>
      <c r="M127" s="24" t="s">
        <v>35</v>
      </c>
      <c r="N127" s="5" t="s">
        <v>37</v>
      </c>
      <c r="O127" s="5">
        <v>0</v>
      </c>
      <c r="P127" s="63"/>
      <c r="Q127" s="73">
        <v>46</v>
      </c>
      <c r="R127" s="74"/>
      <c r="S127" s="69"/>
      <c r="T127" s="108">
        <v>699.4896240234375</v>
      </c>
      <c r="U127" s="108">
        <v>100</v>
      </c>
      <c r="V127" s="108">
        <v>82.360153198242188</v>
      </c>
      <c r="W127" s="108">
        <v>2.5</v>
      </c>
      <c r="X127" s="108">
        <v>0</v>
      </c>
      <c r="Y127" s="108">
        <v>6.7587089538574219</v>
      </c>
      <c r="Z127" s="108">
        <v>29.995660781860352</v>
      </c>
      <c r="AA127" s="108">
        <v>0</v>
      </c>
      <c r="AB127" s="112">
        <f t="shared" si="0"/>
        <v>0</v>
      </c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</row>
    <row r="128" spans="1:42" ht="19.5" thickBot="1" x14ac:dyDescent="0.3">
      <c r="A128" s="6" t="s">
        <v>30</v>
      </c>
      <c r="B128" s="6" t="s">
        <v>31</v>
      </c>
      <c r="C128" s="61" t="s">
        <v>39</v>
      </c>
      <c r="D128" s="5">
        <v>2</v>
      </c>
      <c r="E128" s="66">
        <v>48</v>
      </c>
      <c r="F128" s="5">
        <v>700</v>
      </c>
      <c r="G128" s="23">
        <v>1</v>
      </c>
      <c r="H128" s="24" t="s">
        <v>33</v>
      </c>
      <c r="I128" s="5">
        <v>2.5</v>
      </c>
      <c r="J128" s="5">
        <v>100</v>
      </c>
      <c r="K128" s="24" t="s">
        <v>34</v>
      </c>
      <c r="L128" s="24" t="s">
        <v>36</v>
      </c>
      <c r="M128" s="24" t="s">
        <v>35</v>
      </c>
      <c r="N128" s="5" t="s">
        <v>37</v>
      </c>
      <c r="O128" s="5">
        <v>0</v>
      </c>
      <c r="P128" s="63"/>
      <c r="Q128" s="73">
        <v>48</v>
      </c>
      <c r="R128" s="78">
        <v>5.0570000000000004</v>
      </c>
      <c r="S128" s="20">
        <v>50</v>
      </c>
      <c r="T128" s="108">
        <v>699.73138427734375</v>
      </c>
      <c r="U128" s="108">
        <v>100</v>
      </c>
      <c r="V128" s="108">
        <v>82.825637817382813</v>
      </c>
      <c r="W128" s="108">
        <v>2.5</v>
      </c>
      <c r="X128" s="108">
        <v>0</v>
      </c>
      <c r="Y128" s="108">
        <v>6.7310981750488281</v>
      </c>
      <c r="Z128" s="108">
        <v>29.995840072631836</v>
      </c>
      <c r="AA128" s="108">
        <v>0</v>
      </c>
      <c r="AB128" s="112">
        <f t="shared" si="0"/>
        <v>0</v>
      </c>
      <c r="AC128" s="20">
        <v>0.34</v>
      </c>
      <c r="AD128" s="20">
        <v>0.48</v>
      </c>
      <c r="AE128" s="20">
        <f>AVERAGE(AC128:AD128)</f>
        <v>0.41000000000000003</v>
      </c>
      <c r="AF128" s="54">
        <v>34.9</v>
      </c>
      <c r="AG128" s="54"/>
      <c r="AH128" s="54"/>
      <c r="AI128" s="54">
        <v>96</v>
      </c>
      <c r="AJ128" s="71"/>
      <c r="AK128" s="71"/>
      <c r="AL128" s="71"/>
      <c r="AM128" s="71"/>
      <c r="AN128" s="71"/>
      <c r="AO128" s="71"/>
      <c r="AP128" s="71"/>
    </row>
    <row r="129" spans="1:42" ht="19.5" thickBot="1" x14ac:dyDescent="0.3">
      <c r="A129" s="6" t="s">
        <v>30</v>
      </c>
      <c r="B129" s="6" t="s">
        <v>31</v>
      </c>
      <c r="C129" s="60" t="s">
        <v>38</v>
      </c>
      <c r="D129" s="5">
        <v>1</v>
      </c>
      <c r="E129" s="65">
        <v>0</v>
      </c>
      <c r="F129" s="5">
        <v>700</v>
      </c>
      <c r="G129" s="23">
        <v>1</v>
      </c>
      <c r="H129" s="24" t="s">
        <v>33</v>
      </c>
      <c r="I129" s="5">
        <v>2.5</v>
      </c>
      <c r="J129" s="5">
        <v>100</v>
      </c>
      <c r="K129" s="24" t="s">
        <v>34</v>
      </c>
      <c r="L129" s="24" t="s">
        <v>36</v>
      </c>
      <c r="M129" s="24" t="s">
        <v>35</v>
      </c>
      <c r="N129" s="5" t="s">
        <v>37</v>
      </c>
      <c r="O129" s="5">
        <v>0</v>
      </c>
      <c r="P129" s="63"/>
      <c r="Q129" s="67">
        <v>0</v>
      </c>
      <c r="R129" s="79">
        <v>0.30033333333333334</v>
      </c>
      <c r="S129" s="69"/>
      <c r="T129" s="111">
        <v>700.06988525390625</v>
      </c>
      <c r="U129" s="111">
        <v>100</v>
      </c>
      <c r="V129" s="111">
        <v>99.690483093261719</v>
      </c>
      <c r="W129" s="111">
        <v>2.5</v>
      </c>
      <c r="X129" s="111">
        <v>0</v>
      </c>
      <c r="Y129" s="111">
        <v>6.7647199630737305</v>
      </c>
      <c r="Z129" s="110">
        <v>29.97</v>
      </c>
      <c r="AA129" s="110">
        <v>0</v>
      </c>
      <c r="AB129" s="112">
        <f t="shared" si="0"/>
        <v>0</v>
      </c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</row>
    <row r="130" spans="1:42" ht="18.75" x14ac:dyDescent="0.25">
      <c r="A130" s="6" t="s">
        <v>30</v>
      </c>
      <c r="B130" s="6" t="s">
        <v>31</v>
      </c>
      <c r="C130" s="60" t="s">
        <v>38</v>
      </c>
      <c r="D130" s="5">
        <v>1</v>
      </c>
      <c r="E130" s="65">
        <v>2</v>
      </c>
      <c r="F130" s="5">
        <v>700</v>
      </c>
      <c r="G130" s="23">
        <v>1</v>
      </c>
      <c r="H130" s="24" t="s">
        <v>33</v>
      </c>
      <c r="I130" s="5">
        <v>2.5</v>
      </c>
      <c r="J130" s="5">
        <v>100</v>
      </c>
      <c r="K130" s="24" t="s">
        <v>34</v>
      </c>
      <c r="L130" s="24" t="s">
        <v>36</v>
      </c>
      <c r="M130" s="24" t="s">
        <v>35</v>
      </c>
      <c r="N130" s="5" t="s">
        <v>37</v>
      </c>
      <c r="O130" s="5">
        <v>0</v>
      </c>
      <c r="P130" s="63"/>
      <c r="Q130" s="67">
        <v>2</v>
      </c>
      <c r="R130" s="79">
        <v>0.59766666666666668</v>
      </c>
      <c r="S130" s="69"/>
      <c r="T130" s="111">
        <v>700.36572265625</v>
      </c>
      <c r="U130" s="111">
        <v>100</v>
      </c>
      <c r="V130" s="111">
        <v>94.498176574707031</v>
      </c>
      <c r="W130" s="111">
        <v>2.5</v>
      </c>
      <c r="X130" s="111">
        <v>0</v>
      </c>
      <c r="Y130" s="111">
        <v>6.8415818214416504</v>
      </c>
      <c r="Z130" s="110">
        <v>29.99</v>
      </c>
      <c r="AA130" s="110">
        <v>0</v>
      </c>
      <c r="AB130" s="112">
        <f t="shared" si="0"/>
        <v>0</v>
      </c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</row>
    <row r="131" spans="1:42" ht="18.75" x14ac:dyDescent="0.25">
      <c r="A131" s="6" t="s">
        <v>30</v>
      </c>
      <c r="B131" s="6" t="s">
        <v>31</v>
      </c>
      <c r="C131" s="60" t="s">
        <v>38</v>
      </c>
      <c r="D131" s="5">
        <v>1</v>
      </c>
      <c r="E131" s="66">
        <v>4</v>
      </c>
      <c r="F131" s="5">
        <v>700</v>
      </c>
      <c r="G131" s="23">
        <v>1</v>
      </c>
      <c r="H131" s="24" t="s">
        <v>33</v>
      </c>
      <c r="I131" s="5">
        <v>2.5</v>
      </c>
      <c r="J131" s="5">
        <v>100</v>
      </c>
      <c r="K131" s="24" t="s">
        <v>34</v>
      </c>
      <c r="L131" s="24" t="s">
        <v>36</v>
      </c>
      <c r="M131" s="24" t="s">
        <v>35</v>
      </c>
      <c r="N131" s="5" t="s">
        <v>37</v>
      </c>
      <c r="O131" s="5">
        <v>0</v>
      </c>
      <c r="P131" s="63"/>
      <c r="Q131" s="73">
        <v>4</v>
      </c>
      <c r="R131" s="79">
        <v>2.3533333333333335</v>
      </c>
      <c r="S131" s="69"/>
      <c r="T131" s="108">
        <v>700.48699951171875</v>
      </c>
      <c r="U131" s="108">
        <v>100</v>
      </c>
      <c r="V131" s="108">
        <v>79.749282836914063</v>
      </c>
      <c r="W131" s="108">
        <v>2.5</v>
      </c>
      <c r="X131" s="108">
        <v>0</v>
      </c>
      <c r="Y131" s="108">
        <v>6.8850698471069336</v>
      </c>
      <c r="Z131" s="110">
        <v>30</v>
      </c>
      <c r="AA131" s="110">
        <v>0</v>
      </c>
      <c r="AB131" s="112">
        <f t="shared" si="0"/>
        <v>0</v>
      </c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</row>
    <row r="132" spans="1:42" ht="18.75" x14ac:dyDescent="0.25">
      <c r="A132" s="6" t="s">
        <v>30</v>
      </c>
      <c r="B132" s="6" t="s">
        <v>31</v>
      </c>
      <c r="C132" s="60" t="s">
        <v>38</v>
      </c>
      <c r="D132" s="5">
        <v>1</v>
      </c>
      <c r="E132" s="66">
        <v>6</v>
      </c>
      <c r="F132" s="5">
        <v>700</v>
      </c>
      <c r="G132" s="23">
        <v>1</v>
      </c>
      <c r="H132" s="24" t="s">
        <v>33</v>
      </c>
      <c r="I132" s="5">
        <v>2.5</v>
      </c>
      <c r="J132" s="5">
        <v>100</v>
      </c>
      <c r="K132" s="24" t="s">
        <v>34</v>
      </c>
      <c r="L132" s="24" t="s">
        <v>36</v>
      </c>
      <c r="M132" s="24" t="s">
        <v>35</v>
      </c>
      <c r="N132" s="5" t="s">
        <v>37</v>
      </c>
      <c r="O132" s="5">
        <v>0</v>
      </c>
      <c r="P132" s="63"/>
      <c r="Q132" s="73">
        <v>6</v>
      </c>
      <c r="R132" s="79">
        <v>7.2933333333333339</v>
      </c>
      <c r="S132" s="20">
        <v>67.5</v>
      </c>
      <c r="T132" s="108">
        <v>699.942626953125</v>
      </c>
      <c r="U132" s="108">
        <v>87.418006896972656</v>
      </c>
      <c r="V132" s="108">
        <v>37.475818634033203</v>
      </c>
      <c r="W132" s="108">
        <v>2.4799509048461914</v>
      </c>
      <c r="X132" s="108">
        <v>12.593660354614258</v>
      </c>
      <c r="Y132" s="108">
        <v>6.7630338668823242</v>
      </c>
      <c r="Z132" s="110">
        <v>30.04</v>
      </c>
      <c r="AA132" s="110">
        <v>0</v>
      </c>
      <c r="AB132" s="112">
        <f t="shared" si="0"/>
        <v>0</v>
      </c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</row>
    <row r="133" spans="1:42" ht="18.75" x14ac:dyDescent="0.25">
      <c r="A133" s="6" t="s">
        <v>30</v>
      </c>
      <c r="B133" s="6" t="s">
        <v>31</v>
      </c>
      <c r="C133" s="60" t="s">
        <v>38</v>
      </c>
      <c r="D133" s="5">
        <v>1</v>
      </c>
      <c r="E133" s="66">
        <v>8</v>
      </c>
      <c r="F133" s="5">
        <v>700</v>
      </c>
      <c r="G133" s="23">
        <v>1</v>
      </c>
      <c r="H133" s="24" t="s">
        <v>33</v>
      </c>
      <c r="I133" s="5">
        <v>2.5</v>
      </c>
      <c r="J133" s="5">
        <v>100</v>
      </c>
      <c r="K133" s="24" t="s">
        <v>34</v>
      </c>
      <c r="L133" s="24" t="s">
        <v>36</v>
      </c>
      <c r="M133" s="24" t="s">
        <v>35</v>
      </c>
      <c r="N133" s="5" t="s">
        <v>37</v>
      </c>
      <c r="O133" s="5">
        <v>0</v>
      </c>
      <c r="P133" s="63"/>
      <c r="Q133" s="73">
        <v>8</v>
      </c>
      <c r="R133" s="79">
        <v>19.566666666666666</v>
      </c>
      <c r="S133" s="69"/>
      <c r="T133" s="108">
        <v>699.6005859375</v>
      </c>
      <c r="U133" s="108">
        <v>58.971599578857422</v>
      </c>
      <c r="V133" s="108">
        <v>39.727619171142578</v>
      </c>
      <c r="W133" s="108">
        <v>2.5599980354309082</v>
      </c>
      <c r="X133" s="108">
        <v>41.033771514892578</v>
      </c>
      <c r="Y133" s="108">
        <v>6.7637090682983398</v>
      </c>
      <c r="Z133" s="110">
        <v>30.03</v>
      </c>
      <c r="AA133" s="110">
        <v>8.5500000000000007</v>
      </c>
      <c r="AB133" s="112">
        <f t="shared" si="0"/>
        <v>0.29070000000000001</v>
      </c>
      <c r="AC133" s="71"/>
      <c r="AD133" s="71"/>
      <c r="AE133" s="71"/>
      <c r="AF133" s="57">
        <v>26.6</v>
      </c>
      <c r="AG133" s="57"/>
      <c r="AH133" s="57">
        <v>18.600000000000001</v>
      </c>
      <c r="AI133" s="57">
        <v>5818</v>
      </c>
      <c r="AJ133" s="71"/>
      <c r="AK133" s="71"/>
      <c r="AL133" s="71"/>
      <c r="AM133" s="71"/>
      <c r="AN133" s="71"/>
      <c r="AO133" s="71"/>
      <c r="AP133" s="71"/>
    </row>
    <row r="134" spans="1:42" ht="18.75" x14ac:dyDescent="0.25">
      <c r="A134" s="6" t="s">
        <v>30</v>
      </c>
      <c r="B134" s="6" t="s">
        <v>31</v>
      </c>
      <c r="C134" s="60" t="s">
        <v>38</v>
      </c>
      <c r="D134" s="5">
        <v>1</v>
      </c>
      <c r="E134" s="66">
        <v>10</v>
      </c>
      <c r="F134" s="5">
        <v>700</v>
      </c>
      <c r="G134" s="23">
        <v>1</v>
      </c>
      <c r="H134" s="24" t="s">
        <v>33</v>
      </c>
      <c r="I134" s="5">
        <v>2.5</v>
      </c>
      <c r="J134" s="5">
        <v>100</v>
      </c>
      <c r="K134" s="24" t="s">
        <v>34</v>
      </c>
      <c r="L134" s="24" t="s">
        <v>36</v>
      </c>
      <c r="M134" s="24" t="s">
        <v>35</v>
      </c>
      <c r="N134" s="5" t="s">
        <v>37</v>
      </c>
      <c r="O134" s="5">
        <v>0</v>
      </c>
      <c r="P134" s="63"/>
      <c r="Q134" s="73">
        <v>10</v>
      </c>
      <c r="R134" s="79">
        <v>31.933333333333337</v>
      </c>
      <c r="S134" s="69"/>
      <c r="T134" s="108">
        <v>700.22161865234375</v>
      </c>
      <c r="U134" s="108">
        <v>34.948970794677734</v>
      </c>
      <c r="V134" s="108">
        <v>51.334831237792969</v>
      </c>
      <c r="W134" s="108">
        <v>3.1357600688934326</v>
      </c>
      <c r="X134" s="108">
        <v>65.072837829589844</v>
      </c>
      <c r="Y134" s="108">
        <v>6.7441558837890625</v>
      </c>
      <c r="Z134" s="110">
        <v>30.01</v>
      </c>
      <c r="AA134" s="110">
        <v>12.7</v>
      </c>
      <c r="AB134" s="112">
        <f t="shared" si="0"/>
        <v>0.43180000000000002</v>
      </c>
      <c r="AC134" s="71"/>
      <c r="AD134" s="71"/>
      <c r="AE134" s="71"/>
      <c r="AF134" s="57">
        <v>20.9</v>
      </c>
      <c r="AG134" s="57"/>
      <c r="AH134" s="57">
        <v>12.2</v>
      </c>
      <c r="AI134" s="57">
        <v>675</v>
      </c>
      <c r="AJ134" s="71"/>
      <c r="AK134" s="71"/>
      <c r="AL134" s="71"/>
      <c r="AM134" s="71"/>
      <c r="AN134" s="71"/>
      <c r="AO134" s="71"/>
      <c r="AP134" s="71"/>
    </row>
    <row r="135" spans="1:42" ht="18.75" x14ac:dyDescent="0.25">
      <c r="A135" s="6" t="s">
        <v>30</v>
      </c>
      <c r="B135" s="6" t="s">
        <v>31</v>
      </c>
      <c r="C135" s="60" t="s">
        <v>38</v>
      </c>
      <c r="D135" s="5">
        <v>1</v>
      </c>
      <c r="E135" s="66">
        <v>12</v>
      </c>
      <c r="F135" s="5">
        <v>700</v>
      </c>
      <c r="G135" s="23">
        <v>1</v>
      </c>
      <c r="H135" s="24" t="s">
        <v>33</v>
      </c>
      <c r="I135" s="5">
        <v>2.5</v>
      </c>
      <c r="J135" s="5">
        <v>100</v>
      </c>
      <c r="K135" s="24" t="s">
        <v>34</v>
      </c>
      <c r="L135" s="24" t="s">
        <v>36</v>
      </c>
      <c r="M135" s="24" t="s">
        <v>35</v>
      </c>
      <c r="N135" s="5" t="s">
        <v>37</v>
      </c>
      <c r="O135" s="5">
        <v>0</v>
      </c>
      <c r="P135" s="63"/>
      <c r="Q135" s="73">
        <v>12</v>
      </c>
      <c r="R135" s="79">
        <v>40.333333333333336</v>
      </c>
      <c r="S135" s="69"/>
      <c r="T135" s="108">
        <v>700.35009765625</v>
      </c>
      <c r="U135" s="108">
        <v>59.273220062255859</v>
      </c>
      <c r="V135" s="108">
        <v>42.528820037841797</v>
      </c>
      <c r="W135" s="108">
        <v>2.5397899150848389</v>
      </c>
      <c r="X135" s="108">
        <v>40.722999572753906</v>
      </c>
      <c r="Y135" s="108">
        <v>6.796745777130127</v>
      </c>
      <c r="Z135" s="110">
        <v>30.01</v>
      </c>
      <c r="AA135" s="110">
        <v>13.33</v>
      </c>
      <c r="AB135" s="112">
        <f t="shared" si="0"/>
        <v>0.45321999999999996</v>
      </c>
      <c r="AC135" s="71"/>
      <c r="AD135" s="71"/>
      <c r="AE135" s="71"/>
      <c r="AF135" s="57">
        <v>26.1</v>
      </c>
      <c r="AG135" s="57"/>
      <c r="AH135" s="57">
        <v>13.3</v>
      </c>
      <c r="AI135" s="57">
        <v>1908</v>
      </c>
      <c r="AJ135" s="71"/>
      <c r="AK135" s="71"/>
      <c r="AL135" s="71"/>
      <c r="AM135" s="71"/>
      <c r="AN135" s="71"/>
      <c r="AO135" s="71"/>
      <c r="AP135" s="71"/>
    </row>
    <row r="136" spans="1:42" ht="18.75" x14ac:dyDescent="0.25">
      <c r="A136" s="6" t="s">
        <v>30</v>
      </c>
      <c r="B136" s="6" t="s">
        <v>31</v>
      </c>
      <c r="C136" s="60" t="s">
        <v>38</v>
      </c>
      <c r="D136" s="5">
        <v>1</v>
      </c>
      <c r="E136" s="66">
        <v>14</v>
      </c>
      <c r="F136" s="5">
        <v>700</v>
      </c>
      <c r="G136" s="23">
        <v>1</v>
      </c>
      <c r="H136" s="24" t="s">
        <v>33</v>
      </c>
      <c r="I136" s="5">
        <v>2.5</v>
      </c>
      <c r="J136" s="5">
        <v>100</v>
      </c>
      <c r="K136" s="24" t="s">
        <v>34</v>
      </c>
      <c r="L136" s="24" t="s">
        <v>36</v>
      </c>
      <c r="M136" s="24" t="s">
        <v>35</v>
      </c>
      <c r="N136" s="5" t="s">
        <v>37</v>
      </c>
      <c r="O136" s="5">
        <v>0</v>
      </c>
      <c r="P136" s="63"/>
      <c r="Q136" s="73">
        <v>14</v>
      </c>
      <c r="R136" s="79">
        <v>50.333333333333336</v>
      </c>
      <c r="S136" s="69"/>
      <c r="T136" s="108">
        <v>700.2205810546875</v>
      </c>
      <c r="U136" s="108">
        <v>63.731300354003906</v>
      </c>
      <c r="V136" s="108">
        <v>20.900720596313477</v>
      </c>
      <c r="W136" s="108">
        <v>2.5134050846099854</v>
      </c>
      <c r="X136" s="108">
        <v>36.252731323242188</v>
      </c>
      <c r="Y136" s="108">
        <v>6.7596631050109863</v>
      </c>
      <c r="Z136" s="110">
        <v>30.02</v>
      </c>
      <c r="AA136" s="110">
        <v>12.53</v>
      </c>
      <c r="AB136" s="112">
        <f t="shared" si="0"/>
        <v>0.42601999999999995</v>
      </c>
      <c r="AC136" s="71"/>
      <c r="AD136" s="71"/>
      <c r="AE136" s="71"/>
      <c r="AF136" s="57">
        <v>21.9</v>
      </c>
      <c r="AG136" s="57"/>
      <c r="AH136" s="57">
        <v>9.6</v>
      </c>
      <c r="AI136" s="57">
        <v>4039</v>
      </c>
      <c r="AJ136" s="71"/>
      <c r="AK136" s="71"/>
      <c r="AL136" s="71"/>
      <c r="AM136" s="71"/>
      <c r="AN136" s="71"/>
      <c r="AO136" s="71"/>
      <c r="AP136" s="71"/>
    </row>
    <row r="137" spans="1:42" ht="18.75" x14ac:dyDescent="0.25">
      <c r="A137" s="6" t="s">
        <v>30</v>
      </c>
      <c r="B137" s="6" t="s">
        <v>31</v>
      </c>
      <c r="C137" s="60" t="s">
        <v>38</v>
      </c>
      <c r="D137" s="5">
        <v>1</v>
      </c>
      <c r="E137" s="66">
        <v>16</v>
      </c>
      <c r="F137" s="5">
        <v>700</v>
      </c>
      <c r="G137" s="23">
        <v>1</v>
      </c>
      <c r="H137" s="24" t="s">
        <v>33</v>
      </c>
      <c r="I137" s="5">
        <v>2.5</v>
      </c>
      <c r="J137" s="5">
        <v>100</v>
      </c>
      <c r="K137" s="24" t="s">
        <v>34</v>
      </c>
      <c r="L137" s="24" t="s">
        <v>36</v>
      </c>
      <c r="M137" s="24" t="s">
        <v>35</v>
      </c>
      <c r="N137" s="5" t="s">
        <v>37</v>
      </c>
      <c r="O137" s="5">
        <v>0</v>
      </c>
      <c r="P137" s="63"/>
      <c r="Q137" s="73">
        <v>16</v>
      </c>
      <c r="R137" s="79">
        <v>56.533333333333331</v>
      </c>
      <c r="S137" s="69"/>
      <c r="T137" s="108">
        <v>700.680419921875</v>
      </c>
      <c r="U137" s="108">
        <v>33.340290069580078</v>
      </c>
      <c r="V137" s="108">
        <v>51.605659484863281</v>
      </c>
      <c r="W137" s="108">
        <v>2.6600000858306885</v>
      </c>
      <c r="X137" s="108">
        <v>66.514816284179688</v>
      </c>
      <c r="Y137" s="108">
        <v>6.7492117881774902</v>
      </c>
      <c r="Z137" s="110">
        <v>29.99</v>
      </c>
      <c r="AA137" s="110">
        <v>12.53</v>
      </c>
      <c r="AB137" s="112">
        <f t="shared" si="0"/>
        <v>0.42601999999999995</v>
      </c>
      <c r="AC137" s="71"/>
      <c r="AD137" s="71"/>
      <c r="AE137" s="71"/>
      <c r="AF137" s="57">
        <v>0</v>
      </c>
      <c r="AG137" s="57"/>
      <c r="AH137" s="57">
        <v>5.7</v>
      </c>
      <c r="AI137" s="57">
        <v>0</v>
      </c>
      <c r="AJ137" s="71"/>
      <c r="AK137" s="71"/>
      <c r="AL137" s="71"/>
      <c r="AM137" s="71"/>
      <c r="AN137" s="71"/>
      <c r="AO137" s="71"/>
      <c r="AP137" s="71"/>
    </row>
    <row r="138" spans="1:42" ht="18.75" x14ac:dyDescent="0.25">
      <c r="A138" s="6" t="s">
        <v>30</v>
      </c>
      <c r="B138" s="6" t="s">
        <v>31</v>
      </c>
      <c r="C138" s="60" t="s">
        <v>38</v>
      </c>
      <c r="D138" s="5">
        <v>1</v>
      </c>
      <c r="E138" s="66">
        <v>18</v>
      </c>
      <c r="F138" s="5">
        <v>700</v>
      </c>
      <c r="G138" s="23">
        <v>1</v>
      </c>
      <c r="H138" s="24" t="s">
        <v>33</v>
      </c>
      <c r="I138" s="5">
        <v>2.5</v>
      </c>
      <c r="J138" s="5">
        <v>100</v>
      </c>
      <c r="K138" s="24" t="s">
        <v>34</v>
      </c>
      <c r="L138" s="24" t="s">
        <v>36</v>
      </c>
      <c r="M138" s="24" t="s">
        <v>35</v>
      </c>
      <c r="N138" s="5" t="s">
        <v>37</v>
      </c>
      <c r="O138" s="5">
        <v>0</v>
      </c>
      <c r="P138" s="63"/>
      <c r="Q138" s="73">
        <v>18</v>
      </c>
      <c r="R138" s="79">
        <v>41.966666666666669</v>
      </c>
      <c r="S138" s="69"/>
      <c r="T138" s="108">
        <v>699.93072509765625</v>
      </c>
      <c r="U138" s="108">
        <v>64.645858764648438</v>
      </c>
      <c r="V138" s="108">
        <v>32.771030426025391</v>
      </c>
      <c r="W138" s="108">
        <v>2.5037260055541992</v>
      </c>
      <c r="X138" s="108">
        <v>35.362140655517578</v>
      </c>
      <c r="Y138" s="108">
        <v>6.7778668403625488</v>
      </c>
      <c r="Z138" s="110">
        <v>30.01</v>
      </c>
      <c r="AA138" s="110">
        <v>12.84</v>
      </c>
      <c r="AB138" s="112">
        <f t="shared" si="0"/>
        <v>0.43656</v>
      </c>
      <c r="AC138" s="71"/>
      <c r="AD138" s="71"/>
      <c r="AE138" s="71"/>
      <c r="AF138" s="57">
        <v>0</v>
      </c>
      <c r="AG138" s="57"/>
      <c r="AH138" s="57">
        <v>4.7</v>
      </c>
      <c r="AI138" s="57">
        <v>0</v>
      </c>
      <c r="AJ138" s="71"/>
      <c r="AK138" s="71"/>
      <c r="AL138" s="71"/>
      <c r="AM138" s="71"/>
      <c r="AN138" s="71"/>
      <c r="AO138" s="71"/>
      <c r="AP138" s="71"/>
    </row>
    <row r="139" spans="1:42" ht="18.75" x14ac:dyDescent="0.25">
      <c r="A139" s="6" t="s">
        <v>30</v>
      </c>
      <c r="B139" s="6" t="s">
        <v>31</v>
      </c>
      <c r="C139" s="60" t="s">
        <v>38</v>
      </c>
      <c r="D139" s="5">
        <v>1</v>
      </c>
      <c r="E139" s="66">
        <v>20</v>
      </c>
      <c r="F139" s="5">
        <v>700</v>
      </c>
      <c r="G139" s="23">
        <v>1</v>
      </c>
      <c r="H139" s="24" t="s">
        <v>33</v>
      </c>
      <c r="I139" s="5">
        <v>2.5</v>
      </c>
      <c r="J139" s="5">
        <v>100</v>
      </c>
      <c r="K139" s="24" t="s">
        <v>34</v>
      </c>
      <c r="L139" s="24" t="s">
        <v>36</v>
      </c>
      <c r="M139" s="24" t="s">
        <v>35</v>
      </c>
      <c r="N139" s="5" t="s">
        <v>37</v>
      </c>
      <c r="O139" s="5">
        <v>0</v>
      </c>
      <c r="P139" s="63"/>
      <c r="Q139" s="73">
        <v>20</v>
      </c>
      <c r="R139" s="79">
        <v>48.233333333333327</v>
      </c>
      <c r="S139" s="69"/>
      <c r="T139" s="108">
        <v>699.87762451171875</v>
      </c>
      <c r="U139" s="108">
        <v>57.762439727783203</v>
      </c>
      <c r="V139" s="108">
        <v>31.293039321899414</v>
      </c>
      <c r="W139" s="108">
        <v>2.5451850891113281</v>
      </c>
      <c r="X139" s="108">
        <v>42.304550170898438</v>
      </c>
      <c r="Y139" s="108">
        <v>6.7525839805603027</v>
      </c>
      <c r="Z139" s="110">
        <v>30.01</v>
      </c>
      <c r="AA139" s="110">
        <v>14.77</v>
      </c>
      <c r="AB139" s="112">
        <f t="shared" si="0"/>
        <v>0.50217999999999996</v>
      </c>
      <c r="AC139" s="71"/>
      <c r="AD139" s="71"/>
      <c r="AE139" s="71"/>
      <c r="AF139" s="57">
        <v>0</v>
      </c>
      <c r="AG139" s="57"/>
      <c r="AH139" s="57">
        <v>1.1000000000000001</v>
      </c>
      <c r="AI139" s="57">
        <v>0</v>
      </c>
      <c r="AJ139" s="71"/>
      <c r="AK139" s="71"/>
      <c r="AL139" s="71"/>
      <c r="AM139" s="71"/>
      <c r="AN139" s="71"/>
      <c r="AO139" s="71"/>
      <c r="AP139" s="71"/>
    </row>
    <row r="140" spans="1:42" ht="18.75" x14ac:dyDescent="0.25">
      <c r="A140" s="6" t="s">
        <v>30</v>
      </c>
      <c r="B140" s="6" t="s">
        <v>31</v>
      </c>
      <c r="C140" s="60" t="s">
        <v>38</v>
      </c>
      <c r="D140" s="5">
        <v>1</v>
      </c>
      <c r="E140" s="66">
        <v>22</v>
      </c>
      <c r="F140" s="5">
        <v>700</v>
      </c>
      <c r="G140" s="23">
        <v>1</v>
      </c>
      <c r="H140" s="24" t="s">
        <v>33</v>
      </c>
      <c r="I140" s="5">
        <v>2.5</v>
      </c>
      <c r="J140" s="5">
        <v>100</v>
      </c>
      <c r="K140" s="24" t="s">
        <v>34</v>
      </c>
      <c r="L140" s="24" t="s">
        <v>36</v>
      </c>
      <c r="M140" s="24" t="s">
        <v>35</v>
      </c>
      <c r="N140" s="5" t="s">
        <v>37</v>
      </c>
      <c r="O140" s="5">
        <v>0</v>
      </c>
      <c r="P140" s="63"/>
      <c r="Q140" s="73">
        <v>22</v>
      </c>
      <c r="R140" s="79">
        <v>54.766666666666673</v>
      </c>
      <c r="S140" s="20">
        <v>210.5</v>
      </c>
      <c r="T140" s="108">
        <v>699.959716796875</v>
      </c>
      <c r="U140" s="108">
        <v>40.048561096191406</v>
      </c>
      <c r="V140" s="108">
        <v>46.034198760986328</v>
      </c>
      <c r="W140" s="108">
        <v>2.650986909866333</v>
      </c>
      <c r="X140" s="108">
        <v>59.854129791259766</v>
      </c>
      <c r="Y140" s="108">
        <v>6.7104439735412598</v>
      </c>
      <c r="Z140" s="110">
        <v>30</v>
      </c>
      <c r="AA140" s="110">
        <v>16.98</v>
      </c>
      <c r="AB140" s="112">
        <f t="shared" si="0"/>
        <v>0.57731999999999994</v>
      </c>
      <c r="AC140" s="71"/>
      <c r="AD140" s="71"/>
      <c r="AE140" s="71"/>
      <c r="AF140" s="57">
        <v>0</v>
      </c>
      <c r="AG140" s="57"/>
      <c r="AH140" s="57">
        <v>0</v>
      </c>
      <c r="AI140" s="80">
        <v>0</v>
      </c>
      <c r="AJ140" s="71"/>
      <c r="AK140" s="71"/>
      <c r="AL140" s="71"/>
      <c r="AM140" s="71"/>
      <c r="AN140" s="71"/>
      <c r="AO140" s="71"/>
      <c r="AP140" s="71"/>
    </row>
    <row r="141" spans="1:42" ht="18.75" x14ac:dyDescent="0.25">
      <c r="A141" s="6" t="s">
        <v>30</v>
      </c>
      <c r="B141" s="6" t="s">
        <v>31</v>
      </c>
      <c r="C141" s="60" t="s">
        <v>38</v>
      </c>
      <c r="D141" s="5">
        <v>1</v>
      </c>
      <c r="E141" s="66">
        <v>24</v>
      </c>
      <c r="F141" s="5">
        <v>700</v>
      </c>
      <c r="G141" s="23">
        <v>1</v>
      </c>
      <c r="H141" s="24" t="s">
        <v>33</v>
      </c>
      <c r="I141" s="5">
        <v>2.5</v>
      </c>
      <c r="J141" s="5">
        <v>100</v>
      </c>
      <c r="K141" s="24" t="s">
        <v>34</v>
      </c>
      <c r="L141" s="24" t="s">
        <v>36</v>
      </c>
      <c r="M141" s="24" t="s">
        <v>35</v>
      </c>
      <c r="N141" s="5" t="s">
        <v>37</v>
      </c>
      <c r="O141" s="5">
        <v>0</v>
      </c>
      <c r="P141" s="63"/>
      <c r="Q141" s="73">
        <v>24</v>
      </c>
      <c r="R141" s="79">
        <v>61.199999999999996</v>
      </c>
      <c r="S141" s="20">
        <v>220.5</v>
      </c>
      <c r="T141" s="108">
        <v>699.91607666015625</v>
      </c>
      <c r="U141" s="108">
        <v>29.608530044555664</v>
      </c>
      <c r="V141" s="108">
        <v>35.711521148681641</v>
      </c>
      <c r="W141" s="108">
        <v>2.9925730228424072</v>
      </c>
      <c r="X141" s="108">
        <v>70.429336547851563</v>
      </c>
      <c r="Y141" s="108">
        <v>6.712130069732666</v>
      </c>
      <c r="Z141" s="110">
        <v>30.01</v>
      </c>
      <c r="AA141" s="110">
        <v>19.53</v>
      </c>
      <c r="AB141" s="112">
        <f t="shared" si="0"/>
        <v>0.66402000000000005</v>
      </c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2" spans="1:42" ht="18.75" x14ac:dyDescent="0.25">
      <c r="A142" s="6" t="s">
        <v>30</v>
      </c>
      <c r="B142" s="6" t="s">
        <v>31</v>
      </c>
      <c r="C142" s="60" t="s">
        <v>38</v>
      </c>
      <c r="D142" s="5">
        <v>2</v>
      </c>
      <c r="E142" s="66">
        <v>26</v>
      </c>
      <c r="F142" s="5">
        <v>700</v>
      </c>
      <c r="G142" s="23">
        <v>1</v>
      </c>
      <c r="H142" s="24" t="s">
        <v>33</v>
      </c>
      <c r="I142" s="5">
        <v>2.5</v>
      </c>
      <c r="J142" s="5">
        <v>100</v>
      </c>
      <c r="K142" s="24" t="s">
        <v>34</v>
      </c>
      <c r="L142" s="24" t="s">
        <v>36</v>
      </c>
      <c r="M142" s="24" t="s">
        <v>35</v>
      </c>
      <c r="N142" s="5" t="s">
        <v>37</v>
      </c>
      <c r="O142" s="5">
        <v>0</v>
      </c>
      <c r="P142" s="63"/>
      <c r="Q142" s="73">
        <v>26</v>
      </c>
      <c r="R142" s="74"/>
      <c r="S142" s="69"/>
      <c r="T142" s="108">
        <v>700.18017578125</v>
      </c>
      <c r="U142" s="108">
        <v>33.168399810791016</v>
      </c>
      <c r="V142" s="108">
        <v>42.853828430175781</v>
      </c>
      <c r="W142" s="108">
        <v>2.8321919441223145</v>
      </c>
      <c r="X142" s="108">
        <v>66.857818603515625</v>
      </c>
      <c r="Y142" s="108">
        <v>6.7131409645080566</v>
      </c>
      <c r="Z142" s="110">
        <v>29.99</v>
      </c>
      <c r="AA142" s="110">
        <v>19.53</v>
      </c>
      <c r="AB142" s="112">
        <f t="shared" si="0"/>
        <v>0.66402000000000005</v>
      </c>
      <c r="AC142" s="71"/>
      <c r="AD142" s="71"/>
      <c r="AE142" s="71"/>
      <c r="AF142" s="57">
        <v>8.8000000000000007</v>
      </c>
      <c r="AG142" s="57"/>
      <c r="AH142" s="57">
        <v>0</v>
      </c>
      <c r="AI142" s="57">
        <v>1460</v>
      </c>
      <c r="AJ142" s="71"/>
      <c r="AK142" s="71"/>
      <c r="AL142" s="71"/>
      <c r="AM142" s="71"/>
      <c r="AN142" s="71"/>
      <c r="AO142" s="71"/>
      <c r="AP142" s="71"/>
    </row>
    <row r="143" spans="1:42" ht="18.75" x14ac:dyDescent="0.25">
      <c r="A143" s="6" t="s">
        <v>30</v>
      </c>
      <c r="B143" s="6" t="s">
        <v>31</v>
      </c>
      <c r="C143" s="60" t="s">
        <v>38</v>
      </c>
      <c r="D143" s="5">
        <v>2</v>
      </c>
      <c r="E143" s="66">
        <v>28</v>
      </c>
      <c r="F143" s="5">
        <v>700</v>
      </c>
      <c r="G143" s="23">
        <v>1</v>
      </c>
      <c r="H143" s="24" t="s">
        <v>33</v>
      </c>
      <c r="I143" s="5">
        <v>2.5</v>
      </c>
      <c r="J143" s="5">
        <v>100</v>
      </c>
      <c r="K143" s="24" t="s">
        <v>34</v>
      </c>
      <c r="L143" s="24" t="s">
        <v>36</v>
      </c>
      <c r="M143" s="24" t="s">
        <v>35</v>
      </c>
      <c r="N143" s="5" t="s">
        <v>37</v>
      </c>
      <c r="O143" s="5">
        <v>0</v>
      </c>
      <c r="P143" s="63"/>
      <c r="Q143" s="73">
        <v>28</v>
      </c>
      <c r="R143" s="81">
        <v>80.400000000000006</v>
      </c>
      <c r="S143" s="20">
        <v>215.5</v>
      </c>
      <c r="T143" s="108">
        <v>699.95068359375</v>
      </c>
      <c r="U143" s="108">
        <v>44.978981018066406</v>
      </c>
      <c r="V143" s="108">
        <v>38.868679046630859</v>
      </c>
      <c r="W143" s="108">
        <v>2.5597410202026367</v>
      </c>
      <c r="X143" s="108">
        <v>55.020889282226563</v>
      </c>
      <c r="Y143" s="108">
        <v>6.7003312110900879</v>
      </c>
      <c r="Z143" s="110">
        <v>30</v>
      </c>
      <c r="AA143" s="110">
        <v>19.53</v>
      </c>
      <c r="AB143" s="112">
        <f t="shared" si="0"/>
        <v>0.66402000000000005</v>
      </c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</row>
    <row r="144" spans="1:42" ht="18.75" x14ac:dyDescent="0.25">
      <c r="A144" s="6" t="s">
        <v>30</v>
      </c>
      <c r="B144" s="6" t="s">
        <v>31</v>
      </c>
      <c r="C144" s="60" t="s">
        <v>38</v>
      </c>
      <c r="D144" s="5">
        <v>2</v>
      </c>
      <c r="E144" s="66">
        <v>30</v>
      </c>
      <c r="F144" s="5">
        <v>700</v>
      </c>
      <c r="G144" s="23">
        <v>1</v>
      </c>
      <c r="H144" s="24" t="s">
        <v>33</v>
      </c>
      <c r="I144" s="5">
        <v>2.5</v>
      </c>
      <c r="J144" s="5">
        <v>100</v>
      </c>
      <c r="K144" s="24" t="s">
        <v>34</v>
      </c>
      <c r="L144" s="24" t="s">
        <v>36</v>
      </c>
      <c r="M144" s="24" t="s">
        <v>35</v>
      </c>
      <c r="N144" s="5" t="s">
        <v>37</v>
      </c>
      <c r="O144" s="5">
        <v>0</v>
      </c>
      <c r="P144" s="63"/>
      <c r="Q144" s="73">
        <v>30</v>
      </c>
      <c r="R144" s="74"/>
      <c r="S144" s="69"/>
      <c r="T144" s="108">
        <v>699.90057373046875</v>
      </c>
      <c r="U144" s="108">
        <v>46.975429534912109</v>
      </c>
      <c r="V144" s="108">
        <v>42.126438140869141</v>
      </c>
      <c r="W144" s="108">
        <v>2.5943179130554199</v>
      </c>
      <c r="X144" s="108">
        <v>53.022830963134766</v>
      </c>
      <c r="Y144" s="108">
        <v>6.740109920501709</v>
      </c>
      <c r="Z144" s="110">
        <v>30</v>
      </c>
      <c r="AA144" s="110">
        <v>14.31</v>
      </c>
      <c r="AB144" s="112">
        <f t="shared" si="0"/>
        <v>0.48654000000000003</v>
      </c>
      <c r="AC144" s="71"/>
      <c r="AD144" s="71"/>
      <c r="AE144" s="71"/>
      <c r="AF144" s="57">
        <v>7.9</v>
      </c>
      <c r="AG144" s="57"/>
      <c r="AH144" s="57"/>
      <c r="AI144" s="57">
        <v>70</v>
      </c>
      <c r="AJ144" s="71"/>
      <c r="AK144" s="71"/>
      <c r="AL144" s="71"/>
      <c r="AM144" s="71"/>
      <c r="AN144" s="71"/>
      <c r="AO144" s="71"/>
      <c r="AP144" s="71"/>
    </row>
    <row r="145" spans="1:42" ht="18.75" x14ac:dyDescent="0.25">
      <c r="A145" s="6" t="s">
        <v>30</v>
      </c>
      <c r="B145" s="6" t="s">
        <v>31</v>
      </c>
      <c r="C145" s="60" t="s">
        <v>38</v>
      </c>
      <c r="D145" s="5">
        <v>2</v>
      </c>
      <c r="E145" s="66">
        <v>32</v>
      </c>
      <c r="F145" s="5">
        <v>700</v>
      </c>
      <c r="G145" s="23">
        <v>1</v>
      </c>
      <c r="H145" s="24" t="s">
        <v>33</v>
      </c>
      <c r="I145" s="5">
        <v>2.5</v>
      </c>
      <c r="J145" s="5">
        <v>100</v>
      </c>
      <c r="K145" s="24" t="s">
        <v>34</v>
      </c>
      <c r="L145" s="24" t="s">
        <v>36</v>
      </c>
      <c r="M145" s="24" t="s">
        <v>35</v>
      </c>
      <c r="N145" s="5" t="s">
        <v>37</v>
      </c>
      <c r="O145" s="5">
        <v>0</v>
      </c>
      <c r="P145" s="63"/>
      <c r="Q145" s="73">
        <v>32</v>
      </c>
      <c r="R145" s="81">
        <v>153</v>
      </c>
      <c r="S145" s="20">
        <v>221.5</v>
      </c>
      <c r="T145" s="108">
        <v>700.31341552734375</v>
      </c>
      <c r="U145" s="108">
        <v>54.687061309814453</v>
      </c>
      <c r="V145" s="108">
        <v>46.838970184326172</v>
      </c>
      <c r="W145" s="108">
        <v>2.5686450004577637</v>
      </c>
      <c r="X145" s="108">
        <v>45.303619384765625</v>
      </c>
      <c r="Y145" s="108">
        <v>6.7181978225708008</v>
      </c>
      <c r="Z145" s="110">
        <v>29.98</v>
      </c>
      <c r="AA145" s="110">
        <v>14.31</v>
      </c>
      <c r="AB145" s="112">
        <f t="shared" si="0"/>
        <v>0.48654000000000003</v>
      </c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</row>
    <row r="146" spans="1:42" ht="18.75" x14ac:dyDescent="0.25">
      <c r="A146" s="6" t="s">
        <v>30</v>
      </c>
      <c r="B146" s="6" t="s">
        <v>31</v>
      </c>
      <c r="C146" s="60" t="s">
        <v>38</v>
      </c>
      <c r="D146" s="5">
        <v>2</v>
      </c>
      <c r="E146" s="66">
        <v>34</v>
      </c>
      <c r="F146" s="5">
        <v>700</v>
      </c>
      <c r="G146" s="23">
        <v>1</v>
      </c>
      <c r="H146" s="24" t="s">
        <v>33</v>
      </c>
      <c r="I146" s="5">
        <v>2.5</v>
      </c>
      <c r="J146" s="5">
        <v>100</v>
      </c>
      <c r="K146" s="24" t="s">
        <v>34</v>
      </c>
      <c r="L146" s="24" t="s">
        <v>36</v>
      </c>
      <c r="M146" s="24" t="s">
        <v>35</v>
      </c>
      <c r="N146" s="5" t="s">
        <v>37</v>
      </c>
      <c r="O146" s="5">
        <v>0</v>
      </c>
      <c r="P146" s="63"/>
      <c r="Q146" s="73">
        <v>34</v>
      </c>
      <c r="R146" s="74"/>
      <c r="S146" s="69"/>
      <c r="T146" s="108">
        <v>699.8394775390625</v>
      </c>
      <c r="U146" s="108">
        <v>59.518398284912109</v>
      </c>
      <c r="V146" s="108">
        <v>47.047901153564453</v>
      </c>
      <c r="W146" s="108">
        <v>2.5071849822998047</v>
      </c>
      <c r="X146" s="108">
        <v>40.445709228515625</v>
      </c>
      <c r="Y146" s="108">
        <v>6.7461791038513184</v>
      </c>
      <c r="Z146" s="110">
        <v>29.99</v>
      </c>
      <c r="AA146" s="110">
        <v>14.31</v>
      </c>
      <c r="AB146" s="112">
        <f t="shared" si="0"/>
        <v>0.48654000000000003</v>
      </c>
      <c r="AC146" s="71"/>
      <c r="AD146" s="71"/>
      <c r="AE146" s="71"/>
      <c r="AF146" s="57">
        <v>0</v>
      </c>
      <c r="AG146" s="57"/>
      <c r="AH146" s="57"/>
      <c r="AI146" s="57">
        <v>10</v>
      </c>
      <c r="AJ146" s="71"/>
      <c r="AK146" s="71"/>
      <c r="AL146" s="71"/>
      <c r="AM146" s="71"/>
      <c r="AN146" s="71"/>
      <c r="AO146" s="71"/>
      <c r="AP146" s="71"/>
    </row>
    <row r="147" spans="1:42" ht="18.75" x14ac:dyDescent="0.25">
      <c r="A147" s="6" t="s">
        <v>30</v>
      </c>
      <c r="B147" s="6" t="s">
        <v>31</v>
      </c>
      <c r="C147" s="60" t="s">
        <v>38</v>
      </c>
      <c r="D147" s="5">
        <v>2</v>
      </c>
      <c r="E147" s="66">
        <v>36</v>
      </c>
      <c r="F147" s="5">
        <v>700</v>
      </c>
      <c r="G147" s="23">
        <v>1</v>
      </c>
      <c r="H147" s="24" t="s">
        <v>33</v>
      </c>
      <c r="I147" s="5">
        <v>2.5</v>
      </c>
      <c r="J147" s="5">
        <v>100</v>
      </c>
      <c r="K147" s="24" t="s">
        <v>34</v>
      </c>
      <c r="L147" s="24" t="s">
        <v>36</v>
      </c>
      <c r="M147" s="24" t="s">
        <v>35</v>
      </c>
      <c r="N147" s="5" t="s">
        <v>37</v>
      </c>
      <c r="O147" s="5">
        <v>0</v>
      </c>
      <c r="P147" s="63"/>
      <c r="Q147" s="73">
        <v>36</v>
      </c>
      <c r="R147" s="81">
        <v>166.3</v>
      </c>
      <c r="S147" s="20">
        <v>225.5</v>
      </c>
      <c r="T147" s="108">
        <v>700.19482421875</v>
      </c>
      <c r="U147" s="108">
        <v>59.042510986328125</v>
      </c>
      <c r="V147" s="108">
        <v>36.903190612792969</v>
      </c>
      <c r="W147" s="108">
        <v>2.5201160907745361</v>
      </c>
      <c r="X147" s="108">
        <v>40.959949493408203</v>
      </c>
      <c r="Y147" s="108">
        <v>6.7212319374084473</v>
      </c>
      <c r="Z147" s="110">
        <v>30</v>
      </c>
      <c r="AA147" s="110">
        <v>14.31</v>
      </c>
      <c r="AB147" s="112">
        <f t="shared" si="0"/>
        <v>0.48654000000000003</v>
      </c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</row>
    <row r="148" spans="1:42" ht="18.75" x14ac:dyDescent="0.25">
      <c r="A148" s="6" t="s">
        <v>30</v>
      </c>
      <c r="B148" s="6" t="s">
        <v>31</v>
      </c>
      <c r="C148" s="60" t="s">
        <v>38</v>
      </c>
      <c r="D148" s="5">
        <v>2</v>
      </c>
      <c r="E148" s="66">
        <v>38</v>
      </c>
      <c r="F148" s="5">
        <v>700</v>
      </c>
      <c r="G148" s="23">
        <v>1</v>
      </c>
      <c r="H148" s="24" t="s">
        <v>33</v>
      </c>
      <c r="I148" s="5">
        <v>2.5</v>
      </c>
      <c r="J148" s="5">
        <v>100</v>
      </c>
      <c r="K148" s="24" t="s">
        <v>34</v>
      </c>
      <c r="L148" s="24" t="s">
        <v>36</v>
      </c>
      <c r="M148" s="24" t="s">
        <v>35</v>
      </c>
      <c r="N148" s="5" t="s">
        <v>37</v>
      </c>
      <c r="O148" s="5">
        <v>0</v>
      </c>
      <c r="P148" s="63"/>
      <c r="Q148" s="73">
        <v>38</v>
      </c>
      <c r="R148" s="74"/>
      <c r="S148" s="69"/>
      <c r="T148" s="108">
        <v>699.9573974609375</v>
      </c>
      <c r="U148" s="108">
        <v>60.508510589599609</v>
      </c>
      <c r="V148" s="108">
        <v>43.410968780517578</v>
      </c>
      <c r="W148" s="108">
        <v>2.5133140087127686</v>
      </c>
      <c r="X148" s="108">
        <v>39.486709594726563</v>
      </c>
      <c r="Y148" s="108">
        <v>6.7016792297363281</v>
      </c>
      <c r="Z148" s="110">
        <v>29.99</v>
      </c>
      <c r="AA148" s="110">
        <v>14.31</v>
      </c>
      <c r="AB148" s="112">
        <f t="shared" si="0"/>
        <v>0.48654000000000003</v>
      </c>
      <c r="AC148" s="71"/>
      <c r="AD148" s="71"/>
      <c r="AE148" s="71"/>
      <c r="AF148" s="57">
        <v>0</v>
      </c>
      <c r="AG148" s="57"/>
      <c r="AH148" s="57"/>
      <c r="AI148" s="57">
        <v>11</v>
      </c>
      <c r="AJ148" s="71"/>
      <c r="AK148" s="71"/>
      <c r="AL148" s="71"/>
      <c r="AM148" s="71"/>
      <c r="AN148" s="71"/>
      <c r="AO148" s="71"/>
      <c r="AP148" s="71"/>
    </row>
    <row r="149" spans="1:42" ht="18.75" x14ac:dyDescent="0.25">
      <c r="A149" s="6" t="s">
        <v>30</v>
      </c>
      <c r="B149" s="6" t="s">
        <v>31</v>
      </c>
      <c r="C149" s="60" t="s">
        <v>38</v>
      </c>
      <c r="D149" s="5">
        <v>2</v>
      </c>
      <c r="E149" s="66">
        <v>40</v>
      </c>
      <c r="F149" s="5">
        <v>700</v>
      </c>
      <c r="G149" s="23">
        <v>1</v>
      </c>
      <c r="H149" s="24" t="s">
        <v>33</v>
      </c>
      <c r="I149" s="5">
        <v>2.5</v>
      </c>
      <c r="J149" s="5">
        <v>100</v>
      </c>
      <c r="K149" s="24" t="s">
        <v>34</v>
      </c>
      <c r="L149" s="24" t="s">
        <v>36</v>
      </c>
      <c r="M149" s="24" t="s">
        <v>35</v>
      </c>
      <c r="N149" s="5" t="s">
        <v>37</v>
      </c>
      <c r="O149" s="5">
        <v>0</v>
      </c>
      <c r="P149" s="63"/>
      <c r="Q149" s="73">
        <v>40</v>
      </c>
      <c r="R149" s="81">
        <v>166</v>
      </c>
      <c r="S149" s="20">
        <v>221.5</v>
      </c>
      <c r="T149" s="108">
        <v>699.6322021484375</v>
      </c>
      <c r="U149" s="108">
        <v>61.556228637695313</v>
      </c>
      <c r="V149" s="108">
        <v>42.420490264892578</v>
      </c>
      <c r="W149" s="108">
        <v>2.4908690452575684</v>
      </c>
      <c r="X149" s="108">
        <v>38.406688690185547</v>
      </c>
      <c r="Y149" s="108">
        <v>6.7030282020568848</v>
      </c>
      <c r="Z149" s="110">
        <v>30</v>
      </c>
      <c r="AA149" s="110">
        <v>14.31</v>
      </c>
      <c r="AB149" s="112">
        <f t="shared" si="0"/>
        <v>0.48654000000000003</v>
      </c>
      <c r="AC149" s="71"/>
      <c r="AD149" s="71"/>
      <c r="AE149" s="71"/>
      <c r="AF149" s="75"/>
      <c r="AG149" s="75"/>
      <c r="AH149" s="75"/>
      <c r="AI149" s="75"/>
      <c r="AJ149" s="71"/>
      <c r="AK149" s="71"/>
      <c r="AL149" s="71"/>
      <c r="AM149" s="71"/>
      <c r="AN149" s="71"/>
      <c r="AO149" s="71"/>
      <c r="AP149" s="71"/>
    </row>
    <row r="150" spans="1:42" ht="18.75" x14ac:dyDescent="0.25">
      <c r="A150" s="6" t="s">
        <v>30</v>
      </c>
      <c r="B150" s="6" t="s">
        <v>31</v>
      </c>
      <c r="C150" s="60" t="s">
        <v>38</v>
      </c>
      <c r="D150" s="5">
        <v>2</v>
      </c>
      <c r="E150" s="66">
        <v>42</v>
      </c>
      <c r="F150" s="5">
        <v>700</v>
      </c>
      <c r="G150" s="23">
        <v>1</v>
      </c>
      <c r="H150" s="24" t="s">
        <v>33</v>
      </c>
      <c r="I150" s="5">
        <v>2.5</v>
      </c>
      <c r="J150" s="5">
        <v>100</v>
      </c>
      <c r="K150" s="24" t="s">
        <v>34</v>
      </c>
      <c r="L150" s="24" t="s">
        <v>36</v>
      </c>
      <c r="M150" s="24" t="s">
        <v>35</v>
      </c>
      <c r="N150" s="5" t="s">
        <v>37</v>
      </c>
      <c r="O150" s="5">
        <v>0</v>
      </c>
      <c r="P150" s="63"/>
      <c r="Q150" s="73">
        <v>42</v>
      </c>
      <c r="R150" s="74"/>
      <c r="S150" s="69"/>
      <c r="T150" s="108">
        <v>700.41192626953125</v>
      </c>
      <c r="U150" s="108">
        <v>63.741230010986328</v>
      </c>
      <c r="V150" s="108">
        <v>41.460960388183594</v>
      </c>
      <c r="W150" s="108">
        <v>2.4917099475860596</v>
      </c>
      <c r="X150" s="108">
        <v>36.256561279296875</v>
      </c>
      <c r="Y150" s="108">
        <v>6.6979708671569824</v>
      </c>
      <c r="Z150" s="110">
        <v>30</v>
      </c>
      <c r="AA150" s="110">
        <v>14.31</v>
      </c>
      <c r="AB150" s="112">
        <f t="shared" si="0"/>
        <v>0.48654000000000003</v>
      </c>
      <c r="AC150" s="71"/>
      <c r="AD150" s="71"/>
      <c r="AE150" s="71"/>
      <c r="AF150" s="57">
        <v>0</v>
      </c>
      <c r="AG150" s="57"/>
      <c r="AH150" s="57"/>
      <c r="AI150" s="57">
        <v>12</v>
      </c>
      <c r="AJ150" s="71"/>
      <c r="AK150" s="71"/>
      <c r="AL150" s="71"/>
      <c r="AM150" s="71"/>
      <c r="AN150" s="71"/>
      <c r="AO150" s="71"/>
      <c r="AP150" s="71"/>
    </row>
    <row r="151" spans="1:42" ht="18.75" x14ac:dyDescent="0.25">
      <c r="A151" s="6" t="s">
        <v>30</v>
      </c>
      <c r="B151" s="6" t="s">
        <v>31</v>
      </c>
      <c r="C151" s="60" t="s">
        <v>38</v>
      </c>
      <c r="D151" s="5">
        <v>2</v>
      </c>
      <c r="E151" s="66">
        <v>44</v>
      </c>
      <c r="F151" s="5">
        <v>700</v>
      </c>
      <c r="G151" s="23">
        <v>1</v>
      </c>
      <c r="H151" s="24" t="s">
        <v>33</v>
      </c>
      <c r="I151" s="5">
        <v>2.5</v>
      </c>
      <c r="J151" s="5">
        <v>100</v>
      </c>
      <c r="K151" s="24" t="s">
        <v>34</v>
      </c>
      <c r="L151" s="24" t="s">
        <v>36</v>
      </c>
      <c r="M151" s="24" t="s">
        <v>35</v>
      </c>
      <c r="N151" s="5" t="s">
        <v>37</v>
      </c>
      <c r="O151" s="5">
        <v>0</v>
      </c>
      <c r="P151" s="63"/>
      <c r="Q151" s="73">
        <v>44</v>
      </c>
      <c r="R151" s="81">
        <v>177.3</v>
      </c>
      <c r="S151" s="20">
        <v>260.5</v>
      </c>
      <c r="T151" s="108">
        <v>699.90521240234375</v>
      </c>
      <c r="U151" s="108">
        <v>65.75250244140625</v>
      </c>
      <c r="V151" s="108">
        <v>35.804378509521484</v>
      </c>
      <c r="W151" s="108">
        <v>2.4791131019592285</v>
      </c>
      <c r="X151" s="108">
        <v>34.251899719238281</v>
      </c>
      <c r="Y151" s="108">
        <v>6.7360649108886719</v>
      </c>
      <c r="Z151" s="110">
        <v>30</v>
      </c>
      <c r="AA151" s="110">
        <v>14.31</v>
      </c>
      <c r="AB151" s="112">
        <f t="shared" si="0"/>
        <v>0.48654000000000003</v>
      </c>
      <c r="AC151" s="71"/>
      <c r="AD151" s="71"/>
      <c r="AE151" s="71"/>
      <c r="AF151" s="75"/>
      <c r="AG151" s="75"/>
      <c r="AH151" s="75"/>
      <c r="AI151" s="75"/>
      <c r="AJ151" s="71"/>
      <c r="AK151" s="71"/>
      <c r="AL151" s="71"/>
      <c r="AM151" s="71"/>
      <c r="AN151" s="71"/>
      <c r="AO151" s="71"/>
      <c r="AP151" s="71"/>
    </row>
    <row r="152" spans="1:42" ht="18.75" x14ac:dyDescent="0.25">
      <c r="A152" s="6" t="s">
        <v>30</v>
      </c>
      <c r="B152" s="6" t="s">
        <v>31</v>
      </c>
      <c r="C152" s="60" t="s">
        <v>38</v>
      </c>
      <c r="D152" s="5">
        <v>2</v>
      </c>
      <c r="E152" s="66">
        <v>46</v>
      </c>
      <c r="F152" s="5">
        <v>700</v>
      </c>
      <c r="G152" s="23">
        <v>1</v>
      </c>
      <c r="H152" s="24" t="s">
        <v>33</v>
      </c>
      <c r="I152" s="5">
        <v>2.5</v>
      </c>
      <c r="J152" s="5">
        <v>100</v>
      </c>
      <c r="K152" s="24" t="s">
        <v>34</v>
      </c>
      <c r="L152" s="24" t="s">
        <v>36</v>
      </c>
      <c r="M152" s="24" t="s">
        <v>35</v>
      </c>
      <c r="N152" s="5" t="s">
        <v>37</v>
      </c>
      <c r="O152" s="5">
        <v>0</v>
      </c>
      <c r="P152" s="63"/>
      <c r="Q152" s="73">
        <v>46</v>
      </c>
      <c r="R152" s="74"/>
      <c r="S152" s="69"/>
      <c r="T152" s="108">
        <v>699.85498046875</v>
      </c>
      <c r="U152" s="108">
        <v>76.013778686523438</v>
      </c>
      <c r="V152" s="108">
        <v>38.559158325195313</v>
      </c>
      <c r="W152" s="108">
        <v>2.4422860145568848</v>
      </c>
      <c r="X152" s="108">
        <v>24.001180648803711</v>
      </c>
      <c r="Y152" s="108">
        <v>6.7529211044311523</v>
      </c>
      <c r="Z152" s="110">
        <v>29.99</v>
      </c>
      <c r="AA152" s="110">
        <v>9.9600000000000009</v>
      </c>
      <c r="AB152" s="112">
        <f t="shared" si="0"/>
        <v>0.33864000000000005</v>
      </c>
      <c r="AC152" s="71"/>
      <c r="AD152" s="71"/>
      <c r="AE152" s="71"/>
      <c r="AF152" s="57">
        <v>0</v>
      </c>
      <c r="AG152" s="57"/>
      <c r="AH152" s="57"/>
      <c r="AI152" s="57">
        <v>15</v>
      </c>
      <c r="AJ152" s="71"/>
      <c r="AK152" s="71"/>
      <c r="AL152" s="71"/>
      <c r="AM152" s="71"/>
      <c r="AN152" s="71"/>
      <c r="AO152" s="71"/>
      <c r="AP152" s="71"/>
    </row>
    <row r="153" spans="1:42" ht="18.75" x14ac:dyDescent="0.25">
      <c r="A153" s="6" t="s">
        <v>30</v>
      </c>
      <c r="B153" s="6" t="s">
        <v>31</v>
      </c>
      <c r="C153" s="60" t="s">
        <v>38</v>
      </c>
      <c r="D153" s="5">
        <v>2</v>
      </c>
      <c r="E153" s="66">
        <v>48</v>
      </c>
      <c r="F153" s="5">
        <v>700</v>
      </c>
      <c r="G153" s="23">
        <v>1</v>
      </c>
      <c r="H153" s="24" t="s">
        <v>33</v>
      </c>
      <c r="I153" s="5">
        <v>2.5</v>
      </c>
      <c r="J153" s="5">
        <v>100</v>
      </c>
      <c r="K153" s="24" t="s">
        <v>34</v>
      </c>
      <c r="L153" s="24" t="s">
        <v>36</v>
      </c>
      <c r="M153" s="24" t="s">
        <v>35</v>
      </c>
      <c r="N153" s="5" t="s">
        <v>37</v>
      </c>
      <c r="O153" s="5">
        <v>0</v>
      </c>
      <c r="P153" s="63"/>
      <c r="Q153" s="73">
        <v>48</v>
      </c>
      <c r="R153" s="81">
        <v>167.33</v>
      </c>
      <c r="S153" s="20">
        <v>207.5</v>
      </c>
      <c r="T153" s="108">
        <v>699.77398681640625</v>
      </c>
      <c r="U153" s="108">
        <v>66.295013427734375</v>
      </c>
      <c r="V153" s="108">
        <v>38.899639129638672</v>
      </c>
      <c r="W153" s="108">
        <v>2.503870964050293</v>
      </c>
      <c r="X153" s="108">
        <v>33.703651428222656</v>
      </c>
      <c r="Y153" s="108">
        <v>6.719545841217041</v>
      </c>
      <c r="Z153" s="110">
        <v>30.01</v>
      </c>
      <c r="AA153" s="110">
        <v>9.9600000000000009</v>
      </c>
      <c r="AB153" s="112">
        <f t="shared" si="0"/>
        <v>0.33864000000000005</v>
      </c>
      <c r="AC153" s="20">
        <v>1.43</v>
      </c>
      <c r="AD153" s="20">
        <v>1.45</v>
      </c>
      <c r="AE153" s="20">
        <f>AVERAGE(AC153:AD153)</f>
        <v>1.44</v>
      </c>
      <c r="AF153" s="57">
        <v>1.8</v>
      </c>
      <c r="AG153" s="57"/>
      <c r="AH153" s="57"/>
      <c r="AI153" s="57">
        <v>12</v>
      </c>
      <c r="AJ153" s="71"/>
      <c r="AK153" s="71"/>
      <c r="AL153" s="71"/>
      <c r="AM153" s="71"/>
      <c r="AN153" s="71"/>
      <c r="AO153" s="71"/>
      <c r="AP153" s="71"/>
    </row>
  </sheetData>
  <mergeCells count="4">
    <mergeCell ref="A1:O2"/>
    <mergeCell ref="P1:P118"/>
    <mergeCell ref="Q1:AI2"/>
    <mergeCell ref="AJ1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13CC-A277-4AC1-A810-BCD188FF9990}">
  <dimension ref="A1:AN112"/>
  <sheetViews>
    <sheetView topLeftCell="F1" workbookViewId="0">
      <selection activeCell="M105" sqref="M105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2" max="12" width="12.140625" customWidth="1"/>
    <col min="13" max="13" width="12.710937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8" max="28" width="15.140625" customWidth="1"/>
    <col min="30" max="30" width="13" customWidth="1"/>
    <col min="31" max="31" width="14.28515625" customWidth="1"/>
    <col min="32" max="32" width="19.28515625" customWidth="1"/>
    <col min="33" max="33" width="21.5703125" customWidth="1"/>
  </cols>
  <sheetData>
    <row r="1" spans="1:40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9"/>
      <c r="P1" s="143"/>
      <c r="Q1" s="144" t="s">
        <v>0</v>
      </c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82"/>
      <c r="AK1" s="82"/>
      <c r="AL1" s="82"/>
      <c r="AM1" s="82"/>
      <c r="AN1" s="83"/>
    </row>
    <row r="2" spans="1:40" ht="15.75" thickBot="1" x14ac:dyDescent="0.3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2"/>
      <c r="P2" s="143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7"/>
      <c r="AJ2" s="84"/>
      <c r="AK2" s="84"/>
      <c r="AL2" s="84"/>
      <c r="AM2" s="84"/>
      <c r="AN2" s="85"/>
    </row>
    <row r="3" spans="1:40" ht="15.75" thickBot="1" x14ac:dyDescent="0.3">
      <c r="A3" s="1" t="s">
        <v>18</v>
      </c>
      <c r="B3" s="2" t="s">
        <v>19</v>
      </c>
      <c r="C3" s="2" t="s">
        <v>20</v>
      </c>
      <c r="D3" s="88" t="s">
        <v>21</v>
      </c>
      <c r="E3" s="88" t="s">
        <v>22</v>
      </c>
      <c r="F3" s="88" t="s">
        <v>48</v>
      </c>
      <c r="G3" s="88" t="s">
        <v>55</v>
      </c>
      <c r="H3" s="88" t="s">
        <v>24</v>
      </c>
      <c r="I3" s="88" t="s">
        <v>25</v>
      </c>
      <c r="J3" s="88" t="s">
        <v>26</v>
      </c>
      <c r="K3" s="88" t="s">
        <v>8</v>
      </c>
      <c r="L3" s="88" t="s">
        <v>57</v>
      </c>
      <c r="M3" s="88" t="s">
        <v>27</v>
      </c>
      <c r="N3" s="88" t="s">
        <v>28</v>
      </c>
      <c r="O3" s="88" t="s">
        <v>29</v>
      </c>
      <c r="P3" s="143"/>
      <c r="Q3" s="88" t="s">
        <v>22</v>
      </c>
      <c r="R3" s="89" t="s">
        <v>2</v>
      </c>
      <c r="S3" s="89" t="s">
        <v>3</v>
      </c>
      <c r="T3" s="89" t="s">
        <v>4</v>
      </c>
      <c r="U3" s="89" t="s">
        <v>5</v>
      </c>
      <c r="V3" s="89" t="s">
        <v>6</v>
      </c>
      <c r="W3" s="90" t="s">
        <v>7</v>
      </c>
      <c r="X3" s="90" t="s">
        <v>8</v>
      </c>
      <c r="Y3" s="89" t="s">
        <v>9</v>
      </c>
      <c r="Z3" s="89" t="s">
        <v>10</v>
      </c>
      <c r="AA3" s="89" t="s">
        <v>11</v>
      </c>
      <c r="AB3" s="89" t="s">
        <v>49</v>
      </c>
      <c r="AC3" s="89" t="s">
        <v>50</v>
      </c>
      <c r="AD3" s="13" t="s">
        <v>51</v>
      </c>
      <c r="AE3" s="89" t="s">
        <v>12</v>
      </c>
      <c r="AF3" s="89" t="s">
        <v>13</v>
      </c>
      <c r="AG3" s="89" t="s">
        <v>14</v>
      </c>
      <c r="AH3" s="89" t="s">
        <v>15</v>
      </c>
      <c r="AI3" s="89" t="s">
        <v>16</v>
      </c>
      <c r="AJ3" s="86"/>
      <c r="AK3" s="86"/>
      <c r="AL3" s="86"/>
      <c r="AM3" s="86"/>
      <c r="AN3" s="87"/>
    </row>
    <row r="4" spans="1:40" x14ac:dyDescent="0.25">
      <c r="A4" s="91" t="s">
        <v>30</v>
      </c>
      <c r="B4" s="91" t="s">
        <v>31</v>
      </c>
      <c r="C4" s="92" t="s">
        <v>32</v>
      </c>
      <c r="D4" s="93">
        <v>1</v>
      </c>
      <c r="E4" s="93">
        <v>0</v>
      </c>
      <c r="F4" s="93">
        <v>1195</v>
      </c>
      <c r="G4" s="93">
        <v>100</v>
      </c>
      <c r="H4" s="93" t="s">
        <v>54</v>
      </c>
      <c r="I4" s="93">
        <v>5</v>
      </c>
      <c r="J4" s="93">
        <v>100</v>
      </c>
      <c r="K4" s="93">
        <v>0</v>
      </c>
      <c r="L4" s="93" t="s">
        <v>56</v>
      </c>
      <c r="M4" s="93" t="s">
        <v>52</v>
      </c>
      <c r="N4" s="93" t="s">
        <v>37</v>
      </c>
      <c r="O4" s="93">
        <v>0</v>
      </c>
      <c r="P4" s="143"/>
      <c r="Q4" s="94">
        <v>0</v>
      </c>
      <c r="R4" s="95">
        <v>0.37799999999999995</v>
      </c>
      <c r="S4" s="95"/>
      <c r="T4" s="95">
        <v>1194.886962890625</v>
      </c>
      <c r="U4" s="95">
        <v>100</v>
      </c>
      <c r="V4" s="95">
        <v>97.624588012695313</v>
      </c>
      <c r="W4" s="95">
        <v>5.0000009536743164</v>
      </c>
      <c r="X4" s="95">
        <v>0</v>
      </c>
      <c r="Y4" s="95">
        <v>6.7302169799804688</v>
      </c>
      <c r="Z4" s="95">
        <v>30</v>
      </c>
      <c r="AA4" s="95">
        <v>0</v>
      </c>
      <c r="AB4" s="95"/>
      <c r="AC4" s="95"/>
      <c r="AD4" s="95"/>
      <c r="AE4" s="95">
        <f>AA4*3.4/100</f>
        <v>0</v>
      </c>
      <c r="AF4" s="95">
        <v>7.04</v>
      </c>
      <c r="AG4" s="95">
        <v>0</v>
      </c>
      <c r="AH4" s="95">
        <v>12.62</v>
      </c>
      <c r="AI4" s="95">
        <v>30.44</v>
      </c>
    </row>
    <row r="5" spans="1:40" x14ac:dyDescent="0.25">
      <c r="A5" s="91" t="s">
        <v>30</v>
      </c>
      <c r="B5" s="91" t="s">
        <v>31</v>
      </c>
      <c r="C5" s="92" t="s">
        <v>32</v>
      </c>
      <c r="D5" s="93">
        <v>1</v>
      </c>
      <c r="E5" s="93">
        <v>2</v>
      </c>
      <c r="F5" s="93">
        <v>1195</v>
      </c>
      <c r="G5" s="93">
        <v>100</v>
      </c>
      <c r="H5" s="93" t="s">
        <v>33</v>
      </c>
      <c r="I5" s="93">
        <v>5</v>
      </c>
      <c r="J5" s="93">
        <v>100</v>
      </c>
      <c r="K5" s="93">
        <v>0</v>
      </c>
      <c r="L5" s="93" t="s">
        <v>56</v>
      </c>
      <c r="M5" s="93" t="s">
        <v>52</v>
      </c>
      <c r="N5" s="93" t="s">
        <v>37</v>
      </c>
      <c r="O5" s="93">
        <v>0</v>
      </c>
      <c r="P5" s="143"/>
      <c r="Q5" s="94">
        <v>2</v>
      </c>
      <c r="R5" s="95">
        <v>0.7556666666666666</v>
      </c>
      <c r="S5" s="95"/>
      <c r="T5" s="95">
        <v>1194.7779541015625</v>
      </c>
      <c r="U5" s="95">
        <v>100</v>
      </c>
      <c r="V5" s="95">
        <v>87.874549865722656</v>
      </c>
      <c r="W5" s="95">
        <v>5.0134978294372559</v>
      </c>
      <c r="X5" s="95">
        <v>0</v>
      </c>
      <c r="Y5" s="95">
        <v>6.7626957893371582</v>
      </c>
      <c r="Z5" s="95">
        <v>29.96</v>
      </c>
      <c r="AA5" s="95">
        <v>0</v>
      </c>
      <c r="AB5" s="95"/>
      <c r="AC5" s="95"/>
      <c r="AD5" s="95"/>
      <c r="AE5" s="95">
        <f t="shared" ref="AE5:AE68" si="0">AA5*3.4/100</f>
        <v>0</v>
      </c>
      <c r="AF5" s="95">
        <v>6.17</v>
      </c>
      <c r="AG5" s="95">
        <v>0</v>
      </c>
      <c r="AH5" s="95">
        <v>30.77</v>
      </c>
      <c r="AI5" s="95">
        <v>27.83</v>
      </c>
    </row>
    <row r="6" spans="1:40" x14ac:dyDescent="0.25">
      <c r="A6" s="91" t="s">
        <v>30</v>
      </c>
      <c r="B6" s="91" t="s">
        <v>31</v>
      </c>
      <c r="C6" s="92" t="s">
        <v>32</v>
      </c>
      <c r="D6" s="93">
        <v>1</v>
      </c>
      <c r="E6" s="93">
        <v>4</v>
      </c>
      <c r="F6" s="93">
        <v>1195</v>
      </c>
      <c r="G6" s="93">
        <v>100</v>
      </c>
      <c r="H6" s="93" t="s">
        <v>33</v>
      </c>
      <c r="I6" s="93">
        <v>5</v>
      </c>
      <c r="J6" s="93">
        <v>100</v>
      </c>
      <c r="K6" s="93">
        <v>0</v>
      </c>
      <c r="L6" s="93" t="s">
        <v>56</v>
      </c>
      <c r="M6" s="93" t="s">
        <v>52</v>
      </c>
      <c r="N6" s="93" t="s">
        <v>37</v>
      </c>
      <c r="O6" s="93">
        <v>0</v>
      </c>
      <c r="P6" s="143"/>
      <c r="Q6" s="94">
        <v>4</v>
      </c>
      <c r="R6" s="95">
        <v>5.23</v>
      </c>
      <c r="S6" s="95"/>
      <c r="T6" s="95">
        <v>1195.2459716796875</v>
      </c>
      <c r="U6" s="95">
        <v>78.71221923828125</v>
      </c>
      <c r="V6" s="95">
        <v>32.394039154052734</v>
      </c>
      <c r="W6" s="95">
        <v>4.6415572166442871</v>
      </c>
      <c r="X6" s="95">
        <v>21.274770736694336</v>
      </c>
      <c r="Y6" s="95">
        <v>6.7599902153015137</v>
      </c>
      <c r="Z6" s="95">
        <v>30.08</v>
      </c>
      <c r="AA6" s="95">
        <v>0</v>
      </c>
      <c r="AB6" s="95"/>
      <c r="AC6" s="95"/>
      <c r="AD6" s="95"/>
      <c r="AE6" s="95">
        <f t="shared" si="0"/>
        <v>0</v>
      </c>
      <c r="AF6" s="95">
        <v>6.98</v>
      </c>
      <c r="AG6" s="95">
        <v>0</v>
      </c>
      <c r="AH6" s="95">
        <v>9.6</v>
      </c>
      <c r="AI6" s="95">
        <v>32.270000000000003</v>
      </c>
    </row>
    <row r="7" spans="1:40" x14ac:dyDescent="0.25">
      <c r="A7" s="91" t="s">
        <v>30</v>
      </c>
      <c r="B7" s="91" t="s">
        <v>31</v>
      </c>
      <c r="C7" s="92" t="s">
        <v>32</v>
      </c>
      <c r="D7" s="93">
        <v>1</v>
      </c>
      <c r="E7" s="93">
        <v>6</v>
      </c>
      <c r="F7" s="93">
        <v>1195</v>
      </c>
      <c r="G7" s="93">
        <v>100</v>
      </c>
      <c r="H7" s="93" t="s">
        <v>33</v>
      </c>
      <c r="I7" s="93">
        <v>5</v>
      </c>
      <c r="J7" s="93">
        <v>100</v>
      </c>
      <c r="K7" s="93">
        <v>0</v>
      </c>
      <c r="L7" s="93" t="s">
        <v>56</v>
      </c>
      <c r="M7" s="93" t="s">
        <v>52</v>
      </c>
      <c r="N7" s="93" t="s">
        <v>37</v>
      </c>
      <c r="O7" s="93">
        <v>0</v>
      </c>
      <c r="P7" s="143"/>
      <c r="Q7" s="94">
        <v>6</v>
      </c>
      <c r="R7" s="95">
        <v>26.233333333333334</v>
      </c>
      <c r="S7" s="95">
        <v>68.499999999999943</v>
      </c>
      <c r="T7" s="95">
        <v>1194.946044921875</v>
      </c>
      <c r="U7" s="95">
        <v>100</v>
      </c>
      <c r="V7" s="95">
        <v>78.660148620605469</v>
      </c>
      <c r="W7" s="95">
        <v>5.0000009536743164</v>
      </c>
      <c r="X7" s="95">
        <v>0</v>
      </c>
      <c r="Y7" s="95">
        <v>6.8141231536865234</v>
      </c>
      <c r="Z7" s="95">
        <v>30.01</v>
      </c>
      <c r="AA7" s="95">
        <v>8.5500000000000007</v>
      </c>
      <c r="AB7" s="95"/>
      <c r="AC7" s="95"/>
      <c r="AD7" s="95"/>
      <c r="AE7" s="95">
        <f t="shared" si="0"/>
        <v>0.29070000000000001</v>
      </c>
      <c r="AF7" s="95">
        <v>0</v>
      </c>
      <c r="AG7" s="95">
        <f>-25.57/1000</f>
        <v>-2.5569999999999999E-2</v>
      </c>
      <c r="AH7" s="95">
        <v>0.88</v>
      </c>
      <c r="AI7" s="95">
        <v>21.42</v>
      </c>
    </row>
    <row r="8" spans="1:40" x14ac:dyDescent="0.25">
      <c r="A8" s="91" t="s">
        <v>30</v>
      </c>
      <c r="B8" s="91" t="s">
        <v>31</v>
      </c>
      <c r="C8" s="92" t="s">
        <v>32</v>
      </c>
      <c r="D8" s="93">
        <v>1</v>
      </c>
      <c r="E8" s="93">
        <v>8</v>
      </c>
      <c r="F8" s="93">
        <v>1195</v>
      </c>
      <c r="G8" s="93">
        <v>100</v>
      </c>
      <c r="H8" s="93" t="s">
        <v>33</v>
      </c>
      <c r="I8" s="93">
        <v>5</v>
      </c>
      <c r="J8" s="93">
        <v>100</v>
      </c>
      <c r="K8" s="93">
        <v>0</v>
      </c>
      <c r="L8" s="93" t="s">
        <v>56</v>
      </c>
      <c r="M8" s="93" t="s">
        <v>52</v>
      </c>
      <c r="N8" s="93" t="s">
        <v>37</v>
      </c>
      <c r="O8" s="93">
        <v>0</v>
      </c>
      <c r="P8" s="143"/>
      <c r="Q8" s="94">
        <v>8</v>
      </c>
      <c r="R8" s="95">
        <v>33.56666666666667</v>
      </c>
      <c r="S8" s="95"/>
      <c r="T8" s="95">
        <v>1194.9560546875</v>
      </c>
      <c r="U8" s="95">
        <v>100</v>
      </c>
      <c r="V8" s="95">
        <v>58.360500335693359</v>
      </c>
      <c r="W8" s="95">
        <v>4.9999990463256836</v>
      </c>
      <c r="X8" s="95">
        <v>0</v>
      </c>
      <c r="Y8" s="95">
        <v>6.7011189460754395</v>
      </c>
      <c r="Z8" s="95">
        <v>30.02</v>
      </c>
      <c r="AA8" s="95">
        <v>12.71</v>
      </c>
      <c r="AB8" s="95"/>
      <c r="AC8" s="95"/>
      <c r="AD8" s="95"/>
      <c r="AE8" s="95">
        <f t="shared" si="0"/>
        <v>0.43213999999999997</v>
      </c>
      <c r="AF8" s="95">
        <v>0</v>
      </c>
      <c r="AG8" s="95">
        <f>-37.72/1000</f>
        <v>-3.7719999999999997E-2</v>
      </c>
      <c r="AH8" s="95">
        <v>0.67</v>
      </c>
      <c r="AI8" s="95">
        <v>39.869999999999997</v>
      </c>
    </row>
    <row r="9" spans="1:40" x14ac:dyDescent="0.25">
      <c r="A9" s="91" t="s">
        <v>30</v>
      </c>
      <c r="B9" s="91" t="s">
        <v>31</v>
      </c>
      <c r="C9" s="92" t="s">
        <v>32</v>
      </c>
      <c r="D9" s="93">
        <v>1</v>
      </c>
      <c r="E9" s="93">
        <v>10</v>
      </c>
      <c r="F9" s="93">
        <v>1195</v>
      </c>
      <c r="G9" s="93">
        <v>100</v>
      </c>
      <c r="H9" s="93" t="s">
        <v>33</v>
      </c>
      <c r="I9" s="93">
        <v>5</v>
      </c>
      <c r="J9" s="93">
        <v>100</v>
      </c>
      <c r="K9" s="93">
        <v>0</v>
      </c>
      <c r="L9" s="93" t="s">
        <v>56</v>
      </c>
      <c r="M9" s="93" t="s">
        <v>52</v>
      </c>
      <c r="N9" s="93" t="s">
        <v>37</v>
      </c>
      <c r="O9" s="93">
        <v>0</v>
      </c>
      <c r="P9" s="143"/>
      <c r="Q9" s="94">
        <v>10</v>
      </c>
      <c r="R9" s="95">
        <v>45.533333333333331</v>
      </c>
      <c r="S9" s="95"/>
      <c r="T9" s="95">
        <v>1194.781005859375</v>
      </c>
      <c r="U9" s="95">
        <v>99.858901977539063</v>
      </c>
      <c r="V9" s="95">
        <v>38.534389495849609</v>
      </c>
      <c r="W9" s="95">
        <v>4.9999990463256836</v>
      </c>
      <c r="X9" s="95">
        <v>0.15922549366950989</v>
      </c>
      <c r="Y9" s="95">
        <v>6.6980748176574707</v>
      </c>
      <c r="Z9" s="95">
        <v>30.04</v>
      </c>
      <c r="AA9" s="95">
        <v>19.07</v>
      </c>
      <c r="AB9" s="95"/>
      <c r="AC9" s="95"/>
      <c r="AD9" s="95"/>
      <c r="AE9" s="95">
        <f t="shared" si="0"/>
        <v>0.64837999999999996</v>
      </c>
      <c r="AF9" s="95">
        <v>0</v>
      </c>
      <c r="AG9" s="95">
        <f>-39.64/1000</f>
        <v>-3.9640000000000002E-2</v>
      </c>
      <c r="AH9" s="95">
        <v>0.44</v>
      </c>
      <c r="AI9" s="95">
        <v>22.13</v>
      </c>
    </row>
    <row r="10" spans="1:40" x14ac:dyDescent="0.25">
      <c r="A10" s="91" t="s">
        <v>30</v>
      </c>
      <c r="B10" s="91" t="s">
        <v>31</v>
      </c>
      <c r="C10" s="92" t="s">
        <v>32</v>
      </c>
      <c r="D10" s="93">
        <v>1</v>
      </c>
      <c r="E10" s="93">
        <v>12</v>
      </c>
      <c r="F10" s="93">
        <v>1195</v>
      </c>
      <c r="G10" s="93">
        <v>100</v>
      </c>
      <c r="H10" s="93" t="s">
        <v>33</v>
      </c>
      <c r="I10" s="93">
        <v>5</v>
      </c>
      <c r="J10" s="93">
        <v>100</v>
      </c>
      <c r="K10" s="93">
        <v>0</v>
      </c>
      <c r="L10" s="93" t="s">
        <v>56</v>
      </c>
      <c r="M10" s="93" t="s">
        <v>52</v>
      </c>
      <c r="N10" s="93" t="s">
        <v>37</v>
      </c>
      <c r="O10" s="93">
        <v>0</v>
      </c>
      <c r="P10" s="143"/>
      <c r="Q10" s="94">
        <v>12</v>
      </c>
      <c r="R10" s="95">
        <v>55.233333333333327</v>
      </c>
      <c r="S10" s="95"/>
      <c r="T10" s="95">
        <v>1197.8299560546875</v>
      </c>
      <c r="U10" s="95">
        <v>93.837928771972656</v>
      </c>
      <c r="V10" s="95">
        <v>41.903430938720703</v>
      </c>
      <c r="W10" s="95">
        <v>4.8988552093505859</v>
      </c>
      <c r="X10" s="95">
        <v>6.1550331115722656</v>
      </c>
      <c r="Y10" s="95">
        <v>6.724125862121582</v>
      </c>
      <c r="Z10" s="95">
        <v>30.01</v>
      </c>
      <c r="AA10" s="95">
        <v>17.899999999999999</v>
      </c>
      <c r="AB10" s="95"/>
      <c r="AC10" s="95"/>
      <c r="AD10" s="95"/>
      <c r="AE10" s="95">
        <f t="shared" si="0"/>
        <v>0.60859999999999992</v>
      </c>
      <c r="AF10" s="95">
        <v>0</v>
      </c>
      <c r="AG10" s="95">
        <f>-37.72/1000</f>
        <v>-3.7719999999999997E-2</v>
      </c>
      <c r="AH10" s="95">
        <v>1.44</v>
      </c>
      <c r="AI10" s="95">
        <v>21.61</v>
      </c>
    </row>
    <row r="11" spans="1:40" x14ac:dyDescent="0.25">
      <c r="A11" s="91" t="s">
        <v>30</v>
      </c>
      <c r="B11" s="91" t="s">
        <v>31</v>
      </c>
      <c r="C11" s="92" t="s">
        <v>32</v>
      </c>
      <c r="D11" s="93">
        <v>1</v>
      </c>
      <c r="E11" s="93">
        <v>14</v>
      </c>
      <c r="F11" s="93">
        <v>1195</v>
      </c>
      <c r="G11" s="93">
        <v>100</v>
      </c>
      <c r="H11" s="93" t="s">
        <v>33</v>
      </c>
      <c r="I11" s="93">
        <v>5</v>
      </c>
      <c r="J11" s="93">
        <v>100</v>
      </c>
      <c r="K11" s="93">
        <v>0</v>
      </c>
      <c r="L11" s="93" t="s">
        <v>56</v>
      </c>
      <c r="M11" s="93" t="s">
        <v>52</v>
      </c>
      <c r="N11" s="93" t="s">
        <v>37</v>
      </c>
      <c r="O11" s="93">
        <v>0</v>
      </c>
      <c r="P11" s="143"/>
      <c r="Q11" s="94">
        <v>14</v>
      </c>
      <c r="R11" s="95">
        <v>56.066666666666663</v>
      </c>
      <c r="S11" s="95"/>
      <c r="T11" s="95">
        <v>1195.43994140625</v>
      </c>
      <c r="U11" s="95">
        <v>99.306228637695313</v>
      </c>
      <c r="V11" s="95">
        <v>40.296539306640625</v>
      </c>
      <c r="W11" s="95">
        <v>4.9524950981140137</v>
      </c>
      <c r="X11" s="95">
        <v>0.69283682107925415</v>
      </c>
      <c r="Y11" s="95">
        <v>6.7336001396179199</v>
      </c>
      <c r="Z11" s="95">
        <v>29.99</v>
      </c>
      <c r="AA11" s="95">
        <v>17.899999999999999</v>
      </c>
      <c r="AB11" s="95"/>
      <c r="AC11" s="95"/>
      <c r="AD11" s="95"/>
      <c r="AE11" s="95">
        <f t="shared" si="0"/>
        <v>0.60859999999999992</v>
      </c>
      <c r="AF11" s="95">
        <v>0</v>
      </c>
      <c r="AG11" s="95">
        <v>-3.9E-2</v>
      </c>
      <c r="AH11" s="95">
        <v>0.44</v>
      </c>
      <c r="AI11" s="95">
        <v>19.39</v>
      </c>
    </row>
    <row r="12" spans="1:40" x14ac:dyDescent="0.25">
      <c r="A12" s="91" t="s">
        <v>30</v>
      </c>
      <c r="B12" s="91" t="s">
        <v>31</v>
      </c>
      <c r="C12" s="92" t="s">
        <v>32</v>
      </c>
      <c r="D12" s="93">
        <v>1</v>
      </c>
      <c r="E12" s="93">
        <v>16</v>
      </c>
      <c r="F12" s="93">
        <v>1195</v>
      </c>
      <c r="G12" s="93">
        <v>100</v>
      </c>
      <c r="H12" s="93" t="s">
        <v>33</v>
      </c>
      <c r="I12" s="93">
        <v>5</v>
      </c>
      <c r="J12" s="93">
        <v>100</v>
      </c>
      <c r="K12" s="93">
        <v>0</v>
      </c>
      <c r="L12" s="93" t="s">
        <v>56</v>
      </c>
      <c r="M12" s="93" t="s">
        <v>52</v>
      </c>
      <c r="N12" s="93" t="s">
        <v>37</v>
      </c>
      <c r="O12" s="93">
        <v>0</v>
      </c>
      <c r="P12" s="143"/>
      <c r="Q12" s="94">
        <v>16</v>
      </c>
      <c r="R12" s="95">
        <v>66.733333333333334</v>
      </c>
      <c r="S12" s="95"/>
      <c r="T12" s="95">
        <v>1194.8389892578125</v>
      </c>
      <c r="U12" s="95">
        <v>99.394996643066406</v>
      </c>
      <c r="V12" s="95">
        <v>37.509700775146484</v>
      </c>
      <c r="W12" s="95">
        <v>4.9400491714477539</v>
      </c>
      <c r="X12" s="95">
        <v>0.60817337036132813</v>
      </c>
      <c r="Y12" s="95">
        <v>6.7075481414794922</v>
      </c>
      <c r="Z12" s="95">
        <v>30.02</v>
      </c>
      <c r="AA12" s="95">
        <v>17.899999999999999</v>
      </c>
      <c r="AB12" s="95"/>
      <c r="AC12" s="95"/>
      <c r="AD12" s="95"/>
      <c r="AE12" s="95">
        <f t="shared" si="0"/>
        <v>0.60859999999999992</v>
      </c>
      <c r="AF12" s="95">
        <v>0</v>
      </c>
      <c r="AG12" s="95">
        <v>-3.9E-2</v>
      </c>
      <c r="AH12" s="95">
        <v>0.59</v>
      </c>
      <c r="AI12" s="95">
        <v>18.21</v>
      </c>
    </row>
    <row r="13" spans="1:40" x14ac:dyDescent="0.25">
      <c r="A13" s="91" t="s">
        <v>30</v>
      </c>
      <c r="B13" s="91" t="s">
        <v>31</v>
      </c>
      <c r="C13" s="92" t="s">
        <v>32</v>
      </c>
      <c r="D13" s="93">
        <v>1</v>
      </c>
      <c r="E13" s="93">
        <v>18</v>
      </c>
      <c r="F13" s="93">
        <v>1195</v>
      </c>
      <c r="G13" s="93">
        <v>100</v>
      </c>
      <c r="H13" s="93" t="s">
        <v>33</v>
      </c>
      <c r="I13" s="93">
        <v>5</v>
      </c>
      <c r="J13" s="93">
        <v>100</v>
      </c>
      <c r="K13" s="93">
        <v>0</v>
      </c>
      <c r="L13" s="93" t="s">
        <v>56</v>
      </c>
      <c r="M13" s="93" t="s">
        <v>52</v>
      </c>
      <c r="N13" s="93" t="s">
        <v>37</v>
      </c>
      <c r="O13" s="93">
        <v>0</v>
      </c>
      <c r="P13" s="143"/>
      <c r="Q13" s="94">
        <v>18</v>
      </c>
      <c r="R13" s="95">
        <v>67.566666666666663</v>
      </c>
      <c r="S13" s="95">
        <v>170.49999999999997</v>
      </c>
      <c r="T13" s="95">
        <v>1194.9749755859375</v>
      </c>
      <c r="U13" s="95">
        <v>99.457489013671875</v>
      </c>
      <c r="V13" s="95">
        <v>41.197021484375</v>
      </c>
      <c r="W13" s="95">
        <v>4.9647707939147949</v>
      </c>
      <c r="X13" s="95">
        <v>0.55033111572265625</v>
      </c>
      <c r="Y13" s="95">
        <v>6.7217578887939453</v>
      </c>
      <c r="Z13" s="95">
        <v>30.01</v>
      </c>
      <c r="AA13" s="95">
        <v>17.899999999999999</v>
      </c>
      <c r="AB13" s="95"/>
      <c r="AC13" s="95"/>
      <c r="AD13" s="95"/>
      <c r="AE13" s="95">
        <f t="shared" si="0"/>
        <v>0.60859999999999992</v>
      </c>
      <c r="AF13" s="95">
        <v>0</v>
      </c>
      <c r="AG13" s="95">
        <f>-41.56/1000</f>
        <v>-4.156E-2</v>
      </c>
      <c r="AH13" s="95">
        <v>0.47</v>
      </c>
      <c r="AI13" s="95">
        <v>16.37</v>
      </c>
    </row>
    <row r="14" spans="1:40" x14ac:dyDescent="0.25">
      <c r="A14" s="91" t="s">
        <v>30</v>
      </c>
      <c r="B14" s="91" t="s">
        <v>31</v>
      </c>
      <c r="C14" s="92" t="s">
        <v>32</v>
      </c>
      <c r="D14" s="93">
        <v>1</v>
      </c>
      <c r="E14" s="93">
        <v>20</v>
      </c>
      <c r="F14" s="93">
        <v>1195</v>
      </c>
      <c r="G14" s="93">
        <v>100</v>
      </c>
      <c r="H14" s="93" t="s">
        <v>33</v>
      </c>
      <c r="I14" s="93">
        <v>5</v>
      </c>
      <c r="J14" s="93">
        <v>100</v>
      </c>
      <c r="K14" s="93">
        <v>0</v>
      </c>
      <c r="L14" s="93" t="s">
        <v>56</v>
      </c>
      <c r="M14" s="93" t="s">
        <v>52</v>
      </c>
      <c r="N14" s="93" t="s">
        <v>37</v>
      </c>
      <c r="O14" s="93">
        <v>0</v>
      </c>
      <c r="P14" s="143"/>
      <c r="Q14" s="94">
        <v>20</v>
      </c>
      <c r="R14" s="95">
        <v>71.399999999999991</v>
      </c>
      <c r="S14" s="95">
        <v>174.99999999999994</v>
      </c>
      <c r="T14" s="95">
        <v>1195.4210205078125</v>
      </c>
      <c r="U14" s="95">
        <v>99.240333557128906</v>
      </c>
      <c r="V14" s="95">
        <v>36.399631500244141</v>
      </c>
      <c r="W14" s="95">
        <v>4.9595890045166016</v>
      </c>
      <c r="X14" s="95">
        <v>0.76401138305664063</v>
      </c>
      <c r="Y14" s="95">
        <v>6.7498397827148438</v>
      </c>
      <c r="Z14" s="95">
        <v>30.01</v>
      </c>
      <c r="AA14" s="95">
        <v>17.899999999999999</v>
      </c>
      <c r="AB14" s="95"/>
      <c r="AC14" s="95"/>
      <c r="AD14" s="95"/>
      <c r="AE14" s="95">
        <f t="shared" si="0"/>
        <v>0.60859999999999992</v>
      </c>
      <c r="AF14" s="95">
        <v>0</v>
      </c>
      <c r="AG14" s="95">
        <f>-42.2/1000</f>
        <v>-4.2200000000000001E-2</v>
      </c>
      <c r="AH14" s="95">
        <v>0.75</v>
      </c>
      <c r="AI14" s="95">
        <v>14.46</v>
      </c>
    </row>
    <row r="15" spans="1:40" x14ac:dyDescent="0.25">
      <c r="A15" s="91" t="s">
        <v>30</v>
      </c>
      <c r="B15" s="91" t="s">
        <v>31</v>
      </c>
      <c r="C15" s="92" t="s">
        <v>32</v>
      </c>
      <c r="D15" s="93">
        <v>1</v>
      </c>
      <c r="E15" s="93">
        <v>22</v>
      </c>
      <c r="F15" s="93">
        <v>1195</v>
      </c>
      <c r="G15" s="93">
        <v>100</v>
      </c>
      <c r="H15" s="93" t="s">
        <v>33</v>
      </c>
      <c r="I15" s="93">
        <v>5</v>
      </c>
      <c r="J15" s="93">
        <v>100</v>
      </c>
      <c r="K15" s="93">
        <v>0</v>
      </c>
      <c r="L15" s="93" t="s">
        <v>56</v>
      </c>
      <c r="M15" s="93" t="s">
        <v>52</v>
      </c>
      <c r="N15" s="93" t="s">
        <v>37</v>
      </c>
      <c r="O15" s="93">
        <v>0</v>
      </c>
      <c r="P15" s="143"/>
      <c r="Q15" s="94">
        <v>22</v>
      </c>
      <c r="R15" s="95">
        <v>74.600000000000009</v>
      </c>
      <c r="S15" s="95">
        <v>187.50000000000006</v>
      </c>
      <c r="T15" s="95">
        <v>1194.9000244140625</v>
      </c>
      <c r="U15" s="95">
        <v>99.530731201171875</v>
      </c>
      <c r="V15" s="95">
        <v>37.928890228271484</v>
      </c>
      <c r="W15" s="95">
        <v>4.9604167938232422</v>
      </c>
      <c r="X15" s="95">
        <v>0.47173690795898438</v>
      </c>
      <c r="Y15" s="95">
        <v>6.7224349975585938</v>
      </c>
      <c r="Z15" s="95">
        <v>30.13</v>
      </c>
      <c r="AA15" s="95">
        <v>17.899999999999999</v>
      </c>
      <c r="AB15" s="95"/>
      <c r="AC15" s="95"/>
      <c r="AD15" s="95"/>
      <c r="AE15" s="95">
        <f t="shared" si="0"/>
        <v>0.60859999999999992</v>
      </c>
      <c r="AF15" s="95">
        <v>0</v>
      </c>
      <c r="AG15" s="95">
        <f>-46.67/1000</f>
        <v>-4.6670000000000003E-2</v>
      </c>
      <c r="AH15" s="95">
        <v>0.66</v>
      </c>
      <c r="AI15" s="95">
        <v>11.71</v>
      </c>
    </row>
    <row r="16" spans="1:40" x14ac:dyDescent="0.25">
      <c r="A16" s="91" t="s">
        <v>30</v>
      </c>
      <c r="B16" s="91" t="s">
        <v>31</v>
      </c>
      <c r="C16" s="92" t="s">
        <v>32</v>
      </c>
      <c r="D16" s="93">
        <v>1</v>
      </c>
      <c r="E16" s="93">
        <v>24</v>
      </c>
      <c r="F16" s="93">
        <v>1195</v>
      </c>
      <c r="G16" s="93">
        <v>100</v>
      </c>
      <c r="H16" s="93" t="s">
        <v>33</v>
      </c>
      <c r="I16" s="93">
        <v>5</v>
      </c>
      <c r="J16" s="93">
        <v>100</v>
      </c>
      <c r="K16" s="93">
        <v>0</v>
      </c>
      <c r="L16" s="93" t="s">
        <v>56</v>
      </c>
      <c r="M16" s="93" t="s">
        <v>52</v>
      </c>
      <c r="N16" s="93" t="s">
        <v>37</v>
      </c>
      <c r="O16" s="93">
        <v>0</v>
      </c>
      <c r="P16" s="143"/>
      <c r="Q16" s="94">
        <v>24</v>
      </c>
      <c r="R16" s="95">
        <v>95.5</v>
      </c>
      <c r="S16" s="95">
        <v>191.5</v>
      </c>
      <c r="T16" s="95">
        <v>1194.821044921875</v>
      </c>
      <c r="U16" s="95">
        <v>99.409156799316406</v>
      </c>
      <c r="V16" s="95">
        <v>39.302898406982422</v>
      </c>
      <c r="W16" s="95">
        <v>4.9731888771057129</v>
      </c>
      <c r="X16" s="95">
        <v>0.59204477071762085</v>
      </c>
      <c r="Y16" s="95">
        <v>6.7176980972290039</v>
      </c>
      <c r="Z16" s="95">
        <v>30.01</v>
      </c>
      <c r="AA16" s="95">
        <v>17.899999999999999</v>
      </c>
      <c r="AB16" s="95"/>
      <c r="AC16" s="95"/>
      <c r="AD16" s="95"/>
      <c r="AE16" s="95">
        <f t="shared" si="0"/>
        <v>0.60859999999999992</v>
      </c>
      <c r="AF16" s="95">
        <v>0</v>
      </c>
      <c r="AG16" s="95">
        <f>-46.67/1000</f>
        <v>-4.6670000000000003E-2</v>
      </c>
      <c r="AH16" s="95">
        <v>1.9</v>
      </c>
      <c r="AI16" s="95">
        <v>7.21</v>
      </c>
    </row>
    <row r="17" spans="1:35" x14ac:dyDescent="0.25">
      <c r="A17" s="91" t="s">
        <v>30</v>
      </c>
      <c r="B17" s="91" t="s">
        <v>31</v>
      </c>
      <c r="C17" s="92" t="s">
        <v>32</v>
      </c>
      <c r="D17" s="93">
        <v>2</v>
      </c>
      <c r="E17" s="93">
        <v>26</v>
      </c>
      <c r="F17" s="93">
        <v>1195</v>
      </c>
      <c r="G17" s="93">
        <v>100</v>
      </c>
      <c r="H17" s="93" t="s">
        <v>33</v>
      </c>
      <c r="I17" s="93">
        <v>5</v>
      </c>
      <c r="J17" s="93">
        <v>100</v>
      </c>
      <c r="K17" s="93">
        <v>0</v>
      </c>
      <c r="L17" s="93" t="s">
        <v>56</v>
      </c>
      <c r="M17" s="93" t="s">
        <v>52</v>
      </c>
      <c r="N17" s="93" t="s">
        <v>37</v>
      </c>
      <c r="O17" s="93">
        <v>0</v>
      </c>
      <c r="P17" s="143"/>
      <c r="Q17" s="94">
        <v>26</v>
      </c>
      <c r="R17" s="95">
        <v>101.33333333333333</v>
      </c>
      <c r="S17" s="96"/>
      <c r="T17" s="95">
        <v>1195.06103515625</v>
      </c>
      <c r="U17" s="95">
        <v>99.551902770996094</v>
      </c>
      <c r="V17" s="95">
        <v>40.653629302978516</v>
      </c>
      <c r="W17" s="95">
        <v>4.9965939521789551</v>
      </c>
      <c r="X17" s="95">
        <v>0.4468994140625</v>
      </c>
      <c r="Y17" s="95">
        <v>6.7440881729125977</v>
      </c>
      <c r="Z17" s="95">
        <v>29.97</v>
      </c>
      <c r="AA17" s="95">
        <v>17.899999999999999</v>
      </c>
      <c r="AB17" s="95"/>
      <c r="AC17" s="95"/>
      <c r="AD17" s="95"/>
      <c r="AE17" s="95">
        <f t="shared" si="0"/>
        <v>0.60859999999999992</v>
      </c>
      <c r="AF17" s="95">
        <v>0</v>
      </c>
      <c r="AG17" s="95">
        <f>-61.84/1000</f>
        <v>-6.1840000000000006E-2</v>
      </c>
      <c r="AH17" s="95">
        <v>0.76</v>
      </c>
      <c r="AI17" s="95">
        <v>5.37</v>
      </c>
    </row>
    <row r="18" spans="1:35" x14ac:dyDescent="0.25">
      <c r="A18" s="91" t="s">
        <v>30</v>
      </c>
      <c r="B18" s="91" t="s">
        <v>31</v>
      </c>
      <c r="C18" s="92" t="s">
        <v>32</v>
      </c>
      <c r="D18" s="93">
        <v>2</v>
      </c>
      <c r="E18" s="93">
        <v>28</v>
      </c>
      <c r="F18" s="93">
        <v>1195</v>
      </c>
      <c r="G18" s="93">
        <v>100</v>
      </c>
      <c r="H18" s="93" t="s">
        <v>33</v>
      </c>
      <c r="I18" s="93">
        <v>5</v>
      </c>
      <c r="J18" s="93">
        <v>100</v>
      </c>
      <c r="K18" s="93">
        <v>0</v>
      </c>
      <c r="L18" s="93" t="s">
        <v>56</v>
      </c>
      <c r="M18" s="93" t="s">
        <v>52</v>
      </c>
      <c r="N18" s="93" t="s">
        <v>37</v>
      </c>
      <c r="O18" s="93">
        <v>0</v>
      </c>
      <c r="P18" s="143"/>
      <c r="Q18" s="94">
        <v>28</v>
      </c>
      <c r="R18" s="95">
        <v>96.5</v>
      </c>
      <c r="S18" s="95">
        <v>218.00000000000003</v>
      </c>
      <c r="T18" s="95">
        <v>1195.041015625</v>
      </c>
      <c r="U18" s="95">
        <v>97.245208740234375</v>
      </c>
      <c r="V18" s="95">
        <v>37.71929931640625</v>
      </c>
      <c r="W18" s="95">
        <v>4.9193439483642578</v>
      </c>
      <c r="X18" s="95">
        <v>2.7576448917388916</v>
      </c>
      <c r="Y18" s="95">
        <v>6.7758908271789551</v>
      </c>
      <c r="Z18" s="95">
        <v>30</v>
      </c>
      <c r="AA18" s="95">
        <v>14.5</v>
      </c>
      <c r="AB18" s="95"/>
      <c r="AC18" s="95"/>
      <c r="AD18" s="95"/>
      <c r="AE18" s="95">
        <f t="shared" si="0"/>
        <v>0.49299999999999999</v>
      </c>
      <c r="AF18" s="95">
        <v>0</v>
      </c>
      <c r="AG18" s="95">
        <f>-51.15/1000</f>
        <v>-5.1150000000000001E-2</v>
      </c>
      <c r="AH18" s="95">
        <v>1.25</v>
      </c>
      <c r="AI18" s="95">
        <v>1.68</v>
      </c>
    </row>
    <row r="19" spans="1:35" x14ac:dyDescent="0.25">
      <c r="A19" s="91" t="s">
        <v>30</v>
      </c>
      <c r="B19" s="91" t="s">
        <v>31</v>
      </c>
      <c r="C19" s="92" t="s">
        <v>32</v>
      </c>
      <c r="D19" s="93">
        <v>2</v>
      </c>
      <c r="E19" s="93">
        <v>30</v>
      </c>
      <c r="F19" s="93">
        <v>1195</v>
      </c>
      <c r="G19" s="93">
        <v>100</v>
      </c>
      <c r="H19" s="93" t="s">
        <v>33</v>
      </c>
      <c r="I19" s="93">
        <v>5</v>
      </c>
      <c r="J19" s="93">
        <v>100</v>
      </c>
      <c r="K19" s="93">
        <v>0</v>
      </c>
      <c r="L19" s="93" t="s">
        <v>56</v>
      </c>
      <c r="M19" s="93" t="s">
        <v>52</v>
      </c>
      <c r="N19" s="93" t="s">
        <v>37</v>
      </c>
      <c r="O19" s="93">
        <v>0</v>
      </c>
      <c r="P19" s="143"/>
      <c r="Q19" s="94">
        <v>30</v>
      </c>
      <c r="R19" s="95"/>
      <c r="S19" s="95"/>
      <c r="T19" s="95">
        <v>1195.1949462890625</v>
      </c>
      <c r="U19" s="95">
        <v>99.680107116699219</v>
      </c>
      <c r="V19" s="95">
        <v>38.363609313964844</v>
      </c>
      <c r="W19" s="95">
        <v>4.9602580070495605</v>
      </c>
      <c r="X19" s="95">
        <v>0.30369570851325989</v>
      </c>
      <c r="Y19" s="95">
        <v>6.7285251617431641</v>
      </c>
      <c r="Z19" s="95">
        <v>29.97</v>
      </c>
      <c r="AA19" s="95">
        <v>14.5</v>
      </c>
      <c r="AB19" s="95"/>
      <c r="AC19" s="95"/>
      <c r="AD19" s="95"/>
      <c r="AE19" s="95">
        <f t="shared" si="0"/>
        <v>0.49299999999999999</v>
      </c>
      <c r="AF19" s="95">
        <v>0</v>
      </c>
      <c r="AG19" s="95">
        <f>-53.07/1000</f>
        <v>-5.3069999999999999E-2</v>
      </c>
      <c r="AH19" s="95"/>
      <c r="AI19" s="95">
        <v>0.86499999999999999</v>
      </c>
    </row>
    <row r="20" spans="1:35" x14ac:dyDescent="0.25">
      <c r="A20" s="91" t="s">
        <v>30</v>
      </c>
      <c r="B20" s="91" t="s">
        <v>31</v>
      </c>
      <c r="C20" s="92" t="s">
        <v>32</v>
      </c>
      <c r="D20" s="93">
        <v>2</v>
      </c>
      <c r="E20" s="93">
        <v>32</v>
      </c>
      <c r="F20" s="93">
        <v>1195</v>
      </c>
      <c r="G20" s="93">
        <v>100</v>
      </c>
      <c r="H20" s="93" t="s">
        <v>33</v>
      </c>
      <c r="I20" s="93">
        <v>5</v>
      </c>
      <c r="J20" s="93">
        <v>100</v>
      </c>
      <c r="K20" s="93">
        <v>0</v>
      </c>
      <c r="L20" s="93" t="s">
        <v>56</v>
      </c>
      <c r="M20" s="93" t="s">
        <v>52</v>
      </c>
      <c r="N20" s="93" t="s">
        <v>37</v>
      </c>
      <c r="O20" s="93">
        <v>0</v>
      </c>
      <c r="P20" s="143"/>
      <c r="Q20" s="94">
        <v>32</v>
      </c>
      <c r="R20" s="95">
        <v>108.16666666666667</v>
      </c>
      <c r="S20" s="95">
        <v>228.99999999999997</v>
      </c>
      <c r="T20" s="95">
        <v>1195.47802734375</v>
      </c>
      <c r="U20" s="95">
        <v>99.748489379882813</v>
      </c>
      <c r="V20" s="95">
        <v>39.038970947265625</v>
      </c>
      <c r="W20" s="95">
        <v>4.9999990463256836</v>
      </c>
      <c r="X20" s="95">
        <v>0.29424670338630676</v>
      </c>
      <c r="Y20" s="95">
        <v>6.7434110641479492</v>
      </c>
      <c r="Z20" s="95">
        <v>30.05</v>
      </c>
      <c r="AA20" s="95">
        <v>14.5</v>
      </c>
      <c r="AB20" s="95"/>
      <c r="AC20" s="95"/>
      <c r="AD20" s="95"/>
      <c r="AE20" s="95">
        <f t="shared" si="0"/>
        <v>0.49299999999999999</v>
      </c>
      <c r="AF20" s="95">
        <v>0</v>
      </c>
      <c r="AG20" s="95">
        <f>-51.79/1000</f>
        <v>-5.1789999999999996E-2</v>
      </c>
      <c r="AH20" s="95">
        <v>1.81</v>
      </c>
      <c r="AI20" s="95">
        <v>0.05</v>
      </c>
    </row>
    <row r="21" spans="1:35" x14ac:dyDescent="0.25">
      <c r="A21" s="91" t="s">
        <v>30</v>
      </c>
      <c r="B21" s="91" t="s">
        <v>31</v>
      </c>
      <c r="C21" s="92" t="s">
        <v>32</v>
      </c>
      <c r="D21" s="93">
        <v>2</v>
      </c>
      <c r="E21" s="93">
        <v>34</v>
      </c>
      <c r="F21" s="93">
        <v>1195</v>
      </c>
      <c r="G21" s="93">
        <v>100</v>
      </c>
      <c r="H21" s="93" t="s">
        <v>33</v>
      </c>
      <c r="I21" s="93">
        <v>5</v>
      </c>
      <c r="J21" s="93">
        <v>100</v>
      </c>
      <c r="K21" s="93">
        <v>0</v>
      </c>
      <c r="L21" s="93" t="s">
        <v>56</v>
      </c>
      <c r="M21" s="93" t="s">
        <v>52</v>
      </c>
      <c r="N21" s="93" t="s">
        <v>37</v>
      </c>
      <c r="O21" s="93">
        <v>0</v>
      </c>
      <c r="P21" s="143"/>
      <c r="Q21" s="94">
        <v>34</v>
      </c>
      <c r="R21" s="95"/>
      <c r="S21" s="95"/>
      <c r="T21" s="95">
        <v>1194.698974609375</v>
      </c>
      <c r="U21" s="95">
        <v>99.94110107421875</v>
      </c>
      <c r="V21" s="95">
        <v>39.815250396728516</v>
      </c>
      <c r="W21" s="95">
        <v>5.0000009536743164</v>
      </c>
      <c r="X21" s="95">
        <v>6.0043331235647202E-2</v>
      </c>
      <c r="Y21" s="95">
        <v>6.7007808685302734</v>
      </c>
      <c r="Z21" s="95">
        <v>30</v>
      </c>
      <c r="AA21" s="95">
        <v>14.5</v>
      </c>
      <c r="AB21" s="95"/>
      <c r="AC21" s="95"/>
      <c r="AD21" s="95"/>
      <c r="AE21" s="95">
        <f t="shared" si="0"/>
        <v>0.49299999999999999</v>
      </c>
      <c r="AF21" s="95">
        <v>0</v>
      </c>
      <c r="AG21" s="95">
        <f>-54.98/1000</f>
        <v>-5.4979999999999994E-2</v>
      </c>
      <c r="AH21" s="95"/>
      <c r="AI21" s="95">
        <v>0.04</v>
      </c>
    </row>
    <row r="22" spans="1:35" x14ac:dyDescent="0.25">
      <c r="A22" s="91" t="s">
        <v>30</v>
      </c>
      <c r="B22" s="91" t="s">
        <v>31</v>
      </c>
      <c r="C22" s="92" t="s">
        <v>32</v>
      </c>
      <c r="D22" s="93">
        <v>2</v>
      </c>
      <c r="E22" s="93">
        <v>36</v>
      </c>
      <c r="F22" s="93">
        <v>1195</v>
      </c>
      <c r="G22" s="93">
        <v>100</v>
      </c>
      <c r="H22" s="93" t="s">
        <v>33</v>
      </c>
      <c r="I22" s="93">
        <v>5</v>
      </c>
      <c r="J22" s="93">
        <v>100</v>
      </c>
      <c r="K22" s="93">
        <v>0</v>
      </c>
      <c r="L22" s="93" t="s">
        <v>56</v>
      </c>
      <c r="M22" s="93" t="s">
        <v>52</v>
      </c>
      <c r="N22" s="93" t="s">
        <v>37</v>
      </c>
      <c r="O22" s="93">
        <v>0</v>
      </c>
      <c r="P22" s="143"/>
      <c r="Q22" s="94">
        <v>36</v>
      </c>
      <c r="R22" s="95">
        <v>113.33333333333333</v>
      </c>
      <c r="S22" s="95">
        <v>219.00000000000003</v>
      </c>
      <c r="T22" s="95">
        <v>1194.77001953125</v>
      </c>
      <c r="U22" s="95">
        <v>99.862762451171875</v>
      </c>
      <c r="V22" s="95">
        <v>39.155410766601563</v>
      </c>
      <c r="W22" s="95">
        <v>5.0000009536743164</v>
      </c>
      <c r="X22" s="95">
        <v>0.13795089721679688</v>
      </c>
      <c r="Y22" s="95">
        <v>6.7227730751037598</v>
      </c>
      <c r="Z22" s="95">
        <v>30.03</v>
      </c>
      <c r="AA22" s="95">
        <v>14.5</v>
      </c>
      <c r="AB22" s="95"/>
      <c r="AC22" s="95"/>
      <c r="AD22" s="95"/>
      <c r="AE22" s="95">
        <f t="shared" si="0"/>
        <v>0.49299999999999999</v>
      </c>
      <c r="AF22" s="95">
        <v>0</v>
      </c>
      <c r="AG22" s="95">
        <f>-53.07/1000</f>
        <v>-5.3069999999999999E-2</v>
      </c>
      <c r="AH22" s="95">
        <v>2.11</v>
      </c>
      <c r="AI22" s="95">
        <v>0.03</v>
      </c>
    </row>
    <row r="23" spans="1:35" x14ac:dyDescent="0.25">
      <c r="A23" s="91" t="s">
        <v>30</v>
      </c>
      <c r="B23" s="91" t="s">
        <v>31</v>
      </c>
      <c r="C23" s="92" t="s">
        <v>32</v>
      </c>
      <c r="D23" s="93">
        <v>2</v>
      </c>
      <c r="E23" s="93">
        <v>38</v>
      </c>
      <c r="F23" s="93">
        <v>1195</v>
      </c>
      <c r="G23" s="93">
        <v>100</v>
      </c>
      <c r="H23" s="93" t="s">
        <v>33</v>
      </c>
      <c r="I23" s="93">
        <v>5</v>
      </c>
      <c r="J23" s="93">
        <v>100</v>
      </c>
      <c r="K23" s="93">
        <v>0</v>
      </c>
      <c r="L23" s="93" t="s">
        <v>56</v>
      </c>
      <c r="M23" s="93" t="s">
        <v>52</v>
      </c>
      <c r="N23" s="93" t="s">
        <v>37</v>
      </c>
      <c r="O23" s="93">
        <v>0</v>
      </c>
      <c r="P23" s="143"/>
      <c r="Q23" s="94">
        <v>38</v>
      </c>
      <c r="R23" s="95"/>
      <c r="S23" s="95"/>
      <c r="T23" s="95">
        <v>1195.1639404296875</v>
      </c>
      <c r="U23" s="95">
        <v>99.734970092773438</v>
      </c>
      <c r="V23" s="95">
        <v>37.331161499023438</v>
      </c>
      <c r="W23" s="95">
        <v>4.9999990463256836</v>
      </c>
      <c r="X23" s="95">
        <v>0.26781851053237915</v>
      </c>
      <c r="Y23" s="95">
        <v>6.7116079330444336</v>
      </c>
      <c r="Z23" s="95">
        <v>29.99</v>
      </c>
      <c r="AA23" s="95">
        <v>14.5</v>
      </c>
      <c r="AB23" s="95"/>
      <c r="AC23" s="95"/>
      <c r="AD23" s="95"/>
      <c r="AE23" s="95">
        <f t="shared" si="0"/>
        <v>0.49299999999999999</v>
      </c>
      <c r="AF23" s="95">
        <v>0</v>
      </c>
      <c r="AG23" s="95">
        <f>-54.98/1000</f>
        <v>-5.4979999999999994E-2</v>
      </c>
      <c r="AH23" s="95"/>
      <c r="AI23" s="95">
        <v>0</v>
      </c>
    </row>
    <row r="24" spans="1:35" x14ac:dyDescent="0.25">
      <c r="A24" s="91" t="s">
        <v>30</v>
      </c>
      <c r="B24" s="91" t="s">
        <v>31</v>
      </c>
      <c r="C24" s="92" t="s">
        <v>32</v>
      </c>
      <c r="D24" s="93">
        <v>2</v>
      </c>
      <c r="E24" s="93">
        <v>40</v>
      </c>
      <c r="F24" s="93">
        <v>1195</v>
      </c>
      <c r="G24" s="93">
        <v>100</v>
      </c>
      <c r="H24" s="93" t="s">
        <v>33</v>
      </c>
      <c r="I24" s="93">
        <v>5</v>
      </c>
      <c r="J24" s="93">
        <v>100</v>
      </c>
      <c r="K24" s="93">
        <v>0</v>
      </c>
      <c r="L24" s="93" t="s">
        <v>56</v>
      </c>
      <c r="M24" s="93" t="s">
        <v>52</v>
      </c>
      <c r="N24" s="93" t="s">
        <v>37</v>
      </c>
      <c r="O24" s="93">
        <v>0</v>
      </c>
      <c r="P24" s="143"/>
      <c r="Q24" s="94">
        <v>40</v>
      </c>
      <c r="R24" s="95">
        <v>118.66666666666667</v>
      </c>
      <c r="S24" s="95">
        <v>215.99999999999997</v>
      </c>
      <c r="T24" s="95">
        <v>1195.2330322265625</v>
      </c>
      <c r="U24" s="95">
        <v>100</v>
      </c>
      <c r="V24" s="95">
        <v>43.774261474609375</v>
      </c>
      <c r="W24" s="95">
        <v>4.9999990463256836</v>
      </c>
      <c r="X24" s="95">
        <v>0</v>
      </c>
      <c r="Y24" s="95">
        <v>6.7325839996337891</v>
      </c>
      <c r="Z24" s="95">
        <v>29.95</v>
      </c>
      <c r="AA24" s="95">
        <v>14.5</v>
      </c>
      <c r="AB24" s="95"/>
      <c r="AC24" s="95"/>
      <c r="AD24" s="95"/>
      <c r="AE24" s="95">
        <f t="shared" si="0"/>
        <v>0.49299999999999999</v>
      </c>
      <c r="AF24" s="95">
        <v>0</v>
      </c>
      <c r="AG24" s="95">
        <v>0.05</v>
      </c>
      <c r="AH24" s="95">
        <v>2.52</v>
      </c>
      <c r="AI24" s="95">
        <v>-0.12</v>
      </c>
    </row>
    <row r="25" spans="1:35" x14ac:dyDescent="0.25">
      <c r="A25" s="91" t="s">
        <v>30</v>
      </c>
      <c r="B25" s="91" t="s">
        <v>31</v>
      </c>
      <c r="C25" s="92" t="s">
        <v>32</v>
      </c>
      <c r="D25" s="93">
        <v>2</v>
      </c>
      <c r="E25" s="93">
        <v>44</v>
      </c>
      <c r="F25" s="93">
        <v>1195</v>
      </c>
      <c r="G25" s="93">
        <v>100</v>
      </c>
      <c r="H25" s="93" t="s">
        <v>33</v>
      </c>
      <c r="I25" s="93">
        <v>5</v>
      </c>
      <c r="J25" s="93">
        <v>100</v>
      </c>
      <c r="K25" s="93">
        <v>0</v>
      </c>
      <c r="L25" s="93" t="s">
        <v>56</v>
      </c>
      <c r="M25" s="93" t="s">
        <v>52</v>
      </c>
      <c r="N25" s="93" t="s">
        <v>37</v>
      </c>
      <c r="O25" s="93">
        <v>0</v>
      </c>
      <c r="P25" s="143"/>
      <c r="Q25" s="94">
        <v>44</v>
      </c>
      <c r="R25" s="95">
        <v>118</v>
      </c>
      <c r="S25" s="95">
        <v>217.49999999999997</v>
      </c>
      <c r="T25" s="95">
        <v>1194.8599853515625</v>
      </c>
      <c r="U25" s="95">
        <v>99.556228637695313</v>
      </c>
      <c r="V25" s="95">
        <v>40.374160766601563</v>
      </c>
      <c r="W25" s="95">
        <v>4.9801058769226074</v>
      </c>
      <c r="X25" s="95">
        <v>0.44641110301017761</v>
      </c>
      <c r="Y25" s="95">
        <v>6.716005802154541</v>
      </c>
      <c r="Z25" s="95">
        <v>30.01</v>
      </c>
      <c r="AA25" s="95">
        <v>10</v>
      </c>
      <c r="AB25" s="95">
        <v>0.4</v>
      </c>
      <c r="AC25" s="95">
        <v>0.42</v>
      </c>
      <c r="AD25" s="95">
        <f>AVERAGE(AB25:AC25)</f>
        <v>0.41000000000000003</v>
      </c>
      <c r="AE25" s="95">
        <f t="shared" si="0"/>
        <v>0.34</v>
      </c>
      <c r="AF25" s="95">
        <v>0</v>
      </c>
      <c r="AG25" s="95">
        <f>-55.62/1000</f>
        <v>-5.5619999999999996E-2</v>
      </c>
      <c r="AH25" s="95">
        <v>3.59</v>
      </c>
      <c r="AI25" s="95">
        <v>0</v>
      </c>
    </row>
    <row r="26" spans="1:35" x14ac:dyDescent="0.25">
      <c r="A26" s="91" t="s">
        <v>30</v>
      </c>
      <c r="B26" s="91" t="s">
        <v>31</v>
      </c>
      <c r="C26" s="92" t="s">
        <v>32</v>
      </c>
      <c r="D26" s="93">
        <v>2</v>
      </c>
      <c r="E26" s="93">
        <v>48</v>
      </c>
      <c r="F26" s="93">
        <v>1195</v>
      </c>
      <c r="G26" s="93">
        <v>100</v>
      </c>
      <c r="H26" s="93" t="s">
        <v>33</v>
      </c>
      <c r="I26" s="93">
        <v>5</v>
      </c>
      <c r="J26" s="93">
        <v>100</v>
      </c>
      <c r="K26" s="93">
        <v>0</v>
      </c>
      <c r="L26" s="93" t="s">
        <v>56</v>
      </c>
      <c r="M26" s="93" t="s">
        <v>52</v>
      </c>
      <c r="N26" s="93" t="s">
        <v>37</v>
      </c>
      <c r="O26" s="93">
        <v>0</v>
      </c>
      <c r="P26" s="143"/>
      <c r="Q26" s="94">
        <v>48</v>
      </c>
      <c r="R26" s="95">
        <v>123.33333333333333</v>
      </c>
      <c r="S26" s="95">
        <v>215.50000000000009</v>
      </c>
      <c r="T26" s="95">
        <v>1195.2960205078125</v>
      </c>
      <c r="U26" s="95">
        <v>99.536033630371094</v>
      </c>
      <c r="V26" s="95">
        <v>40.226669311523438</v>
      </c>
      <c r="W26" s="95">
        <v>4.9600019454956055</v>
      </c>
      <c r="X26" s="95">
        <v>0.46329501271247864</v>
      </c>
      <c r="Y26" s="95">
        <v>6.7711539268493652</v>
      </c>
      <c r="Z26" s="95">
        <v>30</v>
      </c>
      <c r="AA26" s="95">
        <v>13.2</v>
      </c>
      <c r="AB26" s="95">
        <v>0.54</v>
      </c>
      <c r="AC26" s="95"/>
      <c r="AD26" s="95"/>
      <c r="AE26" s="95">
        <f t="shared" si="0"/>
        <v>0.44879999999999998</v>
      </c>
      <c r="AF26" s="95">
        <v>0</v>
      </c>
      <c r="AG26" s="95">
        <v>0.82</v>
      </c>
      <c r="AH26" s="95">
        <v>2.65</v>
      </c>
      <c r="AI26" s="95">
        <v>0</v>
      </c>
    </row>
    <row r="27" spans="1:35" x14ac:dyDescent="0.25">
      <c r="A27" s="91" t="s">
        <v>30</v>
      </c>
      <c r="B27" s="91" t="s">
        <v>31</v>
      </c>
      <c r="C27" s="97" t="s">
        <v>42</v>
      </c>
      <c r="D27" s="93">
        <v>1</v>
      </c>
      <c r="E27" s="93">
        <v>0</v>
      </c>
      <c r="F27" s="93">
        <v>1195</v>
      </c>
      <c r="G27" s="93">
        <v>100</v>
      </c>
      <c r="H27" s="93" t="s">
        <v>33</v>
      </c>
      <c r="I27" s="93">
        <v>5</v>
      </c>
      <c r="J27" s="93">
        <v>100</v>
      </c>
      <c r="K27" s="93">
        <v>0</v>
      </c>
      <c r="L27" s="93" t="s">
        <v>56</v>
      </c>
      <c r="M27" s="93" t="s">
        <v>52</v>
      </c>
      <c r="N27" s="93" t="s">
        <v>37</v>
      </c>
      <c r="O27" s="93">
        <v>0</v>
      </c>
      <c r="P27" s="143"/>
      <c r="Q27" s="98">
        <v>0</v>
      </c>
      <c r="R27" s="99">
        <v>0.30199999999999999</v>
      </c>
      <c r="S27" s="99"/>
      <c r="T27" s="99">
        <v>1194.8929443359375</v>
      </c>
      <c r="U27" s="99">
        <v>100</v>
      </c>
      <c r="V27" s="99">
        <v>100.12159729003906</v>
      </c>
      <c r="W27" s="99">
        <v>5.0000009536743164</v>
      </c>
      <c r="X27" s="99">
        <v>0</v>
      </c>
      <c r="Y27" s="99">
        <v>6.7140908241271973</v>
      </c>
      <c r="Z27" s="99">
        <v>30.01</v>
      </c>
      <c r="AA27" s="99">
        <v>0</v>
      </c>
      <c r="AB27" s="99"/>
      <c r="AC27" s="99"/>
      <c r="AD27" s="99"/>
      <c r="AE27" s="99">
        <f t="shared" si="0"/>
        <v>0</v>
      </c>
      <c r="AF27" s="99">
        <v>6.3</v>
      </c>
      <c r="AG27" s="99">
        <v>0</v>
      </c>
      <c r="AH27" s="99">
        <v>9.42</v>
      </c>
      <c r="AI27" s="99">
        <v>31.13</v>
      </c>
    </row>
    <row r="28" spans="1:35" x14ac:dyDescent="0.25">
      <c r="A28" s="91" t="s">
        <v>30</v>
      </c>
      <c r="B28" s="91" t="s">
        <v>31</v>
      </c>
      <c r="C28" s="97" t="s">
        <v>42</v>
      </c>
      <c r="D28" s="93">
        <v>1</v>
      </c>
      <c r="E28" s="93">
        <v>2</v>
      </c>
      <c r="F28" s="93">
        <v>1195</v>
      </c>
      <c r="G28" s="93">
        <v>100</v>
      </c>
      <c r="H28" s="93" t="s">
        <v>33</v>
      </c>
      <c r="I28" s="93">
        <v>5</v>
      </c>
      <c r="J28" s="93">
        <v>100</v>
      </c>
      <c r="K28" s="93">
        <v>0</v>
      </c>
      <c r="L28" s="93" t="s">
        <v>56</v>
      </c>
      <c r="M28" s="93" t="s">
        <v>52</v>
      </c>
      <c r="N28" s="93" t="s">
        <v>37</v>
      </c>
      <c r="O28" s="93">
        <v>0</v>
      </c>
      <c r="P28" s="143"/>
      <c r="Q28" s="98">
        <v>2</v>
      </c>
      <c r="R28" s="99">
        <v>0.43966666666666665</v>
      </c>
      <c r="S28" s="99"/>
      <c r="T28" s="99">
        <v>1194.7659912109375</v>
      </c>
      <c r="U28" s="99">
        <v>100</v>
      </c>
      <c r="V28" s="99">
        <v>101.8240966796875</v>
      </c>
      <c r="W28" s="99">
        <v>5.0134978294372559</v>
      </c>
      <c r="X28" s="99">
        <v>0</v>
      </c>
      <c r="Y28" s="99">
        <v>6.8969540596008301</v>
      </c>
      <c r="Z28" s="99">
        <v>29.98</v>
      </c>
      <c r="AA28" s="99">
        <v>0</v>
      </c>
      <c r="AB28" s="99"/>
      <c r="AC28" s="99"/>
      <c r="AD28" s="99"/>
      <c r="AE28" s="99">
        <f t="shared" si="0"/>
        <v>0</v>
      </c>
      <c r="AF28" s="99">
        <v>6.7</v>
      </c>
      <c r="AG28" s="99">
        <v>0</v>
      </c>
      <c r="AH28" s="99">
        <v>9.89</v>
      </c>
      <c r="AI28" s="99">
        <v>27.29</v>
      </c>
    </row>
    <row r="29" spans="1:35" x14ac:dyDescent="0.25">
      <c r="A29" s="91" t="s">
        <v>30</v>
      </c>
      <c r="B29" s="91" t="s">
        <v>31</v>
      </c>
      <c r="C29" s="97" t="s">
        <v>42</v>
      </c>
      <c r="D29" s="93">
        <v>1</v>
      </c>
      <c r="E29" s="93">
        <v>4</v>
      </c>
      <c r="F29" s="93">
        <v>1195</v>
      </c>
      <c r="G29" s="93">
        <v>100</v>
      </c>
      <c r="H29" s="93" t="s">
        <v>33</v>
      </c>
      <c r="I29" s="93">
        <v>5</v>
      </c>
      <c r="J29" s="93">
        <v>100</v>
      </c>
      <c r="K29" s="93">
        <v>0</v>
      </c>
      <c r="L29" s="93" t="s">
        <v>56</v>
      </c>
      <c r="M29" s="93" t="s">
        <v>52</v>
      </c>
      <c r="N29" s="93" t="s">
        <v>37</v>
      </c>
      <c r="O29" s="93">
        <v>0</v>
      </c>
      <c r="P29" s="143"/>
      <c r="Q29" s="98">
        <v>4</v>
      </c>
      <c r="R29" s="99">
        <v>1.6166666666666665</v>
      </c>
      <c r="S29" s="99"/>
      <c r="T29" s="99">
        <v>1194.6209716796875</v>
      </c>
      <c r="U29" s="99">
        <v>100</v>
      </c>
      <c r="V29" s="99">
        <v>77.928657531738281</v>
      </c>
      <c r="W29" s="99">
        <v>4.9972310066223145</v>
      </c>
      <c r="X29" s="99">
        <v>0</v>
      </c>
      <c r="Y29" s="99">
        <v>6.8923821449279785</v>
      </c>
      <c r="Z29" s="99">
        <v>30.04</v>
      </c>
      <c r="AA29" s="99">
        <v>0</v>
      </c>
      <c r="AB29" s="99"/>
      <c r="AC29" s="99"/>
      <c r="AD29" s="99"/>
      <c r="AE29" s="99">
        <f t="shared" si="0"/>
        <v>0</v>
      </c>
      <c r="AF29" s="99">
        <v>6.81</v>
      </c>
      <c r="AG29" s="99">
        <v>0</v>
      </c>
      <c r="AH29" s="99">
        <v>15.67</v>
      </c>
      <c r="AI29" s="99">
        <v>26.95</v>
      </c>
    </row>
    <row r="30" spans="1:35" x14ac:dyDescent="0.25">
      <c r="A30" s="91" t="s">
        <v>30</v>
      </c>
      <c r="B30" s="91" t="s">
        <v>31</v>
      </c>
      <c r="C30" s="97" t="s">
        <v>42</v>
      </c>
      <c r="D30" s="93">
        <v>1</v>
      </c>
      <c r="E30" s="93">
        <v>6</v>
      </c>
      <c r="F30" s="93">
        <v>1195</v>
      </c>
      <c r="G30" s="93">
        <v>100</v>
      </c>
      <c r="H30" s="93" t="s">
        <v>33</v>
      </c>
      <c r="I30" s="93">
        <v>5</v>
      </c>
      <c r="J30" s="93">
        <v>100</v>
      </c>
      <c r="K30" s="93">
        <v>0</v>
      </c>
      <c r="L30" s="93" t="s">
        <v>56</v>
      </c>
      <c r="M30" s="93" t="s">
        <v>52</v>
      </c>
      <c r="N30" s="93" t="s">
        <v>37</v>
      </c>
      <c r="O30" s="93">
        <v>0</v>
      </c>
      <c r="P30" s="143"/>
      <c r="Q30" s="98">
        <v>6</v>
      </c>
      <c r="R30" s="99">
        <v>6.7666666666666666</v>
      </c>
      <c r="S30" s="99">
        <v>38.000000000000036</v>
      </c>
      <c r="T30" s="99">
        <v>1195.5150146484375</v>
      </c>
      <c r="U30" s="99">
        <v>95.833099365234375</v>
      </c>
      <c r="V30" s="99">
        <v>38.650180816650391</v>
      </c>
      <c r="W30" s="99">
        <v>4.7024931907653809</v>
      </c>
      <c r="X30" s="99">
        <v>4.1706161499023438</v>
      </c>
      <c r="Y30" s="99">
        <v>6.8709311485290527</v>
      </c>
      <c r="Z30" s="99">
        <v>30.01</v>
      </c>
      <c r="AA30" s="99">
        <v>0</v>
      </c>
      <c r="AB30" s="99"/>
      <c r="AC30" s="99"/>
      <c r="AD30" s="99"/>
      <c r="AE30" s="99">
        <f t="shared" si="0"/>
        <v>0</v>
      </c>
      <c r="AF30" s="99">
        <v>5.39</v>
      </c>
      <c r="AG30" s="99">
        <v>0</v>
      </c>
      <c r="AH30" s="99">
        <v>26.8</v>
      </c>
      <c r="AI30" s="99">
        <v>25.12</v>
      </c>
    </row>
    <row r="31" spans="1:35" x14ac:dyDescent="0.25">
      <c r="A31" s="91" t="s">
        <v>30</v>
      </c>
      <c r="B31" s="91" t="s">
        <v>31</v>
      </c>
      <c r="C31" s="97" t="s">
        <v>42</v>
      </c>
      <c r="D31" s="93">
        <v>1</v>
      </c>
      <c r="E31" s="93">
        <v>8</v>
      </c>
      <c r="F31" s="93">
        <v>1195</v>
      </c>
      <c r="G31" s="93">
        <v>100</v>
      </c>
      <c r="H31" s="93" t="s">
        <v>33</v>
      </c>
      <c r="I31" s="93">
        <v>5</v>
      </c>
      <c r="J31" s="93">
        <v>100</v>
      </c>
      <c r="K31" s="93">
        <v>0</v>
      </c>
      <c r="L31" s="93" t="s">
        <v>56</v>
      </c>
      <c r="M31" s="93" t="s">
        <v>52</v>
      </c>
      <c r="N31" s="93" t="s">
        <v>37</v>
      </c>
      <c r="O31" s="93">
        <v>0</v>
      </c>
      <c r="P31" s="143"/>
      <c r="Q31" s="98">
        <v>8</v>
      </c>
      <c r="R31" s="99">
        <v>17.3</v>
      </c>
      <c r="S31" s="99"/>
      <c r="T31" s="99">
        <v>1195.447998046875</v>
      </c>
      <c r="U31" s="99">
        <v>88.985122680664063</v>
      </c>
      <c r="V31" s="99">
        <v>24.685850143432617</v>
      </c>
      <c r="W31" s="99">
        <v>4.5320491790771484</v>
      </c>
      <c r="X31" s="99">
        <v>11.016799926757813</v>
      </c>
      <c r="Y31" s="99">
        <v>6.8994150161743164</v>
      </c>
      <c r="Z31" s="99">
        <v>29.99</v>
      </c>
      <c r="AA31" s="99">
        <v>7</v>
      </c>
      <c r="AB31" s="99"/>
      <c r="AC31" s="99"/>
      <c r="AD31" s="99"/>
      <c r="AE31" s="99">
        <f t="shared" si="0"/>
        <v>0.23800000000000002</v>
      </c>
      <c r="AF31" s="99">
        <v>0</v>
      </c>
      <c r="AG31" s="99">
        <f>-35.8/1000</f>
        <v>-3.5799999999999998E-2</v>
      </c>
      <c r="AH31" s="99">
        <v>27.03</v>
      </c>
      <c r="AI31" s="99">
        <v>19.03</v>
      </c>
    </row>
    <row r="32" spans="1:35" x14ac:dyDescent="0.25">
      <c r="A32" s="91" t="s">
        <v>30</v>
      </c>
      <c r="B32" s="91" t="s">
        <v>31</v>
      </c>
      <c r="C32" s="97" t="s">
        <v>42</v>
      </c>
      <c r="D32" s="93">
        <v>1</v>
      </c>
      <c r="E32" s="93">
        <v>10</v>
      </c>
      <c r="F32" s="93">
        <v>1195</v>
      </c>
      <c r="G32" s="93">
        <v>100</v>
      </c>
      <c r="H32" s="93" t="s">
        <v>33</v>
      </c>
      <c r="I32" s="93">
        <v>5</v>
      </c>
      <c r="J32" s="93">
        <v>100</v>
      </c>
      <c r="K32" s="93">
        <v>0</v>
      </c>
      <c r="L32" s="93" t="s">
        <v>56</v>
      </c>
      <c r="M32" s="93" t="s">
        <v>52</v>
      </c>
      <c r="N32" s="93" t="s">
        <v>37</v>
      </c>
      <c r="O32" s="93">
        <v>0</v>
      </c>
      <c r="P32" s="143"/>
      <c r="Q32" s="98">
        <v>10</v>
      </c>
      <c r="R32" s="99">
        <v>29.733333333333331</v>
      </c>
      <c r="S32" s="99"/>
      <c r="T32" s="99">
        <v>1194.56005859375</v>
      </c>
      <c r="U32" s="99">
        <v>78.506103515625</v>
      </c>
      <c r="V32" s="99">
        <v>38.102958679199219</v>
      </c>
      <c r="W32" s="99">
        <v>6.614677906036377</v>
      </c>
      <c r="X32" s="99">
        <v>21.493230819702148</v>
      </c>
      <c r="Y32" s="99">
        <v>6.8083357810974121</v>
      </c>
      <c r="Z32" s="99">
        <v>29.95</v>
      </c>
      <c r="AA32" s="99">
        <v>10.41</v>
      </c>
      <c r="AB32" s="99"/>
      <c r="AC32" s="99"/>
      <c r="AD32" s="99"/>
      <c r="AE32" s="99">
        <f t="shared" si="0"/>
        <v>0.35393999999999998</v>
      </c>
      <c r="AF32" s="99">
        <v>0</v>
      </c>
      <c r="AG32" s="99">
        <f>-35.16/1000</f>
        <v>-3.5159999999999997E-2</v>
      </c>
      <c r="AH32" s="99">
        <v>1.2</v>
      </c>
      <c r="AI32" s="99">
        <v>21.23</v>
      </c>
    </row>
    <row r="33" spans="1:35" x14ac:dyDescent="0.25">
      <c r="A33" s="91" t="s">
        <v>30</v>
      </c>
      <c r="B33" s="91" t="s">
        <v>31</v>
      </c>
      <c r="C33" s="97" t="s">
        <v>42</v>
      </c>
      <c r="D33" s="93">
        <v>1</v>
      </c>
      <c r="E33" s="93">
        <v>12</v>
      </c>
      <c r="F33" s="93">
        <v>1195</v>
      </c>
      <c r="G33" s="93">
        <v>100</v>
      </c>
      <c r="H33" s="93" t="s">
        <v>33</v>
      </c>
      <c r="I33" s="93">
        <v>5</v>
      </c>
      <c r="J33" s="93">
        <v>100</v>
      </c>
      <c r="K33" s="93">
        <v>0</v>
      </c>
      <c r="L33" s="93" t="s">
        <v>56</v>
      </c>
      <c r="M33" s="93" t="s">
        <v>52</v>
      </c>
      <c r="N33" s="93" t="s">
        <v>37</v>
      </c>
      <c r="O33" s="93">
        <v>0</v>
      </c>
      <c r="P33" s="143"/>
      <c r="Q33" s="98">
        <v>12</v>
      </c>
      <c r="R33" s="99">
        <v>42.366666666666667</v>
      </c>
      <c r="S33" s="99"/>
      <c r="T33" s="99">
        <v>1194.7979736328125</v>
      </c>
      <c r="U33" s="99">
        <v>74.48394775390625</v>
      </c>
      <c r="V33" s="99">
        <v>33.887310028076172</v>
      </c>
      <c r="W33" s="99">
        <v>6.9226651191711426</v>
      </c>
      <c r="X33" s="99">
        <v>25.509510040283203</v>
      </c>
      <c r="Y33" s="99">
        <v>6.7362461090087891</v>
      </c>
      <c r="Z33" s="99">
        <v>29.95</v>
      </c>
      <c r="AA33" s="99">
        <v>15.61</v>
      </c>
      <c r="AB33" s="99"/>
      <c r="AC33" s="99"/>
      <c r="AD33" s="99"/>
      <c r="AE33" s="99">
        <f t="shared" si="0"/>
        <v>0.53073999999999999</v>
      </c>
      <c r="AF33" s="99">
        <v>0</v>
      </c>
      <c r="AG33" s="99">
        <f>-37.72/1000</f>
        <v>-3.7719999999999997E-2</v>
      </c>
      <c r="AH33" s="99">
        <v>1.44</v>
      </c>
      <c r="AI33" s="99">
        <v>21.61</v>
      </c>
    </row>
    <row r="34" spans="1:35" x14ac:dyDescent="0.25">
      <c r="A34" s="91" t="s">
        <v>30</v>
      </c>
      <c r="B34" s="91" t="s">
        <v>31</v>
      </c>
      <c r="C34" s="97" t="s">
        <v>42</v>
      </c>
      <c r="D34" s="93">
        <v>1</v>
      </c>
      <c r="E34" s="93">
        <v>14</v>
      </c>
      <c r="F34" s="93">
        <v>1195</v>
      </c>
      <c r="G34" s="93">
        <v>100</v>
      </c>
      <c r="H34" s="93" t="s">
        <v>33</v>
      </c>
      <c r="I34" s="93">
        <v>5</v>
      </c>
      <c r="J34" s="93">
        <v>100</v>
      </c>
      <c r="K34" s="93">
        <v>0</v>
      </c>
      <c r="L34" s="93" t="s">
        <v>56</v>
      </c>
      <c r="M34" s="93" t="s">
        <v>52</v>
      </c>
      <c r="N34" s="93" t="s">
        <v>37</v>
      </c>
      <c r="O34" s="93">
        <v>0</v>
      </c>
      <c r="P34" s="143"/>
      <c r="Q34" s="98">
        <v>14</v>
      </c>
      <c r="R34" s="99">
        <v>49.733333333333327</v>
      </c>
      <c r="S34" s="99"/>
      <c r="T34" s="99">
        <v>1194.7889404296875</v>
      </c>
      <c r="U34" s="99">
        <v>65.126548767089844</v>
      </c>
      <c r="V34" s="99">
        <v>22.578029632568359</v>
      </c>
      <c r="W34" s="99">
        <v>6.8052511215209961</v>
      </c>
      <c r="X34" s="99">
        <v>34.883071899414063</v>
      </c>
      <c r="Y34" s="99">
        <v>6.7984890937805176</v>
      </c>
      <c r="Z34" s="99">
        <v>30.05</v>
      </c>
      <c r="AA34" s="99">
        <v>23.27</v>
      </c>
      <c r="AB34" s="99"/>
      <c r="AC34" s="99"/>
      <c r="AD34" s="99"/>
      <c r="AE34" s="99">
        <f t="shared" si="0"/>
        <v>0.79117999999999999</v>
      </c>
      <c r="AF34" s="99">
        <v>0</v>
      </c>
      <c r="AG34" s="99">
        <v>2.0292699999999999</v>
      </c>
      <c r="AH34" s="99">
        <v>10.46</v>
      </c>
      <c r="AI34" s="99">
        <v>14.08</v>
      </c>
    </row>
    <row r="35" spans="1:35" x14ac:dyDescent="0.25">
      <c r="A35" s="91" t="s">
        <v>30</v>
      </c>
      <c r="B35" s="91" t="s">
        <v>31</v>
      </c>
      <c r="C35" s="97" t="s">
        <v>42</v>
      </c>
      <c r="D35" s="93">
        <v>1</v>
      </c>
      <c r="E35" s="93">
        <v>16</v>
      </c>
      <c r="F35" s="93">
        <v>1195</v>
      </c>
      <c r="G35" s="93">
        <v>100</v>
      </c>
      <c r="H35" s="93" t="s">
        <v>33</v>
      </c>
      <c r="I35" s="93">
        <v>5</v>
      </c>
      <c r="J35" s="93">
        <v>100</v>
      </c>
      <c r="K35" s="93">
        <v>0</v>
      </c>
      <c r="L35" s="93" t="s">
        <v>56</v>
      </c>
      <c r="M35" s="93" t="s">
        <v>52</v>
      </c>
      <c r="N35" s="93" t="s">
        <v>37</v>
      </c>
      <c r="O35" s="93">
        <v>0</v>
      </c>
      <c r="P35" s="143"/>
      <c r="Q35" s="98">
        <v>16</v>
      </c>
      <c r="R35" s="99">
        <v>54.866666666666667</v>
      </c>
      <c r="S35" s="99"/>
      <c r="T35" s="99">
        <v>1194.7760009765625</v>
      </c>
      <c r="U35" s="99">
        <v>100</v>
      </c>
      <c r="V35" s="99">
        <v>40.575599670410156</v>
      </c>
      <c r="W35" s="99">
        <v>5.0000009536743164</v>
      </c>
      <c r="X35" s="99">
        <v>0</v>
      </c>
      <c r="Y35" s="99">
        <v>6.705650806427002</v>
      </c>
      <c r="Z35" s="99">
        <v>29.98</v>
      </c>
      <c r="AA35" s="99">
        <v>17.899999999999999</v>
      </c>
      <c r="AB35" s="99"/>
      <c r="AC35" s="99"/>
      <c r="AD35" s="99"/>
      <c r="AE35" s="99">
        <f t="shared" si="0"/>
        <v>0.60859999999999992</v>
      </c>
      <c r="AF35" s="99">
        <v>0</v>
      </c>
      <c r="AG35" s="99">
        <v>5.6767099999999999</v>
      </c>
      <c r="AH35" s="99">
        <v>1.83</v>
      </c>
      <c r="AI35" s="99">
        <v>17.46</v>
      </c>
    </row>
    <row r="36" spans="1:35" x14ac:dyDescent="0.25">
      <c r="A36" s="91" t="s">
        <v>30</v>
      </c>
      <c r="B36" s="91" t="s">
        <v>31</v>
      </c>
      <c r="C36" s="97" t="s">
        <v>42</v>
      </c>
      <c r="D36" s="93">
        <v>1</v>
      </c>
      <c r="E36" s="93">
        <v>18</v>
      </c>
      <c r="F36" s="93">
        <v>1195</v>
      </c>
      <c r="G36" s="93">
        <v>100</v>
      </c>
      <c r="H36" s="93" t="s">
        <v>33</v>
      </c>
      <c r="I36" s="93">
        <v>5</v>
      </c>
      <c r="J36" s="93">
        <v>100</v>
      </c>
      <c r="K36" s="93">
        <v>0</v>
      </c>
      <c r="L36" s="93" t="s">
        <v>56</v>
      </c>
      <c r="M36" s="93" t="s">
        <v>52</v>
      </c>
      <c r="N36" s="93" t="s">
        <v>37</v>
      </c>
      <c r="O36" s="93">
        <v>0</v>
      </c>
      <c r="P36" s="143"/>
      <c r="Q36" s="98">
        <v>18</v>
      </c>
      <c r="R36" s="99">
        <v>63.066666666666663</v>
      </c>
      <c r="S36" s="99">
        <v>184.49999999999994</v>
      </c>
      <c r="T36" s="99">
        <v>1194.8900146484375</v>
      </c>
      <c r="U36" s="99">
        <v>100</v>
      </c>
      <c r="V36" s="99">
        <v>47.284149169921875</v>
      </c>
      <c r="W36" s="99">
        <v>5.0000009536743164</v>
      </c>
      <c r="X36" s="99">
        <v>0</v>
      </c>
      <c r="Y36" s="99">
        <v>6.7052998542785645</v>
      </c>
      <c r="Z36" s="99">
        <v>30.01</v>
      </c>
      <c r="AA36" s="99">
        <v>17.899999999999999</v>
      </c>
      <c r="AB36" s="99"/>
      <c r="AC36" s="99"/>
      <c r="AD36" s="99"/>
      <c r="AE36" s="99">
        <f t="shared" si="0"/>
        <v>0.60859999999999992</v>
      </c>
      <c r="AF36" s="99">
        <v>0</v>
      </c>
      <c r="AG36" s="99">
        <f>-33.25/1000</f>
        <v>-3.3250000000000002E-2</v>
      </c>
      <c r="AH36" s="99">
        <v>0.79</v>
      </c>
      <c r="AI36" s="99">
        <v>11.89</v>
      </c>
    </row>
    <row r="37" spans="1:35" x14ac:dyDescent="0.25">
      <c r="A37" s="91" t="s">
        <v>30</v>
      </c>
      <c r="B37" s="91" t="s">
        <v>31</v>
      </c>
      <c r="C37" s="97" t="s">
        <v>42</v>
      </c>
      <c r="D37" s="93">
        <v>1</v>
      </c>
      <c r="E37" s="93">
        <v>20</v>
      </c>
      <c r="F37" s="93">
        <v>1195</v>
      </c>
      <c r="G37" s="93">
        <v>100</v>
      </c>
      <c r="H37" s="93" t="s">
        <v>33</v>
      </c>
      <c r="I37" s="93">
        <v>5</v>
      </c>
      <c r="J37" s="93">
        <v>100</v>
      </c>
      <c r="K37" s="93">
        <v>0</v>
      </c>
      <c r="L37" s="93" t="s">
        <v>56</v>
      </c>
      <c r="M37" s="93" t="s">
        <v>52</v>
      </c>
      <c r="N37" s="93" t="s">
        <v>37</v>
      </c>
      <c r="O37" s="93">
        <v>0</v>
      </c>
      <c r="P37" s="143"/>
      <c r="Q37" s="98">
        <v>20</v>
      </c>
      <c r="R37" s="99">
        <v>67.533333333333346</v>
      </c>
      <c r="S37" s="99">
        <v>204.50000000000006</v>
      </c>
      <c r="T37" s="99">
        <v>1195.2679443359375</v>
      </c>
      <c r="U37" s="99">
        <v>100</v>
      </c>
      <c r="V37" s="99">
        <v>41.082290649414063</v>
      </c>
      <c r="W37" s="99">
        <v>5.0000009536743164</v>
      </c>
      <c r="X37" s="99">
        <v>0</v>
      </c>
      <c r="Y37" s="99">
        <v>6.7844228744506836</v>
      </c>
      <c r="Z37" s="99">
        <v>30.01</v>
      </c>
      <c r="AA37" s="99">
        <v>17.899999999999999</v>
      </c>
      <c r="AB37" s="99"/>
      <c r="AC37" s="99"/>
      <c r="AD37" s="99"/>
      <c r="AE37" s="99">
        <f t="shared" si="0"/>
        <v>0.60859999999999992</v>
      </c>
      <c r="AF37" s="99">
        <v>0</v>
      </c>
      <c r="AG37" s="99">
        <f>-37.08/1000</f>
        <v>-3.7079999999999995E-2</v>
      </c>
      <c r="AH37" s="99">
        <v>1.1200000000000001</v>
      </c>
      <c r="AI37" s="99">
        <v>10.119999999999999</v>
      </c>
    </row>
    <row r="38" spans="1:35" x14ac:dyDescent="0.25">
      <c r="A38" s="91" t="s">
        <v>30</v>
      </c>
      <c r="B38" s="91" t="s">
        <v>31</v>
      </c>
      <c r="C38" s="97" t="s">
        <v>42</v>
      </c>
      <c r="D38" s="93">
        <v>1</v>
      </c>
      <c r="E38" s="93">
        <v>22</v>
      </c>
      <c r="F38" s="93">
        <v>1195</v>
      </c>
      <c r="G38" s="93">
        <v>100</v>
      </c>
      <c r="H38" s="93" t="s">
        <v>33</v>
      </c>
      <c r="I38" s="93">
        <v>5</v>
      </c>
      <c r="J38" s="93">
        <v>100</v>
      </c>
      <c r="K38" s="93">
        <v>0</v>
      </c>
      <c r="L38" s="93" t="s">
        <v>56</v>
      </c>
      <c r="M38" s="93" t="s">
        <v>52</v>
      </c>
      <c r="N38" s="93" t="s">
        <v>37</v>
      </c>
      <c r="O38" s="93">
        <v>0</v>
      </c>
      <c r="P38" s="143"/>
      <c r="Q38" s="98">
        <v>22</v>
      </c>
      <c r="R38" s="99">
        <v>71.86666666666666</v>
      </c>
      <c r="S38" s="99">
        <v>211.50000000000009</v>
      </c>
      <c r="T38" s="99">
        <v>1195.385986328125</v>
      </c>
      <c r="U38" s="99">
        <v>100</v>
      </c>
      <c r="V38" s="99">
        <v>50.466148376464844</v>
      </c>
      <c r="W38" s="99">
        <v>4.9999990463256836</v>
      </c>
      <c r="X38" s="99">
        <v>0</v>
      </c>
      <c r="Y38" s="99">
        <v>6.7358942031860352</v>
      </c>
      <c r="Z38" s="99">
        <v>29.95</v>
      </c>
      <c r="AA38" s="99">
        <v>17.899999999999999</v>
      </c>
      <c r="AB38" s="99"/>
      <c r="AC38" s="99"/>
      <c r="AD38" s="99"/>
      <c r="AE38" s="99">
        <f t="shared" si="0"/>
        <v>0.60859999999999992</v>
      </c>
      <c r="AF38" s="99">
        <v>0</v>
      </c>
      <c r="AG38" s="99">
        <f>-36.44/1000</f>
        <v>-3.644E-2</v>
      </c>
      <c r="AH38" s="99">
        <v>0.99</v>
      </c>
      <c r="AI38" s="99">
        <v>7.24</v>
      </c>
    </row>
    <row r="39" spans="1:35" x14ac:dyDescent="0.25">
      <c r="A39" s="91" t="s">
        <v>30</v>
      </c>
      <c r="B39" s="91" t="s">
        <v>31</v>
      </c>
      <c r="C39" s="97" t="s">
        <v>42</v>
      </c>
      <c r="D39" s="93">
        <v>1</v>
      </c>
      <c r="E39" s="93">
        <v>24</v>
      </c>
      <c r="F39" s="93">
        <v>1195</v>
      </c>
      <c r="G39" s="93">
        <v>100</v>
      </c>
      <c r="H39" s="93" t="s">
        <v>33</v>
      </c>
      <c r="I39" s="93">
        <v>5</v>
      </c>
      <c r="J39" s="93">
        <v>100</v>
      </c>
      <c r="K39" s="93">
        <v>0</v>
      </c>
      <c r="L39" s="93" t="s">
        <v>56</v>
      </c>
      <c r="M39" s="93" t="s">
        <v>52</v>
      </c>
      <c r="N39" s="93" t="s">
        <v>37</v>
      </c>
      <c r="O39" s="93">
        <v>0</v>
      </c>
      <c r="P39" s="143"/>
      <c r="Q39" s="98">
        <v>24</v>
      </c>
      <c r="R39" s="99">
        <v>90</v>
      </c>
      <c r="S39" s="99">
        <v>220.50000000000009</v>
      </c>
      <c r="T39" s="99">
        <v>1195.22998046875</v>
      </c>
      <c r="U39" s="99">
        <v>99.642807006835938</v>
      </c>
      <c r="V39" s="99">
        <v>37.434131622314453</v>
      </c>
      <c r="W39" s="99">
        <v>4.9998831748962402</v>
      </c>
      <c r="X39" s="99">
        <v>0.36110690236091614</v>
      </c>
      <c r="Y39" s="99">
        <v>6.7520699501037598</v>
      </c>
      <c r="Z39" s="99">
        <v>30.06</v>
      </c>
      <c r="AA39" s="99">
        <v>17.899999999999999</v>
      </c>
      <c r="AB39" s="99"/>
      <c r="AC39" s="99"/>
      <c r="AD39" s="99"/>
      <c r="AE39" s="99">
        <f t="shared" si="0"/>
        <v>0.60859999999999992</v>
      </c>
      <c r="AF39" s="99">
        <v>0</v>
      </c>
      <c r="AG39" s="99">
        <f>-36.44/1000</f>
        <v>-3.644E-2</v>
      </c>
      <c r="AH39" s="99">
        <v>3.12</v>
      </c>
      <c r="AI39" s="99">
        <v>2.5</v>
      </c>
    </row>
    <row r="40" spans="1:35" x14ac:dyDescent="0.25">
      <c r="A40" s="91" t="s">
        <v>30</v>
      </c>
      <c r="B40" s="91" t="s">
        <v>31</v>
      </c>
      <c r="C40" s="97" t="s">
        <v>42</v>
      </c>
      <c r="D40" s="93">
        <v>2</v>
      </c>
      <c r="E40" s="93">
        <v>26</v>
      </c>
      <c r="F40" s="93">
        <v>1195</v>
      </c>
      <c r="G40" s="93">
        <v>100</v>
      </c>
      <c r="H40" s="93" t="s">
        <v>33</v>
      </c>
      <c r="I40" s="93">
        <v>5</v>
      </c>
      <c r="J40" s="93">
        <v>100</v>
      </c>
      <c r="K40" s="93">
        <v>0</v>
      </c>
      <c r="L40" s="93" t="s">
        <v>56</v>
      </c>
      <c r="M40" s="93" t="s">
        <v>52</v>
      </c>
      <c r="N40" s="93" t="s">
        <v>37</v>
      </c>
      <c r="O40" s="93">
        <v>0</v>
      </c>
      <c r="P40" s="143"/>
      <c r="Q40" s="98">
        <v>26</v>
      </c>
      <c r="R40" s="99">
        <v>103.5</v>
      </c>
      <c r="S40" s="99"/>
      <c r="T40" s="99">
        <v>1194.7530517578125</v>
      </c>
      <c r="U40" s="99">
        <v>99.7506103515625</v>
      </c>
      <c r="V40" s="99">
        <v>42.805030822753906</v>
      </c>
      <c r="W40" s="99">
        <v>4.9988322257995605</v>
      </c>
      <c r="X40" s="99">
        <v>0.24598309397697449</v>
      </c>
      <c r="Y40" s="99">
        <v>6.799191951751709</v>
      </c>
      <c r="Z40" s="99">
        <v>30</v>
      </c>
      <c r="AA40" s="99">
        <v>17.899999999999999</v>
      </c>
      <c r="AB40" s="99"/>
      <c r="AC40" s="99"/>
      <c r="AD40" s="99"/>
      <c r="AE40" s="99">
        <f t="shared" si="0"/>
        <v>0.60859999999999992</v>
      </c>
      <c r="AF40" s="99">
        <v>0</v>
      </c>
      <c r="AG40" s="99">
        <f>-36.44/1000</f>
        <v>-3.644E-2</v>
      </c>
      <c r="AH40" s="99">
        <v>0.97</v>
      </c>
      <c r="AI40" s="99">
        <v>0.03</v>
      </c>
    </row>
    <row r="41" spans="1:35" x14ac:dyDescent="0.25">
      <c r="A41" s="91" t="s">
        <v>30</v>
      </c>
      <c r="B41" s="91" t="s">
        <v>31</v>
      </c>
      <c r="C41" s="97" t="s">
        <v>42</v>
      </c>
      <c r="D41" s="93">
        <v>2</v>
      </c>
      <c r="E41" s="93">
        <v>28</v>
      </c>
      <c r="F41" s="93">
        <v>1195</v>
      </c>
      <c r="G41" s="93">
        <v>100</v>
      </c>
      <c r="H41" s="93" t="s">
        <v>33</v>
      </c>
      <c r="I41" s="93">
        <v>5</v>
      </c>
      <c r="J41" s="93">
        <v>100</v>
      </c>
      <c r="K41" s="93">
        <v>0</v>
      </c>
      <c r="L41" s="93" t="s">
        <v>56</v>
      </c>
      <c r="M41" s="93" t="s">
        <v>52</v>
      </c>
      <c r="N41" s="93" t="s">
        <v>37</v>
      </c>
      <c r="O41" s="93">
        <v>0</v>
      </c>
      <c r="P41" s="143"/>
      <c r="Q41" s="98">
        <v>28</v>
      </c>
      <c r="R41" s="99">
        <v>112</v>
      </c>
      <c r="S41" s="99">
        <v>238</v>
      </c>
      <c r="T41" s="99">
        <v>1194.762939453125</v>
      </c>
      <c r="U41" s="99">
        <v>99.427658081054688</v>
      </c>
      <c r="V41" s="99">
        <v>34.941219329833984</v>
      </c>
      <c r="W41" s="99">
        <v>4.9888172149658203</v>
      </c>
      <c r="X41" s="99">
        <v>0.59792327880859375</v>
      </c>
      <c r="Y41" s="99">
        <v>6.7288608551025391</v>
      </c>
      <c r="Z41" s="99">
        <v>30</v>
      </c>
      <c r="AA41" s="99">
        <v>14.4</v>
      </c>
      <c r="AB41" s="99"/>
      <c r="AC41" s="99"/>
      <c r="AD41" s="99"/>
      <c r="AE41" s="99">
        <f t="shared" si="0"/>
        <v>0.48960000000000004</v>
      </c>
      <c r="AF41" s="99">
        <v>0</v>
      </c>
      <c r="AG41" s="99">
        <f>-37.72/1000</f>
        <v>-3.7719999999999997E-2</v>
      </c>
      <c r="AH41" s="99">
        <v>1.38</v>
      </c>
      <c r="AI41" s="99">
        <v>0.03</v>
      </c>
    </row>
    <row r="42" spans="1:35" x14ac:dyDescent="0.25">
      <c r="A42" s="91" t="s">
        <v>30</v>
      </c>
      <c r="B42" s="91" t="s">
        <v>31</v>
      </c>
      <c r="C42" s="97" t="s">
        <v>42</v>
      </c>
      <c r="D42" s="93">
        <v>2</v>
      </c>
      <c r="E42" s="93">
        <v>30</v>
      </c>
      <c r="F42" s="93">
        <v>1195</v>
      </c>
      <c r="G42" s="93">
        <v>100</v>
      </c>
      <c r="H42" s="93" t="s">
        <v>33</v>
      </c>
      <c r="I42" s="93">
        <v>5</v>
      </c>
      <c r="J42" s="93">
        <v>100</v>
      </c>
      <c r="K42" s="93">
        <v>0</v>
      </c>
      <c r="L42" s="93" t="s">
        <v>56</v>
      </c>
      <c r="M42" s="93" t="s">
        <v>52</v>
      </c>
      <c r="N42" s="93" t="s">
        <v>37</v>
      </c>
      <c r="O42" s="93">
        <v>0</v>
      </c>
      <c r="P42" s="143"/>
      <c r="Q42" s="98">
        <v>30</v>
      </c>
      <c r="R42" s="99"/>
      <c r="S42" s="99"/>
      <c r="T42" s="99">
        <v>1195.197998046875</v>
      </c>
      <c r="U42" s="99">
        <v>100</v>
      </c>
      <c r="V42" s="99">
        <v>53.242809295654297</v>
      </c>
      <c r="W42" s="99">
        <v>5.0000009536743164</v>
      </c>
      <c r="X42" s="99">
        <v>0</v>
      </c>
      <c r="Y42" s="99">
        <v>6.7404661178588867</v>
      </c>
      <c r="Z42" s="99">
        <v>30</v>
      </c>
      <c r="AA42" s="99">
        <v>16.600000000000001</v>
      </c>
      <c r="AB42" s="99"/>
      <c r="AC42" s="99"/>
      <c r="AD42" s="99"/>
      <c r="AE42" s="99">
        <f t="shared" si="0"/>
        <v>0.56440000000000001</v>
      </c>
      <c r="AF42" s="99">
        <v>0</v>
      </c>
      <c r="AG42" s="99">
        <f>-40.28/1000</f>
        <v>-4.0280000000000003E-2</v>
      </c>
      <c r="AH42" s="99"/>
      <c r="AI42" s="99"/>
    </row>
    <row r="43" spans="1:35" x14ac:dyDescent="0.25">
      <c r="A43" s="91" t="s">
        <v>30</v>
      </c>
      <c r="B43" s="91" t="s">
        <v>31</v>
      </c>
      <c r="C43" s="97" t="s">
        <v>42</v>
      </c>
      <c r="D43" s="93">
        <v>2</v>
      </c>
      <c r="E43" s="93">
        <v>32</v>
      </c>
      <c r="F43" s="93">
        <v>1195</v>
      </c>
      <c r="G43" s="93">
        <v>100</v>
      </c>
      <c r="H43" s="93" t="s">
        <v>33</v>
      </c>
      <c r="I43" s="93">
        <v>5</v>
      </c>
      <c r="J43" s="93">
        <v>100</v>
      </c>
      <c r="K43" s="93">
        <v>0</v>
      </c>
      <c r="L43" s="93" t="s">
        <v>56</v>
      </c>
      <c r="M43" s="93" t="s">
        <v>52</v>
      </c>
      <c r="N43" s="93" t="s">
        <v>37</v>
      </c>
      <c r="O43" s="93">
        <v>0</v>
      </c>
      <c r="P43" s="143"/>
      <c r="Q43" s="98">
        <v>32</v>
      </c>
      <c r="R43" s="99">
        <v>126.83333333333333</v>
      </c>
      <c r="S43" s="99">
        <v>234.5</v>
      </c>
      <c r="T43" s="99">
        <v>1193.916015625</v>
      </c>
      <c r="U43" s="99">
        <v>98.791557312011719</v>
      </c>
      <c r="V43" s="99">
        <v>35.285770416259766</v>
      </c>
      <c r="W43" s="99">
        <v>4.9599719047546387</v>
      </c>
      <c r="X43" s="99">
        <v>1.2143360376358032</v>
      </c>
      <c r="Y43" s="99">
        <v>6.7309708595275879</v>
      </c>
      <c r="Z43" s="99">
        <v>29.98</v>
      </c>
      <c r="AA43" s="99">
        <v>19.100000000000001</v>
      </c>
      <c r="AB43" s="99"/>
      <c r="AC43" s="99"/>
      <c r="AD43" s="99"/>
      <c r="AE43" s="99">
        <f t="shared" si="0"/>
        <v>0.64939999999999998</v>
      </c>
      <c r="AF43" s="99">
        <v>0</v>
      </c>
      <c r="AG43" s="99">
        <f>-37.72/1000</f>
        <v>-3.7719999999999997E-2</v>
      </c>
      <c r="AH43" s="99">
        <v>2.0099999999999998</v>
      </c>
      <c r="AI43" s="99">
        <v>-0.01</v>
      </c>
    </row>
    <row r="44" spans="1:35" x14ac:dyDescent="0.25">
      <c r="A44" s="91" t="s">
        <v>30</v>
      </c>
      <c r="B44" s="91" t="s">
        <v>31</v>
      </c>
      <c r="C44" s="97" t="s">
        <v>42</v>
      </c>
      <c r="D44" s="93">
        <v>2</v>
      </c>
      <c r="E44" s="93">
        <v>34</v>
      </c>
      <c r="F44" s="93">
        <v>1195</v>
      </c>
      <c r="G44" s="93">
        <v>100</v>
      </c>
      <c r="H44" s="93" t="s">
        <v>33</v>
      </c>
      <c r="I44" s="93">
        <v>5</v>
      </c>
      <c r="J44" s="93">
        <v>100</v>
      </c>
      <c r="K44" s="93">
        <v>0</v>
      </c>
      <c r="L44" s="93" t="s">
        <v>56</v>
      </c>
      <c r="M44" s="93" t="s">
        <v>52</v>
      </c>
      <c r="N44" s="93" t="s">
        <v>37</v>
      </c>
      <c r="O44" s="93">
        <v>0</v>
      </c>
      <c r="P44" s="143"/>
      <c r="Q44" s="98">
        <v>34</v>
      </c>
      <c r="R44" s="99"/>
      <c r="S44" s="99"/>
      <c r="T44" s="99">
        <v>1195.406005859375</v>
      </c>
      <c r="U44" s="99">
        <v>97.451889038085938</v>
      </c>
      <c r="V44" s="99">
        <v>36.765300750732422</v>
      </c>
      <c r="W44" s="99">
        <v>4.9616179466247559</v>
      </c>
      <c r="X44" s="99">
        <v>2.5520589351654053</v>
      </c>
      <c r="Y44" s="99">
        <v>6.8431501388549805</v>
      </c>
      <c r="Z44" s="99">
        <v>30.04</v>
      </c>
      <c r="AA44" s="99">
        <v>18.600000000000001</v>
      </c>
      <c r="AB44" s="99"/>
      <c r="AC44" s="99"/>
      <c r="AD44" s="99"/>
      <c r="AE44" s="99">
        <f t="shared" si="0"/>
        <v>0.63240000000000007</v>
      </c>
      <c r="AF44" s="99">
        <v>0</v>
      </c>
      <c r="AG44" s="99">
        <v>3.9E-2</v>
      </c>
      <c r="AH44" s="99"/>
      <c r="AI44" s="99"/>
    </row>
    <row r="45" spans="1:35" x14ac:dyDescent="0.25">
      <c r="A45" s="91" t="s">
        <v>30</v>
      </c>
      <c r="B45" s="91" t="s">
        <v>31</v>
      </c>
      <c r="C45" s="97" t="s">
        <v>42</v>
      </c>
      <c r="D45" s="93">
        <v>2</v>
      </c>
      <c r="E45" s="93">
        <v>36</v>
      </c>
      <c r="F45" s="93">
        <v>1195</v>
      </c>
      <c r="G45" s="93">
        <v>100</v>
      </c>
      <c r="H45" s="93" t="s">
        <v>33</v>
      </c>
      <c r="I45" s="93">
        <v>5</v>
      </c>
      <c r="J45" s="93">
        <v>100</v>
      </c>
      <c r="K45" s="93">
        <v>0</v>
      </c>
      <c r="L45" s="93" t="s">
        <v>56</v>
      </c>
      <c r="M45" s="93" t="s">
        <v>52</v>
      </c>
      <c r="N45" s="93" t="s">
        <v>37</v>
      </c>
      <c r="O45" s="93">
        <v>0</v>
      </c>
      <c r="P45" s="143"/>
      <c r="Q45" s="98">
        <v>36</v>
      </c>
      <c r="R45" s="99">
        <v>134</v>
      </c>
      <c r="S45" s="99">
        <v>227.00000000000009</v>
      </c>
      <c r="T45" s="99">
        <v>1195.22802734375</v>
      </c>
      <c r="U45" s="99">
        <v>98.482757568359375</v>
      </c>
      <c r="V45" s="99">
        <v>39.987838745117188</v>
      </c>
      <c r="W45" s="99">
        <v>4.9600009918212891</v>
      </c>
      <c r="X45" s="99">
        <v>1.5172619819641113</v>
      </c>
      <c r="Y45" s="99">
        <v>6.8234567642211914</v>
      </c>
      <c r="Z45" s="99">
        <v>29.98</v>
      </c>
      <c r="AA45" s="99">
        <v>18.600000000000001</v>
      </c>
      <c r="AB45" s="99"/>
      <c r="AC45" s="99"/>
      <c r="AD45" s="99"/>
      <c r="AE45" s="99">
        <f t="shared" si="0"/>
        <v>0.63240000000000007</v>
      </c>
      <c r="AF45" s="99">
        <v>0</v>
      </c>
      <c r="AG45" s="99">
        <f>-37.08/1000</f>
        <v>-3.7079999999999995E-2</v>
      </c>
      <c r="AH45" s="99">
        <v>1.83</v>
      </c>
      <c r="AI45" s="99">
        <v>-0.05</v>
      </c>
    </row>
    <row r="46" spans="1:35" x14ac:dyDescent="0.25">
      <c r="A46" s="91" t="s">
        <v>30</v>
      </c>
      <c r="B46" s="91" t="s">
        <v>31</v>
      </c>
      <c r="C46" s="97" t="s">
        <v>42</v>
      </c>
      <c r="D46" s="93">
        <v>2</v>
      </c>
      <c r="E46" s="93">
        <v>38</v>
      </c>
      <c r="F46" s="93">
        <v>1195</v>
      </c>
      <c r="G46" s="93">
        <v>100</v>
      </c>
      <c r="H46" s="93" t="s">
        <v>33</v>
      </c>
      <c r="I46" s="93">
        <v>5</v>
      </c>
      <c r="J46" s="93">
        <v>100</v>
      </c>
      <c r="K46" s="93">
        <v>0</v>
      </c>
      <c r="L46" s="93" t="s">
        <v>56</v>
      </c>
      <c r="M46" s="93" t="s">
        <v>52</v>
      </c>
      <c r="N46" s="93" t="s">
        <v>37</v>
      </c>
      <c r="O46" s="93">
        <v>0</v>
      </c>
      <c r="P46" s="143"/>
      <c r="Q46" s="98">
        <v>38</v>
      </c>
      <c r="R46" s="99"/>
      <c r="S46" s="99"/>
      <c r="T46" s="99">
        <v>1194.698974609375</v>
      </c>
      <c r="U46" s="99">
        <v>99.008407592773438</v>
      </c>
      <c r="V46" s="99">
        <v>39.521690368652344</v>
      </c>
      <c r="W46" s="99">
        <v>4.9824628829956055</v>
      </c>
      <c r="X46" s="99">
        <v>0.986114501953125</v>
      </c>
      <c r="Y46" s="99">
        <v>6.7211241722106934</v>
      </c>
      <c r="Z46" s="99">
        <v>30</v>
      </c>
      <c r="AA46" s="99">
        <v>18.600000000000001</v>
      </c>
      <c r="AB46" s="99"/>
      <c r="AC46" s="99"/>
      <c r="AD46" s="99"/>
      <c r="AE46" s="99">
        <f t="shared" si="0"/>
        <v>0.63240000000000007</v>
      </c>
      <c r="AF46" s="99">
        <v>0</v>
      </c>
      <c r="AG46" s="99">
        <f>-37.72/1000</f>
        <v>-3.7719999999999997E-2</v>
      </c>
      <c r="AH46" s="99"/>
      <c r="AI46" s="99"/>
    </row>
    <row r="47" spans="1:35" x14ac:dyDescent="0.25">
      <c r="A47" s="91" t="s">
        <v>30</v>
      </c>
      <c r="B47" s="91" t="s">
        <v>31</v>
      </c>
      <c r="C47" s="97" t="s">
        <v>42</v>
      </c>
      <c r="D47" s="93">
        <v>2</v>
      </c>
      <c r="E47" s="93">
        <v>40</v>
      </c>
      <c r="F47" s="93">
        <v>1195</v>
      </c>
      <c r="G47" s="93">
        <v>100</v>
      </c>
      <c r="H47" s="93" t="s">
        <v>33</v>
      </c>
      <c r="I47" s="93">
        <v>5</v>
      </c>
      <c r="J47" s="93">
        <v>100</v>
      </c>
      <c r="K47" s="93">
        <v>0</v>
      </c>
      <c r="L47" s="93" t="s">
        <v>56</v>
      </c>
      <c r="M47" s="93" t="s">
        <v>52</v>
      </c>
      <c r="N47" s="93" t="s">
        <v>37</v>
      </c>
      <c r="O47" s="93">
        <v>0</v>
      </c>
      <c r="P47" s="143"/>
      <c r="Q47" s="98">
        <v>40</v>
      </c>
      <c r="R47" s="99">
        <v>141.33333333333334</v>
      </c>
      <c r="S47" s="99">
        <v>227.99999999999997</v>
      </c>
      <c r="T47" s="99">
        <v>1194.72802734375</v>
      </c>
      <c r="U47" s="99">
        <v>99.219772338867188</v>
      </c>
      <c r="V47" s="99">
        <v>37.312530517578125</v>
      </c>
      <c r="W47" s="99">
        <v>4.959953784942627</v>
      </c>
      <c r="X47" s="99">
        <v>0.785614013671875</v>
      </c>
      <c r="Y47" s="99">
        <v>6.7144432067871094</v>
      </c>
      <c r="Z47" s="99">
        <v>30.04</v>
      </c>
      <c r="AA47" s="99">
        <v>18.600000000000001</v>
      </c>
      <c r="AB47" s="99"/>
      <c r="AC47" s="99"/>
      <c r="AD47" s="99"/>
      <c r="AE47" s="99">
        <f t="shared" si="0"/>
        <v>0.63240000000000007</v>
      </c>
      <c r="AF47" s="99">
        <v>0</v>
      </c>
      <c r="AG47" s="99">
        <f>-35.16/1000</f>
        <v>-3.5159999999999997E-2</v>
      </c>
      <c r="AH47" s="99">
        <v>1.53</v>
      </c>
      <c r="AI47" s="99">
        <v>-0.09</v>
      </c>
    </row>
    <row r="48" spans="1:35" x14ac:dyDescent="0.25">
      <c r="A48" s="91" t="s">
        <v>30</v>
      </c>
      <c r="B48" s="91" t="s">
        <v>31</v>
      </c>
      <c r="C48" s="97" t="s">
        <v>42</v>
      </c>
      <c r="D48" s="93">
        <v>2</v>
      </c>
      <c r="E48" s="93">
        <v>44</v>
      </c>
      <c r="F48" s="93">
        <v>1195</v>
      </c>
      <c r="G48" s="93">
        <v>100</v>
      </c>
      <c r="H48" s="93" t="s">
        <v>33</v>
      </c>
      <c r="I48" s="93">
        <v>5</v>
      </c>
      <c r="J48" s="93">
        <v>100</v>
      </c>
      <c r="K48" s="93">
        <v>0</v>
      </c>
      <c r="L48" s="93" t="s">
        <v>56</v>
      </c>
      <c r="M48" s="93" t="s">
        <v>52</v>
      </c>
      <c r="N48" s="93" t="s">
        <v>37</v>
      </c>
      <c r="O48" s="93">
        <v>0</v>
      </c>
      <c r="P48" s="143"/>
      <c r="Q48" s="98">
        <v>44</v>
      </c>
      <c r="R48" s="99">
        <v>154</v>
      </c>
      <c r="S48" s="99">
        <v>217.50000000000003</v>
      </c>
      <c r="T48" s="99">
        <v>1195.0970458984375</v>
      </c>
      <c r="U48" s="99">
        <v>99.651313781738281</v>
      </c>
      <c r="V48" s="99">
        <v>37.373329162597656</v>
      </c>
      <c r="W48" s="99">
        <v>4.9835600852966309</v>
      </c>
      <c r="X48" s="99">
        <v>0.35298541188240051</v>
      </c>
      <c r="Y48" s="99">
        <v>6.6972107887268066</v>
      </c>
      <c r="Z48" s="99">
        <v>29.98</v>
      </c>
      <c r="AA48" s="99">
        <v>12.2</v>
      </c>
      <c r="AB48" s="99">
        <v>0.43</v>
      </c>
      <c r="AC48" s="99"/>
      <c r="AD48" s="99"/>
      <c r="AE48" s="99">
        <f t="shared" si="0"/>
        <v>0.41479999999999995</v>
      </c>
      <c r="AF48" s="99">
        <v>0</v>
      </c>
      <c r="AG48" s="99">
        <v>0.76656999999999997</v>
      </c>
      <c r="AH48" s="99">
        <v>1.46</v>
      </c>
      <c r="AI48" s="99"/>
    </row>
    <row r="49" spans="1:35" x14ac:dyDescent="0.25">
      <c r="A49" s="91" t="s">
        <v>30</v>
      </c>
      <c r="B49" s="91" t="s">
        <v>31</v>
      </c>
      <c r="C49" s="97" t="s">
        <v>42</v>
      </c>
      <c r="D49" s="93">
        <v>2</v>
      </c>
      <c r="E49" s="93">
        <v>48</v>
      </c>
      <c r="F49" s="93">
        <v>1195</v>
      </c>
      <c r="G49" s="93">
        <v>100</v>
      </c>
      <c r="H49" s="93" t="s">
        <v>33</v>
      </c>
      <c r="I49" s="93">
        <v>5</v>
      </c>
      <c r="J49" s="93">
        <v>100</v>
      </c>
      <c r="K49" s="93">
        <v>0</v>
      </c>
      <c r="L49" s="93" t="s">
        <v>56</v>
      </c>
      <c r="M49" s="93" t="s">
        <v>52</v>
      </c>
      <c r="N49" s="93" t="s">
        <v>37</v>
      </c>
      <c r="O49" s="93">
        <v>0</v>
      </c>
      <c r="P49" s="143"/>
      <c r="Q49" s="98">
        <v>48</v>
      </c>
      <c r="R49" s="99">
        <v>167.66666666666666</v>
      </c>
      <c r="S49" s="99">
        <v>211.50000000000003</v>
      </c>
      <c r="T49" s="99">
        <v>1195.43896484375</v>
      </c>
      <c r="U49" s="99">
        <v>100</v>
      </c>
      <c r="V49" s="99">
        <v>46.980140686035156</v>
      </c>
      <c r="W49" s="99">
        <v>5.0000009536743164</v>
      </c>
      <c r="X49" s="99">
        <v>0</v>
      </c>
      <c r="Y49" s="99">
        <v>6.7010798454284668</v>
      </c>
      <c r="Z49" s="99">
        <v>30.01</v>
      </c>
      <c r="AA49" s="99">
        <v>18.5</v>
      </c>
      <c r="AB49" s="99">
        <v>0.46</v>
      </c>
      <c r="AC49" s="99"/>
      <c r="AD49" s="99"/>
      <c r="AE49" s="99">
        <f t="shared" si="0"/>
        <v>0.629</v>
      </c>
      <c r="AF49" s="99">
        <v>0</v>
      </c>
      <c r="AG49" s="99">
        <v>0.82699999999999996</v>
      </c>
      <c r="AH49" s="99">
        <v>2.65</v>
      </c>
      <c r="AI49" s="99"/>
    </row>
    <row r="50" spans="1:35" x14ac:dyDescent="0.25">
      <c r="A50" s="91" t="s">
        <v>30</v>
      </c>
      <c r="B50" s="91" t="s">
        <v>31</v>
      </c>
      <c r="C50" s="100" t="s">
        <v>41</v>
      </c>
      <c r="D50" s="93">
        <v>1</v>
      </c>
      <c r="E50" s="93">
        <v>0</v>
      </c>
      <c r="F50" s="93">
        <v>1195</v>
      </c>
      <c r="G50" s="93">
        <v>100</v>
      </c>
      <c r="H50" s="93" t="s">
        <v>33</v>
      </c>
      <c r="I50" s="93">
        <v>5</v>
      </c>
      <c r="J50" s="93">
        <v>100</v>
      </c>
      <c r="K50" s="93">
        <v>0</v>
      </c>
      <c r="L50" s="93" t="s">
        <v>56</v>
      </c>
      <c r="M50" s="93" t="s">
        <v>52</v>
      </c>
      <c r="N50" s="93" t="s">
        <v>37</v>
      </c>
      <c r="O50" s="93">
        <v>0</v>
      </c>
      <c r="P50" s="143"/>
      <c r="Q50" s="101">
        <v>0</v>
      </c>
      <c r="R50" s="102">
        <v>0.33833333333333337</v>
      </c>
      <c r="S50" s="102"/>
      <c r="T50" s="102">
        <v>1196.4749755859375</v>
      </c>
      <c r="U50" s="102">
        <v>100</v>
      </c>
      <c r="V50" s="102">
        <v>98.330337524414063</v>
      </c>
      <c r="W50" s="102">
        <v>5.0000009536743164</v>
      </c>
      <c r="X50" s="102">
        <v>0</v>
      </c>
      <c r="Y50" s="102">
        <v>6.7487339973449707</v>
      </c>
      <c r="Z50" s="102">
        <v>30.08</v>
      </c>
      <c r="AA50" s="102">
        <v>0</v>
      </c>
      <c r="AB50" s="102"/>
      <c r="AC50" s="102"/>
      <c r="AD50" s="102"/>
      <c r="AE50" s="102">
        <f t="shared" si="0"/>
        <v>0</v>
      </c>
      <c r="AF50" s="102">
        <v>6.78</v>
      </c>
      <c r="AG50" s="102">
        <v>0</v>
      </c>
      <c r="AH50" s="103">
        <v>9.51</v>
      </c>
      <c r="AI50" s="102">
        <v>27.15</v>
      </c>
    </row>
    <row r="51" spans="1:35" x14ac:dyDescent="0.25">
      <c r="A51" s="91" t="s">
        <v>30</v>
      </c>
      <c r="B51" s="91" t="s">
        <v>31</v>
      </c>
      <c r="C51" s="100" t="s">
        <v>41</v>
      </c>
      <c r="D51" s="93">
        <v>1</v>
      </c>
      <c r="E51" s="93">
        <v>2</v>
      </c>
      <c r="F51" s="93">
        <v>1195</v>
      </c>
      <c r="G51" s="93">
        <v>100</v>
      </c>
      <c r="H51" s="93" t="s">
        <v>33</v>
      </c>
      <c r="I51" s="93">
        <v>5</v>
      </c>
      <c r="J51" s="93">
        <v>100</v>
      </c>
      <c r="K51" s="93">
        <v>0</v>
      </c>
      <c r="L51" s="93" t="s">
        <v>56</v>
      </c>
      <c r="M51" s="93" t="s">
        <v>52</v>
      </c>
      <c r="N51" s="93" t="s">
        <v>37</v>
      </c>
      <c r="O51" s="93">
        <v>0</v>
      </c>
      <c r="P51" s="143"/>
      <c r="Q51" s="101">
        <v>2</v>
      </c>
      <c r="R51" s="102">
        <v>0.52400000000000002</v>
      </c>
      <c r="S51" s="102"/>
      <c r="T51" s="102">
        <v>1194.3380126953125</v>
      </c>
      <c r="U51" s="102">
        <v>100</v>
      </c>
      <c r="V51" s="102">
        <v>94.682762145996094</v>
      </c>
      <c r="W51" s="102">
        <v>5.0000009536743164</v>
      </c>
      <c r="X51" s="102">
        <v>0</v>
      </c>
      <c r="Y51" s="102">
        <v>6.7804880142211914</v>
      </c>
      <c r="Z51" s="102">
        <v>29.95</v>
      </c>
      <c r="AA51" s="102">
        <v>0</v>
      </c>
      <c r="AB51" s="102"/>
      <c r="AC51" s="102"/>
      <c r="AD51" s="102"/>
      <c r="AE51" s="102">
        <f t="shared" si="0"/>
        <v>0</v>
      </c>
      <c r="AF51" s="102">
        <v>6.68</v>
      </c>
      <c r="AG51" s="102">
        <v>0</v>
      </c>
      <c r="AH51" s="103">
        <v>9.7100000000000009</v>
      </c>
      <c r="AI51" s="102">
        <v>34.14</v>
      </c>
    </row>
    <row r="52" spans="1:35" x14ac:dyDescent="0.25">
      <c r="A52" s="91" t="s">
        <v>30</v>
      </c>
      <c r="B52" s="91" t="s">
        <v>31</v>
      </c>
      <c r="C52" s="100" t="s">
        <v>41</v>
      </c>
      <c r="D52" s="93">
        <v>1</v>
      </c>
      <c r="E52" s="93">
        <v>4</v>
      </c>
      <c r="F52" s="93">
        <v>1195</v>
      </c>
      <c r="G52" s="93">
        <v>100</v>
      </c>
      <c r="H52" s="93" t="s">
        <v>33</v>
      </c>
      <c r="I52" s="93">
        <v>5</v>
      </c>
      <c r="J52" s="93">
        <v>100</v>
      </c>
      <c r="K52" s="93">
        <v>0</v>
      </c>
      <c r="L52" s="93" t="s">
        <v>56</v>
      </c>
      <c r="M52" s="93" t="s">
        <v>52</v>
      </c>
      <c r="N52" s="93" t="s">
        <v>37</v>
      </c>
      <c r="O52" s="93">
        <v>0</v>
      </c>
      <c r="P52" s="143"/>
      <c r="Q52" s="101">
        <v>4</v>
      </c>
      <c r="R52" s="102">
        <v>1.2466666666666668</v>
      </c>
      <c r="S52" s="102"/>
      <c r="T52" s="102">
        <v>1195.45703125</v>
      </c>
      <c r="U52" s="102">
        <v>100</v>
      </c>
      <c r="V52" s="102">
        <v>88.77471923828125</v>
      </c>
      <c r="W52" s="102">
        <v>5.0026431083679199</v>
      </c>
      <c r="X52" s="102">
        <v>0</v>
      </c>
      <c r="Y52" s="102">
        <v>6.8885178565979004</v>
      </c>
      <c r="Z52" s="102">
        <v>30.01</v>
      </c>
      <c r="AA52" s="102">
        <v>0</v>
      </c>
      <c r="AB52" s="102"/>
      <c r="AC52" s="102"/>
      <c r="AD52" s="102"/>
      <c r="AE52" s="102">
        <f t="shared" si="0"/>
        <v>0</v>
      </c>
      <c r="AF52" s="102">
        <v>7.02</v>
      </c>
      <c r="AG52" s="102">
        <v>0</v>
      </c>
      <c r="AH52" s="103">
        <v>13.14</v>
      </c>
      <c r="AI52" s="102">
        <v>26.07</v>
      </c>
    </row>
    <row r="53" spans="1:35" x14ac:dyDescent="0.25">
      <c r="A53" s="91" t="s">
        <v>30</v>
      </c>
      <c r="B53" s="91" t="s">
        <v>31</v>
      </c>
      <c r="C53" s="100" t="s">
        <v>41</v>
      </c>
      <c r="D53" s="93">
        <v>1</v>
      </c>
      <c r="E53" s="93">
        <v>6</v>
      </c>
      <c r="F53" s="93">
        <v>1195</v>
      </c>
      <c r="G53" s="93">
        <v>100</v>
      </c>
      <c r="H53" s="93" t="s">
        <v>33</v>
      </c>
      <c r="I53" s="93">
        <v>5</v>
      </c>
      <c r="J53" s="93">
        <v>100</v>
      </c>
      <c r="K53" s="93">
        <v>0</v>
      </c>
      <c r="L53" s="93" t="s">
        <v>56</v>
      </c>
      <c r="M53" s="93" t="s">
        <v>52</v>
      </c>
      <c r="N53" s="93" t="s">
        <v>37</v>
      </c>
      <c r="O53" s="93">
        <v>0</v>
      </c>
      <c r="P53" s="143"/>
      <c r="Q53" s="101">
        <v>6</v>
      </c>
      <c r="R53" s="102">
        <v>5.95</v>
      </c>
      <c r="S53" s="102">
        <v>25.499999999999968</v>
      </c>
      <c r="T53" s="102">
        <v>1194.800048828125</v>
      </c>
      <c r="U53" s="102">
        <v>100</v>
      </c>
      <c r="V53" s="102">
        <v>77.087066650390625</v>
      </c>
      <c r="W53" s="102">
        <v>5.0009260177612305</v>
      </c>
      <c r="X53" s="102">
        <v>0</v>
      </c>
      <c r="Y53" s="102">
        <v>6.8750581741333008</v>
      </c>
      <c r="Z53" s="102">
        <v>30</v>
      </c>
      <c r="AA53" s="102">
        <v>0</v>
      </c>
      <c r="AB53" s="102"/>
      <c r="AC53" s="102"/>
      <c r="AD53" s="102"/>
      <c r="AE53" s="102">
        <f t="shared" si="0"/>
        <v>0</v>
      </c>
      <c r="AF53" s="102">
        <v>5.78</v>
      </c>
      <c r="AG53" s="102">
        <v>0</v>
      </c>
      <c r="AH53" s="103">
        <v>24.16</v>
      </c>
      <c r="AI53" s="102">
        <v>24.68</v>
      </c>
    </row>
    <row r="54" spans="1:35" x14ac:dyDescent="0.25">
      <c r="A54" s="91" t="s">
        <v>30</v>
      </c>
      <c r="B54" s="91" t="s">
        <v>31</v>
      </c>
      <c r="C54" s="100" t="s">
        <v>41</v>
      </c>
      <c r="D54" s="93">
        <v>1</v>
      </c>
      <c r="E54" s="93">
        <v>8</v>
      </c>
      <c r="F54" s="93">
        <v>1195</v>
      </c>
      <c r="G54" s="93">
        <v>100</v>
      </c>
      <c r="H54" s="93" t="s">
        <v>33</v>
      </c>
      <c r="I54" s="93">
        <v>5</v>
      </c>
      <c r="J54" s="93">
        <v>100</v>
      </c>
      <c r="K54" s="93">
        <v>0</v>
      </c>
      <c r="L54" s="93" t="s">
        <v>56</v>
      </c>
      <c r="M54" s="93" t="s">
        <v>52</v>
      </c>
      <c r="N54" s="93" t="s">
        <v>37</v>
      </c>
      <c r="O54" s="93">
        <v>0</v>
      </c>
      <c r="P54" s="143"/>
      <c r="Q54" s="101">
        <v>8</v>
      </c>
      <c r="R54" s="102">
        <v>16.566666666666666</v>
      </c>
      <c r="S54" s="102"/>
      <c r="T54" s="102">
        <v>1194.593017578125</v>
      </c>
      <c r="U54" s="102">
        <v>100</v>
      </c>
      <c r="V54" s="102">
        <v>48.497299194335938</v>
      </c>
      <c r="W54" s="102">
        <v>5.000007152557373</v>
      </c>
      <c r="X54" s="102">
        <v>0</v>
      </c>
      <c r="Y54" s="102">
        <v>6.6772890090942383</v>
      </c>
      <c r="Z54" s="102">
        <v>30.03</v>
      </c>
      <c r="AA54" s="102">
        <v>0</v>
      </c>
      <c r="AB54" s="102"/>
      <c r="AC54" s="102"/>
      <c r="AD54" s="102"/>
      <c r="AE54" s="102">
        <f t="shared" si="0"/>
        <v>0</v>
      </c>
      <c r="AF54" s="102">
        <v>1.0900000000000001</v>
      </c>
      <c r="AG54" s="102">
        <v>0</v>
      </c>
      <c r="AH54" s="103">
        <v>20.93</v>
      </c>
      <c r="AI54" s="102">
        <v>19.88</v>
      </c>
    </row>
    <row r="55" spans="1:35" x14ac:dyDescent="0.25">
      <c r="A55" s="91" t="s">
        <v>30</v>
      </c>
      <c r="B55" s="91" t="s">
        <v>31</v>
      </c>
      <c r="C55" s="100" t="s">
        <v>41</v>
      </c>
      <c r="D55" s="93">
        <v>1</v>
      </c>
      <c r="E55" s="93">
        <v>10</v>
      </c>
      <c r="F55" s="93">
        <v>1195</v>
      </c>
      <c r="G55" s="93">
        <v>100</v>
      </c>
      <c r="H55" s="93" t="s">
        <v>33</v>
      </c>
      <c r="I55" s="93">
        <v>5</v>
      </c>
      <c r="J55" s="93">
        <v>100</v>
      </c>
      <c r="K55" s="93">
        <v>0</v>
      </c>
      <c r="L55" s="93" t="s">
        <v>56</v>
      </c>
      <c r="M55" s="93" t="s">
        <v>52</v>
      </c>
      <c r="N55" s="93" t="s">
        <v>37</v>
      </c>
      <c r="O55" s="93">
        <v>0</v>
      </c>
      <c r="P55" s="143"/>
      <c r="Q55" s="101">
        <v>10</v>
      </c>
      <c r="R55" s="102">
        <v>25.933333333333334</v>
      </c>
      <c r="S55" s="102"/>
      <c r="T55" s="102">
        <v>1194.873046875</v>
      </c>
      <c r="U55" s="102">
        <v>100</v>
      </c>
      <c r="V55" s="102">
        <v>80.195220947265625</v>
      </c>
      <c r="W55" s="102">
        <v>5.0075907707214355</v>
      </c>
      <c r="X55" s="102">
        <v>0</v>
      </c>
      <c r="Y55" s="102">
        <v>6.8933501243591309</v>
      </c>
      <c r="Z55" s="102">
        <v>30.01</v>
      </c>
      <c r="AA55" s="102">
        <v>8.81</v>
      </c>
      <c r="AB55" s="102"/>
      <c r="AC55" s="102"/>
      <c r="AD55" s="102"/>
      <c r="AE55" s="102">
        <f t="shared" si="0"/>
        <v>0.29954000000000003</v>
      </c>
      <c r="AF55" s="102">
        <v>0</v>
      </c>
      <c r="AG55" s="102">
        <f>-35.16/1000</f>
        <v>-3.5159999999999997E-2</v>
      </c>
      <c r="AH55" s="103">
        <v>1.2</v>
      </c>
      <c r="AI55" s="102">
        <v>21.23</v>
      </c>
    </row>
    <row r="56" spans="1:35" x14ac:dyDescent="0.25">
      <c r="A56" s="91" t="s">
        <v>30</v>
      </c>
      <c r="B56" s="91" t="s">
        <v>31</v>
      </c>
      <c r="C56" s="100" t="s">
        <v>41</v>
      </c>
      <c r="D56" s="93">
        <v>1</v>
      </c>
      <c r="E56" s="93">
        <v>12</v>
      </c>
      <c r="F56" s="93">
        <v>1195</v>
      </c>
      <c r="G56" s="93">
        <v>100</v>
      </c>
      <c r="H56" s="93" t="s">
        <v>33</v>
      </c>
      <c r="I56" s="93">
        <v>5</v>
      </c>
      <c r="J56" s="93">
        <v>100</v>
      </c>
      <c r="K56" s="93">
        <v>0</v>
      </c>
      <c r="L56" s="93" t="s">
        <v>56</v>
      </c>
      <c r="M56" s="93" t="s">
        <v>52</v>
      </c>
      <c r="N56" s="93" t="s">
        <v>37</v>
      </c>
      <c r="O56" s="93">
        <v>0</v>
      </c>
      <c r="P56" s="143"/>
      <c r="Q56" s="101">
        <v>12</v>
      </c>
      <c r="R56" s="102">
        <v>33.133333333333333</v>
      </c>
      <c r="S56" s="102"/>
      <c r="T56" s="102">
        <v>1195.2159423828125</v>
      </c>
      <c r="U56" s="102">
        <v>100</v>
      </c>
      <c r="V56" s="102">
        <v>71.050613403320313</v>
      </c>
      <c r="W56" s="102">
        <v>5.0199999809265137</v>
      </c>
      <c r="X56" s="102">
        <v>0</v>
      </c>
      <c r="Y56" s="102">
        <v>6.552001953125</v>
      </c>
      <c r="Z56" s="102">
        <v>29.97</v>
      </c>
      <c r="AA56" s="102">
        <v>13.1</v>
      </c>
      <c r="AB56" s="102"/>
      <c r="AC56" s="102"/>
      <c r="AD56" s="102"/>
      <c r="AE56" s="102">
        <f t="shared" si="0"/>
        <v>0.44540000000000002</v>
      </c>
      <c r="AF56" s="102">
        <v>0</v>
      </c>
      <c r="AG56" s="102">
        <f>-35.16/1000</f>
        <v>-3.5159999999999997E-2</v>
      </c>
      <c r="AH56" s="103">
        <v>0.78</v>
      </c>
      <c r="AI56" s="102">
        <v>16.57</v>
      </c>
    </row>
    <row r="57" spans="1:35" x14ac:dyDescent="0.25">
      <c r="A57" s="91" t="s">
        <v>30</v>
      </c>
      <c r="B57" s="91" t="s">
        <v>31</v>
      </c>
      <c r="C57" s="100" t="s">
        <v>41</v>
      </c>
      <c r="D57" s="93">
        <v>1</v>
      </c>
      <c r="E57" s="93">
        <v>14</v>
      </c>
      <c r="F57" s="93">
        <v>1195</v>
      </c>
      <c r="G57" s="93">
        <v>100</v>
      </c>
      <c r="H57" s="93" t="s">
        <v>33</v>
      </c>
      <c r="I57" s="93">
        <v>5</v>
      </c>
      <c r="J57" s="93">
        <v>100</v>
      </c>
      <c r="K57" s="93">
        <v>0</v>
      </c>
      <c r="L57" s="93" t="s">
        <v>56</v>
      </c>
      <c r="M57" s="93" t="s">
        <v>52</v>
      </c>
      <c r="N57" s="93" t="s">
        <v>37</v>
      </c>
      <c r="O57" s="93">
        <v>0</v>
      </c>
      <c r="P57" s="143"/>
      <c r="Q57" s="101">
        <v>14</v>
      </c>
      <c r="R57" s="102">
        <v>42.833333333333336</v>
      </c>
      <c r="S57" s="102"/>
      <c r="T57" s="102">
        <v>1195.22705078125</v>
      </c>
      <c r="U57" s="102">
        <v>100</v>
      </c>
      <c r="V57" s="102">
        <v>44.233238220214844</v>
      </c>
      <c r="W57" s="102">
        <v>5.0399889945983887</v>
      </c>
      <c r="X57" s="102">
        <v>0</v>
      </c>
      <c r="Y57" s="102">
        <v>5.2583990097045898</v>
      </c>
      <c r="Z57" s="102">
        <v>30.03</v>
      </c>
      <c r="AA57" s="102">
        <v>19.62</v>
      </c>
      <c r="AB57" s="102"/>
      <c r="AC57" s="102"/>
      <c r="AD57" s="102"/>
      <c r="AE57" s="102">
        <f t="shared" si="0"/>
        <v>0.66708000000000001</v>
      </c>
      <c r="AF57" s="102">
        <v>0</v>
      </c>
      <c r="AG57" s="102">
        <f>-35.16/1000</f>
        <v>-3.5159999999999997E-2</v>
      </c>
      <c r="AH57" s="103">
        <v>0.27</v>
      </c>
      <c r="AI57" s="102">
        <v>26.72</v>
      </c>
    </row>
    <row r="58" spans="1:35" x14ac:dyDescent="0.25">
      <c r="A58" s="91" t="s">
        <v>30</v>
      </c>
      <c r="B58" s="91" t="s">
        <v>31</v>
      </c>
      <c r="C58" s="100" t="s">
        <v>41</v>
      </c>
      <c r="D58" s="93">
        <v>1</v>
      </c>
      <c r="E58" s="93">
        <v>16</v>
      </c>
      <c r="F58" s="93">
        <v>1195</v>
      </c>
      <c r="G58" s="93">
        <v>100</v>
      </c>
      <c r="H58" s="93" t="s">
        <v>33</v>
      </c>
      <c r="I58" s="93">
        <v>5</v>
      </c>
      <c r="J58" s="93">
        <v>100</v>
      </c>
      <c r="K58" s="93">
        <v>0</v>
      </c>
      <c r="L58" s="93" t="s">
        <v>56</v>
      </c>
      <c r="M58" s="93" t="s">
        <v>52</v>
      </c>
      <c r="N58" s="93" t="s">
        <v>37</v>
      </c>
      <c r="O58" s="93">
        <v>0</v>
      </c>
      <c r="P58" s="143"/>
      <c r="Q58" s="101">
        <v>16</v>
      </c>
      <c r="R58" s="102">
        <v>50.866666666666667</v>
      </c>
      <c r="S58" s="102"/>
      <c r="T58" s="102">
        <v>1195.470947265625</v>
      </c>
      <c r="U58" s="102">
        <v>100</v>
      </c>
      <c r="V58" s="102">
        <v>49.011039733886719</v>
      </c>
      <c r="W58" s="102">
        <v>5.0001559257507324</v>
      </c>
      <c r="X58" s="102">
        <v>0</v>
      </c>
      <c r="Y58" s="102">
        <v>6.7570180892944336</v>
      </c>
      <c r="Z58" s="102">
        <v>29.98</v>
      </c>
      <c r="AA58" s="102">
        <v>17.899999999999999</v>
      </c>
      <c r="AB58" s="102"/>
      <c r="AC58" s="102"/>
      <c r="AD58" s="102"/>
      <c r="AE58" s="102">
        <f t="shared" si="0"/>
        <v>0.60859999999999992</v>
      </c>
      <c r="AF58" s="102">
        <v>0</v>
      </c>
      <c r="AG58" s="102">
        <f>-37.08/1000</f>
        <v>-3.7079999999999995E-2</v>
      </c>
      <c r="AH58" s="103">
        <v>0.66</v>
      </c>
      <c r="AI58" s="102">
        <v>17.16</v>
      </c>
    </row>
    <row r="59" spans="1:35" x14ac:dyDescent="0.25">
      <c r="A59" s="91" t="s">
        <v>30</v>
      </c>
      <c r="B59" s="91" t="s">
        <v>31</v>
      </c>
      <c r="C59" s="100" t="s">
        <v>41</v>
      </c>
      <c r="D59" s="93">
        <v>1</v>
      </c>
      <c r="E59" s="93">
        <v>18</v>
      </c>
      <c r="F59" s="93">
        <v>1195</v>
      </c>
      <c r="G59" s="93">
        <v>100</v>
      </c>
      <c r="H59" s="93" t="s">
        <v>33</v>
      </c>
      <c r="I59" s="93">
        <v>5</v>
      </c>
      <c r="J59" s="93">
        <v>100</v>
      </c>
      <c r="K59" s="93">
        <v>0</v>
      </c>
      <c r="L59" s="93" t="s">
        <v>56</v>
      </c>
      <c r="M59" s="93" t="s">
        <v>52</v>
      </c>
      <c r="N59" s="93" t="s">
        <v>37</v>
      </c>
      <c r="O59" s="93">
        <v>0</v>
      </c>
      <c r="P59" s="143"/>
      <c r="Q59" s="101">
        <v>18</v>
      </c>
      <c r="R59" s="102">
        <v>52.866666666666667</v>
      </c>
      <c r="S59" s="102">
        <v>136.50000000000011</v>
      </c>
      <c r="T59" s="102">
        <v>1194.9310302734375</v>
      </c>
      <c r="U59" s="102">
        <v>100</v>
      </c>
      <c r="V59" s="102">
        <v>56.100688934326172</v>
      </c>
      <c r="W59" s="102">
        <v>5.0000009536743164</v>
      </c>
      <c r="X59" s="102">
        <v>0</v>
      </c>
      <c r="Y59" s="102">
        <v>6.7183618545532227</v>
      </c>
      <c r="Z59" s="102">
        <v>30.01</v>
      </c>
      <c r="AA59" s="102">
        <v>17.899999999999999</v>
      </c>
      <c r="AB59" s="102"/>
      <c r="AC59" s="102"/>
      <c r="AD59" s="102"/>
      <c r="AE59" s="102">
        <f t="shared" si="0"/>
        <v>0.60859999999999992</v>
      </c>
      <c r="AF59" s="102">
        <v>0</v>
      </c>
      <c r="AG59" s="102">
        <f>-35.16/1000</f>
        <v>-3.5159999999999997E-2</v>
      </c>
      <c r="AH59" s="103">
        <v>0.46</v>
      </c>
      <c r="AI59" s="102">
        <v>19.03</v>
      </c>
    </row>
    <row r="60" spans="1:35" x14ac:dyDescent="0.25">
      <c r="A60" s="91" t="s">
        <v>30</v>
      </c>
      <c r="B60" s="91" t="s">
        <v>31</v>
      </c>
      <c r="C60" s="100" t="s">
        <v>41</v>
      </c>
      <c r="D60" s="93">
        <v>1</v>
      </c>
      <c r="E60" s="93">
        <v>20</v>
      </c>
      <c r="F60" s="93">
        <v>1195</v>
      </c>
      <c r="G60" s="93">
        <v>100</v>
      </c>
      <c r="H60" s="93" t="s">
        <v>33</v>
      </c>
      <c r="I60" s="93">
        <v>5</v>
      </c>
      <c r="J60" s="93">
        <v>100</v>
      </c>
      <c r="K60" s="93">
        <v>0</v>
      </c>
      <c r="L60" s="93" t="s">
        <v>56</v>
      </c>
      <c r="M60" s="93" t="s">
        <v>52</v>
      </c>
      <c r="N60" s="93" t="s">
        <v>37</v>
      </c>
      <c r="O60" s="93">
        <v>0</v>
      </c>
      <c r="P60" s="143"/>
      <c r="Q60" s="101">
        <v>20</v>
      </c>
      <c r="R60" s="102">
        <v>54.133333333333333</v>
      </c>
      <c r="S60" s="102">
        <v>140.5</v>
      </c>
      <c r="T60" s="102">
        <v>1194.4300537109375</v>
      </c>
      <c r="U60" s="102">
        <v>100</v>
      </c>
      <c r="V60" s="102">
        <v>65.399436950683594</v>
      </c>
      <c r="W60" s="102">
        <v>5.0008788108825684</v>
      </c>
      <c r="X60" s="102">
        <v>0</v>
      </c>
      <c r="Y60" s="102">
        <v>6.7366538047790527</v>
      </c>
      <c r="Z60" s="102">
        <v>30.01</v>
      </c>
      <c r="AA60" s="102">
        <v>17.899999999999999</v>
      </c>
      <c r="AB60" s="102"/>
      <c r="AC60" s="102"/>
      <c r="AD60" s="102"/>
      <c r="AE60" s="102">
        <f t="shared" si="0"/>
        <v>0.60859999999999992</v>
      </c>
      <c r="AF60" s="102">
        <v>0</v>
      </c>
      <c r="AG60" s="102">
        <v>-3.9E-2</v>
      </c>
      <c r="AH60" s="103">
        <v>0.59</v>
      </c>
      <c r="AI60" s="102">
        <v>16.760000000000002</v>
      </c>
    </row>
    <row r="61" spans="1:35" x14ac:dyDescent="0.25">
      <c r="A61" s="91" t="s">
        <v>30</v>
      </c>
      <c r="B61" s="91" t="s">
        <v>31</v>
      </c>
      <c r="C61" s="100" t="s">
        <v>41</v>
      </c>
      <c r="D61" s="93">
        <v>1</v>
      </c>
      <c r="E61" s="93">
        <v>22</v>
      </c>
      <c r="F61" s="93">
        <v>1195</v>
      </c>
      <c r="G61" s="93">
        <v>100</v>
      </c>
      <c r="H61" s="93" t="s">
        <v>33</v>
      </c>
      <c r="I61" s="93">
        <v>5</v>
      </c>
      <c r="J61" s="93">
        <v>100</v>
      </c>
      <c r="K61" s="93">
        <v>0</v>
      </c>
      <c r="L61" s="93" t="s">
        <v>56</v>
      </c>
      <c r="M61" s="93" t="s">
        <v>52</v>
      </c>
      <c r="N61" s="93" t="s">
        <v>37</v>
      </c>
      <c r="O61" s="93">
        <v>0</v>
      </c>
      <c r="P61" s="143"/>
      <c r="Q61" s="101">
        <v>22</v>
      </c>
      <c r="R61" s="102">
        <v>56.433333333333337</v>
      </c>
      <c r="S61" s="102">
        <v>151.00000000000003</v>
      </c>
      <c r="T61" s="102">
        <v>1195.3609619140625</v>
      </c>
      <c r="U61" s="102">
        <v>100</v>
      </c>
      <c r="V61" s="102">
        <v>66.735160827636719</v>
      </c>
      <c r="W61" s="102">
        <v>5.0000009536743164</v>
      </c>
      <c r="X61" s="102">
        <v>0</v>
      </c>
      <c r="Y61" s="102">
        <v>6.7718591690063477</v>
      </c>
      <c r="Z61" s="102">
        <v>30.02</v>
      </c>
      <c r="AA61" s="102">
        <v>17.899999999999999</v>
      </c>
      <c r="AB61" s="102"/>
      <c r="AC61" s="102"/>
      <c r="AD61" s="102"/>
      <c r="AE61" s="102">
        <f t="shared" si="0"/>
        <v>0.60859999999999992</v>
      </c>
      <c r="AF61" s="102">
        <v>0</v>
      </c>
      <c r="AG61" s="102">
        <f>-38.3/1000</f>
        <v>-3.8299999999999994E-2</v>
      </c>
      <c r="AH61" s="103" t="s">
        <v>53</v>
      </c>
      <c r="AI61" s="102">
        <v>14.64</v>
      </c>
    </row>
    <row r="62" spans="1:35" x14ac:dyDescent="0.25">
      <c r="A62" s="91" t="s">
        <v>30</v>
      </c>
      <c r="B62" s="91" t="s">
        <v>31</v>
      </c>
      <c r="C62" s="100" t="s">
        <v>41</v>
      </c>
      <c r="D62" s="93">
        <v>1</v>
      </c>
      <c r="E62" s="93">
        <v>24</v>
      </c>
      <c r="F62" s="93">
        <v>1195</v>
      </c>
      <c r="G62" s="93">
        <v>100</v>
      </c>
      <c r="H62" s="93" t="s">
        <v>33</v>
      </c>
      <c r="I62" s="93">
        <v>5</v>
      </c>
      <c r="J62" s="93">
        <v>100</v>
      </c>
      <c r="K62" s="93">
        <v>0</v>
      </c>
      <c r="L62" s="93" t="s">
        <v>56</v>
      </c>
      <c r="M62" s="93" t="s">
        <v>52</v>
      </c>
      <c r="N62" s="93" t="s">
        <v>37</v>
      </c>
      <c r="O62" s="93">
        <v>0</v>
      </c>
      <c r="P62" s="143"/>
      <c r="Q62" s="101">
        <v>24</v>
      </c>
      <c r="R62" s="102">
        <v>53</v>
      </c>
      <c r="S62" s="102">
        <v>157.49999999999997</v>
      </c>
      <c r="T62" s="102">
        <v>1194.5789794921875</v>
      </c>
      <c r="U62" s="102">
        <v>100</v>
      </c>
      <c r="V62" s="102">
        <v>65.014129638671875</v>
      </c>
      <c r="W62" s="102">
        <v>5.0184979438781738</v>
      </c>
      <c r="X62" s="102">
        <v>0</v>
      </c>
      <c r="Y62" s="102">
        <v>6.7963638305664063</v>
      </c>
      <c r="Z62" s="102">
        <v>29.97</v>
      </c>
      <c r="AA62" s="102">
        <v>17.899999999999999</v>
      </c>
      <c r="AB62" s="102"/>
      <c r="AC62" s="102"/>
      <c r="AD62" s="102"/>
      <c r="AE62" s="102">
        <f t="shared" si="0"/>
        <v>0.60859999999999992</v>
      </c>
      <c r="AF62" s="102">
        <v>0</v>
      </c>
      <c r="AG62" s="102">
        <f>-86.58/1000</f>
        <v>-8.6580000000000004E-2</v>
      </c>
      <c r="AH62" s="103">
        <v>1.8</v>
      </c>
      <c r="AI62" s="102">
        <v>13.06</v>
      </c>
    </row>
    <row r="63" spans="1:35" x14ac:dyDescent="0.25">
      <c r="A63" s="91" t="s">
        <v>30</v>
      </c>
      <c r="B63" s="91" t="s">
        <v>31</v>
      </c>
      <c r="C63" s="100" t="s">
        <v>41</v>
      </c>
      <c r="D63" s="93">
        <v>2</v>
      </c>
      <c r="E63" s="93">
        <v>26</v>
      </c>
      <c r="F63" s="93">
        <v>1195</v>
      </c>
      <c r="G63" s="93">
        <v>100</v>
      </c>
      <c r="H63" s="93" t="s">
        <v>33</v>
      </c>
      <c r="I63" s="93">
        <v>5</v>
      </c>
      <c r="J63" s="93">
        <v>100</v>
      </c>
      <c r="K63" s="93">
        <v>0</v>
      </c>
      <c r="L63" s="93" t="s">
        <v>56</v>
      </c>
      <c r="M63" s="93" t="s">
        <v>52</v>
      </c>
      <c r="N63" s="93" t="s">
        <v>37</v>
      </c>
      <c r="O63" s="93">
        <v>0</v>
      </c>
      <c r="P63" s="143"/>
      <c r="Q63" s="101">
        <v>26</v>
      </c>
      <c r="R63" s="102">
        <v>75.5</v>
      </c>
      <c r="S63" s="102"/>
      <c r="T63" s="102">
        <v>1195.0880126953125</v>
      </c>
      <c r="U63" s="102">
        <v>100</v>
      </c>
      <c r="V63" s="102">
        <v>51.451320648193359</v>
      </c>
      <c r="W63" s="102">
        <v>5.0047049522399902</v>
      </c>
      <c r="X63" s="102">
        <v>0</v>
      </c>
      <c r="Y63" s="102">
        <v>6.7318220138549805</v>
      </c>
      <c r="Z63" s="102">
        <v>30.02</v>
      </c>
      <c r="AA63" s="102">
        <v>22.4</v>
      </c>
      <c r="AB63" s="102"/>
      <c r="AC63" s="102"/>
      <c r="AD63" s="102"/>
      <c r="AE63" s="102">
        <f t="shared" si="0"/>
        <v>0.76159999999999994</v>
      </c>
      <c r="AF63" s="102">
        <v>0</v>
      </c>
      <c r="AG63" s="102">
        <f>-40.92/1000</f>
        <v>-4.0920000000000005E-2</v>
      </c>
      <c r="AH63" s="103">
        <v>0.49</v>
      </c>
      <c r="AI63" s="102">
        <v>9.99</v>
      </c>
    </row>
    <row r="64" spans="1:35" x14ac:dyDescent="0.25">
      <c r="A64" s="91" t="s">
        <v>30</v>
      </c>
      <c r="B64" s="91" t="s">
        <v>31</v>
      </c>
      <c r="C64" s="100" t="s">
        <v>41</v>
      </c>
      <c r="D64" s="93">
        <v>2</v>
      </c>
      <c r="E64" s="93">
        <v>28</v>
      </c>
      <c r="F64" s="93">
        <v>1195</v>
      </c>
      <c r="G64" s="93">
        <v>100</v>
      </c>
      <c r="H64" s="93" t="s">
        <v>33</v>
      </c>
      <c r="I64" s="93">
        <v>5</v>
      </c>
      <c r="J64" s="93">
        <v>100</v>
      </c>
      <c r="K64" s="93">
        <v>0</v>
      </c>
      <c r="L64" s="93" t="s">
        <v>56</v>
      </c>
      <c r="M64" s="93" t="s">
        <v>52</v>
      </c>
      <c r="N64" s="93" t="s">
        <v>37</v>
      </c>
      <c r="O64" s="93">
        <v>0</v>
      </c>
      <c r="P64" s="143"/>
      <c r="Q64" s="101">
        <v>28</v>
      </c>
      <c r="R64" s="102">
        <v>72.333333333333329</v>
      </c>
      <c r="S64" s="102">
        <v>184</v>
      </c>
      <c r="T64" s="102">
        <v>1194.6290283203125</v>
      </c>
      <c r="U64" s="102">
        <v>100</v>
      </c>
      <c r="V64" s="102">
        <v>44.644229888916016</v>
      </c>
      <c r="W64" s="102">
        <v>5.0083250999450684</v>
      </c>
      <c r="X64" s="102">
        <v>0</v>
      </c>
      <c r="Y64" s="102">
        <v>6.701448917388916</v>
      </c>
      <c r="Z64" s="102">
        <v>30</v>
      </c>
      <c r="AA64" s="102">
        <v>22.4</v>
      </c>
      <c r="AB64" s="102"/>
      <c r="AC64" s="102"/>
      <c r="AD64" s="102"/>
      <c r="AE64" s="102">
        <f t="shared" si="0"/>
        <v>0.76159999999999994</v>
      </c>
      <c r="AF64" s="102">
        <v>0</v>
      </c>
      <c r="AG64" s="102">
        <f>-40.92/1000</f>
        <v>-4.0920000000000005E-2</v>
      </c>
      <c r="AH64" s="103">
        <v>0.51</v>
      </c>
      <c r="AI64" s="102">
        <v>8.0299999999999994</v>
      </c>
    </row>
    <row r="65" spans="1:35" x14ac:dyDescent="0.25">
      <c r="A65" s="91" t="s">
        <v>30</v>
      </c>
      <c r="B65" s="91" t="s">
        <v>31</v>
      </c>
      <c r="C65" s="100" t="s">
        <v>41</v>
      </c>
      <c r="D65" s="93">
        <v>2</v>
      </c>
      <c r="E65" s="93">
        <v>30</v>
      </c>
      <c r="F65" s="93">
        <v>1195</v>
      </c>
      <c r="G65" s="93">
        <v>100</v>
      </c>
      <c r="H65" s="93" t="s">
        <v>33</v>
      </c>
      <c r="I65" s="93">
        <v>5</v>
      </c>
      <c r="J65" s="93">
        <v>100</v>
      </c>
      <c r="K65" s="93">
        <v>0</v>
      </c>
      <c r="L65" s="93" t="s">
        <v>56</v>
      </c>
      <c r="M65" s="93" t="s">
        <v>52</v>
      </c>
      <c r="N65" s="93" t="s">
        <v>37</v>
      </c>
      <c r="O65" s="93">
        <v>0</v>
      </c>
      <c r="P65" s="143"/>
      <c r="Q65" s="101">
        <v>30</v>
      </c>
      <c r="R65" s="102"/>
      <c r="S65" s="102"/>
      <c r="T65" s="102">
        <v>1194.9639892578125</v>
      </c>
      <c r="U65" s="102">
        <v>100</v>
      </c>
      <c r="V65" s="102">
        <v>47.701000213623047</v>
      </c>
      <c r="W65" s="102">
        <v>5.0000009536743164</v>
      </c>
      <c r="X65" s="102">
        <v>0</v>
      </c>
      <c r="Y65" s="102">
        <v>6.7118039131164551</v>
      </c>
      <c r="Z65" s="102">
        <v>30.02</v>
      </c>
      <c r="AA65" s="102">
        <v>19.100000000000001</v>
      </c>
      <c r="AB65" s="102"/>
      <c r="AC65" s="102"/>
      <c r="AD65" s="102"/>
      <c r="AE65" s="102">
        <f t="shared" si="0"/>
        <v>0.64939999999999998</v>
      </c>
      <c r="AF65" s="102">
        <v>0</v>
      </c>
      <c r="AG65" s="102">
        <f>-41.56/1000</f>
        <v>-4.156E-2</v>
      </c>
      <c r="AH65" s="103"/>
      <c r="AI65" s="102"/>
    </row>
    <row r="66" spans="1:35" x14ac:dyDescent="0.25">
      <c r="A66" s="91" t="s">
        <v>30</v>
      </c>
      <c r="B66" s="91" t="s">
        <v>31</v>
      </c>
      <c r="C66" s="100" t="s">
        <v>41</v>
      </c>
      <c r="D66" s="93">
        <v>2</v>
      </c>
      <c r="E66" s="93">
        <v>32</v>
      </c>
      <c r="F66" s="93">
        <v>1195</v>
      </c>
      <c r="G66" s="93">
        <v>100</v>
      </c>
      <c r="H66" s="93" t="s">
        <v>33</v>
      </c>
      <c r="I66" s="93">
        <v>5</v>
      </c>
      <c r="J66" s="93">
        <v>100</v>
      </c>
      <c r="K66" s="93">
        <v>0</v>
      </c>
      <c r="L66" s="93" t="s">
        <v>56</v>
      </c>
      <c r="M66" s="93" t="s">
        <v>52</v>
      </c>
      <c r="N66" s="93" t="s">
        <v>37</v>
      </c>
      <c r="O66" s="93">
        <v>0</v>
      </c>
      <c r="P66" s="143"/>
      <c r="Q66" s="101">
        <v>32</v>
      </c>
      <c r="R66" s="102">
        <v>77</v>
      </c>
      <c r="S66" s="102">
        <v>200.50000000000006</v>
      </c>
      <c r="T66" s="102">
        <v>1194.5419921875</v>
      </c>
      <c r="U66" s="102">
        <v>100</v>
      </c>
      <c r="V66" s="102">
        <v>44.952480316162109</v>
      </c>
      <c r="W66" s="102">
        <v>5.0197329521179199</v>
      </c>
      <c r="X66" s="102">
        <v>0</v>
      </c>
      <c r="Y66" s="102">
        <v>6.7594342231750488</v>
      </c>
      <c r="Z66" s="102">
        <v>30.03</v>
      </c>
      <c r="AA66" s="102">
        <v>19.100000000000001</v>
      </c>
      <c r="AB66" s="102"/>
      <c r="AC66" s="102"/>
      <c r="AD66" s="102"/>
      <c r="AE66" s="102">
        <f t="shared" si="0"/>
        <v>0.64939999999999998</v>
      </c>
      <c r="AF66" s="102">
        <v>0</v>
      </c>
      <c r="AG66" s="102">
        <v>-3.9E-2</v>
      </c>
      <c r="AH66" s="103">
        <v>0.67</v>
      </c>
      <c r="AI66" s="102">
        <v>5.0999999999999996</v>
      </c>
    </row>
    <row r="67" spans="1:35" x14ac:dyDescent="0.25">
      <c r="A67" s="91" t="s">
        <v>30</v>
      </c>
      <c r="B67" s="91" t="s">
        <v>31</v>
      </c>
      <c r="C67" s="100" t="s">
        <v>41</v>
      </c>
      <c r="D67" s="93">
        <v>2</v>
      </c>
      <c r="E67" s="93">
        <v>34</v>
      </c>
      <c r="F67" s="93">
        <v>1195</v>
      </c>
      <c r="G67" s="93">
        <v>100</v>
      </c>
      <c r="H67" s="93" t="s">
        <v>33</v>
      </c>
      <c r="I67" s="93">
        <v>5</v>
      </c>
      <c r="J67" s="93">
        <v>100</v>
      </c>
      <c r="K67" s="93">
        <v>0</v>
      </c>
      <c r="L67" s="93" t="s">
        <v>56</v>
      </c>
      <c r="M67" s="93" t="s">
        <v>52</v>
      </c>
      <c r="N67" s="93" t="s">
        <v>37</v>
      </c>
      <c r="O67" s="93">
        <v>0</v>
      </c>
      <c r="P67" s="143"/>
      <c r="Q67" s="101">
        <v>34</v>
      </c>
      <c r="R67" s="102"/>
      <c r="S67" s="102"/>
      <c r="T67" s="102">
        <v>1195.2060546875</v>
      </c>
      <c r="U67" s="102">
        <v>100</v>
      </c>
      <c r="V67" s="102">
        <v>45.491909027099609</v>
      </c>
      <c r="W67" s="102">
        <v>5.0000009536743164</v>
      </c>
      <c r="X67" s="102">
        <v>0</v>
      </c>
      <c r="Y67" s="102">
        <v>6.749424934387207</v>
      </c>
      <c r="Z67" s="102">
        <v>30.01</v>
      </c>
      <c r="AA67" s="102">
        <v>19.100000000000001</v>
      </c>
      <c r="AB67" s="102"/>
      <c r="AC67" s="102"/>
      <c r="AD67" s="102"/>
      <c r="AE67" s="102">
        <f t="shared" si="0"/>
        <v>0.64939999999999998</v>
      </c>
      <c r="AF67" s="102">
        <v>0</v>
      </c>
      <c r="AG67" s="102">
        <f>-39.64/1000</f>
        <v>-3.9640000000000002E-2</v>
      </c>
      <c r="AH67" s="103"/>
      <c r="AI67" s="102"/>
    </row>
    <row r="68" spans="1:35" x14ac:dyDescent="0.25">
      <c r="A68" s="91" t="s">
        <v>30</v>
      </c>
      <c r="B68" s="91" t="s">
        <v>31</v>
      </c>
      <c r="C68" s="100" t="s">
        <v>41</v>
      </c>
      <c r="D68" s="93">
        <v>2</v>
      </c>
      <c r="E68" s="93">
        <v>36</v>
      </c>
      <c r="F68" s="93">
        <v>1195</v>
      </c>
      <c r="G68" s="93">
        <v>100</v>
      </c>
      <c r="H68" s="93" t="s">
        <v>33</v>
      </c>
      <c r="I68" s="93">
        <v>5</v>
      </c>
      <c r="J68" s="93">
        <v>100</v>
      </c>
      <c r="K68" s="93">
        <v>0</v>
      </c>
      <c r="L68" s="93" t="s">
        <v>56</v>
      </c>
      <c r="M68" s="93" t="s">
        <v>52</v>
      </c>
      <c r="N68" s="93" t="s">
        <v>37</v>
      </c>
      <c r="O68" s="93">
        <v>0</v>
      </c>
      <c r="P68" s="143"/>
      <c r="Q68" s="101">
        <v>36</v>
      </c>
      <c r="R68" s="102">
        <v>76.666666666666671</v>
      </c>
      <c r="S68" s="102">
        <v>202</v>
      </c>
      <c r="T68" s="102">
        <v>1195.1629638671875</v>
      </c>
      <c r="U68" s="102">
        <v>100</v>
      </c>
      <c r="V68" s="102">
        <v>39.866420745849609</v>
      </c>
      <c r="W68" s="102">
        <v>5.0000009536743164</v>
      </c>
      <c r="X68" s="102">
        <v>7.091522216796875E-3</v>
      </c>
      <c r="Y68" s="102">
        <v>6.7439022064208984</v>
      </c>
      <c r="Z68" s="102">
        <v>29.99</v>
      </c>
      <c r="AA68" s="102">
        <v>19.100000000000001</v>
      </c>
      <c r="AB68" s="102"/>
      <c r="AC68" s="102"/>
      <c r="AD68" s="102"/>
      <c r="AE68" s="102">
        <f t="shared" si="0"/>
        <v>0.64939999999999998</v>
      </c>
      <c r="AF68" s="102">
        <v>0</v>
      </c>
      <c r="AG68" s="102">
        <f>-41.56/1000</f>
        <v>-4.156E-2</v>
      </c>
      <c r="AH68" s="103">
        <v>0.51</v>
      </c>
      <c r="AI68" s="102">
        <v>2.12</v>
      </c>
    </row>
    <row r="69" spans="1:35" x14ac:dyDescent="0.25">
      <c r="A69" s="91" t="s">
        <v>30</v>
      </c>
      <c r="B69" s="91" t="s">
        <v>31</v>
      </c>
      <c r="C69" s="100" t="s">
        <v>41</v>
      </c>
      <c r="D69" s="93">
        <v>2</v>
      </c>
      <c r="E69" s="93">
        <v>38</v>
      </c>
      <c r="F69" s="93">
        <v>1195</v>
      </c>
      <c r="G69" s="93">
        <v>100</v>
      </c>
      <c r="H69" s="93" t="s">
        <v>33</v>
      </c>
      <c r="I69" s="93">
        <v>5</v>
      </c>
      <c r="J69" s="93">
        <v>100</v>
      </c>
      <c r="K69" s="93">
        <v>0</v>
      </c>
      <c r="L69" s="93" t="s">
        <v>56</v>
      </c>
      <c r="M69" s="93" t="s">
        <v>52</v>
      </c>
      <c r="N69" s="93" t="s">
        <v>37</v>
      </c>
      <c r="O69" s="93">
        <v>0</v>
      </c>
      <c r="P69" s="143"/>
      <c r="Q69" s="101">
        <v>38</v>
      </c>
      <c r="R69" s="102"/>
      <c r="S69" s="102"/>
      <c r="T69" s="102">
        <v>1194.8050537109375</v>
      </c>
      <c r="U69" s="102">
        <v>99.89544677734375</v>
      </c>
      <c r="V69" s="102">
        <v>39.635238647460938</v>
      </c>
      <c r="W69" s="102">
        <v>5.0000009536743164</v>
      </c>
      <c r="X69" s="102">
        <v>0.10501480102539063</v>
      </c>
      <c r="Y69" s="102">
        <v>6.7811779975891113</v>
      </c>
      <c r="Z69" s="102">
        <v>30.02</v>
      </c>
      <c r="AA69" s="102">
        <v>19.100000000000001</v>
      </c>
      <c r="AB69" s="102"/>
      <c r="AC69" s="102"/>
      <c r="AD69" s="102"/>
      <c r="AE69" s="102">
        <f t="shared" ref="AE69:AE95" si="1">AA69*3.4/100</f>
        <v>0.64939999999999998</v>
      </c>
      <c r="AF69" s="102">
        <v>0</v>
      </c>
      <c r="AG69" s="102">
        <f>-43.48/1000</f>
        <v>-4.3479999999999998E-2</v>
      </c>
      <c r="AH69" s="103"/>
      <c r="AI69" s="102"/>
    </row>
    <row r="70" spans="1:35" x14ac:dyDescent="0.25">
      <c r="A70" s="91" t="s">
        <v>30</v>
      </c>
      <c r="B70" s="91" t="s">
        <v>31</v>
      </c>
      <c r="C70" s="100" t="s">
        <v>41</v>
      </c>
      <c r="D70" s="93">
        <v>2</v>
      </c>
      <c r="E70" s="93">
        <v>40</v>
      </c>
      <c r="F70" s="93">
        <v>1195</v>
      </c>
      <c r="G70" s="93">
        <v>100</v>
      </c>
      <c r="H70" s="93" t="s">
        <v>33</v>
      </c>
      <c r="I70" s="93">
        <v>5</v>
      </c>
      <c r="J70" s="93">
        <v>100</v>
      </c>
      <c r="K70" s="93">
        <v>0</v>
      </c>
      <c r="L70" s="93" t="s">
        <v>56</v>
      </c>
      <c r="M70" s="93" t="s">
        <v>52</v>
      </c>
      <c r="N70" s="93" t="s">
        <v>37</v>
      </c>
      <c r="O70" s="93">
        <v>0</v>
      </c>
      <c r="P70" s="143"/>
      <c r="Q70" s="101">
        <v>40</v>
      </c>
      <c r="R70" s="102">
        <v>73.333333333333329</v>
      </c>
      <c r="S70" s="102">
        <v>218.99999999999997</v>
      </c>
      <c r="T70" s="102">
        <v>1195.4649658203125</v>
      </c>
      <c r="U70" s="102">
        <v>99.503776550292969</v>
      </c>
      <c r="V70" s="102">
        <v>36.501411437988281</v>
      </c>
      <c r="W70" s="102">
        <v>4.9896969795227051</v>
      </c>
      <c r="X70" s="102">
        <v>0.51087188720703125</v>
      </c>
      <c r="Y70" s="102">
        <v>6.7732400894165039</v>
      </c>
      <c r="Z70" s="102">
        <v>30.01</v>
      </c>
      <c r="AA70" s="102">
        <v>19.100000000000001</v>
      </c>
      <c r="AB70" s="102"/>
      <c r="AC70" s="102"/>
      <c r="AD70" s="102"/>
      <c r="AE70" s="102">
        <f t="shared" si="1"/>
        <v>0.64939999999999998</v>
      </c>
      <c r="AF70" s="102">
        <v>0</v>
      </c>
      <c r="AG70" s="102">
        <f>-41.59/1000</f>
        <v>-4.1590000000000002E-2</v>
      </c>
      <c r="AH70" s="103">
        <v>0.37</v>
      </c>
      <c r="AI70" s="102">
        <v>-0.14000000000000001</v>
      </c>
    </row>
    <row r="71" spans="1:35" x14ac:dyDescent="0.25">
      <c r="A71" s="91" t="s">
        <v>30</v>
      </c>
      <c r="B71" s="91" t="s">
        <v>31</v>
      </c>
      <c r="C71" s="100" t="s">
        <v>41</v>
      </c>
      <c r="D71" s="93">
        <v>2</v>
      </c>
      <c r="E71" s="93">
        <v>44</v>
      </c>
      <c r="F71" s="93">
        <v>1195</v>
      </c>
      <c r="G71" s="93">
        <v>100</v>
      </c>
      <c r="H71" s="93" t="s">
        <v>33</v>
      </c>
      <c r="I71" s="93">
        <v>5</v>
      </c>
      <c r="J71" s="93">
        <v>100</v>
      </c>
      <c r="K71" s="93">
        <v>0</v>
      </c>
      <c r="L71" s="93" t="s">
        <v>56</v>
      </c>
      <c r="M71" s="93" t="s">
        <v>52</v>
      </c>
      <c r="N71" s="93" t="s">
        <v>37</v>
      </c>
      <c r="O71" s="93">
        <v>0</v>
      </c>
      <c r="P71" s="143"/>
      <c r="Q71" s="101">
        <v>44</v>
      </c>
      <c r="R71" s="102">
        <v>74</v>
      </c>
      <c r="S71" s="102">
        <v>209.00000000000003</v>
      </c>
      <c r="T71" s="102">
        <v>1194.822021484375</v>
      </c>
      <c r="U71" s="102">
        <v>97.742507934570313</v>
      </c>
      <c r="V71" s="102">
        <v>39.943489074707031</v>
      </c>
      <c r="W71" s="102">
        <v>4.9595842361450195</v>
      </c>
      <c r="X71" s="102">
        <v>2.2576220035552979</v>
      </c>
      <c r="Y71" s="102">
        <v>6.701448917388916</v>
      </c>
      <c r="Z71" s="102">
        <v>29.98</v>
      </c>
      <c r="AA71" s="102">
        <v>19.100000000000001</v>
      </c>
      <c r="AB71" s="102">
        <v>0.14000000000000001</v>
      </c>
      <c r="AC71" s="102">
        <v>0.14000000000000001</v>
      </c>
      <c r="AD71" s="102">
        <f>AVERAGE(AB71:AC71)</f>
        <v>0.14000000000000001</v>
      </c>
      <c r="AE71" s="102">
        <f t="shared" si="1"/>
        <v>0.64939999999999998</v>
      </c>
      <c r="AF71" s="102">
        <v>0</v>
      </c>
      <c r="AG71" s="102">
        <f>-42.2/1000</f>
        <v>-4.2200000000000001E-2</v>
      </c>
      <c r="AH71" s="103">
        <v>0.48</v>
      </c>
      <c r="AI71" s="102"/>
    </row>
    <row r="72" spans="1:35" x14ac:dyDescent="0.25">
      <c r="A72" s="91" t="s">
        <v>30</v>
      </c>
      <c r="B72" s="91" t="s">
        <v>31</v>
      </c>
      <c r="C72" s="100" t="s">
        <v>41</v>
      </c>
      <c r="D72" s="93">
        <v>2</v>
      </c>
      <c r="E72" s="93">
        <v>48</v>
      </c>
      <c r="F72" s="93">
        <v>1195</v>
      </c>
      <c r="G72" s="93">
        <v>100</v>
      </c>
      <c r="H72" s="93" t="s">
        <v>33</v>
      </c>
      <c r="I72" s="93">
        <v>5</v>
      </c>
      <c r="J72" s="93">
        <v>100</v>
      </c>
      <c r="K72" s="93">
        <v>0</v>
      </c>
      <c r="L72" s="93" t="s">
        <v>56</v>
      </c>
      <c r="M72" s="93" t="s">
        <v>52</v>
      </c>
      <c r="N72" s="93" t="s">
        <v>37</v>
      </c>
      <c r="O72" s="93">
        <v>0</v>
      </c>
      <c r="P72" s="143"/>
      <c r="Q72" s="101">
        <v>48</v>
      </c>
      <c r="R72" s="102">
        <v>80.666666666666671</v>
      </c>
      <c r="S72" s="102">
        <v>225.00000000000003</v>
      </c>
      <c r="T72" s="102">
        <v>1195.781005859375</v>
      </c>
      <c r="U72" s="102">
        <v>99.344833374023438</v>
      </c>
      <c r="V72" s="102">
        <v>39.558181762695313</v>
      </c>
      <c r="W72" s="102">
        <v>4.9599108695983887</v>
      </c>
      <c r="X72" s="102">
        <v>0.65572357177734375</v>
      </c>
      <c r="Y72" s="102">
        <v>6.7049012184143066</v>
      </c>
      <c r="Z72" s="102">
        <v>29.97</v>
      </c>
      <c r="AA72" s="102">
        <v>17.399999999999999</v>
      </c>
      <c r="AB72" s="102">
        <v>0.19</v>
      </c>
      <c r="AC72" s="102">
        <v>0.21</v>
      </c>
      <c r="AD72" s="102">
        <f>AVERAGE(AB72:AC72)</f>
        <v>0.2</v>
      </c>
      <c r="AE72" s="102">
        <f t="shared" si="1"/>
        <v>0.59160000000000001</v>
      </c>
      <c r="AF72" s="102">
        <v>0</v>
      </c>
      <c r="AG72" s="102">
        <f>-43.48/1000</f>
        <v>-4.3479999999999998E-2</v>
      </c>
      <c r="AH72" s="103">
        <v>0.94</v>
      </c>
      <c r="AI72" s="102"/>
    </row>
    <row r="73" spans="1:35" x14ac:dyDescent="0.25">
      <c r="A73" s="91" t="s">
        <v>30</v>
      </c>
      <c r="B73" s="91" t="s">
        <v>31</v>
      </c>
      <c r="C73" s="104" t="s">
        <v>40</v>
      </c>
      <c r="D73" s="93">
        <v>1</v>
      </c>
      <c r="E73" s="93">
        <v>0</v>
      </c>
      <c r="F73" s="93">
        <v>1195</v>
      </c>
      <c r="G73" s="93">
        <v>100</v>
      </c>
      <c r="H73" s="93" t="s">
        <v>33</v>
      </c>
      <c r="I73" s="93">
        <v>5</v>
      </c>
      <c r="J73" s="93">
        <v>100</v>
      </c>
      <c r="K73" s="93">
        <v>0</v>
      </c>
      <c r="L73" s="93" t="s">
        <v>56</v>
      </c>
      <c r="M73" s="93" t="s">
        <v>52</v>
      </c>
      <c r="N73" s="93" t="s">
        <v>37</v>
      </c>
      <c r="O73" s="93">
        <v>0</v>
      </c>
      <c r="P73" s="143"/>
      <c r="Q73" s="105">
        <v>0</v>
      </c>
      <c r="R73" s="106">
        <v>0.24333333333333332</v>
      </c>
      <c r="S73" s="106"/>
      <c r="T73" s="106">
        <v>1194.6650390625</v>
      </c>
      <c r="U73" s="106">
        <v>100</v>
      </c>
      <c r="V73" s="106">
        <v>97.434608459472656</v>
      </c>
      <c r="W73" s="106">
        <v>5.0000009536743164</v>
      </c>
      <c r="X73" s="106">
        <v>0</v>
      </c>
      <c r="Y73" s="106">
        <v>6.7709798812866211</v>
      </c>
      <c r="Z73" s="106">
        <v>30.09</v>
      </c>
      <c r="AA73" s="106">
        <v>0</v>
      </c>
      <c r="AB73" s="106"/>
      <c r="AC73" s="106"/>
      <c r="AD73" s="106"/>
      <c r="AE73" s="106">
        <f t="shared" si="1"/>
        <v>0</v>
      </c>
      <c r="AF73" s="106">
        <v>7.29</v>
      </c>
      <c r="AG73" s="106">
        <v>0</v>
      </c>
      <c r="AH73" s="106">
        <v>9.61</v>
      </c>
      <c r="AI73" s="106">
        <v>34.549999999999997</v>
      </c>
    </row>
    <row r="74" spans="1:35" x14ac:dyDescent="0.25">
      <c r="A74" s="91" t="s">
        <v>30</v>
      </c>
      <c r="B74" s="91" t="s">
        <v>31</v>
      </c>
      <c r="C74" s="104" t="s">
        <v>40</v>
      </c>
      <c r="D74" s="93">
        <v>1</v>
      </c>
      <c r="E74" s="93">
        <v>2</v>
      </c>
      <c r="F74" s="93">
        <v>1195</v>
      </c>
      <c r="G74" s="93">
        <v>100</v>
      </c>
      <c r="H74" s="93" t="s">
        <v>33</v>
      </c>
      <c r="I74" s="93">
        <v>5</v>
      </c>
      <c r="J74" s="93">
        <v>100</v>
      </c>
      <c r="K74" s="93">
        <v>0</v>
      </c>
      <c r="L74" s="93" t="s">
        <v>56</v>
      </c>
      <c r="M74" s="93" t="s">
        <v>52</v>
      </c>
      <c r="N74" s="93" t="s">
        <v>37</v>
      </c>
      <c r="O74" s="93">
        <v>0</v>
      </c>
      <c r="P74" s="143"/>
      <c r="Q74" s="105">
        <v>2</v>
      </c>
      <c r="R74" s="106">
        <v>0.40433333333333338</v>
      </c>
      <c r="S74" s="106"/>
      <c r="T74" s="106">
        <v>1194.6739501953125</v>
      </c>
      <c r="U74" s="106">
        <v>100</v>
      </c>
      <c r="V74" s="106">
        <v>99.185111999511719</v>
      </c>
      <c r="W74" s="106">
        <v>5.0000009536743164</v>
      </c>
      <c r="X74" s="106">
        <v>0</v>
      </c>
      <c r="Y74" s="106">
        <v>6.7453632354736328</v>
      </c>
      <c r="Z74" s="106">
        <v>30</v>
      </c>
      <c r="AA74" s="106">
        <v>0</v>
      </c>
      <c r="AB74" s="106"/>
      <c r="AC74" s="106"/>
      <c r="AD74" s="106"/>
      <c r="AE74" s="106">
        <f t="shared" si="1"/>
        <v>0</v>
      </c>
      <c r="AF74" s="106">
        <v>7.23</v>
      </c>
      <c r="AG74" s="106">
        <v>0</v>
      </c>
      <c r="AH74" s="106">
        <v>10.119999999999999</v>
      </c>
      <c r="AI74" s="106">
        <v>28.81</v>
      </c>
    </row>
    <row r="75" spans="1:35" x14ac:dyDescent="0.25">
      <c r="A75" s="91" t="s">
        <v>30</v>
      </c>
      <c r="B75" s="91" t="s">
        <v>31</v>
      </c>
      <c r="C75" s="104" t="s">
        <v>40</v>
      </c>
      <c r="D75" s="93">
        <v>1</v>
      </c>
      <c r="E75" s="93">
        <v>4</v>
      </c>
      <c r="F75" s="93">
        <v>1195</v>
      </c>
      <c r="G75" s="93">
        <v>100</v>
      </c>
      <c r="H75" s="93" t="s">
        <v>33</v>
      </c>
      <c r="I75" s="93">
        <v>5</v>
      </c>
      <c r="J75" s="93">
        <v>100</v>
      </c>
      <c r="K75" s="93">
        <v>0</v>
      </c>
      <c r="L75" s="93" t="s">
        <v>56</v>
      </c>
      <c r="M75" s="93" t="s">
        <v>52</v>
      </c>
      <c r="N75" s="93" t="s">
        <v>37</v>
      </c>
      <c r="O75" s="93">
        <v>0</v>
      </c>
      <c r="P75" s="143"/>
      <c r="Q75" s="105">
        <v>4</v>
      </c>
      <c r="R75" s="106">
        <v>1.1433333333333333</v>
      </c>
      <c r="S75" s="106"/>
      <c r="T75" s="106">
        <v>1195.5030517578125</v>
      </c>
      <c r="U75" s="106">
        <v>100</v>
      </c>
      <c r="V75" s="106">
        <v>98.661972045898438</v>
      </c>
      <c r="W75" s="106">
        <v>4.9999990463256836</v>
      </c>
      <c r="X75" s="106">
        <v>0</v>
      </c>
      <c r="Y75" s="106">
        <v>6.837244987487793</v>
      </c>
      <c r="Z75" s="106">
        <v>30.01</v>
      </c>
      <c r="AA75" s="106">
        <v>0</v>
      </c>
      <c r="AB75" s="106"/>
      <c r="AC75" s="106"/>
      <c r="AD75" s="106"/>
      <c r="AE75" s="106">
        <f t="shared" si="1"/>
        <v>0</v>
      </c>
      <c r="AF75" s="106">
        <v>7.23</v>
      </c>
      <c r="AG75" s="106">
        <v>0</v>
      </c>
      <c r="AH75" s="106">
        <v>12.85</v>
      </c>
      <c r="AI75" s="106">
        <v>27.14</v>
      </c>
    </row>
    <row r="76" spans="1:35" x14ac:dyDescent="0.25">
      <c r="A76" s="91" t="s">
        <v>30</v>
      </c>
      <c r="B76" s="91" t="s">
        <v>31</v>
      </c>
      <c r="C76" s="104" t="s">
        <v>40</v>
      </c>
      <c r="D76" s="93">
        <v>1</v>
      </c>
      <c r="E76" s="93">
        <v>6</v>
      </c>
      <c r="F76" s="93">
        <v>1195</v>
      </c>
      <c r="G76" s="93">
        <v>100</v>
      </c>
      <c r="H76" s="93" t="s">
        <v>33</v>
      </c>
      <c r="I76" s="93">
        <v>5</v>
      </c>
      <c r="J76" s="93">
        <v>100</v>
      </c>
      <c r="K76" s="93">
        <v>0</v>
      </c>
      <c r="L76" s="93" t="s">
        <v>56</v>
      </c>
      <c r="M76" s="93" t="s">
        <v>52</v>
      </c>
      <c r="N76" s="93" t="s">
        <v>37</v>
      </c>
      <c r="O76" s="93">
        <v>0</v>
      </c>
      <c r="P76" s="143"/>
      <c r="Q76" s="105">
        <v>6</v>
      </c>
      <c r="R76" s="106">
        <v>4.8666666666666663</v>
      </c>
      <c r="S76" s="106">
        <v>73.500000000000014</v>
      </c>
      <c r="T76" s="106">
        <v>1194.740966796875</v>
      </c>
      <c r="U76" s="106">
        <v>100</v>
      </c>
      <c r="V76" s="106">
        <v>88.259559631347656</v>
      </c>
      <c r="W76" s="106">
        <v>5.0173301696777344</v>
      </c>
      <c r="X76" s="106">
        <v>0</v>
      </c>
      <c r="Y76" s="106">
        <v>6.8512492179870605</v>
      </c>
      <c r="Z76" s="106">
        <v>30.03</v>
      </c>
      <c r="AA76" s="106">
        <v>0</v>
      </c>
      <c r="AB76" s="106"/>
      <c r="AC76" s="106"/>
      <c r="AD76" s="106"/>
      <c r="AE76" s="106">
        <f t="shared" si="1"/>
        <v>0</v>
      </c>
      <c r="AF76" s="106">
        <v>6.33</v>
      </c>
      <c r="AG76" s="106">
        <v>0</v>
      </c>
      <c r="AH76" s="106">
        <v>12.97</v>
      </c>
      <c r="AI76" s="106">
        <v>25.91</v>
      </c>
    </row>
    <row r="77" spans="1:35" x14ac:dyDescent="0.25">
      <c r="A77" s="91" t="s">
        <v>30</v>
      </c>
      <c r="B77" s="91" t="s">
        <v>31</v>
      </c>
      <c r="C77" s="104" t="s">
        <v>40</v>
      </c>
      <c r="D77" s="93">
        <v>1</v>
      </c>
      <c r="E77" s="93">
        <v>8</v>
      </c>
      <c r="F77" s="93">
        <v>1195</v>
      </c>
      <c r="G77" s="93">
        <v>100</v>
      </c>
      <c r="H77" s="93" t="s">
        <v>33</v>
      </c>
      <c r="I77" s="93">
        <v>5</v>
      </c>
      <c r="J77" s="93">
        <v>100</v>
      </c>
      <c r="K77" s="93">
        <v>0</v>
      </c>
      <c r="L77" s="93" t="s">
        <v>56</v>
      </c>
      <c r="M77" s="93" t="s">
        <v>52</v>
      </c>
      <c r="N77" s="93" t="s">
        <v>37</v>
      </c>
      <c r="O77" s="93">
        <v>0</v>
      </c>
      <c r="P77" s="143"/>
      <c r="Q77" s="105">
        <v>8</v>
      </c>
      <c r="R77" s="106">
        <v>15.566666666666668</v>
      </c>
      <c r="S77" s="106"/>
      <c r="T77" s="106">
        <v>1194.6080322265625</v>
      </c>
      <c r="U77" s="106">
        <v>100</v>
      </c>
      <c r="V77" s="106">
        <v>66.498992919921875</v>
      </c>
      <c r="W77" s="106">
        <v>5.0199999809265137</v>
      </c>
      <c r="X77" s="106">
        <v>0</v>
      </c>
      <c r="Y77" s="106">
        <v>6.723844051361084</v>
      </c>
      <c r="Z77" s="106">
        <v>30.01</v>
      </c>
      <c r="AA77" s="106">
        <v>0</v>
      </c>
      <c r="AB77" s="106"/>
      <c r="AC77" s="106"/>
      <c r="AD77" s="106"/>
      <c r="AE77" s="106">
        <f t="shared" si="1"/>
        <v>0</v>
      </c>
      <c r="AF77" s="106">
        <v>2.08</v>
      </c>
      <c r="AG77" s="106">
        <v>0</v>
      </c>
      <c r="AH77" s="106">
        <v>0.67</v>
      </c>
      <c r="AI77" s="106">
        <v>20.16</v>
      </c>
    </row>
    <row r="78" spans="1:35" x14ac:dyDescent="0.25">
      <c r="A78" s="91" t="s">
        <v>30</v>
      </c>
      <c r="B78" s="91" t="s">
        <v>31</v>
      </c>
      <c r="C78" s="104" t="s">
        <v>40</v>
      </c>
      <c r="D78" s="93">
        <v>1</v>
      </c>
      <c r="E78" s="93">
        <v>10</v>
      </c>
      <c r="F78" s="93">
        <v>1195</v>
      </c>
      <c r="G78" s="93">
        <v>100</v>
      </c>
      <c r="H78" s="93" t="s">
        <v>33</v>
      </c>
      <c r="I78" s="93">
        <v>5</v>
      </c>
      <c r="J78" s="93">
        <v>100</v>
      </c>
      <c r="K78" s="93">
        <v>0</v>
      </c>
      <c r="L78" s="93" t="s">
        <v>56</v>
      </c>
      <c r="M78" s="93" t="s">
        <v>52</v>
      </c>
      <c r="N78" s="93" t="s">
        <v>37</v>
      </c>
      <c r="O78" s="93">
        <v>0</v>
      </c>
      <c r="P78" s="143"/>
      <c r="Q78" s="105">
        <v>10</v>
      </c>
      <c r="R78" s="106">
        <v>26.966666666666669</v>
      </c>
      <c r="S78" s="106"/>
      <c r="T78" s="106">
        <v>1195.0350341796875</v>
      </c>
      <c r="U78" s="106">
        <v>100</v>
      </c>
      <c r="V78" s="106">
        <v>88.128776550292969</v>
      </c>
      <c r="W78" s="106">
        <v>5.0150618553161621</v>
      </c>
      <c r="X78" s="106">
        <v>0</v>
      </c>
      <c r="Y78" s="106">
        <v>6.8351960182189941</v>
      </c>
      <c r="Z78" s="106">
        <v>29.99</v>
      </c>
      <c r="AA78" s="106">
        <v>8.81</v>
      </c>
      <c r="AB78" s="106"/>
      <c r="AC78" s="106"/>
      <c r="AD78" s="106"/>
      <c r="AE78" s="106">
        <f t="shared" si="1"/>
        <v>0.29954000000000003</v>
      </c>
      <c r="AF78" s="106">
        <v>0</v>
      </c>
      <c r="AG78" s="106">
        <f>-37.72/1000</f>
        <v>-3.7719999999999997E-2</v>
      </c>
      <c r="AH78" s="106">
        <v>0.92</v>
      </c>
      <c r="AI78" s="106">
        <v>23.09</v>
      </c>
    </row>
    <row r="79" spans="1:35" x14ac:dyDescent="0.25">
      <c r="A79" s="91" t="s">
        <v>30</v>
      </c>
      <c r="B79" s="91" t="s">
        <v>31</v>
      </c>
      <c r="C79" s="104" t="s">
        <v>40</v>
      </c>
      <c r="D79" s="93">
        <v>1</v>
      </c>
      <c r="E79" s="93">
        <v>12</v>
      </c>
      <c r="F79" s="93">
        <v>1195</v>
      </c>
      <c r="G79" s="93">
        <v>100</v>
      </c>
      <c r="H79" s="93" t="s">
        <v>33</v>
      </c>
      <c r="I79" s="93">
        <v>5</v>
      </c>
      <c r="J79" s="93">
        <v>100</v>
      </c>
      <c r="K79" s="93">
        <v>0</v>
      </c>
      <c r="L79" s="93" t="s">
        <v>56</v>
      </c>
      <c r="M79" s="93" t="s">
        <v>52</v>
      </c>
      <c r="N79" s="93" t="s">
        <v>37</v>
      </c>
      <c r="O79" s="93">
        <v>0</v>
      </c>
      <c r="P79" s="143"/>
      <c r="Q79" s="105">
        <v>12</v>
      </c>
      <c r="R79" s="106">
        <v>38.133333333333333</v>
      </c>
      <c r="S79" s="106"/>
      <c r="T79" s="106">
        <v>1195.2039794921875</v>
      </c>
      <c r="U79" s="106">
        <v>100</v>
      </c>
      <c r="V79" s="106">
        <v>73.983909606933594</v>
      </c>
      <c r="W79" s="106">
        <v>5.0000500679016113</v>
      </c>
      <c r="X79" s="106">
        <v>0</v>
      </c>
      <c r="Y79" s="106">
        <v>6.7197451591491699</v>
      </c>
      <c r="Z79" s="106">
        <v>29.98</v>
      </c>
      <c r="AA79" s="106">
        <v>13.1</v>
      </c>
      <c r="AB79" s="106"/>
      <c r="AC79" s="106"/>
      <c r="AD79" s="106"/>
      <c r="AE79" s="106">
        <f t="shared" si="1"/>
        <v>0.44540000000000002</v>
      </c>
      <c r="AF79" s="106">
        <v>0</v>
      </c>
      <c r="AG79" s="106">
        <f>-37.08/1000</f>
        <v>-3.7079999999999995E-2</v>
      </c>
      <c r="AH79" s="106">
        <v>0.5</v>
      </c>
      <c r="AI79" s="106">
        <v>21.81</v>
      </c>
    </row>
    <row r="80" spans="1:35" x14ac:dyDescent="0.25">
      <c r="A80" s="91" t="s">
        <v>30</v>
      </c>
      <c r="B80" s="91" t="s">
        <v>31</v>
      </c>
      <c r="C80" s="104" t="s">
        <v>40</v>
      </c>
      <c r="D80" s="93">
        <v>1</v>
      </c>
      <c r="E80" s="93">
        <v>14</v>
      </c>
      <c r="F80" s="93">
        <v>1195</v>
      </c>
      <c r="G80" s="93">
        <v>100</v>
      </c>
      <c r="H80" s="93" t="s">
        <v>33</v>
      </c>
      <c r="I80" s="93">
        <v>5</v>
      </c>
      <c r="J80" s="93">
        <v>100</v>
      </c>
      <c r="K80" s="93">
        <v>0</v>
      </c>
      <c r="L80" s="93" t="s">
        <v>56</v>
      </c>
      <c r="M80" s="93" t="s">
        <v>52</v>
      </c>
      <c r="N80" s="93" t="s">
        <v>37</v>
      </c>
      <c r="O80" s="93">
        <v>0</v>
      </c>
      <c r="P80" s="143"/>
      <c r="Q80" s="105">
        <v>14</v>
      </c>
      <c r="R80" s="106">
        <v>47.233333333333327</v>
      </c>
      <c r="S80" s="106"/>
      <c r="T80" s="106">
        <v>1195.237060546875</v>
      </c>
      <c r="U80" s="106">
        <v>100</v>
      </c>
      <c r="V80" s="106">
        <v>49.64788818359375</v>
      </c>
      <c r="W80" s="106">
        <v>5.0000119209289551</v>
      </c>
      <c r="X80" s="106">
        <v>0</v>
      </c>
      <c r="Y80" s="106">
        <v>6.7648320198059082</v>
      </c>
      <c r="Z80" s="106">
        <v>30.01</v>
      </c>
      <c r="AA80" s="106">
        <v>19.61</v>
      </c>
      <c r="AB80" s="106"/>
      <c r="AC80" s="106"/>
      <c r="AD80" s="106"/>
      <c r="AE80" s="106">
        <f t="shared" si="1"/>
        <v>0.66673999999999989</v>
      </c>
      <c r="AF80" s="106">
        <v>0</v>
      </c>
      <c r="AG80" s="106">
        <f>-23.02/1000</f>
        <v>-2.3019999999999999E-2</v>
      </c>
      <c r="AH80" s="106">
        <v>1.34</v>
      </c>
      <c r="AI80" s="106">
        <v>18.52</v>
      </c>
    </row>
    <row r="81" spans="1:35" x14ac:dyDescent="0.25">
      <c r="A81" s="91" t="s">
        <v>30</v>
      </c>
      <c r="B81" s="91" t="s">
        <v>31</v>
      </c>
      <c r="C81" s="104" t="s">
        <v>40</v>
      </c>
      <c r="D81" s="93">
        <v>1</v>
      </c>
      <c r="E81" s="93">
        <v>16</v>
      </c>
      <c r="F81" s="93">
        <v>1195</v>
      </c>
      <c r="G81" s="93">
        <v>100</v>
      </c>
      <c r="H81" s="93" t="s">
        <v>33</v>
      </c>
      <c r="I81" s="93">
        <v>5</v>
      </c>
      <c r="J81" s="93">
        <v>100</v>
      </c>
      <c r="K81" s="93">
        <v>0</v>
      </c>
      <c r="L81" s="93" t="s">
        <v>56</v>
      </c>
      <c r="M81" s="93" t="s">
        <v>52</v>
      </c>
      <c r="N81" s="93" t="s">
        <v>37</v>
      </c>
      <c r="O81" s="93">
        <v>0</v>
      </c>
      <c r="P81" s="143"/>
      <c r="Q81" s="105">
        <v>16</v>
      </c>
      <c r="R81" s="106">
        <v>57.199999999999996</v>
      </c>
      <c r="S81" s="106"/>
      <c r="T81" s="106">
        <v>1194.8050537109375</v>
      </c>
      <c r="U81" s="106">
        <v>98.468223571777344</v>
      </c>
      <c r="V81" s="106">
        <v>36.700199127197266</v>
      </c>
      <c r="W81" s="106">
        <v>4.940497875213623</v>
      </c>
      <c r="X81" s="106">
        <v>1.5384140014648438</v>
      </c>
      <c r="Y81" s="106">
        <v>6.7252101898193359</v>
      </c>
      <c r="Z81" s="106">
        <v>29.99</v>
      </c>
      <c r="AA81" s="106">
        <v>19.5</v>
      </c>
      <c r="AB81" s="106"/>
      <c r="AC81" s="106"/>
      <c r="AD81" s="106"/>
      <c r="AE81" s="106">
        <f t="shared" si="1"/>
        <v>0.66299999999999992</v>
      </c>
      <c r="AF81" s="106">
        <v>0</v>
      </c>
      <c r="AG81" s="106">
        <f>-37.08/1000</f>
        <v>-3.7079999999999995E-2</v>
      </c>
      <c r="AH81" s="106">
        <v>0.66</v>
      </c>
      <c r="AI81" s="106">
        <v>21.81</v>
      </c>
    </row>
    <row r="82" spans="1:35" x14ac:dyDescent="0.25">
      <c r="A82" s="91" t="s">
        <v>30</v>
      </c>
      <c r="B82" s="91" t="s">
        <v>31</v>
      </c>
      <c r="C82" s="104" t="s">
        <v>40</v>
      </c>
      <c r="D82" s="93">
        <v>1</v>
      </c>
      <c r="E82" s="93">
        <v>18</v>
      </c>
      <c r="F82" s="93">
        <v>1195</v>
      </c>
      <c r="G82" s="93">
        <v>100</v>
      </c>
      <c r="H82" s="93" t="s">
        <v>33</v>
      </c>
      <c r="I82" s="93">
        <v>5</v>
      </c>
      <c r="J82" s="93">
        <v>100</v>
      </c>
      <c r="K82" s="93">
        <v>0</v>
      </c>
      <c r="L82" s="93" t="s">
        <v>56</v>
      </c>
      <c r="M82" s="93" t="s">
        <v>52</v>
      </c>
      <c r="N82" s="93" t="s">
        <v>37</v>
      </c>
      <c r="O82" s="93">
        <v>0</v>
      </c>
      <c r="P82" s="143"/>
      <c r="Q82" s="105">
        <v>18</v>
      </c>
      <c r="R82" s="106">
        <v>53.633333333333333</v>
      </c>
      <c r="S82" s="106">
        <v>165.00000000000003</v>
      </c>
      <c r="T82" s="106">
        <v>1194.58203125</v>
      </c>
      <c r="U82" s="106">
        <v>100</v>
      </c>
      <c r="V82" s="106">
        <v>45.352119445800781</v>
      </c>
      <c r="W82" s="106">
        <v>5.0000009536743164</v>
      </c>
      <c r="X82" s="106">
        <v>0</v>
      </c>
      <c r="Y82" s="106">
        <v>6.7515110969543457</v>
      </c>
      <c r="Z82" s="106">
        <v>29.98</v>
      </c>
      <c r="AA82" s="106">
        <v>19.5</v>
      </c>
      <c r="AB82" s="106"/>
      <c r="AC82" s="106"/>
      <c r="AD82" s="106"/>
      <c r="AE82" s="106">
        <f t="shared" si="1"/>
        <v>0.66299999999999992</v>
      </c>
      <c r="AF82" s="106">
        <v>0</v>
      </c>
      <c r="AG82" s="106">
        <v>3.1625200000000002</v>
      </c>
      <c r="AH82" s="106">
        <v>1.82</v>
      </c>
      <c r="AI82" s="106">
        <v>14.32</v>
      </c>
    </row>
    <row r="83" spans="1:35" x14ac:dyDescent="0.25">
      <c r="A83" s="91" t="s">
        <v>30</v>
      </c>
      <c r="B83" s="91" t="s">
        <v>31</v>
      </c>
      <c r="C83" s="104" t="s">
        <v>40</v>
      </c>
      <c r="D83" s="93">
        <v>1</v>
      </c>
      <c r="E83" s="93">
        <v>20</v>
      </c>
      <c r="F83" s="93">
        <v>1195</v>
      </c>
      <c r="G83" s="93">
        <v>100</v>
      </c>
      <c r="H83" s="93" t="s">
        <v>33</v>
      </c>
      <c r="I83" s="93">
        <v>5</v>
      </c>
      <c r="J83" s="93">
        <v>100</v>
      </c>
      <c r="K83" s="93">
        <v>0</v>
      </c>
      <c r="L83" s="93" t="s">
        <v>56</v>
      </c>
      <c r="M83" s="93" t="s">
        <v>52</v>
      </c>
      <c r="N83" s="93" t="s">
        <v>37</v>
      </c>
      <c r="O83" s="93">
        <v>0</v>
      </c>
      <c r="P83" s="143"/>
      <c r="Q83" s="105">
        <v>20</v>
      </c>
      <c r="R83" s="106">
        <v>59.633333333333326</v>
      </c>
      <c r="S83" s="106">
        <v>194.5</v>
      </c>
      <c r="T83" s="106">
        <v>1195.383056640625</v>
      </c>
      <c r="U83" s="106">
        <v>99.706878662109375</v>
      </c>
      <c r="V83" s="106">
        <v>40.744468688964844</v>
      </c>
      <c r="W83" s="106">
        <v>4.960360050201416</v>
      </c>
      <c r="X83" s="106">
        <v>0.296722412109375</v>
      </c>
      <c r="Y83" s="106">
        <v>6.7084732055664063</v>
      </c>
      <c r="Z83" s="106">
        <v>29.99</v>
      </c>
      <c r="AA83" s="106">
        <v>19.5</v>
      </c>
      <c r="AB83" s="106"/>
      <c r="AC83" s="106"/>
      <c r="AD83" s="106"/>
      <c r="AE83" s="106">
        <f t="shared" si="1"/>
        <v>0.66299999999999992</v>
      </c>
      <c r="AF83" s="106">
        <v>0</v>
      </c>
      <c r="AG83" s="106">
        <v>-3.9E-2</v>
      </c>
      <c r="AH83" s="106">
        <v>0.79</v>
      </c>
      <c r="AI83" s="106">
        <v>11.13</v>
      </c>
    </row>
    <row r="84" spans="1:35" x14ac:dyDescent="0.25">
      <c r="A84" s="91" t="s">
        <v>30</v>
      </c>
      <c r="B84" s="91" t="s">
        <v>31</v>
      </c>
      <c r="C84" s="104" t="s">
        <v>40</v>
      </c>
      <c r="D84" s="93">
        <v>1</v>
      </c>
      <c r="E84" s="93">
        <v>22</v>
      </c>
      <c r="F84" s="93">
        <v>1195</v>
      </c>
      <c r="G84" s="93">
        <v>100</v>
      </c>
      <c r="H84" s="93" t="s">
        <v>33</v>
      </c>
      <c r="I84" s="93">
        <v>5</v>
      </c>
      <c r="J84" s="93">
        <v>100</v>
      </c>
      <c r="K84" s="93">
        <v>0</v>
      </c>
      <c r="L84" s="93" t="s">
        <v>56</v>
      </c>
      <c r="M84" s="93" t="s">
        <v>52</v>
      </c>
      <c r="N84" s="93" t="s">
        <v>37</v>
      </c>
      <c r="O84" s="93">
        <v>1</v>
      </c>
      <c r="P84" s="143"/>
      <c r="Q84" s="105">
        <v>22</v>
      </c>
      <c r="R84" s="106">
        <v>64.8</v>
      </c>
      <c r="S84" s="106">
        <v>199</v>
      </c>
      <c r="T84" s="106">
        <v>1194.8079833984375</v>
      </c>
      <c r="U84" s="106">
        <v>100</v>
      </c>
      <c r="V84" s="106">
        <v>46.659961700439453</v>
      </c>
      <c r="W84" s="106">
        <v>5.0000009536743164</v>
      </c>
      <c r="X84" s="106">
        <v>0</v>
      </c>
      <c r="Y84" s="106">
        <v>6.7528772354125977</v>
      </c>
      <c r="Z84" s="106">
        <v>30</v>
      </c>
      <c r="AA84" s="106">
        <v>19.5</v>
      </c>
      <c r="AB84" s="106"/>
      <c r="AC84" s="106"/>
      <c r="AD84" s="106"/>
      <c r="AE84" s="106">
        <f t="shared" si="1"/>
        <v>0.66299999999999992</v>
      </c>
      <c r="AF84" s="106">
        <v>0</v>
      </c>
      <c r="AG84" s="106">
        <f>-40.92/1000</f>
        <v>-4.0920000000000005E-2</v>
      </c>
      <c r="AH84" s="106">
        <v>0.66</v>
      </c>
      <c r="AI84" s="106">
        <v>7.64</v>
      </c>
    </row>
    <row r="85" spans="1:35" x14ac:dyDescent="0.25">
      <c r="A85" s="91" t="s">
        <v>30</v>
      </c>
      <c r="B85" s="91" t="s">
        <v>31</v>
      </c>
      <c r="C85" s="104" t="s">
        <v>40</v>
      </c>
      <c r="D85" s="93">
        <v>1</v>
      </c>
      <c r="E85" s="93">
        <v>24</v>
      </c>
      <c r="F85" s="93">
        <v>1195</v>
      </c>
      <c r="G85" s="93">
        <v>100</v>
      </c>
      <c r="H85" s="93" t="s">
        <v>33</v>
      </c>
      <c r="I85" s="93">
        <v>5</v>
      </c>
      <c r="J85" s="93">
        <v>100</v>
      </c>
      <c r="K85" s="93">
        <v>0</v>
      </c>
      <c r="L85" s="93" t="s">
        <v>56</v>
      </c>
      <c r="M85" s="93" t="s">
        <v>52</v>
      </c>
      <c r="N85" s="93" t="s">
        <v>37</v>
      </c>
      <c r="O85" s="93">
        <v>2</v>
      </c>
      <c r="P85" s="143"/>
      <c r="Q85" s="105">
        <v>24</v>
      </c>
      <c r="R85" s="106">
        <v>84.166666666666671</v>
      </c>
      <c r="S85" s="106">
        <v>216.50000000000009</v>
      </c>
      <c r="T85" s="106">
        <v>1194.9169921875</v>
      </c>
      <c r="U85" s="106">
        <v>100</v>
      </c>
      <c r="V85" s="106">
        <v>53.983909606933594</v>
      </c>
      <c r="W85" s="106">
        <v>5.0006570816040039</v>
      </c>
      <c r="X85" s="106">
        <v>0</v>
      </c>
      <c r="Y85" s="106">
        <v>6.7303338050842285</v>
      </c>
      <c r="Z85" s="106">
        <v>30.01</v>
      </c>
      <c r="AA85" s="106">
        <v>19.5</v>
      </c>
      <c r="AB85" s="106"/>
      <c r="AC85" s="106"/>
      <c r="AD85" s="106"/>
      <c r="AE85" s="106">
        <f t="shared" si="1"/>
        <v>0.66299999999999992</v>
      </c>
      <c r="AF85" s="106">
        <v>0</v>
      </c>
      <c r="AG85" s="106">
        <f>-39.64/1000</f>
        <v>-3.9640000000000002E-2</v>
      </c>
      <c r="AH85" s="106">
        <v>3.15</v>
      </c>
      <c r="AI85" s="106">
        <v>3.3</v>
      </c>
    </row>
    <row r="86" spans="1:35" x14ac:dyDescent="0.25">
      <c r="A86" s="91" t="s">
        <v>30</v>
      </c>
      <c r="B86" s="91" t="s">
        <v>31</v>
      </c>
      <c r="C86" s="104" t="s">
        <v>40</v>
      </c>
      <c r="D86" s="93">
        <v>2</v>
      </c>
      <c r="E86" s="93">
        <v>26</v>
      </c>
      <c r="F86" s="93">
        <v>1195</v>
      </c>
      <c r="G86" s="93">
        <v>100</v>
      </c>
      <c r="H86" s="93" t="s">
        <v>33</v>
      </c>
      <c r="I86" s="93">
        <v>5</v>
      </c>
      <c r="J86" s="93">
        <v>100</v>
      </c>
      <c r="K86" s="93">
        <v>0</v>
      </c>
      <c r="L86" s="93" t="s">
        <v>56</v>
      </c>
      <c r="M86" s="93" t="s">
        <v>52</v>
      </c>
      <c r="N86" s="93" t="s">
        <v>37</v>
      </c>
      <c r="O86" s="93">
        <v>3</v>
      </c>
      <c r="P86" s="143"/>
      <c r="Q86" s="105">
        <v>26</v>
      </c>
      <c r="R86" s="106">
        <v>92</v>
      </c>
      <c r="S86" s="106"/>
      <c r="T86" s="106">
        <v>1195.0369873046875</v>
      </c>
      <c r="U86" s="106">
        <v>96.636322021484375</v>
      </c>
      <c r="V86" s="106">
        <v>45.754531860351563</v>
      </c>
      <c r="W86" s="106">
        <v>5.1065478324890137</v>
      </c>
      <c r="X86" s="106">
        <v>3.3569450378417969</v>
      </c>
      <c r="Y86" s="106">
        <v>6.7248687744140625</v>
      </c>
      <c r="Z86" s="106">
        <v>30.01</v>
      </c>
      <c r="AA86" s="106">
        <v>22.4</v>
      </c>
      <c r="AB86" s="106"/>
      <c r="AC86" s="106"/>
      <c r="AD86" s="106"/>
      <c r="AE86" s="106">
        <f t="shared" si="1"/>
        <v>0.76159999999999994</v>
      </c>
      <c r="AF86" s="106">
        <v>0</v>
      </c>
      <c r="AG86" s="106">
        <f>-40.92/1000</f>
        <v>-4.0920000000000005E-2</v>
      </c>
      <c r="AH86" s="106">
        <v>1.38</v>
      </c>
      <c r="AI86" s="106">
        <v>0.21</v>
      </c>
    </row>
    <row r="87" spans="1:35" x14ac:dyDescent="0.25">
      <c r="A87" s="91" t="s">
        <v>30</v>
      </c>
      <c r="B87" s="91" t="s">
        <v>31</v>
      </c>
      <c r="C87" s="104" t="s">
        <v>40</v>
      </c>
      <c r="D87" s="93">
        <v>2</v>
      </c>
      <c r="E87" s="93">
        <v>28</v>
      </c>
      <c r="F87" s="93">
        <v>1195</v>
      </c>
      <c r="G87" s="93">
        <v>100</v>
      </c>
      <c r="H87" s="93" t="s">
        <v>33</v>
      </c>
      <c r="I87" s="93">
        <v>5</v>
      </c>
      <c r="J87" s="93">
        <v>100</v>
      </c>
      <c r="K87" s="93">
        <v>0</v>
      </c>
      <c r="L87" s="93" t="s">
        <v>56</v>
      </c>
      <c r="M87" s="93" t="s">
        <v>52</v>
      </c>
      <c r="N87" s="93" t="s">
        <v>37</v>
      </c>
      <c r="O87" s="93">
        <v>4</v>
      </c>
      <c r="P87" s="143"/>
      <c r="Q87" s="105">
        <v>28</v>
      </c>
      <c r="R87" s="106">
        <v>95.833333333333329</v>
      </c>
      <c r="S87" s="106">
        <v>243.00000000000011</v>
      </c>
      <c r="T87" s="106">
        <v>1194.93896484375</v>
      </c>
      <c r="U87" s="106">
        <v>97.749359130859375</v>
      </c>
      <c r="V87" s="106">
        <v>37.605640411376953</v>
      </c>
      <c r="W87" s="106">
        <v>5.0395369529724121</v>
      </c>
      <c r="X87" s="106">
        <v>2.2532999515533447</v>
      </c>
      <c r="Y87" s="106">
        <v>6.766880989074707</v>
      </c>
      <c r="Z87" s="106">
        <v>30.02</v>
      </c>
      <c r="AA87" s="106">
        <v>22.4</v>
      </c>
      <c r="AB87" s="106"/>
      <c r="AC87" s="106"/>
      <c r="AD87" s="106"/>
      <c r="AE87" s="106">
        <f t="shared" si="1"/>
        <v>0.76159999999999994</v>
      </c>
      <c r="AF87" s="106">
        <v>0</v>
      </c>
      <c r="AG87" s="106">
        <v>0.61377000000000004</v>
      </c>
      <c r="AH87" s="106">
        <v>1.62</v>
      </c>
      <c r="AI87" s="106">
        <v>0.16</v>
      </c>
    </row>
    <row r="88" spans="1:35" x14ac:dyDescent="0.25">
      <c r="A88" s="91" t="s">
        <v>30</v>
      </c>
      <c r="B88" s="91" t="s">
        <v>31</v>
      </c>
      <c r="C88" s="104" t="s">
        <v>40</v>
      </c>
      <c r="D88" s="93">
        <v>2</v>
      </c>
      <c r="E88" s="93">
        <v>30</v>
      </c>
      <c r="F88" s="93">
        <v>1195</v>
      </c>
      <c r="G88" s="93">
        <v>100</v>
      </c>
      <c r="H88" s="93" t="s">
        <v>33</v>
      </c>
      <c r="I88" s="93">
        <v>5</v>
      </c>
      <c r="J88" s="93">
        <v>100</v>
      </c>
      <c r="K88" s="93">
        <v>0</v>
      </c>
      <c r="L88" s="93" t="s">
        <v>56</v>
      </c>
      <c r="M88" s="93" t="s">
        <v>52</v>
      </c>
      <c r="N88" s="93" t="s">
        <v>37</v>
      </c>
      <c r="O88" s="93">
        <v>5</v>
      </c>
      <c r="P88" s="143"/>
      <c r="Q88" s="105">
        <v>30</v>
      </c>
      <c r="R88" s="106"/>
      <c r="S88" s="106"/>
      <c r="T88" s="106">
        <v>1195.0560302734375</v>
      </c>
      <c r="U88" s="106">
        <v>100</v>
      </c>
      <c r="V88" s="106">
        <v>43.641849517822266</v>
      </c>
      <c r="W88" s="106">
        <v>4.9999990463256836</v>
      </c>
      <c r="X88" s="106">
        <v>0</v>
      </c>
      <c r="Y88" s="106">
        <v>6.7494621276855469</v>
      </c>
      <c r="Z88" s="106">
        <v>29.99</v>
      </c>
      <c r="AA88" s="106">
        <v>19.100000000000001</v>
      </c>
      <c r="AB88" s="106"/>
      <c r="AC88" s="106"/>
      <c r="AD88" s="106"/>
      <c r="AE88" s="106">
        <f t="shared" si="1"/>
        <v>0.64939999999999998</v>
      </c>
      <c r="AF88" s="106">
        <v>0</v>
      </c>
      <c r="AG88" s="106">
        <f>-40.28/1000</f>
        <v>-4.0280000000000003E-2</v>
      </c>
      <c r="AH88" s="106"/>
      <c r="AI88" s="106"/>
    </row>
    <row r="89" spans="1:35" x14ac:dyDescent="0.25">
      <c r="A89" s="91" t="s">
        <v>30</v>
      </c>
      <c r="B89" s="91" t="s">
        <v>31</v>
      </c>
      <c r="C89" s="104" t="s">
        <v>40</v>
      </c>
      <c r="D89" s="93">
        <v>2</v>
      </c>
      <c r="E89" s="93">
        <v>32</v>
      </c>
      <c r="F89" s="93">
        <v>1195</v>
      </c>
      <c r="G89" s="93">
        <v>100</v>
      </c>
      <c r="H89" s="93" t="s">
        <v>33</v>
      </c>
      <c r="I89" s="93">
        <v>5</v>
      </c>
      <c r="J89" s="93">
        <v>100</v>
      </c>
      <c r="K89" s="93">
        <v>0</v>
      </c>
      <c r="L89" s="93" t="s">
        <v>56</v>
      </c>
      <c r="M89" s="93" t="s">
        <v>52</v>
      </c>
      <c r="N89" s="93" t="s">
        <v>37</v>
      </c>
      <c r="O89" s="93">
        <v>6</v>
      </c>
      <c r="P89" s="143"/>
      <c r="Q89" s="105">
        <v>32</v>
      </c>
      <c r="R89" s="106">
        <v>112.83333333333333</v>
      </c>
      <c r="S89" s="106">
        <v>231.50000000000009</v>
      </c>
      <c r="T89" s="106">
        <v>1194.488037109375</v>
      </c>
      <c r="U89" s="106">
        <v>100</v>
      </c>
      <c r="V89" s="106">
        <v>42.082500457763672</v>
      </c>
      <c r="W89" s="106">
        <v>4.9999990463256836</v>
      </c>
      <c r="X89" s="106">
        <v>0</v>
      </c>
      <c r="Y89" s="106">
        <v>6.7197451591491699</v>
      </c>
      <c r="Z89" s="106">
        <v>29.99</v>
      </c>
      <c r="AA89" s="106">
        <v>19.100000000000001</v>
      </c>
      <c r="AB89" s="106"/>
      <c r="AC89" s="106"/>
      <c r="AD89" s="106"/>
      <c r="AE89" s="106">
        <f t="shared" si="1"/>
        <v>0.64939999999999998</v>
      </c>
      <c r="AF89" s="106">
        <v>0</v>
      </c>
      <c r="AG89" s="106">
        <f>-42.2/1000</f>
        <v>-4.2200000000000001E-2</v>
      </c>
      <c r="AH89" s="106">
        <v>1.33</v>
      </c>
      <c r="AI89" s="106">
        <v>0.1</v>
      </c>
    </row>
    <row r="90" spans="1:35" x14ac:dyDescent="0.25">
      <c r="A90" s="91" t="s">
        <v>30</v>
      </c>
      <c r="B90" s="91" t="s">
        <v>31</v>
      </c>
      <c r="C90" s="104" t="s">
        <v>40</v>
      </c>
      <c r="D90" s="93">
        <v>2</v>
      </c>
      <c r="E90" s="93">
        <v>34</v>
      </c>
      <c r="F90" s="93">
        <v>1195</v>
      </c>
      <c r="G90" s="93">
        <v>100</v>
      </c>
      <c r="H90" s="93" t="s">
        <v>33</v>
      </c>
      <c r="I90" s="93">
        <v>5</v>
      </c>
      <c r="J90" s="93">
        <v>100</v>
      </c>
      <c r="K90" s="93">
        <v>0</v>
      </c>
      <c r="L90" s="93" t="s">
        <v>56</v>
      </c>
      <c r="M90" s="93" t="s">
        <v>52</v>
      </c>
      <c r="N90" s="93" t="s">
        <v>37</v>
      </c>
      <c r="O90" s="93">
        <v>7</v>
      </c>
      <c r="P90" s="143"/>
      <c r="Q90" s="105">
        <v>34</v>
      </c>
      <c r="R90" s="106"/>
      <c r="S90" s="106"/>
      <c r="T90" s="106">
        <v>1194.926025390625</v>
      </c>
      <c r="U90" s="106">
        <v>99.9344482421875</v>
      </c>
      <c r="V90" s="106">
        <v>38.722339630126953</v>
      </c>
      <c r="W90" s="106">
        <v>4.9999990463256836</v>
      </c>
      <c r="X90" s="106">
        <v>6.6986076533794403E-2</v>
      </c>
      <c r="Y90" s="106">
        <v>6.740239143371582</v>
      </c>
      <c r="Z90" s="106">
        <v>29.99</v>
      </c>
      <c r="AA90" s="106">
        <v>19.100000000000001</v>
      </c>
      <c r="AB90" s="106"/>
      <c r="AC90" s="106"/>
      <c r="AD90" s="106"/>
      <c r="AE90" s="106">
        <f t="shared" si="1"/>
        <v>0.64939999999999998</v>
      </c>
      <c r="AF90" s="106">
        <v>0</v>
      </c>
      <c r="AG90" s="106">
        <f>-43.48/1000</f>
        <v>-4.3479999999999998E-2</v>
      </c>
      <c r="AH90" s="106"/>
      <c r="AI90" s="106"/>
    </row>
    <row r="91" spans="1:35" x14ac:dyDescent="0.25">
      <c r="A91" s="91" t="s">
        <v>30</v>
      </c>
      <c r="B91" s="91" t="s">
        <v>31</v>
      </c>
      <c r="C91" s="104" t="s">
        <v>40</v>
      </c>
      <c r="D91" s="93">
        <v>2</v>
      </c>
      <c r="E91" s="93">
        <v>36</v>
      </c>
      <c r="F91" s="93">
        <v>1195</v>
      </c>
      <c r="G91" s="93">
        <v>100</v>
      </c>
      <c r="H91" s="93" t="s">
        <v>33</v>
      </c>
      <c r="I91" s="93">
        <v>5</v>
      </c>
      <c r="J91" s="93">
        <v>100</v>
      </c>
      <c r="K91" s="93">
        <v>0</v>
      </c>
      <c r="L91" s="93" t="s">
        <v>56</v>
      </c>
      <c r="M91" s="93" t="s">
        <v>52</v>
      </c>
      <c r="N91" s="93" t="s">
        <v>37</v>
      </c>
      <c r="O91" s="93">
        <v>8</v>
      </c>
      <c r="P91" s="143"/>
      <c r="Q91" s="105">
        <v>36</v>
      </c>
      <c r="R91" s="106">
        <v>120.66666666666667</v>
      </c>
      <c r="S91" s="106">
        <v>227.00000000000009</v>
      </c>
      <c r="T91" s="106">
        <v>1195.3170166015625</v>
      </c>
      <c r="U91" s="106">
        <v>99.926567077636719</v>
      </c>
      <c r="V91" s="106">
        <v>39.909458160400391</v>
      </c>
      <c r="W91" s="106">
        <v>4.9999990463256836</v>
      </c>
      <c r="X91" s="106">
        <v>7.341766357421875E-2</v>
      </c>
      <c r="Y91" s="106">
        <v>6.7665400505065918</v>
      </c>
      <c r="Z91" s="106">
        <v>30.01</v>
      </c>
      <c r="AA91" s="106">
        <v>19.100000000000001</v>
      </c>
      <c r="AB91" s="106"/>
      <c r="AC91" s="106"/>
      <c r="AD91" s="106"/>
      <c r="AE91" s="106">
        <f t="shared" si="1"/>
        <v>0.64939999999999998</v>
      </c>
      <c r="AF91" s="106">
        <v>0</v>
      </c>
      <c r="AG91" s="106">
        <f>-42.84/1000</f>
        <v>-4.2840000000000003E-2</v>
      </c>
      <c r="AH91" s="106">
        <v>1.28</v>
      </c>
      <c r="AI91" s="106">
        <v>-0.12</v>
      </c>
    </row>
    <row r="92" spans="1:35" x14ac:dyDescent="0.25">
      <c r="A92" s="91" t="s">
        <v>30</v>
      </c>
      <c r="B92" s="91" t="s">
        <v>31</v>
      </c>
      <c r="C92" s="104" t="s">
        <v>40</v>
      </c>
      <c r="D92" s="93">
        <v>2</v>
      </c>
      <c r="E92" s="93">
        <v>38</v>
      </c>
      <c r="F92" s="93">
        <v>1195</v>
      </c>
      <c r="G92" s="93">
        <v>100</v>
      </c>
      <c r="H92" s="93" t="s">
        <v>33</v>
      </c>
      <c r="I92" s="93">
        <v>5</v>
      </c>
      <c r="J92" s="93">
        <v>100</v>
      </c>
      <c r="K92" s="93">
        <v>0</v>
      </c>
      <c r="L92" s="93" t="s">
        <v>56</v>
      </c>
      <c r="M92" s="93" t="s">
        <v>52</v>
      </c>
      <c r="N92" s="93" t="s">
        <v>37</v>
      </c>
      <c r="O92" s="93">
        <v>9</v>
      </c>
      <c r="P92" s="143"/>
      <c r="Q92" s="105">
        <v>38</v>
      </c>
      <c r="R92" s="106"/>
      <c r="S92" s="106"/>
      <c r="T92" s="106">
        <v>1195.5860595703125</v>
      </c>
      <c r="U92" s="106">
        <v>99.491706848144531</v>
      </c>
      <c r="V92" s="106">
        <v>37.847080230712891</v>
      </c>
      <c r="W92" s="106">
        <v>4.9675459861755371</v>
      </c>
      <c r="X92" s="106">
        <v>0.5029410719871521</v>
      </c>
      <c r="Y92" s="106">
        <v>6.7904500961303711</v>
      </c>
      <c r="Z92" s="106">
        <v>30.01</v>
      </c>
      <c r="AA92" s="106">
        <v>19.100000000000001</v>
      </c>
      <c r="AB92" s="106"/>
      <c r="AC92" s="106"/>
      <c r="AD92" s="106"/>
      <c r="AE92" s="106">
        <f t="shared" si="1"/>
        <v>0.64939999999999998</v>
      </c>
      <c r="AF92" s="106">
        <v>0</v>
      </c>
      <c r="AG92" s="106">
        <f>-41.56/1000</f>
        <v>-4.156E-2</v>
      </c>
      <c r="AH92" s="106"/>
      <c r="AI92" s="106"/>
    </row>
    <row r="93" spans="1:35" x14ac:dyDescent="0.25">
      <c r="A93" s="91" t="s">
        <v>30</v>
      </c>
      <c r="B93" s="91" t="s">
        <v>31</v>
      </c>
      <c r="C93" s="104" t="s">
        <v>40</v>
      </c>
      <c r="D93" s="93">
        <v>2</v>
      </c>
      <c r="E93" s="93">
        <v>40</v>
      </c>
      <c r="F93" s="93">
        <v>1195</v>
      </c>
      <c r="G93" s="93">
        <v>100</v>
      </c>
      <c r="H93" s="93" t="s">
        <v>33</v>
      </c>
      <c r="I93" s="93">
        <v>5</v>
      </c>
      <c r="J93" s="93">
        <v>100</v>
      </c>
      <c r="K93" s="93">
        <v>0</v>
      </c>
      <c r="L93" s="93" t="s">
        <v>56</v>
      </c>
      <c r="M93" s="93" t="s">
        <v>52</v>
      </c>
      <c r="N93" s="93" t="s">
        <v>37</v>
      </c>
      <c r="O93" s="93">
        <v>10</v>
      </c>
      <c r="P93" s="143"/>
      <c r="Q93" s="105">
        <v>40</v>
      </c>
      <c r="R93" s="106">
        <v>132.66666666666666</v>
      </c>
      <c r="S93" s="106">
        <v>216.00000000000009</v>
      </c>
      <c r="T93" s="106">
        <v>1194.9410400390625</v>
      </c>
      <c r="U93" s="106">
        <v>99.6434326171875</v>
      </c>
      <c r="V93" s="106">
        <v>40.744468688964844</v>
      </c>
      <c r="W93" s="106">
        <v>5.0323629379272461</v>
      </c>
      <c r="X93" s="106">
        <v>0.35110470652580261</v>
      </c>
      <c r="Y93" s="106">
        <v>6.7542428970336914</v>
      </c>
      <c r="Z93" s="106">
        <v>30.02</v>
      </c>
      <c r="AA93" s="106">
        <v>19.100000000000001</v>
      </c>
      <c r="AB93" s="106"/>
      <c r="AC93" s="106"/>
      <c r="AD93" s="106"/>
      <c r="AE93" s="106">
        <f t="shared" si="1"/>
        <v>0.64939999999999998</v>
      </c>
      <c r="AF93" s="106">
        <v>0</v>
      </c>
      <c r="AG93" s="106">
        <v>0.36379</v>
      </c>
      <c r="AH93" s="106">
        <v>1.43</v>
      </c>
      <c r="AI93" s="106">
        <v>-0.13</v>
      </c>
    </row>
    <row r="94" spans="1:35" x14ac:dyDescent="0.25">
      <c r="A94" s="91" t="s">
        <v>30</v>
      </c>
      <c r="B94" s="91" t="s">
        <v>31</v>
      </c>
      <c r="C94" s="104" t="s">
        <v>40</v>
      </c>
      <c r="D94" s="93">
        <v>2</v>
      </c>
      <c r="E94" s="93">
        <v>44</v>
      </c>
      <c r="F94" s="93">
        <v>1195</v>
      </c>
      <c r="G94" s="93">
        <v>100</v>
      </c>
      <c r="H94" s="93" t="s">
        <v>33</v>
      </c>
      <c r="I94" s="93">
        <v>5</v>
      </c>
      <c r="J94" s="93">
        <v>100</v>
      </c>
      <c r="K94" s="93">
        <v>0</v>
      </c>
      <c r="L94" s="93" t="s">
        <v>56</v>
      </c>
      <c r="M94" s="93" t="s">
        <v>52</v>
      </c>
      <c r="N94" s="93" t="s">
        <v>37</v>
      </c>
      <c r="O94" s="93">
        <v>11</v>
      </c>
      <c r="P94" s="143"/>
      <c r="Q94" s="105">
        <v>44</v>
      </c>
      <c r="R94" s="106">
        <v>133.33333333333334</v>
      </c>
      <c r="S94" s="106">
        <v>212.00000000000003</v>
      </c>
      <c r="T94" s="106">
        <v>1194.873046875</v>
      </c>
      <c r="U94" s="106">
        <v>99.591697692871094</v>
      </c>
      <c r="V94" s="106">
        <v>40.47283935546875</v>
      </c>
      <c r="W94" s="106">
        <v>5.5850000381469727</v>
      </c>
      <c r="X94" s="106">
        <v>0.40786358714103699</v>
      </c>
      <c r="Y94" s="106">
        <v>6.7706389427185059</v>
      </c>
      <c r="Z94" s="106">
        <v>30</v>
      </c>
      <c r="AA94" s="106">
        <v>19.100000000000001</v>
      </c>
      <c r="AB94" s="106">
        <v>0.46</v>
      </c>
      <c r="AC94" s="106"/>
      <c r="AD94" s="106"/>
      <c r="AE94" s="106">
        <f t="shared" si="1"/>
        <v>0.64939999999999998</v>
      </c>
      <c r="AF94" s="106">
        <v>0</v>
      </c>
      <c r="AG94" s="106">
        <v>1.6619999999999999E-2</v>
      </c>
      <c r="AH94" s="106">
        <v>-0.46</v>
      </c>
      <c r="AI94" s="106"/>
    </row>
    <row r="95" spans="1:35" x14ac:dyDescent="0.25">
      <c r="A95" s="91" t="s">
        <v>30</v>
      </c>
      <c r="B95" s="91" t="s">
        <v>31</v>
      </c>
      <c r="C95" s="104" t="s">
        <v>40</v>
      </c>
      <c r="D95" s="93">
        <v>2</v>
      </c>
      <c r="E95" s="93">
        <v>48</v>
      </c>
      <c r="F95" s="93">
        <v>1195</v>
      </c>
      <c r="G95" s="93">
        <v>100</v>
      </c>
      <c r="H95" s="93" t="s">
        <v>33</v>
      </c>
      <c r="I95" s="93">
        <v>5</v>
      </c>
      <c r="J95" s="93">
        <v>100</v>
      </c>
      <c r="K95" s="93">
        <v>0</v>
      </c>
      <c r="L95" s="93" t="s">
        <v>56</v>
      </c>
      <c r="M95" s="93" t="s">
        <v>52</v>
      </c>
      <c r="N95" s="93" t="s">
        <v>37</v>
      </c>
      <c r="O95" s="93">
        <v>12</v>
      </c>
      <c r="P95" s="143"/>
      <c r="Q95" s="105">
        <v>48</v>
      </c>
      <c r="R95" s="106">
        <v>142</v>
      </c>
      <c r="S95" s="106">
        <v>213.00000000000009</v>
      </c>
      <c r="T95" s="106">
        <v>1194.9200439453125</v>
      </c>
      <c r="U95" s="106">
        <v>100</v>
      </c>
      <c r="V95" s="106">
        <v>46.217300415039063</v>
      </c>
      <c r="W95" s="106">
        <v>5.0000009536743164</v>
      </c>
      <c r="X95" s="106">
        <v>0</v>
      </c>
      <c r="Y95" s="106">
        <v>6.7580008506774902</v>
      </c>
      <c r="Z95" s="106">
        <v>30.02</v>
      </c>
      <c r="AA95" s="106">
        <v>23.1</v>
      </c>
      <c r="AB95" s="106">
        <v>0.51</v>
      </c>
      <c r="AC95" s="106"/>
      <c r="AD95" s="106"/>
      <c r="AE95" s="106">
        <f t="shared" si="1"/>
        <v>0.7854000000000001</v>
      </c>
      <c r="AF95" s="106">
        <v>0</v>
      </c>
      <c r="AG95" s="106">
        <v>2.7349999999999999</v>
      </c>
      <c r="AH95" s="106">
        <v>2.5299999999999998</v>
      </c>
      <c r="AI95" s="106"/>
    </row>
    <row r="96" spans="1:35" x14ac:dyDescent="0.25">
      <c r="P96" s="143"/>
    </row>
    <row r="97" spans="16:16" x14ac:dyDescent="0.25">
      <c r="P97" s="143"/>
    </row>
    <row r="98" spans="16:16" x14ac:dyDescent="0.25">
      <c r="P98" s="143"/>
    </row>
    <row r="99" spans="16:16" x14ac:dyDescent="0.25">
      <c r="P99" s="143"/>
    </row>
    <row r="100" spans="16:16" x14ac:dyDescent="0.25">
      <c r="P100" s="143"/>
    </row>
    <row r="101" spans="16:16" x14ac:dyDescent="0.25">
      <c r="P101" s="143"/>
    </row>
    <row r="102" spans="16:16" x14ac:dyDescent="0.25">
      <c r="P102" s="143"/>
    </row>
    <row r="103" spans="16:16" x14ac:dyDescent="0.25">
      <c r="P103" s="143"/>
    </row>
    <row r="104" spans="16:16" x14ac:dyDescent="0.25">
      <c r="P104" s="143"/>
    </row>
    <row r="105" spans="16:16" x14ac:dyDescent="0.25">
      <c r="P105" s="143"/>
    </row>
    <row r="106" spans="16:16" x14ac:dyDescent="0.25">
      <c r="P106" s="143"/>
    </row>
    <row r="107" spans="16:16" x14ac:dyDescent="0.25">
      <c r="P107" s="143"/>
    </row>
    <row r="108" spans="16:16" x14ac:dyDescent="0.25">
      <c r="P108" s="143"/>
    </row>
    <row r="109" spans="16:16" x14ac:dyDescent="0.25">
      <c r="P109" s="143"/>
    </row>
    <row r="110" spans="16:16" x14ac:dyDescent="0.25">
      <c r="P110" s="143"/>
    </row>
    <row r="111" spans="16:16" x14ac:dyDescent="0.25">
      <c r="P111" s="143"/>
    </row>
    <row r="112" spans="16:16" x14ac:dyDescent="0.25">
      <c r="P112" s="143"/>
    </row>
  </sheetData>
  <mergeCells count="3">
    <mergeCell ref="A1:O2"/>
    <mergeCell ref="P1:P112"/>
    <mergeCell ref="Q1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220315_C1</vt:lpstr>
      <vt:lpstr>220329_C2</vt:lpstr>
      <vt:lpstr>220309_Demo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Niketha Ravivarma</dc:creator>
  <cp:lastModifiedBy>Niketha Ravivarma</cp:lastModifiedBy>
  <dcterms:created xsi:type="dcterms:W3CDTF">2024-01-24T16:37:20Z</dcterms:created>
  <dcterms:modified xsi:type="dcterms:W3CDTF">2024-02-01T20:49:36Z</dcterms:modified>
</cp:coreProperties>
</file>