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Raw" sheetId="1" r:id="rId1"/>
    <sheet name="Clean" sheetId="2" r:id="rId2"/>
  </sheets>
  <calcPr calcId="144525"/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A2" i="2"/>
  <c r="H26" i="1"/>
  <c r="D26" i="1"/>
  <c r="F25" i="1"/>
  <c r="B25" i="1"/>
  <c r="E24" i="1"/>
  <c r="G23" i="1"/>
  <c r="C23" i="1"/>
  <c r="F22" i="1"/>
  <c r="B22" i="1"/>
  <c r="D21" i="1"/>
  <c r="G20" i="1"/>
  <c r="C20" i="1"/>
  <c r="E19" i="1"/>
  <c r="H18" i="1"/>
  <c r="D18" i="1"/>
  <c r="F17" i="1"/>
  <c r="B17" i="1"/>
  <c r="E16" i="1"/>
  <c r="G15" i="1"/>
  <c r="C15" i="1"/>
  <c r="F14" i="1"/>
  <c r="B14" i="1"/>
  <c r="D13" i="1"/>
  <c r="G12" i="1"/>
  <c r="C12" i="1"/>
  <c r="E11" i="1"/>
  <c r="H10" i="1"/>
  <c r="D10" i="1"/>
  <c r="F9" i="1"/>
  <c r="B9" i="1"/>
  <c r="E8" i="1"/>
  <c r="G26" i="1"/>
  <c r="C26" i="1"/>
  <c r="E25" i="1"/>
  <c r="H24" i="1"/>
  <c r="D24" i="1"/>
  <c r="F23" i="1"/>
  <c r="B23" i="1"/>
  <c r="E22" i="1"/>
  <c r="G21" i="1"/>
  <c r="C21" i="1"/>
  <c r="F20" i="1"/>
  <c r="B20" i="1"/>
  <c r="D19" i="1"/>
  <c r="G18" i="1"/>
  <c r="C18" i="1"/>
  <c r="E17" i="1"/>
  <c r="H16" i="1"/>
  <c r="D16" i="1"/>
  <c r="F15" i="1"/>
  <c r="B15" i="1"/>
  <c r="E14" i="1"/>
  <c r="G13" i="1"/>
  <c r="C13" i="1"/>
  <c r="F12" i="1"/>
  <c r="B12" i="1"/>
  <c r="D11" i="1"/>
  <c r="G10" i="1"/>
  <c r="C10" i="1"/>
  <c r="E9" i="1"/>
  <c r="H8" i="1"/>
  <c r="D8" i="1"/>
  <c r="F7" i="1"/>
  <c r="B7" i="1"/>
  <c r="E6" i="1"/>
  <c r="G5" i="1"/>
  <c r="C5" i="1"/>
  <c r="F4" i="1"/>
  <c r="B4" i="1"/>
  <c r="D3" i="1"/>
  <c r="G2" i="1"/>
  <c r="C2" i="1"/>
  <c r="E1" i="1"/>
  <c r="C17" i="1"/>
  <c r="H12" i="1"/>
  <c r="B11" i="1"/>
  <c r="G9" i="1"/>
  <c r="B8" i="1"/>
  <c r="G6" i="1"/>
  <c r="H4" i="1"/>
  <c r="F3" i="1"/>
  <c r="E2" i="1"/>
  <c r="C7" i="1"/>
  <c r="G4" i="1"/>
  <c r="E3" i="1"/>
  <c r="F1" i="1"/>
  <c r="B1" i="1"/>
  <c r="F26" i="1"/>
  <c r="B26" i="1"/>
  <c r="D25" i="1"/>
  <c r="G24" i="1"/>
  <c r="C24" i="1"/>
  <c r="E23" i="1"/>
  <c r="H22" i="1"/>
  <c r="D22" i="1"/>
  <c r="F21" i="1"/>
  <c r="B21" i="1"/>
  <c r="E20" i="1"/>
  <c r="G19" i="1"/>
  <c r="C19" i="1"/>
  <c r="F18" i="1"/>
  <c r="B18" i="1"/>
  <c r="D17" i="1"/>
  <c r="G16" i="1"/>
  <c r="C16" i="1"/>
  <c r="E15" i="1"/>
  <c r="H14" i="1"/>
  <c r="D14" i="1"/>
  <c r="F13" i="1"/>
  <c r="B13" i="1"/>
  <c r="E12" i="1"/>
  <c r="G11" i="1"/>
  <c r="C11" i="1"/>
  <c r="F10" i="1"/>
  <c r="B10" i="1"/>
  <c r="D9" i="1"/>
  <c r="G8" i="1"/>
  <c r="C8" i="1"/>
  <c r="E7" i="1"/>
  <c r="H6" i="1"/>
  <c r="D6" i="1"/>
  <c r="F5" i="1"/>
  <c r="B5" i="1"/>
  <c r="E4" i="1"/>
  <c r="G3" i="1"/>
  <c r="C3" i="1"/>
  <c r="F2" i="1"/>
  <c r="B2" i="1"/>
  <c r="D1" i="1"/>
  <c r="G25" i="1"/>
  <c r="F24" i="1"/>
  <c r="D23" i="1"/>
  <c r="C22" i="1"/>
  <c r="H20" i="1"/>
  <c r="F19" i="1"/>
  <c r="B19" i="1"/>
  <c r="G17" i="1"/>
  <c r="F16" i="1"/>
  <c r="D15" i="1"/>
  <c r="G14" i="1"/>
  <c r="E13" i="1"/>
  <c r="D12" i="1"/>
  <c r="E10" i="1"/>
  <c r="F8" i="1"/>
  <c r="D7" i="1"/>
  <c r="E5" i="1"/>
  <c r="D4" i="1"/>
  <c r="G1" i="1"/>
  <c r="G7" i="1"/>
  <c r="B6" i="1"/>
  <c r="H2" i="1"/>
  <c r="E26" i="1"/>
  <c r="C25" i="1"/>
  <c r="B24" i="1"/>
  <c r="G22" i="1"/>
  <c r="E21" i="1"/>
  <c r="D20" i="1"/>
  <c r="E18" i="1"/>
  <c r="B16" i="1"/>
  <c r="C14" i="1"/>
  <c r="F11" i="1"/>
  <c r="C9" i="1"/>
  <c r="C6" i="1"/>
  <c r="B3" i="1"/>
  <c r="C1" i="1"/>
  <c r="F6" i="1"/>
  <c r="D5" i="1"/>
  <c r="C4" i="1"/>
  <c r="D2" i="1"/>
  <c r="H3" i="2" l="1"/>
  <c r="H4" i="2"/>
  <c r="H11" i="2"/>
  <c r="H8" i="2"/>
  <c r="H12" i="2"/>
  <c r="H7" i="2"/>
  <c r="H5" i="2"/>
  <c r="H9" i="2"/>
  <c r="H13" i="2"/>
  <c r="H6" i="2"/>
  <c r="H10" i="2"/>
  <c r="H14" i="2"/>
  <c r="D2" i="2"/>
  <c r="C3" i="2"/>
  <c r="F4" i="2"/>
  <c r="C4" i="2"/>
  <c r="C8" i="2"/>
  <c r="B9" i="2"/>
  <c r="E10" i="2"/>
  <c r="D11" i="2"/>
  <c r="G12" i="2"/>
  <c r="B13" i="2"/>
  <c r="E14" i="2"/>
  <c r="H2" i="2"/>
  <c r="B4" i="2"/>
  <c r="D3" i="2"/>
  <c r="F5" i="2"/>
  <c r="E6" i="2"/>
  <c r="D7" i="2"/>
  <c r="G8" i="2"/>
  <c r="F9" i="2"/>
  <c r="C12" i="2"/>
  <c r="F13" i="2"/>
  <c r="B2" i="2"/>
  <c r="F2" i="2"/>
  <c r="E3" i="2"/>
  <c r="D4" i="2"/>
  <c r="C5" i="2"/>
  <c r="G5" i="2"/>
  <c r="B6" i="2"/>
  <c r="F6" i="2"/>
  <c r="E7" i="2"/>
  <c r="D8" i="2"/>
  <c r="C9" i="2"/>
  <c r="G9" i="2"/>
  <c r="B10" i="2"/>
  <c r="F10" i="2"/>
  <c r="E11" i="2"/>
  <c r="D12" i="2"/>
  <c r="C13" i="2"/>
  <c r="G13" i="2"/>
  <c r="B14" i="2"/>
  <c r="F14" i="2"/>
  <c r="G3" i="2"/>
  <c r="E2" i="2"/>
  <c r="G4" i="2"/>
  <c r="B5" i="2"/>
  <c r="C2" i="2"/>
  <c r="G2" i="2"/>
  <c r="B3" i="2"/>
  <c r="F3" i="2"/>
  <c r="E4" i="2"/>
  <c r="D5" i="2"/>
  <c r="C6" i="2"/>
  <c r="G6" i="2"/>
  <c r="B7" i="2"/>
  <c r="F7" i="2"/>
  <c r="E8" i="2"/>
  <c r="D9" i="2"/>
  <c r="C10" i="2"/>
  <c r="G10" i="2"/>
  <c r="B11" i="2"/>
  <c r="F11" i="2"/>
  <c r="E12" i="2"/>
  <c r="D13" i="2"/>
  <c r="C14" i="2"/>
  <c r="G14" i="2"/>
  <c r="E5" i="2"/>
  <c r="D6" i="2"/>
  <c r="C7" i="2"/>
  <c r="G7" i="2"/>
  <c r="B8" i="2"/>
  <c r="F8" i="2"/>
  <c r="E9" i="2"/>
  <c r="D10" i="2"/>
  <c r="C11" i="2"/>
  <c r="G11" i="2"/>
  <c r="B12" i="2"/>
  <c r="F12" i="2"/>
  <c r="E13" i="2"/>
  <c r="D14" i="2"/>
</calcChain>
</file>

<file path=xl/sharedStrings.xml><?xml version="1.0" encoding="utf-8"?>
<sst xmlns="http://schemas.openxmlformats.org/spreadsheetml/2006/main" count="37" uniqueCount="25">
  <si>
    <t>Ticker</t>
  </si>
  <si>
    <t>Market Cap</t>
  </si>
  <si>
    <t>GOOG</t>
  </si>
  <si>
    <t>AAPL</t>
  </si>
  <si>
    <t>MSFT</t>
  </si>
  <si>
    <t>AMZN</t>
  </si>
  <si>
    <t>FB</t>
  </si>
  <si>
    <t>GS</t>
  </si>
  <si>
    <t>JPM</t>
  </si>
  <si>
    <t>MS</t>
  </si>
  <si>
    <t>WFC</t>
  </si>
  <si>
    <t>JNJ</t>
  </si>
  <si>
    <t>PFE</t>
  </si>
  <si>
    <t>GILD</t>
  </si>
  <si>
    <t>BIIB</t>
  </si>
  <si>
    <t>Date</t>
  </si>
  <si>
    <t>Open</t>
  </si>
  <si>
    <t>High</t>
  </si>
  <si>
    <t>Low</t>
  </si>
  <si>
    <t>Close</t>
  </si>
  <si>
    <t>Volume</t>
  </si>
  <si>
    <t>Industry</t>
  </si>
  <si>
    <t>Technology</t>
  </si>
  <si>
    <t>Finance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</si>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</sst>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188038"/>
      <name val="Monospace"/>
    </font>
    <font>
      <sz val="10"/>
      <name val="Arial"/>
    </font>
    <font>
      <sz val="11"/>
      <color rgb="FF000000"/>
      <name val="Inconsolata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/>
    <xf numFmtId="0" fontId="3" fillId="0" borderId="0" xfId="0" applyFont="1" applyAlignment="1"/>
    <xf numFmtId="164" fontId="1" fillId="0" borderId="0" xfId="0" applyNumberFormat="1" applyFont="1"/>
    <xf numFmtId="0" fontId="4" fillId="2" borderId="0" xfId="0" applyFont="1" applyFill="1"/>
    <xf numFmtId="0" fontId="5" fillId="0" borderId="0" xfId="0" applyFont="1"/>
    <xf numFmtId="0" fontId="5" fillId="0" borderId="0" xfId="0" applyFont="1" applyAlignme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workbookViewId="0">
      <selection activeCell="H2" sqref="H2"/>
    </sheetView>
  </sheetViews>
  <sheetFormatPr defaultColWidth="14.42578125" defaultRowHeight="15.75" customHeight="1"/>
  <sheetData>
    <row r="1" spans="1:8">
      <c r="A1" s="1" t="s">
        <v>0</v>
      </c>
      <c r="B1" s="2" t="str">
        <f ca="1">IFERROR(__xludf.DUMMYFUNCTION("GOOGLEFINANCE(""NASDAQ:GOOG"",""all"",TODAY()-2,TODAY()-1)"),"Date")</f>
        <v>Date</v>
      </c>
      <c r="C1" s="3" t="str">
        <f ca="1">IFERROR(__xludf.DUMMYFUNCTION("""COMPUTED_VALUE"""),"Open")</f>
        <v>Open</v>
      </c>
      <c r="D1" s="3" t="str">
        <f ca="1">IFERROR(__xludf.DUMMYFUNCTION("""COMPUTED_VALUE"""),"High")</f>
        <v>High</v>
      </c>
      <c r="E1" s="3" t="str">
        <f ca="1">IFERROR(__xludf.DUMMYFUNCTION("""COMPUTED_VALUE"""),"Low")</f>
        <v>Low</v>
      </c>
      <c r="F1" s="3" t="str">
        <f ca="1">IFERROR(__xludf.DUMMYFUNCTION("""COMPUTED_VALUE"""),"Close")</f>
        <v>Close</v>
      </c>
      <c r="G1" s="3" t="str">
        <f ca="1">IFERROR(__xludf.DUMMYFUNCTION("""COMPUTED_VALUE"""),"Volume")</f>
        <v>Volume</v>
      </c>
      <c r="H1" s="1" t="s">
        <v>1</v>
      </c>
    </row>
    <row r="2" spans="1:8">
      <c r="A2" s="4" t="s">
        <v>2</v>
      </c>
      <c r="B2" s="5">
        <f ca="1">IFERROR(__xludf.DUMMYFUNCTION("""COMPUTED_VALUE"""),44075.6666666666)</f>
        <v>44075.666666666599</v>
      </c>
      <c r="C2" s="3">
        <f ca="1">IFERROR(__xludf.DUMMYFUNCTION("""COMPUTED_VALUE"""),1636.63)</f>
        <v>1636.63</v>
      </c>
      <c r="D2" s="3">
        <f ca="1">IFERROR(__xludf.DUMMYFUNCTION("""COMPUTED_VALUE"""),1665.73)</f>
        <v>1665.73</v>
      </c>
      <c r="E2" s="3">
        <f ca="1">IFERROR(__xludf.DUMMYFUNCTION("""COMPUTED_VALUE"""),1632.22)</f>
        <v>1632.22</v>
      </c>
      <c r="F2" s="3">
        <f ca="1">IFERROR(__xludf.DUMMYFUNCTION("""COMPUTED_VALUE"""),1660.71)</f>
        <v>1660.71</v>
      </c>
      <c r="G2" s="3">
        <f ca="1">IFERROR(__xludf.DUMMYFUNCTION("""COMPUTED_VALUE"""),1826655)</f>
        <v>1826655</v>
      </c>
      <c r="H2" s="3">
        <f ca="1">IFERROR(__xludf.DUMMYFUNCTION("GOOGLEFINANCE(""NASDAQ:GOOG"",""marketcap"")"),1171740000000)</f>
        <v>1171740000000</v>
      </c>
    </row>
    <row r="3" spans="1:8">
      <c r="B3" s="3" t="str">
        <f ca="1">IFERROR(__xludf.DUMMYFUNCTION("GOOGLEFINANCE(""NASDAQ:AAPL"",""all"",TODAY()-2,TODAY()-1)"),"Date")</f>
        <v>Date</v>
      </c>
      <c r="C3" s="3" t="str">
        <f ca="1">IFERROR(__xludf.DUMMYFUNCTION("""COMPUTED_VALUE"""),"Open")</f>
        <v>Open</v>
      </c>
      <c r="D3" s="3" t="str">
        <f ca="1">IFERROR(__xludf.DUMMYFUNCTION("""COMPUTED_VALUE"""),"High")</f>
        <v>High</v>
      </c>
      <c r="E3" s="3" t="str">
        <f ca="1">IFERROR(__xludf.DUMMYFUNCTION("""COMPUTED_VALUE"""),"Low")</f>
        <v>Low</v>
      </c>
      <c r="F3" s="3" t="str">
        <f ca="1">IFERROR(__xludf.DUMMYFUNCTION("""COMPUTED_VALUE"""),"Close")</f>
        <v>Close</v>
      </c>
      <c r="G3" s="3" t="str">
        <f ca="1">IFERROR(__xludf.DUMMYFUNCTION("""COMPUTED_VALUE"""),"Volume")</f>
        <v>Volume</v>
      </c>
    </row>
    <row r="4" spans="1:8">
      <c r="A4" s="1" t="s">
        <v>3</v>
      </c>
      <c r="B4" s="5">
        <f ca="1">IFERROR(__xludf.DUMMYFUNCTION("""COMPUTED_VALUE"""),44075.6666666666)</f>
        <v>44075.666666666599</v>
      </c>
      <c r="C4" s="3">
        <f ca="1">IFERROR(__xludf.DUMMYFUNCTION("""COMPUTED_VALUE"""),132.76)</f>
        <v>132.76</v>
      </c>
      <c r="D4" s="3">
        <f ca="1">IFERROR(__xludf.DUMMYFUNCTION("""COMPUTED_VALUE"""),134.8)</f>
        <v>134.80000000000001</v>
      </c>
      <c r="E4" s="3">
        <f ca="1">IFERROR(__xludf.DUMMYFUNCTION("""COMPUTED_VALUE"""),130.53)</f>
        <v>130.53</v>
      </c>
      <c r="F4" s="3">
        <f ca="1">IFERROR(__xludf.DUMMYFUNCTION("""COMPUTED_VALUE"""),134.18)</f>
        <v>134.18</v>
      </c>
      <c r="G4" s="3">
        <f ca="1">IFERROR(__xludf.DUMMYFUNCTION("""COMPUTED_VALUE"""),152470142)</f>
        <v>152470142</v>
      </c>
      <c r="H4" s="3">
        <f ca="1">IFERROR(__xludf.DUMMYFUNCTION("GOOGLEFINANCE(""NASDAQ:AAPL"",""marketcap"")"),2247273651614)</f>
        <v>2247273651614</v>
      </c>
    </row>
    <row r="5" spans="1:8">
      <c r="B5" s="3" t="str">
        <f ca="1">IFERROR(__xludf.DUMMYFUNCTION("GOOGLEFINANCE(""NASDAQ:MSFT"",""all"",TODAY()-2,TODAY()-1)"),"Date")</f>
        <v>Date</v>
      </c>
      <c r="C5" s="3" t="str">
        <f ca="1">IFERROR(__xludf.DUMMYFUNCTION("""COMPUTED_VALUE"""),"Open")</f>
        <v>Open</v>
      </c>
      <c r="D5" s="3" t="str">
        <f ca="1">IFERROR(__xludf.DUMMYFUNCTION("""COMPUTED_VALUE"""),"High")</f>
        <v>High</v>
      </c>
      <c r="E5" s="3" t="str">
        <f ca="1">IFERROR(__xludf.DUMMYFUNCTION("""COMPUTED_VALUE"""),"Low")</f>
        <v>Low</v>
      </c>
      <c r="F5" s="3" t="str">
        <f ca="1">IFERROR(__xludf.DUMMYFUNCTION("""COMPUTED_VALUE"""),"Close")</f>
        <v>Close</v>
      </c>
      <c r="G5" s="3" t="str">
        <f ca="1">IFERROR(__xludf.DUMMYFUNCTION("""COMPUTED_VALUE"""),"Volume")</f>
        <v>Volume</v>
      </c>
    </row>
    <row r="6" spans="1:8">
      <c r="A6" s="1" t="s">
        <v>4</v>
      </c>
      <c r="B6" s="5">
        <f ca="1">IFERROR(__xludf.DUMMYFUNCTION("""COMPUTED_VALUE"""),44075.6666666666)</f>
        <v>44075.666666666599</v>
      </c>
      <c r="C6" s="3">
        <f ca="1">IFERROR(__xludf.DUMMYFUNCTION("""COMPUTED_VALUE"""),225.51)</f>
        <v>225.51</v>
      </c>
      <c r="D6" s="3">
        <f ca="1">IFERROR(__xludf.DUMMYFUNCTION("""COMPUTED_VALUE"""),227.45)</f>
        <v>227.45</v>
      </c>
      <c r="E6" s="3">
        <f ca="1">IFERROR(__xludf.DUMMYFUNCTION("""COMPUTED_VALUE"""),224.43)</f>
        <v>224.43</v>
      </c>
      <c r="F6" s="3">
        <f ca="1">IFERROR(__xludf.DUMMYFUNCTION("""COMPUTED_VALUE"""),227.27)</f>
        <v>227.27</v>
      </c>
      <c r="G6" s="3">
        <f ca="1">IFERROR(__xludf.DUMMYFUNCTION("""COMPUTED_VALUE"""),25791235)</f>
        <v>25791235</v>
      </c>
      <c r="H6" s="3">
        <f ca="1">IFERROR(__xludf.DUMMYFUNCTION("GOOGLEFINANCE(""NASDAQ:MSFT"",""marketcap"")"),1753046771260)</f>
        <v>1753046771260</v>
      </c>
    </row>
    <row r="7" spans="1:8">
      <c r="B7" s="3" t="str">
        <f ca="1">IFERROR(__xludf.DUMMYFUNCTION("GOOGLEFINANCE(""NASDAQ:AMZN"",""all"",TODAY()-2,TODAY()-1)"),"Date")</f>
        <v>Date</v>
      </c>
      <c r="C7" s="3" t="str">
        <f ca="1">IFERROR(__xludf.DUMMYFUNCTION("""COMPUTED_VALUE"""),"Open")</f>
        <v>Open</v>
      </c>
      <c r="D7" s="3" t="str">
        <f ca="1">IFERROR(__xludf.DUMMYFUNCTION("""COMPUTED_VALUE"""),"High")</f>
        <v>High</v>
      </c>
      <c r="E7" s="3" t="str">
        <f ca="1">IFERROR(__xludf.DUMMYFUNCTION("""COMPUTED_VALUE"""),"Low")</f>
        <v>Low</v>
      </c>
      <c r="F7" s="3" t="str">
        <f ca="1">IFERROR(__xludf.DUMMYFUNCTION("""COMPUTED_VALUE"""),"Close")</f>
        <v>Close</v>
      </c>
      <c r="G7" s="3" t="str">
        <f ca="1">IFERROR(__xludf.DUMMYFUNCTION("""COMPUTED_VALUE"""),"Volume")</f>
        <v>Volume</v>
      </c>
    </row>
    <row r="8" spans="1:8">
      <c r="A8" s="1" t="s">
        <v>5</v>
      </c>
      <c r="B8" s="5">
        <f ca="1">IFERROR(__xludf.DUMMYFUNCTION("""COMPUTED_VALUE"""),44075.6666666666)</f>
        <v>44075.666666666599</v>
      </c>
      <c r="C8" s="3">
        <f ca="1">IFERROR(__xludf.DUMMYFUNCTION("""COMPUTED_VALUE"""),3489.58)</f>
        <v>3489.58</v>
      </c>
      <c r="D8" s="3">
        <f ca="1">IFERROR(__xludf.DUMMYFUNCTION("""COMPUTED_VALUE"""),3513.87)</f>
        <v>3513.87</v>
      </c>
      <c r="E8" s="3">
        <f ca="1">IFERROR(__xludf.DUMMYFUNCTION("""COMPUTED_VALUE"""),3467)</f>
        <v>3467</v>
      </c>
      <c r="F8" s="3">
        <f ca="1">IFERROR(__xludf.DUMMYFUNCTION("""COMPUTED_VALUE"""),3499.12)</f>
        <v>3499.12</v>
      </c>
      <c r="G8" s="3">
        <f ca="1">IFERROR(__xludf.DUMMYFUNCTION("""COMPUTED_VALUE"""),3476407)</f>
        <v>3476407</v>
      </c>
      <c r="H8" s="3">
        <f ca="1">IFERROR(__xludf.DUMMYFUNCTION("GOOGLEFINANCE(""NASDAQ:AMZN"",""marketcap"")"),1768867966042)</f>
        <v>1768867966042</v>
      </c>
    </row>
    <row r="9" spans="1:8">
      <c r="B9" s="3" t="str">
        <f ca="1">IFERROR(__xludf.DUMMYFUNCTION("GOOGLEFINANCE(""NASDAQ:FB"",""all"",TODAY()-2,TODAY()-1)"),"Date")</f>
        <v>Date</v>
      </c>
      <c r="C9" s="3" t="str">
        <f ca="1">IFERROR(__xludf.DUMMYFUNCTION("""COMPUTED_VALUE"""),"Open")</f>
        <v>Open</v>
      </c>
      <c r="D9" s="3" t="str">
        <f ca="1">IFERROR(__xludf.DUMMYFUNCTION("""COMPUTED_VALUE"""),"High")</f>
        <v>High</v>
      </c>
      <c r="E9" s="3" t="str">
        <f ca="1">IFERROR(__xludf.DUMMYFUNCTION("""COMPUTED_VALUE"""),"Low")</f>
        <v>Low</v>
      </c>
      <c r="F9" s="3" t="str">
        <f ca="1">IFERROR(__xludf.DUMMYFUNCTION("""COMPUTED_VALUE"""),"Close")</f>
        <v>Close</v>
      </c>
      <c r="G9" s="3" t="str">
        <f ca="1">IFERROR(__xludf.DUMMYFUNCTION("""COMPUTED_VALUE"""),"Volume")</f>
        <v>Volume</v>
      </c>
    </row>
    <row r="10" spans="1:8">
      <c r="A10" s="1" t="s">
        <v>6</v>
      </c>
      <c r="B10" s="5">
        <f ca="1">IFERROR(__xludf.DUMMYFUNCTION("""COMPUTED_VALUE"""),44075.6666666666)</f>
        <v>44075.666666666599</v>
      </c>
      <c r="C10" s="3">
        <f ca="1">IFERROR(__xludf.DUMMYFUNCTION("""COMPUTED_VALUE"""),294.71)</f>
        <v>294.70999999999998</v>
      </c>
      <c r="D10" s="3">
        <f ca="1">IFERROR(__xludf.DUMMYFUNCTION("""COMPUTED_VALUE"""),301.49)</f>
        <v>301.49</v>
      </c>
      <c r="E10" s="3">
        <f ca="1">IFERROR(__xludf.DUMMYFUNCTION("""COMPUTED_VALUE"""),292.71)</f>
        <v>292.70999999999998</v>
      </c>
      <c r="F10" s="3">
        <f ca="1">IFERROR(__xludf.DUMMYFUNCTION("""COMPUTED_VALUE"""),295.44)</f>
        <v>295.44</v>
      </c>
      <c r="G10" s="3">
        <f ca="1">IFERROR(__xludf.DUMMYFUNCTION("""COMPUTED_VALUE"""),17320872)</f>
        <v>17320872</v>
      </c>
      <c r="H10" s="3">
        <f ca="1">IFERROR(__xludf.DUMMYFUNCTION("GOOGLEFINANCE(""NASDAQ:FB"",""marketcap"")"),861766537500)</f>
        <v>861766537500</v>
      </c>
    </row>
    <row r="11" spans="1:8">
      <c r="B11" s="3" t="str">
        <f ca="1">IFERROR(__xludf.DUMMYFUNCTION("GOOGLEFINANCE(""NYSE:GS"",""all"",TODAY()-2,TODAY()-1)"),"Date")</f>
        <v>Date</v>
      </c>
      <c r="C11" s="3" t="str">
        <f ca="1">IFERROR(__xludf.DUMMYFUNCTION("""COMPUTED_VALUE"""),"Open")</f>
        <v>Open</v>
      </c>
      <c r="D11" s="3" t="str">
        <f ca="1">IFERROR(__xludf.DUMMYFUNCTION("""COMPUTED_VALUE"""),"High")</f>
        <v>High</v>
      </c>
      <c r="E11" s="3" t="str">
        <f ca="1">IFERROR(__xludf.DUMMYFUNCTION("""COMPUTED_VALUE"""),"Low")</f>
        <v>Low</v>
      </c>
      <c r="F11" s="3" t="str">
        <f ca="1">IFERROR(__xludf.DUMMYFUNCTION("""COMPUTED_VALUE"""),"Close")</f>
        <v>Close</v>
      </c>
      <c r="G11" s="3" t="str">
        <f ca="1">IFERROR(__xludf.DUMMYFUNCTION("""COMPUTED_VALUE"""),"Volume")</f>
        <v>Volume</v>
      </c>
    </row>
    <row r="12" spans="1:8">
      <c r="A12" s="1" t="s">
        <v>7</v>
      </c>
      <c r="B12" s="5">
        <f ca="1">IFERROR(__xludf.DUMMYFUNCTION("""COMPUTED_VALUE"""),44075.6666666666)</f>
        <v>44075.666666666599</v>
      </c>
      <c r="C12" s="3">
        <f ca="1">IFERROR(__xludf.DUMMYFUNCTION("""COMPUTED_VALUE"""),203.6)</f>
        <v>203.6</v>
      </c>
      <c r="D12" s="3">
        <f ca="1">IFERROR(__xludf.DUMMYFUNCTION("""COMPUTED_VALUE"""),206.71)</f>
        <v>206.71</v>
      </c>
      <c r="E12" s="3">
        <f ca="1">IFERROR(__xludf.DUMMYFUNCTION("""COMPUTED_VALUE"""),203.01)</f>
        <v>203.01</v>
      </c>
      <c r="F12" s="3">
        <f ca="1">IFERROR(__xludf.DUMMYFUNCTION("""COMPUTED_VALUE"""),205.46)</f>
        <v>205.46</v>
      </c>
      <c r="G12" s="3">
        <f ca="1">IFERROR(__xludf.DUMMYFUNCTION("""COMPUTED_VALUE"""),2458801)</f>
        <v>2458801</v>
      </c>
      <c r="H12" s="3">
        <f ca="1">IFERROR(__xludf.DUMMYFUNCTION("GOOGLEFINANCE(""NYSE:GS"",""marketcap"")"),72269741733)</f>
        <v>72269741733</v>
      </c>
    </row>
    <row r="13" spans="1:8">
      <c r="B13" s="6" t="str">
        <f ca="1">IFERROR(__xludf.DUMMYFUNCTION("GOOGLEFINANCE(""NYSE:JPM"",""all"",TODAY()-2,TODAY()-1)"),"Date")</f>
        <v>Date</v>
      </c>
      <c r="C13" s="3" t="str">
        <f ca="1">IFERROR(__xludf.DUMMYFUNCTION("""COMPUTED_VALUE"""),"Open")</f>
        <v>Open</v>
      </c>
      <c r="D13" s="3" t="str">
        <f ca="1">IFERROR(__xludf.DUMMYFUNCTION("""COMPUTED_VALUE"""),"High")</f>
        <v>High</v>
      </c>
      <c r="E13" s="3" t="str">
        <f ca="1">IFERROR(__xludf.DUMMYFUNCTION("""COMPUTED_VALUE"""),"Low")</f>
        <v>Low</v>
      </c>
      <c r="F13" s="3" t="str">
        <f ca="1">IFERROR(__xludf.DUMMYFUNCTION("""COMPUTED_VALUE"""),"Close")</f>
        <v>Close</v>
      </c>
      <c r="G13" s="3" t="str">
        <f ca="1">IFERROR(__xludf.DUMMYFUNCTION("""COMPUTED_VALUE"""),"Volume")</f>
        <v>Volume</v>
      </c>
    </row>
    <row r="14" spans="1:8">
      <c r="A14" s="1" t="s">
        <v>8</v>
      </c>
      <c r="B14" s="5">
        <f ca="1">IFERROR(__xludf.DUMMYFUNCTION("""COMPUTED_VALUE"""),44075.6666666666)</f>
        <v>44075.666666666599</v>
      </c>
      <c r="C14" s="3">
        <f ca="1">IFERROR(__xludf.DUMMYFUNCTION("""COMPUTED_VALUE"""),99.55)</f>
        <v>99.55</v>
      </c>
      <c r="D14" s="3">
        <f ca="1">IFERROR(__xludf.DUMMYFUNCTION("""COMPUTED_VALUE"""),100.87)</f>
        <v>100.87</v>
      </c>
      <c r="E14" s="3">
        <f ca="1">IFERROR(__xludf.DUMMYFUNCTION("""COMPUTED_VALUE"""),99.04)</f>
        <v>99.04</v>
      </c>
      <c r="F14" s="3">
        <f ca="1">IFERROR(__xludf.DUMMYFUNCTION("""COMPUTED_VALUE"""),100.14)</f>
        <v>100.14</v>
      </c>
      <c r="G14" s="3">
        <f ca="1">IFERROR(__xludf.DUMMYFUNCTION("""COMPUTED_VALUE"""),11602053)</f>
        <v>11602053</v>
      </c>
      <c r="H14" s="3">
        <f ca="1">IFERROR(__xludf.DUMMYFUNCTION("GOOGLEFINANCE(""NYSE:JPM"",""marketcap"")"),309788951250)</f>
        <v>309788951250</v>
      </c>
    </row>
    <row r="15" spans="1:8">
      <c r="B15" s="3" t="str">
        <f ca="1">IFERROR(__xludf.DUMMYFUNCTION("GOOGLEFINANCE(""NYSE:MS"",""all"",TODAY()-2,TODAY()-1)"),"Date")</f>
        <v>Date</v>
      </c>
      <c r="C15" s="3" t="str">
        <f ca="1">IFERROR(__xludf.DUMMYFUNCTION("""COMPUTED_VALUE"""),"Open")</f>
        <v>Open</v>
      </c>
      <c r="D15" s="3" t="str">
        <f ca="1">IFERROR(__xludf.DUMMYFUNCTION("""COMPUTED_VALUE"""),"High")</f>
        <v>High</v>
      </c>
      <c r="E15" s="3" t="str">
        <f ca="1">IFERROR(__xludf.DUMMYFUNCTION("""COMPUTED_VALUE"""),"Low")</f>
        <v>Low</v>
      </c>
      <c r="F15" s="3" t="str">
        <f ca="1">IFERROR(__xludf.DUMMYFUNCTION("""COMPUTED_VALUE"""),"Close")</f>
        <v>Close</v>
      </c>
      <c r="G15" s="3" t="str">
        <f ca="1">IFERROR(__xludf.DUMMYFUNCTION("""COMPUTED_VALUE"""),"Volume")</f>
        <v>Volume</v>
      </c>
    </row>
    <row r="16" spans="1:8">
      <c r="A16" s="1" t="s">
        <v>9</v>
      </c>
      <c r="B16" s="5">
        <f ca="1">IFERROR(__xludf.DUMMYFUNCTION("""COMPUTED_VALUE"""),44075.6666666666)</f>
        <v>44075.666666666599</v>
      </c>
      <c r="C16" s="3">
        <f ca="1">IFERROR(__xludf.DUMMYFUNCTION("""COMPUTED_VALUE"""),51.92)</f>
        <v>51.92</v>
      </c>
      <c r="D16" s="3">
        <f ca="1">IFERROR(__xludf.DUMMYFUNCTION("""COMPUTED_VALUE"""),52.82)</f>
        <v>52.82</v>
      </c>
      <c r="E16" s="3">
        <f ca="1">IFERROR(__xludf.DUMMYFUNCTION("""COMPUTED_VALUE"""),51.69)</f>
        <v>51.69</v>
      </c>
      <c r="F16" s="3">
        <f ca="1">IFERROR(__xludf.DUMMYFUNCTION("""COMPUTED_VALUE"""),52.58)</f>
        <v>52.58</v>
      </c>
      <c r="G16" s="3">
        <f ca="1">IFERROR(__xludf.DUMMYFUNCTION("""COMPUTED_VALUE"""),5568878)</f>
        <v>5568878</v>
      </c>
      <c r="H16" s="3">
        <f ca="1">IFERROR(__xludf.DUMMYFUNCTION("GOOGLEFINANCE(""NYSE:MS"",""marketcap"")"),83962470000)</f>
        <v>83962470000</v>
      </c>
    </row>
    <row r="17" spans="1:8">
      <c r="B17" s="3" t="str">
        <f ca="1">IFERROR(__xludf.DUMMYFUNCTION("GOOGLEFINANCE(""NYSE:WFC"",""all"",TODAY()-2,TODAY()-1)"),"Date")</f>
        <v>Date</v>
      </c>
      <c r="C17" s="3" t="str">
        <f ca="1">IFERROR(__xludf.DUMMYFUNCTION("""COMPUTED_VALUE"""),"Open")</f>
        <v>Open</v>
      </c>
      <c r="D17" s="3" t="str">
        <f ca="1">IFERROR(__xludf.DUMMYFUNCTION("""COMPUTED_VALUE"""),"High")</f>
        <v>High</v>
      </c>
      <c r="E17" s="3" t="str">
        <f ca="1">IFERROR(__xludf.DUMMYFUNCTION("""COMPUTED_VALUE"""),"Low")</f>
        <v>Low</v>
      </c>
      <c r="F17" s="3" t="str">
        <f ca="1">IFERROR(__xludf.DUMMYFUNCTION("""COMPUTED_VALUE"""),"Close")</f>
        <v>Close</v>
      </c>
      <c r="G17" s="3" t="str">
        <f ca="1">IFERROR(__xludf.DUMMYFUNCTION("""COMPUTED_VALUE"""),"Volume")</f>
        <v>Volume</v>
      </c>
    </row>
    <row r="18" spans="1:8">
      <c r="A18" s="1" t="s">
        <v>10</v>
      </c>
      <c r="B18" s="5">
        <f ca="1">IFERROR(__xludf.DUMMYFUNCTION("""COMPUTED_VALUE"""),44075.6666666666)</f>
        <v>44075.666666666599</v>
      </c>
      <c r="C18" s="3">
        <f ca="1">IFERROR(__xludf.DUMMYFUNCTION("""COMPUTED_VALUE"""),24.02)</f>
        <v>24.02</v>
      </c>
      <c r="D18" s="3">
        <f ca="1">IFERROR(__xludf.DUMMYFUNCTION("""COMPUTED_VALUE"""),24.34)</f>
        <v>24.34</v>
      </c>
      <c r="E18" s="3">
        <f ca="1">IFERROR(__xludf.DUMMYFUNCTION("""COMPUTED_VALUE"""),23.74)</f>
        <v>23.74</v>
      </c>
      <c r="F18" s="3">
        <f ca="1">IFERROR(__xludf.DUMMYFUNCTION("""COMPUTED_VALUE"""),24.05)</f>
        <v>24.05</v>
      </c>
      <c r="G18" s="3">
        <f ca="1">IFERROR(__xludf.DUMMYFUNCTION("""COMPUTED_VALUE"""),30541866)</f>
        <v>30541866</v>
      </c>
      <c r="H18" s="3">
        <f ca="1">IFERROR(__xludf.DUMMYFUNCTION("GOOGLEFINANCE(""NYSE:WFC"",""marketcap"")"),101229528962)</f>
        <v>101229528962</v>
      </c>
    </row>
    <row r="19" spans="1:8">
      <c r="B19" s="3" t="str">
        <f ca="1">IFERROR(__xludf.DUMMYFUNCTION("GOOGLEFINANCE(""NYSE:JNJ"",""all"",TODAY()-2,TODAY()-1)"),"Date")</f>
        <v>Date</v>
      </c>
      <c r="C19" s="3" t="str">
        <f ca="1">IFERROR(__xludf.DUMMYFUNCTION("""COMPUTED_VALUE"""),"Open")</f>
        <v>Open</v>
      </c>
      <c r="D19" s="3" t="str">
        <f ca="1">IFERROR(__xludf.DUMMYFUNCTION("""COMPUTED_VALUE"""),"High")</f>
        <v>High</v>
      </c>
      <c r="E19" s="3" t="str">
        <f ca="1">IFERROR(__xludf.DUMMYFUNCTION("""COMPUTED_VALUE"""),"Low")</f>
        <v>Low</v>
      </c>
      <c r="F19" s="3" t="str">
        <f ca="1">IFERROR(__xludf.DUMMYFUNCTION("""COMPUTED_VALUE"""),"Close")</f>
        <v>Close</v>
      </c>
      <c r="G19" s="3" t="str">
        <f ca="1">IFERROR(__xludf.DUMMYFUNCTION("""COMPUTED_VALUE"""),"Volume")</f>
        <v>Volume</v>
      </c>
    </row>
    <row r="20" spans="1:8">
      <c r="A20" s="1" t="s">
        <v>11</v>
      </c>
      <c r="B20" s="5">
        <f ca="1">IFERROR(__xludf.DUMMYFUNCTION("""COMPUTED_VALUE"""),44075.6666666666)</f>
        <v>44075.666666666599</v>
      </c>
      <c r="C20" s="3">
        <f ca="1">IFERROR(__xludf.DUMMYFUNCTION("""COMPUTED_VALUE"""),153.87)</f>
        <v>153.87</v>
      </c>
      <c r="D20" s="3">
        <f ca="1">IFERROR(__xludf.DUMMYFUNCTION("""COMPUTED_VALUE"""),154.08)</f>
        <v>154.08000000000001</v>
      </c>
      <c r="E20" s="3">
        <f ca="1">IFERROR(__xludf.DUMMYFUNCTION("""COMPUTED_VALUE"""),150.07)</f>
        <v>150.07</v>
      </c>
      <c r="F20" s="3">
        <f ca="1">IFERROR(__xludf.DUMMYFUNCTION("""COMPUTED_VALUE"""),151.52)</f>
        <v>151.52000000000001</v>
      </c>
      <c r="G20" s="3">
        <f ca="1">IFERROR(__xludf.DUMMYFUNCTION("""COMPUTED_VALUE"""),6309237)</f>
        <v>6309237</v>
      </c>
      <c r="H20" s="3">
        <f ca="1">IFERROR(__xludf.DUMMYFUNCTION("GOOGLEFINANCE(""NYSE:JNJ"",""marketcap"")"),405007166910)</f>
        <v>405007166910</v>
      </c>
    </row>
    <row r="21" spans="1:8">
      <c r="B21" s="3" t="str">
        <f ca="1">IFERROR(__xludf.DUMMYFUNCTION("GOOGLEFINANCE(""NYSE:PFE"",""all"",TODAY()-2,TODAY()-1)"),"Date")</f>
        <v>Date</v>
      </c>
      <c r="C21" s="3" t="str">
        <f ca="1">IFERROR(__xludf.DUMMYFUNCTION("""COMPUTED_VALUE"""),"Open")</f>
        <v>Open</v>
      </c>
      <c r="D21" s="3" t="str">
        <f ca="1">IFERROR(__xludf.DUMMYFUNCTION("""COMPUTED_VALUE"""),"High")</f>
        <v>High</v>
      </c>
      <c r="E21" s="3" t="str">
        <f ca="1">IFERROR(__xludf.DUMMYFUNCTION("""COMPUTED_VALUE"""),"Low")</f>
        <v>Low</v>
      </c>
      <c r="F21" s="3" t="str">
        <f ca="1">IFERROR(__xludf.DUMMYFUNCTION("""COMPUTED_VALUE"""),"Close")</f>
        <v>Close</v>
      </c>
      <c r="G21" s="3" t="str">
        <f ca="1">IFERROR(__xludf.DUMMYFUNCTION("""COMPUTED_VALUE"""),"Volume")</f>
        <v>Volume</v>
      </c>
    </row>
    <row r="22" spans="1:8">
      <c r="A22" s="1" t="s">
        <v>12</v>
      </c>
      <c r="B22" s="5">
        <f ca="1">IFERROR(__xludf.DUMMYFUNCTION("""COMPUTED_VALUE"""),44075.6666666666)</f>
        <v>44075.666666666599</v>
      </c>
      <c r="C22" s="3">
        <f ca="1">IFERROR(__xludf.DUMMYFUNCTION("""COMPUTED_VALUE"""),37.79)</f>
        <v>37.79</v>
      </c>
      <c r="D22" s="3">
        <f ca="1">IFERROR(__xludf.DUMMYFUNCTION("""COMPUTED_VALUE"""),37.82)</f>
        <v>37.82</v>
      </c>
      <c r="E22" s="3">
        <f ca="1">IFERROR(__xludf.DUMMYFUNCTION("""COMPUTED_VALUE"""),36.51)</f>
        <v>36.51</v>
      </c>
      <c r="F22" s="3">
        <f ca="1">IFERROR(__xludf.DUMMYFUNCTION("""COMPUTED_VALUE"""),36.88)</f>
        <v>36.880000000000003</v>
      </c>
      <c r="G22" s="3">
        <f ca="1">IFERROR(__xludf.DUMMYFUNCTION("""COMPUTED_VALUE"""),34308752)</f>
        <v>34308752</v>
      </c>
      <c r="H22" s="3">
        <f ca="1">IFERROR(__xludf.DUMMYFUNCTION("GOOGLEFINANCE(""NYSE:PFE"",""marketcap"")"),206715903039)</f>
        <v>206715903039</v>
      </c>
    </row>
    <row r="23" spans="1:8">
      <c r="B23" s="3" t="str">
        <f ca="1">IFERROR(__xludf.DUMMYFUNCTION("GOOGLEFINANCE(""NASDAQ:GILD"",""all"",TODAY()-2,TODAY()-1)"),"Date")</f>
        <v>Date</v>
      </c>
      <c r="C23" s="3" t="str">
        <f ca="1">IFERROR(__xludf.DUMMYFUNCTION("""COMPUTED_VALUE"""),"Open")</f>
        <v>Open</v>
      </c>
      <c r="D23" s="3" t="str">
        <f ca="1">IFERROR(__xludf.DUMMYFUNCTION("""COMPUTED_VALUE"""),"High")</f>
        <v>High</v>
      </c>
      <c r="E23" s="3" t="str">
        <f ca="1">IFERROR(__xludf.DUMMYFUNCTION("""COMPUTED_VALUE"""),"Low")</f>
        <v>Low</v>
      </c>
      <c r="F23" s="3" t="str">
        <f ca="1">IFERROR(__xludf.DUMMYFUNCTION("""COMPUTED_VALUE"""),"Close")</f>
        <v>Close</v>
      </c>
      <c r="G23" s="3" t="str">
        <f ca="1">IFERROR(__xludf.DUMMYFUNCTION("""COMPUTED_VALUE"""),"Volume")</f>
        <v>Volume</v>
      </c>
    </row>
    <row r="24" spans="1:8">
      <c r="A24" s="1" t="s">
        <v>13</v>
      </c>
      <c r="B24" s="5">
        <f ca="1">IFERROR(__xludf.DUMMYFUNCTION("""COMPUTED_VALUE"""),44075.6666666666)</f>
        <v>44075.666666666599</v>
      </c>
      <c r="C24" s="3">
        <f ca="1">IFERROR(__xludf.DUMMYFUNCTION("""COMPUTED_VALUE"""),66.33)</f>
        <v>66.33</v>
      </c>
      <c r="D24" s="3">
        <f ca="1">IFERROR(__xludf.DUMMYFUNCTION("""COMPUTED_VALUE"""),66.47)</f>
        <v>66.47</v>
      </c>
      <c r="E24" s="3">
        <f ca="1">IFERROR(__xludf.DUMMYFUNCTION("""COMPUTED_VALUE"""),64.91)</f>
        <v>64.91</v>
      </c>
      <c r="F24" s="3">
        <f ca="1">IFERROR(__xludf.DUMMYFUNCTION("""COMPUTED_VALUE"""),65.83)</f>
        <v>65.83</v>
      </c>
      <c r="G24" s="3">
        <f ca="1">IFERROR(__xludf.DUMMYFUNCTION("""COMPUTED_VALUE"""),8355483)</f>
        <v>8355483</v>
      </c>
      <c r="H24" s="3">
        <f ca="1">IFERROR(__xludf.DUMMYFUNCTION("GOOGLEFINANCE(""NASDAQ:GILD"",""marketcap"")"),83736227107)</f>
        <v>83736227107</v>
      </c>
    </row>
    <row r="25" spans="1:8">
      <c r="B25" s="3" t="str">
        <f ca="1">IFERROR(__xludf.DUMMYFUNCTION("GOOGLEFINANCE(""NASDAQ:BIIB"",""all"",TODAY()-2,TODAY()-1)"),"Date")</f>
        <v>Date</v>
      </c>
      <c r="C25" s="3" t="str">
        <f ca="1">IFERROR(__xludf.DUMMYFUNCTION("""COMPUTED_VALUE"""),"Open")</f>
        <v>Open</v>
      </c>
      <c r="D25" s="3" t="str">
        <f ca="1">IFERROR(__xludf.DUMMYFUNCTION("""COMPUTED_VALUE"""),"High")</f>
        <v>High</v>
      </c>
      <c r="E25" s="3" t="str">
        <f ca="1">IFERROR(__xludf.DUMMYFUNCTION("""COMPUTED_VALUE"""),"Low")</f>
        <v>Low</v>
      </c>
      <c r="F25" s="3" t="str">
        <f ca="1">IFERROR(__xludf.DUMMYFUNCTION("""COMPUTED_VALUE"""),"Close")</f>
        <v>Close</v>
      </c>
      <c r="G25" s="3" t="str">
        <f ca="1">IFERROR(__xludf.DUMMYFUNCTION("""COMPUTED_VALUE"""),"Volume")</f>
        <v>Volume</v>
      </c>
    </row>
    <row r="26" spans="1:8">
      <c r="A26" s="1" t="s">
        <v>14</v>
      </c>
      <c r="B26" s="5">
        <f ca="1">IFERROR(__xludf.DUMMYFUNCTION("""COMPUTED_VALUE"""),44075.6666666666)</f>
        <v>44075.666666666599</v>
      </c>
      <c r="C26" s="3">
        <f ca="1">IFERROR(__xludf.DUMMYFUNCTION("""COMPUTED_VALUE"""),287.48)</f>
        <v>287.48</v>
      </c>
      <c r="D26" s="3">
        <f ca="1">IFERROR(__xludf.DUMMYFUNCTION("""COMPUTED_VALUE"""),287.62)</f>
        <v>287.62</v>
      </c>
      <c r="E26" s="3">
        <f ca="1">IFERROR(__xludf.DUMMYFUNCTION("""COMPUTED_VALUE"""),277.31)</f>
        <v>277.31</v>
      </c>
      <c r="F26" s="3">
        <f ca="1">IFERROR(__xludf.DUMMYFUNCTION("""COMPUTED_VALUE"""),279.75)</f>
        <v>279.75</v>
      </c>
      <c r="G26" s="3">
        <f ca="1">IFERROR(__xludf.DUMMYFUNCTION("""COMPUTED_VALUE"""),1255580)</f>
        <v>1255580</v>
      </c>
      <c r="H26" s="3">
        <f ca="1">IFERROR(__xludf.DUMMYFUNCTION("GOOGLEFINANCE(""NASDAQ:BIIB"",""marketcap"")"),45214330000)</f>
        <v>45214330000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tabSelected="1" workbookViewId="0">
      <selection activeCell="H16" sqref="H16"/>
    </sheetView>
  </sheetViews>
  <sheetFormatPr defaultColWidth="14.42578125" defaultRowHeight="15.75" customHeight="1"/>
  <sheetData>
    <row r="1" spans="1:9">
      <c r="A1" s="7" t="s">
        <v>0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1</v>
      </c>
      <c r="I1" s="8" t="s">
        <v>21</v>
      </c>
    </row>
    <row r="2" spans="1:9">
      <c r="A2" s="3" t="str">
        <f>Raw!A2</f>
        <v>GOOG</v>
      </c>
      <c r="B2" s="5">
        <f ca="1">Raw!B2</f>
        <v>44075.666666666599</v>
      </c>
      <c r="C2" s="3">
        <f ca="1">Raw!C2</f>
        <v>1636.63</v>
      </c>
      <c r="D2" s="3">
        <f ca="1">Raw!D2</f>
        <v>1665.73</v>
      </c>
      <c r="E2" s="3">
        <f ca="1">Raw!E2</f>
        <v>1632.22</v>
      </c>
      <c r="F2" s="3">
        <f ca="1">Raw!F2</f>
        <v>1660.71</v>
      </c>
      <c r="G2" s="3">
        <f ca="1">Raw!G2</f>
        <v>1826655</v>
      </c>
      <c r="H2" s="9">
        <f ca="1">Raw!H2</f>
        <v>1171740000000</v>
      </c>
      <c r="I2" s="1" t="s">
        <v>22</v>
      </c>
    </row>
    <row r="3" spans="1:9">
      <c r="A3" s="3" t="str">
        <f>Raw!A4</f>
        <v>AAPL</v>
      </c>
      <c r="B3" s="5">
        <f ca="1">Raw!B4</f>
        <v>44075.666666666599</v>
      </c>
      <c r="C3" s="3">
        <f ca="1">Raw!C4</f>
        <v>132.76</v>
      </c>
      <c r="D3" s="3">
        <f ca="1">Raw!D4</f>
        <v>134.80000000000001</v>
      </c>
      <c r="E3" s="3">
        <f ca="1">Raw!E4</f>
        <v>130.53</v>
      </c>
      <c r="F3" s="3">
        <f ca="1">Raw!F4</f>
        <v>134.18</v>
      </c>
      <c r="G3" s="3">
        <f ca="1">Raw!G4</f>
        <v>152470142</v>
      </c>
      <c r="H3" s="9">
        <f ca="1">Raw!H4</f>
        <v>2247273651614</v>
      </c>
      <c r="I3" s="1" t="s">
        <v>22</v>
      </c>
    </row>
    <row r="4" spans="1:9">
      <c r="A4" s="3" t="str">
        <f>Raw!A6</f>
        <v>MSFT</v>
      </c>
      <c r="B4" s="5">
        <f ca="1">Raw!B6</f>
        <v>44075.666666666599</v>
      </c>
      <c r="C4" s="3">
        <f ca="1">Raw!C6</f>
        <v>225.51</v>
      </c>
      <c r="D4" s="3">
        <f ca="1">Raw!D6</f>
        <v>227.45</v>
      </c>
      <c r="E4" s="3">
        <f ca="1">Raw!E6</f>
        <v>224.43</v>
      </c>
      <c r="F4" s="3">
        <f ca="1">Raw!F6</f>
        <v>227.27</v>
      </c>
      <c r="G4" s="3">
        <f ca="1">Raw!G6</f>
        <v>25791235</v>
      </c>
      <c r="H4" s="9">
        <f ca="1">Raw!H6</f>
        <v>1753046771260</v>
      </c>
      <c r="I4" s="1" t="s">
        <v>22</v>
      </c>
    </row>
    <row r="5" spans="1:9">
      <c r="A5" s="3" t="str">
        <f>Raw!A8</f>
        <v>AMZN</v>
      </c>
      <c r="B5" s="5">
        <f ca="1">Raw!B8</f>
        <v>44075.666666666599</v>
      </c>
      <c r="C5" s="3">
        <f ca="1">Raw!C8</f>
        <v>3489.58</v>
      </c>
      <c r="D5" s="3">
        <f ca="1">Raw!D8</f>
        <v>3513.87</v>
      </c>
      <c r="E5" s="3">
        <f ca="1">Raw!E8</f>
        <v>3467</v>
      </c>
      <c r="F5" s="3">
        <f ca="1">Raw!F8</f>
        <v>3499.12</v>
      </c>
      <c r="G5" s="3">
        <f ca="1">Raw!G8</f>
        <v>3476407</v>
      </c>
      <c r="H5" s="9">
        <f ca="1">Raw!H8</f>
        <v>1768867966042</v>
      </c>
      <c r="I5" s="1" t="s">
        <v>22</v>
      </c>
    </row>
    <row r="6" spans="1:9">
      <c r="A6" s="3" t="str">
        <f>Raw!A10</f>
        <v>FB</v>
      </c>
      <c r="B6" s="5">
        <f ca="1">Raw!B10</f>
        <v>44075.666666666599</v>
      </c>
      <c r="C6" s="3">
        <f ca="1">Raw!C10</f>
        <v>294.70999999999998</v>
      </c>
      <c r="D6" s="3">
        <f ca="1">Raw!D10</f>
        <v>301.49</v>
      </c>
      <c r="E6" s="3">
        <f ca="1">Raw!E10</f>
        <v>292.70999999999998</v>
      </c>
      <c r="F6" s="3">
        <f ca="1">Raw!F10</f>
        <v>295.44</v>
      </c>
      <c r="G6" s="3">
        <f ca="1">Raw!G10</f>
        <v>17320872</v>
      </c>
      <c r="H6" s="9">
        <f ca="1">Raw!H10</f>
        <v>861766537500</v>
      </c>
      <c r="I6" s="1" t="s">
        <v>22</v>
      </c>
    </row>
    <row r="7" spans="1:9">
      <c r="A7" s="3" t="str">
        <f>Raw!A12</f>
        <v>GS</v>
      </c>
      <c r="B7" s="5">
        <f ca="1">Raw!B12</f>
        <v>44075.666666666599</v>
      </c>
      <c r="C7" s="3">
        <f ca="1">Raw!C12</f>
        <v>203.6</v>
      </c>
      <c r="D7" s="3">
        <f ca="1">Raw!D12</f>
        <v>206.71</v>
      </c>
      <c r="E7" s="3">
        <f ca="1">Raw!E12</f>
        <v>203.01</v>
      </c>
      <c r="F7" s="3">
        <f ca="1">Raw!F12</f>
        <v>205.46</v>
      </c>
      <c r="G7" s="3">
        <f ca="1">Raw!G12</f>
        <v>2458801</v>
      </c>
      <c r="H7" s="9">
        <f ca="1">Raw!H12</f>
        <v>72269741733</v>
      </c>
      <c r="I7" s="1" t="s">
        <v>23</v>
      </c>
    </row>
    <row r="8" spans="1:9">
      <c r="A8" s="3" t="str">
        <f>Raw!A14</f>
        <v>JPM</v>
      </c>
      <c r="B8" s="5">
        <f ca="1">Raw!B14</f>
        <v>44075.666666666599</v>
      </c>
      <c r="C8" s="3">
        <f ca="1">Raw!C14</f>
        <v>99.55</v>
      </c>
      <c r="D8" s="3">
        <f ca="1">Raw!D14</f>
        <v>100.87</v>
      </c>
      <c r="E8" s="3">
        <f ca="1">Raw!E14</f>
        <v>99.04</v>
      </c>
      <c r="F8" s="3">
        <f ca="1">Raw!F14</f>
        <v>100.14</v>
      </c>
      <c r="G8" s="3">
        <f ca="1">Raw!G14</f>
        <v>11602053</v>
      </c>
      <c r="H8" s="9">
        <f ca="1">Raw!H14</f>
        <v>309788951250</v>
      </c>
      <c r="I8" s="1" t="s">
        <v>23</v>
      </c>
    </row>
    <row r="9" spans="1:9">
      <c r="A9" s="3" t="str">
        <f>Raw!A16</f>
        <v>MS</v>
      </c>
      <c r="B9" s="5">
        <f ca="1">Raw!B16</f>
        <v>44075.666666666599</v>
      </c>
      <c r="C9" s="3">
        <f ca="1">Raw!C16</f>
        <v>51.92</v>
      </c>
      <c r="D9" s="3">
        <f ca="1">Raw!D16</f>
        <v>52.82</v>
      </c>
      <c r="E9" s="3">
        <f ca="1">Raw!E16</f>
        <v>51.69</v>
      </c>
      <c r="F9" s="3">
        <f ca="1">Raw!F16</f>
        <v>52.58</v>
      </c>
      <c r="G9" s="3">
        <f ca="1">Raw!G16</f>
        <v>5568878</v>
      </c>
      <c r="H9" s="3">
        <f ca="1">Raw!H16</f>
        <v>83962470000</v>
      </c>
      <c r="I9" s="1" t="s">
        <v>23</v>
      </c>
    </row>
    <row r="10" spans="1:9">
      <c r="A10" s="3" t="str">
        <f>Raw!A18</f>
        <v>WFC</v>
      </c>
      <c r="B10" s="5">
        <f ca="1">Raw!B18</f>
        <v>44075.666666666599</v>
      </c>
      <c r="C10" s="3">
        <f ca="1">Raw!C18</f>
        <v>24.02</v>
      </c>
      <c r="D10" s="3">
        <f ca="1">Raw!D18</f>
        <v>24.34</v>
      </c>
      <c r="E10" s="3">
        <f ca="1">Raw!E18</f>
        <v>23.74</v>
      </c>
      <c r="F10" s="3">
        <f ca="1">Raw!F18</f>
        <v>24.05</v>
      </c>
      <c r="G10" s="3">
        <f ca="1">Raw!G18</f>
        <v>30541866</v>
      </c>
      <c r="H10" s="9">
        <f ca="1">Raw!H18</f>
        <v>101229528962</v>
      </c>
      <c r="I10" s="1" t="s">
        <v>23</v>
      </c>
    </row>
    <row r="11" spans="1:9">
      <c r="A11" s="3" t="str">
        <f>Raw!A20</f>
        <v>JNJ</v>
      </c>
      <c r="B11" s="5">
        <f ca="1">Raw!B20</f>
        <v>44075.666666666599</v>
      </c>
      <c r="C11" s="3">
        <f ca="1">Raw!C20</f>
        <v>153.87</v>
      </c>
      <c r="D11" s="3">
        <f ca="1">Raw!D20</f>
        <v>154.08000000000001</v>
      </c>
      <c r="E11" s="3">
        <f ca="1">Raw!E20</f>
        <v>150.07</v>
      </c>
      <c r="F11" s="3">
        <f ca="1">Raw!F20</f>
        <v>151.52000000000001</v>
      </c>
      <c r="G11" s="3">
        <f ca="1">Raw!G20</f>
        <v>6309237</v>
      </c>
      <c r="H11" s="9">
        <f ca="1">Raw!H20</f>
        <v>405007166910</v>
      </c>
      <c r="I11" s="1" t="s">
        <v>24</v>
      </c>
    </row>
    <row r="12" spans="1:9">
      <c r="A12" s="3" t="str">
        <f>Raw!A22</f>
        <v>PFE</v>
      </c>
      <c r="B12" s="5">
        <f ca="1">Raw!B22</f>
        <v>44075.666666666599</v>
      </c>
      <c r="C12" s="3">
        <f ca="1">Raw!C22</f>
        <v>37.79</v>
      </c>
      <c r="D12" s="3">
        <f ca="1">Raw!D22</f>
        <v>37.82</v>
      </c>
      <c r="E12" s="3">
        <f ca="1">Raw!E22</f>
        <v>36.51</v>
      </c>
      <c r="F12" s="3">
        <f ca="1">Raw!F22</f>
        <v>36.880000000000003</v>
      </c>
      <c r="G12" s="3">
        <f ca="1">Raw!G22</f>
        <v>34308752</v>
      </c>
      <c r="H12" s="9">
        <f ca="1">Raw!H22</f>
        <v>206715903039</v>
      </c>
      <c r="I12" s="1" t="s">
        <v>24</v>
      </c>
    </row>
    <row r="13" spans="1:9">
      <c r="A13" s="3" t="str">
        <f>Raw!A24</f>
        <v>GILD</v>
      </c>
      <c r="B13" s="5">
        <f ca="1">Raw!B24</f>
        <v>44075.666666666599</v>
      </c>
      <c r="C13" s="3">
        <f ca="1">Raw!C24</f>
        <v>66.33</v>
      </c>
      <c r="D13" s="3">
        <f ca="1">Raw!D24</f>
        <v>66.47</v>
      </c>
      <c r="E13" s="3">
        <f ca="1">Raw!E24</f>
        <v>64.91</v>
      </c>
      <c r="F13" s="3">
        <f ca="1">Raw!F24</f>
        <v>65.83</v>
      </c>
      <c r="G13" s="3">
        <f ca="1">Raw!G24</f>
        <v>8355483</v>
      </c>
      <c r="H13" s="9">
        <f ca="1">Raw!H24</f>
        <v>83736227107</v>
      </c>
      <c r="I13" s="1" t="s">
        <v>24</v>
      </c>
    </row>
    <row r="14" spans="1:9">
      <c r="A14" s="3" t="str">
        <f>Raw!A26</f>
        <v>BIIB</v>
      </c>
      <c r="B14" s="5">
        <f ca="1">Raw!B26</f>
        <v>44075.666666666599</v>
      </c>
      <c r="C14" s="3">
        <f ca="1">Raw!C26</f>
        <v>287.48</v>
      </c>
      <c r="D14" s="3">
        <f ca="1">Raw!D26</f>
        <v>287.62</v>
      </c>
      <c r="E14" s="3">
        <f ca="1">Raw!E26</f>
        <v>277.31</v>
      </c>
      <c r="F14" s="3">
        <f ca="1">Raw!F26</f>
        <v>279.75</v>
      </c>
      <c r="G14" s="3">
        <f ca="1">Raw!G26</f>
        <v>1255580</v>
      </c>
      <c r="H14" s="9">
        <f ca="1">Raw!H26</f>
        <v>45214330000</v>
      </c>
      <c r="I1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2020-09-03T20:46:21Z</dcterms:modified>
</cp:coreProperties>
</file>