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publishItems="1"/>
  <mc:AlternateContent xmlns:mc="http://schemas.openxmlformats.org/markup-compatibility/2006">
    <mc:Choice Requires="x15">
      <x15ac:absPath xmlns:x15ac="http://schemas.microsoft.com/office/spreadsheetml/2010/11/ac" url="F:\Advnace excel\"/>
    </mc:Choice>
  </mc:AlternateContent>
  <xr:revisionPtr revIDLastSave="0" documentId="8_{6EB63087-9058-4B70-8A64-205C522C6486}" xr6:coauthVersionLast="47" xr6:coauthVersionMax="47" xr10:uidLastSave="{00000000-0000-0000-0000-000000000000}"/>
  <bookViews>
    <workbookView xWindow="-108" yWindow="-108" windowWidth="23256" windowHeight="12456" activeTab="2" xr2:uid="{DB438AB8-0F60-4224-9C67-97043B861F24}"/>
  </bookViews>
  <sheets>
    <sheet name="Data" sheetId="1" r:id="rId1"/>
    <sheet name="Data Prep" sheetId="2" r:id="rId2"/>
    <sheet name="DASHBOARD" sheetId="4" r:id="rId3"/>
    <sheet name="Sheet1" sheetId="3" state="hidden" r:id="rId4"/>
  </sheets>
  <definedNames>
    <definedName name="_xlnm._FilterDatabase" localSheetId="0" hidden="1">Data!$A$1:$F$1919</definedName>
    <definedName name="_xlnm._FilterDatabase" localSheetId="1" hidden="1">'Data Prep'!#REF!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_xlchart.v5.4" hidden="1">'Data Prep'!$O$2</definedName>
    <definedName name="_xlchart.v5.5" hidden="1">'Data Prep'!$O$3:$O$50</definedName>
    <definedName name="_xlchart.v5.6" hidden="1">'Data Prep'!$T$2</definedName>
    <definedName name="_xlchart.v5.7" hidden="1">'Data Prep'!$T$3:$T$50</definedName>
    <definedName name="Avg_Annual_Wage">Data!$F$2:$F$1048576</definedName>
    <definedName name="Employees">Data!$E$2:$E$1048576</definedName>
    <definedName name="Establishments">Data!$D$2:$D$1048576</definedName>
    <definedName name="Industry">Data!$B$2:$B$1048576</definedName>
    <definedName name="State">Data!$C$2:$C$1048576</definedName>
    <definedName name="Year">Data!$A$2:$A$1048576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T2" i="2" s="1"/>
  <c r="B6" i="4" a="1"/>
  <c r="B6" i="4" s="1"/>
  <c r="B3" i="2" s="1"/>
  <c r="F4" i="2" s="1"/>
  <c r="D14" i="2" a="1"/>
  <c r="D14" i="2" s="1"/>
  <c r="A3" i="2" a="1"/>
  <c r="A3" i="2" s="1"/>
  <c r="I3" i="2"/>
  <c r="O3" i="2" a="1"/>
  <c r="O3" i="2" s="1"/>
  <c r="S3" i="2" l="1"/>
  <c r="S4" i="2"/>
  <c r="F11" i="2"/>
  <c r="F7" i="2"/>
  <c r="F10" i="2"/>
  <c r="F6" i="2"/>
  <c r="F3" i="2"/>
  <c r="F9" i="2"/>
  <c r="F5" i="2"/>
  <c r="F12" i="2"/>
  <c r="F8" i="2"/>
  <c r="P3" i="2"/>
  <c r="R3" i="2" s="1"/>
  <c r="T3" i="2" s="1"/>
  <c r="S48" i="2"/>
  <c r="S40" i="2"/>
  <c r="S32" i="2"/>
  <c r="S28" i="2"/>
  <c r="S20" i="2"/>
  <c r="S16" i="2"/>
  <c r="S12" i="2"/>
  <c r="S8" i="2"/>
  <c r="S47" i="2"/>
  <c r="S43" i="2"/>
  <c r="S39" i="2"/>
  <c r="S35" i="2"/>
  <c r="S31" i="2"/>
  <c r="S27" i="2"/>
  <c r="S23" i="2"/>
  <c r="S19" i="2"/>
  <c r="S15" i="2"/>
  <c r="S11" i="2"/>
  <c r="S7" i="2"/>
  <c r="S44" i="2"/>
  <c r="S36" i="2"/>
  <c r="S24" i="2"/>
  <c r="S50" i="2"/>
  <c r="S46" i="2"/>
  <c r="S42" i="2"/>
  <c r="S38" i="2"/>
  <c r="S34" i="2"/>
  <c r="S30" i="2"/>
  <c r="S26" i="2"/>
  <c r="S22" i="2"/>
  <c r="S18" i="2"/>
  <c r="S14" i="2"/>
  <c r="S10" i="2"/>
  <c r="S6" i="2"/>
  <c r="S49" i="2"/>
  <c r="S45" i="2"/>
  <c r="S41" i="2"/>
  <c r="S37" i="2"/>
  <c r="S33" i="2"/>
  <c r="S29" i="2"/>
  <c r="S25" i="2"/>
  <c r="S21" i="2"/>
  <c r="S17" i="2"/>
  <c r="S13" i="2"/>
  <c r="S9" i="2"/>
  <c r="S5" i="2"/>
  <c r="P49" i="2"/>
  <c r="R49" i="2" s="1"/>
  <c r="P45" i="2"/>
  <c r="R45" i="2" s="1"/>
  <c r="P41" i="2"/>
  <c r="R41" i="2" s="1"/>
  <c r="P37" i="2"/>
  <c r="R37" i="2" s="1"/>
  <c r="P33" i="2"/>
  <c r="R33" i="2" s="1"/>
  <c r="P29" i="2"/>
  <c r="R29" i="2" s="1"/>
  <c r="P25" i="2"/>
  <c r="R25" i="2" s="1"/>
  <c r="P21" i="2"/>
  <c r="R21" i="2" s="1"/>
  <c r="P17" i="2"/>
  <c r="R17" i="2" s="1"/>
  <c r="P13" i="2"/>
  <c r="R13" i="2" s="1"/>
  <c r="P9" i="2"/>
  <c r="R9" i="2" s="1"/>
  <c r="P5" i="2"/>
  <c r="R5" i="2" s="1"/>
  <c r="P48" i="2"/>
  <c r="R48" i="2" s="1"/>
  <c r="P44" i="2"/>
  <c r="R44" i="2" s="1"/>
  <c r="P40" i="2"/>
  <c r="R40" i="2" s="1"/>
  <c r="P36" i="2"/>
  <c r="R36" i="2" s="1"/>
  <c r="P32" i="2"/>
  <c r="R32" i="2" s="1"/>
  <c r="P28" i="2"/>
  <c r="R28" i="2" s="1"/>
  <c r="P24" i="2"/>
  <c r="R24" i="2" s="1"/>
  <c r="P20" i="2"/>
  <c r="R20" i="2" s="1"/>
  <c r="P16" i="2"/>
  <c r="R16" i="2" s="1"/>
  <c r="P12" i="2"/>
  <c r="R12" i="2" s="1"/>
  <c r="P8" i="2"/>
  <c r="R8" i="2" s="1"/>
  <c r="P4" i="2"/>
  <c r="R4" i="2" s="1"/>
  <c r="P47" i="2"/>
  <c r="R47" i="2" s="1"/>
  <c r="P43" i="2"/>
  <c r="R43" i="2" s="1"/>
  <c r="P39" i="2"/>
  <c r="R39" i="2" s="1"/>
  <c r="P35" i="2"/>
  <c r="R35" i="2" s="1"/>
  <c r="P31" i="2"/>
  <c r="R31" i="2" s="1"/>
  <c r="P27" i="2"/>
  <c r="R27" i="2" s="1"/>
  <c r="P23" i="2"/>
  <c r="R23" i="2" s="1"/>
  <c r="P19" i="2"/>
  <c r="R19" i="2" s="1"/>
  <c r="P15" i="2"/>
  <c r="R15" i="2" s="1"/>
  <c r="P11" i="2"/>
  <c r="R11" i="2" s="1"/>
  <c r="P7" i="2"/>
  <c r="R7" i="2" s="1"/>
  <c r="P50" i="2"/>
  <c r="R50" i="2" s="1"/>
  <c r="P46" i="2"/>
  <c r="R46" i="2" s="1"/>
  <c r="P42" i="2"/>
  <c r="R42" i="2" s="1"/>
  <c r="P38" i="2"/>
  <c r="R38" i="2" s="1"/>
  <c r="P34" i="2"/>
  <c r="R34" i="2" s="1"/>
  <c r="P30" i="2"/>
  <c r="R30" i="2" s="1"/>
  <c r="P26" i="2"/>
  <c r="R26" i="2" s="1"/>
  <c r="P22" i="2"/>
  <c r="R22" i="2" s="1"/>
  <c r="P18" i="2"/>
  <c r="R18" i="2" s="1"/>
  <c r="P14" i="2"/>
  <c r="R14" i="2" s="1"/>
  <c r="P10" i="2"/>
  <c r="R10" i="2" s="1"/>
  <c r="P6" i="2"/>
  <c r="R6" i="2" s="1"/>
  <c r="H15" i="2"/>
  <c r="I12" i="2"/>
  <c r="E12" i="2"/>
  <c r="I11" i="2"/>
  <c r="E11" i="2"/>
  <c r="I10" i="2"/>
  <c r="E10" i="2"/>
  <c r="I9" i="2"/>
  <c r="E9" i="2"/>
  <c r="I8" i="2"/>
  <c r="E8" i="2"/>
  <c r="I7" i="2"/>
  <c r="E7" i="2"/>
  <c r="I6" i="2"/>
  <c r="E6" i="2"/>
  <c r="I5" i="2"/>
  <c r="E5" i="2"/>
  <c r="I4" i="2"/>
  <c r="E4" i="2"/>
  <c r="K3" i="2" a="1"/>
  <c r="L6" i="2" s="1"/>
  <c r="E3" i="2"/>
  <c r="T4" i="2" l="1"/>
  <c r="M4" i="2"/>
  <c r="M5" i="2"/>
  <c r="M6" i="2"/>
  <c r="K3" i="2"/>
  <c r="I15" i="2"/>
  <c r="L4" i="2"/>
  <c r="L5" i="2"/>
  <c r="T5" i="2" l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I16" i="2"/>
  <c r="I17" i="2" s="1"/>
  <c r="L3" i="2"/>
  <c r="M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<sst xmlns="http://schemas.openxmlformats.org/spreadsheetml/2006/main" count="3938" uniqueCount="82">
  <si>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</si>
  <si>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</si>
  <si>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</si>
  <si>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</si>
  <si>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</si>
  <si>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</si>
  <si>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</si>
  <si>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</si>
  <si>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</si>
  <si>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</si>
  <si>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</si>
  <si>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</si>
  <si>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</si>
  <si>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</si>
  <si>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</si>
  <si>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</si>
  <si>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</si>
  <si>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</si>
  <si>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</si>
  <si>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</si>
  <si>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</si>
  <si>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</si>
  <si>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</si>
  <si>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</si>
  <si>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</si>
  <si>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</si>
  <si>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</si>
  <si>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</si>
  <si>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</si>
  <si>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</si>
  <si>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</si>
  <si>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</si>
  <si>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</si>
  <si>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</si>
  <si>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</si>
  <si>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</si>
  <si>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</si>
  <si>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</si>
  <si>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</si>
  <si>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</si>
  <si>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</si>
  <si>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</si>
  <si>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</si>
  <si>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</si>
  <si>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</si>
  <si>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</si>
  <si>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</si>
  <si>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</si>
  <si>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</si>
  <si>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</si>
  <si>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</si>
  <si>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</si>
  <si>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</si>
  <si>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</si>
  <si>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</si>
  <si>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</si>
  <si>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</si>
  <si>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</si>
  <si>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</si>
  <si>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</si>
  <si>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</si>
  <si>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</si>
  <si>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</si>
  <si>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</si>
  <si>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Selection</t>
  </si>
  <si>
    <t>DATE FILTER</t>
  </si>
  <si>
    <t xml:space="preserve">Current Year : </t>
  </si>
  <si>
    <t>Industry Filter</t>
  </si>
  <si>
    <t>AVG Wage By Industry</t>
  </si>
  <si>
    <t>Avg Anuual Wage</t>
  </si>
  <si>
    <t>AVG Wage By Employee</t>
  </si>
  <si>
    <t>Others</t>
  </si>
  <si>
    <t>Avg Wage</t>
  </si>
  <si>
    <t>WAGE &amp; EMPLOYEES TRENDS</t>
  </si>
  <si>
    <t>COMPARISON BY STATE</t>
  </si>
  <si>
    <t>STATE</t>
  </si>
  <si>
    <t>Population</t>
  </si>
  <si>
    <t>Employees per 1000 capita</t>
  </si>
  <si>
    <t>Average Wage</t>
  </si>
  <si>
    <t>MAP FILTER</t>
  </si>
  <si>
    <t>Matric :</t>
  </si>
  <si>
    <t>Percentage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</si>
</sst>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 &quot;₹&quot;\ * #,##0.00_ ;_ &quot;₹&quot;\ * \-#,##0.00_ ;_ &quot;₹&quot;\ * &quot;-&quot;??_ ;_ @_ "/>
    <numFmt numFmtId="164" formatCode="&quot;$&quot;#,##0"/>
    <numFmt numFmtId="165" formatCode="_-[$$-409]* #,##0_ ;_-[$$-409]* \-#,##0\ ;_-[$$-409]* &quot;-&quot;??_ ;_-@_ "/>
    <numFmt numFmtId="169" formatCode="#,##0;\$#,##0"/>
    <numFmt numFmtId="170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b/>
      <sz val="20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4" borderId="0" xfId="0" applyFont="1" applyFill="1"/>
    <xf numFmtId="0" fontId="4" fillId="3" borderId="0" xfId="0" applyFont="1" applyFill="1" applyAlignment="1">
      <alignment horizontal="centerContinuous"/>
    </xf>
    <xf numFmtId="0" fontId="4" fillId="5" borderId="0" xfId="0" applyFont="1" applyFill="1" applyAlignment="1">
      <alignment horizontal="centerContinuous"/>
    </xf>
    <xf numFmtId="0" fontId="1" fillId="6" borderId="0" xfId="0" applyFont="1" applyFill="1"/>
    <xf numFmtId="0" fontId="3" fillId="3" borderId="0" xfId="0" applyFont="1" applyFill="1" applyAlignment="1">
      <alignment horizontal="centerContinuous"/>
    </xf>
    <xf numFmtId="165" fontId="0" fillId="0" borderId="0" xfId="1" applyNumberFormat="1" applyFont="1"/>
    <xf numFmtId="165" fontId="0" fillId="0" borderId="0" xfId="0" applyNumberFormat="1"/>
    <xf numFmtId="0" fontId="1" fillId="0" borderId="0" xfId="0" applyFont="1"/>
    <xf numFmtId="0" fontId="3" fillId="5" borderId="0" xfId="0" applyFont="1" applyFill="1" applyAlignment="1">
      <alignment horizontal="centerContinuous"/>
    </xf>
    <xf numFmtId="0" fontId="1" fillId="2" borderId="0" xfId="0" applyFont="1" applyFill="1" applyAlignment="1">
      <alignment horizontal="right"/>
    </xf>
    <xf numFmtId="0" fontId="0" fillId="0" borderId="0" xfId="0" applyNumberFormat="1"/>
    <xf numFmtId="1" fontId="0" fillId="0" borderId="0" xfId="0" applyNumberFormat="1"/>
    <xf numFmtId="169" fontId="0" fillId="0" borderId="0" xfId="0" applyNumberFormat="1"/>
    <xf numFmtId="0" fontId="6" fillId="7" borderId="0" xfId="0" applyFont="1" applyFill="1" applyAlignment="1">
      <alignment horizontal="center"/>
    </xf>
    <xf numFmtId="9" fontId="0" fillId="0" borderId="0" xfId="2" applyFont="1"/>
    <xf numFmtId="17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57C4E26D-A338-4F7A-B8FB-CCC017728FAA}"/>
  </tableStyles>
  <colors>
    <mruColors>
      <color rgb="FFEE0000"/>
      <color rgb="FFFF7453"/>
      <color rgb="FF269999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'Data Prep'!$I$2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3D-472B-B5A4-0D6E0BB677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3D-472B-B5A4-0D6E0BB677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3D-472B-B5A4-0D6E0BB677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3D-472B-B5A4-0D6E0BB677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3D-472B-B5A4-0D6E0BB677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D3D-472B-B5A4-0D6E0BB677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D3D-472B-B5A4-0D6E0BB677E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D3D-472B-B5A4-0D6E0BB677E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D3D-472B-B5A4-0D6E0BB677E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D3D-472B-B5A4-0D6E0BB677E0}"/>
              </c:ext>
            </c:extLst>
          </c:dPt>
          <c:cat>
            <c:strRef>
              <c:f>'Data Prep'!$H$3:$H$12</c:f>
              <c:strCache>
                <c:ptCount val="10"/>
                <c:pt idx="0">
                  <c:v>Trade &amp; Transportation</c:v>
                </c:pt>
                <c:pt idx="1">
                  <c:v>Education &amp; Health</c:v>
                </c:pt>
                <c:pt idx="2">
                  <c:v>Business Services</c:v>
                </c:pt>
                <c:pt idx="3">
                  <c:v>Leisure &amp; Hospitality</c:v>
                </c:pt>
                <c:pt idx="4">
                  <c:v>Manufacturing</c:v>
                </c:pt>
                <c:pt idx="5">
                  <c:v>Finance</c:v>
                </c:pt>
                <c:pt idx="6">
                  <c:v>Construction</c:v>
                </c:pt>
                <c:pt idx="7">
                  <c:v>Other Services</c:v>
                </c:pt>
                <c:pt idx="8">
                  <c:v>Information</c:v>
                </c:pt>
                <c:pt idx="9">
                  <c:v>Natural Resources</c:v>
                </c:pt>
              </c:strCache>
            </c:strRef>
          </c:cat>
          <c:val>
            <c:numRef>
              <c:f>'Data Prep'!$I$3:$I$12</c:f>
              <c:numCache>
                <c:formatCode>#,##0</c:formatCode>
                <c:ptCount val="10"/>
                <c:pt idx="0">
                  <c:v>26277342</c:v>
                </c:pt>
                <c:pt idx="1">
                  <c:v>22035033</c:v>
                </c:pt>
                <c:pt idx="2">
                  <c:v>20065896</c:v>
                </c:pt>
                <c:pt idx="3">
                  <c:v>12649500</c:v>
                </c:pt>
                <c:pt idx="4">
                  <c:v>12058694</c:v>
                </c:pt>
                <c:pt idx="5">
                  <c:v>8142043</c:v>
                </c:pt>
                <c:pt idx="6">
                  <c:v>7136444</c:v>
                </c:pt>
                <c:pt idx="7">
                  <c:v>3843699</c:v>
                </c:pt>
                <c:pt idx="8">
                  <c:v>2677815</c:v>
                </c:pt>
                <c:pt idx="9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5-4682-A57A-5EBF05058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070927180614054E-2"/>
          <c:y val="0.11163373589156719"/>
          <c:w val="0.3938039431117622"/>
          <c:h val="0.83829606708249982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54-49DC-92F3-ADE4B1379166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54-49DC-92F3-ADE4B1379166}"/>
              </c:ext>
            </c:extLst>
          </c:dPt>
          <c:cat>
            <c:strRef>
              <c:f>'Data Prep'!$H$15:$H$16</c:f>
              <c:strCache>
                <c:ptCount val="2"/>
                <c:pt idx="0">
                  <c:v>Business Services</c:v>
                </c:pt>
                <c:pt idx="1">
                  <c:v>Others</c:v>
                </c:pt>
              </c:strCache>
            </c:strRef>
          </c:cat>
          <c:val>
            <c:numRef>
              <c:f>'Data Prep'!$I$15:$I$16</c:f>
              <c:numCache>
                <c:formatCode>General</c:formatCode>
                <c:ptCount val="2"/>
                <c:pt idx="0">
                  <c:v>20065896</c:v>
                </c:pt>
                <c:pt idx="1">
                  <c:v>96583443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54-49DC-92F3-ADE4B1379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Anuual Wage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_-[$$-409]* #,##0_ ;_-[$$-409]* \-#,##0\ ;_-[$$-409]* "-"??_ ;_-@_ 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2-4018-9256-87569B71DDBF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_-[$$-409]* #,##0_ ;_-[$$-409]* \-#,##0\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74713.0625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B2-4018-9256-87569B71D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100"/>
        <c:axId val="1792901824"/>
        <c:axId val="1792902784"/>
      </c:barChart>
      <c:catAx>
        <c:axId val="1792901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02784"/>
        <c:crosses val="autoZero"/>
        <c:auto val="1"/>
        <c:lblAlgn val="ctr"/>
        <c:lblOffset val="100"/>
        <c:noMultiLvlLbl val="0"/>
      </c:catAx>
      <c:valAx>
        <c:axId val="1792902784"/>
        <c:scaling>
          <c:orientation val="minMax"/>
        </c:scaling>
        <c:delete val="0"/>
        <c:axPos val="t"/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0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2835106138048"/>
          <c:y val="8.3264504370512152E-2"/>
          <c:w val="0.85972602108946905"/>
          <c:h val="0.74268762114913378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20063464</c:v>
                </c:pt>
                <c:pt idx="1">
                  <c:v>20594171</c:v>
                </c:pt>
                <c:pt idx="2">
                  <c:v>20961286</c:v>
                </c:pt>
                <c:pt idx="3">
                  <c:v>20065896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A-4599-8AB6-94353B60F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1140579488"/>
        <c:axId val="1140580928"/>
      </c:barChart>
      <c:catAx>
        <c:axId val="114057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80928"/>
        <c:crosses val="autoZero"/>
        <c:auto val="1"/>
        <c:lblAlgn val="ctr"/>
        <c:lblOffset val="100"/>
        <c:noMultiLvlLbl val="0"/>
      </c:catAx>
      <c:valAx>
        <c:axId val="1140580928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1"/>
                  <a:t>Avarage Annual</a:t>
                </a:r>
                <a:r>
                  <a:rPr lang="en-IN" sz="800" b="1" baseline="0"/>
                  <a:t>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7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8664032562795"/>
          <c:y val="0.10978043912175649"/>
          <c:w val="0.83134149503353405"/>
          <c:h val="0.63136186172646536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8575">
                <a:solidFill>
                  <a:schemeClr val="accent1">
                    <a:alpha val="86000"/>
                  </a:schemeClr>
                </a:solidFill>
              </a:ln>
              <a:effectLst/>
            </c:spPr>
          </c:marker>
          <c:dLbls>
            <c:numFmt formatCode="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_-[$$-409]* #,##0_ ;_-[$$-409]* \-#,##0\ ;_-[$$-409]* "-"??_ ;_-@_ </c:formatCode>
                <c:ptCount val="4"/>
                <c:pt idx="0">
                  <c:v>64714.4375</c:v>
                </c:pt>
                <c:pt idx="1">
                  <c:v>66836.25</c:v>
                </c:pt>
                <c:pt idx="2">
                  <c:v>69592.166666666672</c:v>
                </c:pt>
                <c:pt idx="3">
                  <c:v>74713.0625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D9-4DD9-8DF6-B66314919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579488"/>
        <c:axId val="1140580928"/>
      </c:lineChart>
      <c:catAx>
        <c:axId val="1140579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40580928"/>
        <c:crosses val="autoZero"/>
        <c:auto val="1"/>
        <c:lblAlgn val="ctr"/>
        <c:lblOffset val="100"/>
        <c:noMultiLvlLbl val="0"/>
      </c:catAx>
      <c:valAx>
        <c:axId val="1140580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1"/>
                  <a:t>Avarage Annual</a:t>
                </a:r>
                <a:r>
                  <a:rPr lang="en-IN" sz="800" b="1" baseline="0"/>
                  <a:t> Wages</a:t>
                </a:r>
              </a:p>
            </c:rich>
          </c:tx>
          <c:layout>
            <c:manualLayout>
              <c:xMode val="edge"/>
              <c:yMode val="edge"/>
              <c:x val="4.1555974141683723E-2"/>
              <c:y val="0.13338171289671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7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plotArea>
      <cx:plotAreaRegion>
        <cx:series layoutId="regionMap" uniqueId="{0BAE0345-5806-48B4-8E69-A8FE00822B17}">
          <cx:tx>
            <cx:txData>
              <cx:f>_xlchart.v5.6</cx:f>
              <cx:v>Average Wage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IN" attribution="Powered by Bing">
              <cx:geoCache provider="{E9337A44-BEBE-4D9F-B70C-5C5E7DAFC167}">
                <cx:binary>1H3Zctw4Eu2vOPx8qSYWYpmYnogGWZukKu3eXhhlSeZOkAT3r79ZlmRLnHJbE6OJe6va0Q6ZBTHJ
w8w8eZAA/3nb/+M2vd9W7/oszc0/bvs/34d1Xfzjjz/MbXifbc1RFt1W2uhv9dGtzv7Q375Ft/d/
3FXbLsqDP7CN6B+34baq7/v3//on/LbgXp/q220d6fyiua+Gy3vTpLX5m2N7D73b3mVR7kWmrqLb
Gv35/ixJt6HOtu/f3ed1VA/XQ3H/5/sX33r/7o/p7/q3875LwbS6uYOxxDlyBKGUOfbDB71/l+o8
eDxsSX7k2ILYNufy4fN07s02g/Gvsei7Pdu7u+reGLik738/H/nCfjhw8v7drW7yenffAriFf76/
yaP6/u7dVb2t7837d5HR7sMXXL27iJur71f9x8s7/69/Tv4B7sPkX56BM71pvzv0b9i42zT6pqs8
ekt0+BF2KGMSyb3oICSPGOKYI4r2ofM6m/bj83zsBCH3r4NA6O8fouce9OKb/6kHSfAQ4nDbYRPX
kUc2EoSAdz2AB8cfTvrgOpOH+tf27MdnMvzFJRyGx6wjY3Z/iiJ6ujNvENDwEce24MJ5jFfyJSoC
PMZh2KYY70XllUbtx+TF4InTrCFIHSJI22pIt/ndGyIkjqSDOXEmyHB2xG2EJZH0ATrydM4Hf1m/
wpJfwPJj5BQT7yAx+Svdft2+KQsAp2GMYmY/5hm49c9ZgGBHgtqEYBs/etVLaF5h0H5kfgycAPPX
6WECU0Wjzt+SANAjcAiMBXr0Cf4SGITQEQDnSIhp38MZ0LfnOeav3xv0C2CeBk6B+XKQwJzATWlu
k+Hp7rxBngFiDEEMUyZeQiKcIyw4t4FTP/gKfTrpQxh7jSn7Mfk5cgLKyeeDBOWvKtnmZmue7s8b
gEKPhJTCJugx+0+wkfiIEokcxxEPyd95OvcDNq+xaD82P0dOsPnr8iCxOdVNZKLtm8Yy+0gKZNuM
PdYqk/wvEYCHBAQ7e6/jvMqk/eg8GzqB5/QwSpkXVoMQ4OpUV9s7/fT4voHrACuTwnGAGD+4BmSS
5xQA2aAUUC4Im9Cy15iyH5WfI19cHlzd2UH6zFkYvSEg1D6iEKkIlfwBkCknA85mS+II/NOdnqf+
31mzH5OHURM8zpYHicfqDsSyt/MQSo+IkDbHT1rLJLkgRKG0lIQLe5JWfmvIfiweh03AWB1mzeLq
PL+/raPbpn5DSNCRwx3kEPIoX06CFgcfIQLYM54g8kpr9uPyYvAEHff6IF3l+h7QMeb+/u2wAWVZ
UCgXgSA/pPOJu0BNSSgBefOp5sRP537gYq8yaT9Az4ZO4LneHCQ8q/zujbmYPAJNWXL5SLXkhIsB
OOA1wmby0bEmRcwrDNoPzY+BE2BWhwmMd59uu231lm4DqjHIlwyDPvbwecnDuHMEHsUoQY9uNYls
r7FoPzQ/R06w8WYH6TQf70397kNUBdHbzsmII1DKHA4I7CXKwoYpGcKJtB+PT/jyq83aj9Jk+ASq
jx8OEqo5VDPR3fYpAfz31QwWR450HITJNLCBAiA4oXg3p7n7TNB5hSX7cfkxcILI/DCVzMW9Bsd5
Q0QIBrcBKkblL9yGHFFKCaf2ozQzAeYVBu0H5sfACTCLvw7SVVZpGuU6Mm/nK1BoIqhpKNT++4ma
PEJUMKg0f2ak54XmayzaD83PkRNsVofpNJchtCO8W5m3nS+jIPFjgaXzmPDlhEhzKIKQAK4G0wDf
PxPPea1V+zF6OXqC0+XqMH1Id28Y2Sg+sjk00PCneX64/8+VM0mgQQBkT2Tv7wNY/caa/bg8jJrg
sTrMmHZTb8O3i2dEHhFMOFDox9oFCsvneHyfM+OgM2M27cj4jR37kXiwfoLEzWHqACdvPSEjgG5R
jiVMiH3/oJdYSAGaGnTJQAPNQ+yC+c3nueX39uzH5GncBJWTq4OMV5v77t1ymxUmjN6y1KTkiAkH
ZmOe1LNJ4Nollp0bgUjwAN5EoXm1WfsxmgyfQLVZHiRU660x29uwMfd1bZ6e5f++noEcA21+wI75
Y9ky8SOAitnQhkbExIFebc9+jCbDJxitDzPdrLdR/oaKDXVAyNw1YTyLYc/zDZNHGDFEgSQ8xLiJ
lvZbc34FzfermEJymFrNOroNo2Cbv6HHQCsAuIvk4nF6bMKaoU0DfAkU0J0OuvtMuMBrLPoFMD+u
ZYrNYbLl/4GEBr0z0OhnC/nIiKeJByQ2YAyCPs1FTzTO11i0H5ufIyfYfDjQUBbt5m10vX1Dx9nN
y0gEfTKPQswk1Uh6hCSoZ9CV9nTSx/7M19iyH5b1z6ETXNaHOS+w0VUdvvO2ydtCw0EjY8QWiDzE
rIm4CcoaTA7s+gX3twS81qr9IL0cPcFp4x0mXYP+c91U0dOT/N8zNQIVDePQX0Yfdc5J9blrQeMc
umie5Jx/yzu/t2g/Prvm84drmWCzPsx2mrXO6zdtQKP8CBiygySIzN8/k7SDbFgbQCEzMTKlaL83
5ReYPA2cQnKY8sCVbv4XYY1CVyYQZCg2H8LatMkZwhomNiQlNsHltfbsB+fl6AlCV4cZ0Db3X6ut
Sd6SD4AKAAvMdoLaDxXgeXkj5RF0dYLE88QXJmTtNRbtx+fnyAk2m8Mscjb37fYtJzl3QqfDKBSe
+yduEGLQkOaAJgCzA7sPMLnn4trv7fkVLg/XMUXlMOeedzLUZ10lT/fmv6cAINbAIiZMd+tlvn8m
eQZaOGABGqwXfFrUMaEAr7HoV8g8XcsUm88HSc92d+L4vjL3wxuiA9Od0Jwhnaf+jQlB49DFCasH
YVH3I8ee5JzX2fRrfJ6uZ4rQ8cEitL7vo9s3bLQlwAcwJBxEHzPOxH+QzY4QLEoHAeHfIlr37vfW
/Bqbp7FTbNaHic33ItTdVhpaBt6QEez2DCDQ5/wj70z4GoeGAQFph7FH/Kbx7dV2/QKpyfgpWu5B
onVW3Qf6LQVQAllIQKsgeVyHNhULsH0E66AQIhMn+r0h+2F5GjeB4+zyIOH4GJlbnZvoLRGBzALC
jUNgme3D5+VkKCxNhwWF0LYm9/emvcqk/dg8GzqB5+PqIOE5h4Z1M6Tt9k17O6EVSkjYbuNR+fzO
mJ/XOpwfCSLEbjb7AUCYVHjOqF9r1X6QXo6e4HT+10Hi9FBj/w9yEEQ3G3YKwOhnl+1zpKALdze7
AOFt//TO6+3aj9V0/AStq8PMQdf3/Zsux0UgRxNBAYWHQggyzXOQQDqA7VF2zSGP2wpM3Om35uzH
5nHYBJLrTwfpQB/uqwxExKc48wbVKYV2NQfDfxNaDYulGMNMMmDW3z8TIecVluzH48fACSIfrg8S
kY9b6MPJg/pNyRrM7AATc7j4hQT6naxBA/XTtMKEs73Opv3wPB87QejjYSadj4OGfdOCN/QZUHSg
QwCzX+wrAPoncGkEUpz9SAyezv0wNfoKg36BzdOVTIH5f6Tn/Hr/tB+bzHnbejv7vjvdsy3U/v7o
92uHPfMmQx+p1d6Q98C6Vnd/vsew9xlIOD92vdv9kseRv5iXfjbqfmvqP99bwLwp7NTFHYdKArMM
NlSsHSwfgkOwAR7eLfuFQgqaFBFsHfX+Xb4rQP98TyF9CQpOSx1YZwJLgiB9md0MCRyC1QwS+uok
gtna3Zpg58fGgOc6HaDQ+3FHHn9+lzfZuY7y2vz5HsG6lffviocv7qyFznwEy4oxhAfYDgbZGNlw
/HZ7CU/57vv/h4SJzGqa2ye5bemwbFwQTyyvR7m/jGrUF7OEklqrgbRFNe8tgsiMFTW57/uUG5WN
Ua6KZjDrfvCp1Kok8fixH1NKPyCZksTrDPoaCBzcZH3D3ShgzseW0npd2kF9PnbS8ueRjp1A6dDi
66CDg27LelksrDhMllUd5yc87sdl1jsXaVWTr1ZH/eHENmUvFGW4Pm1jSfMbkvgNPzVjOdpuk7Ku
yRTNSHMXj0Olcmx612faVjIu5uNgOm9MzOCRyiZuyEnzuYudLuxV02bWOiGRM6qyyngxTwDbq8BP
M+YSnOtkVqR+dIPCoVRB2OWjW0Vxy1bQxm3ueKXLK0YbvDK8Dhe4j+/SUg6ziEeRa+wyilXbYryI
cXQ9JCQ5ZzH34yV8hawHHvuZV/ckWtY5qStVgTw/q5G17RPaK2HHWbeqDLfcMZdkVkose7cVYeuN
IS+d2Ugtc4ns1Fm30ulnqG44WjVSlvqkHqX/YcwEvyq4419X9YDFqvJrYnmxKZz0JDXUlC6v/PhT
21XhzCKYuwnjHO5B0aqy6fNjJnV6Uhcc7mWTdZHCzPi2SoahO6mbOhCuFRThjEdsvCzzgEb2wg+y
apkglijYkLFTuO6WQ9yNucfF0IYu9ct4LgbfX1Kd4U/FSIZMjcYar2XKU6rqoOPRklq2SKH5RjT5
TQC743B71uQU99asq1NpzAI38WCbVRg4eaayOHUitA3MWAWAXIqU46Rylhnq4rKgm9Hxu1lv+/mM
yRytona8FKHPZjKkqZskuovdyKkCRXWZuSGTtaqa2giVjhaJlHFwN0tHv3WrXhQqt/h10jte5uBV
0FRrZxCxGrtR8UhvaDmWbuMkC9pn/jFP8nnOEnNjWeFFTxBXFZxmHox9rbJ2+IzsbpxzHvlzvx2u
7DQ2q7IKw9nIyvi0zCx7VTg0mdd+iY+lldcqMcjMjBXGKqN9dEybVM87oaMTKx3GlV2Ca2KW4hs5
4C95LahbooCrOKwtl9ZxO9c5r+tjWP4er0zUfa10lR5XEQ1OSsYbbxwze1YVw0Jb0jW0aOZ0LOD+
WKUXZVbuBqUlLVWgOHSDMLx3xvIT71GspK8LxUp7VJJWiXBtKjpPNkNwmjt9rkw0FIsyHq/qyDIK
6QipFju+S6sYnYP18UnsDFal/L4uVoiQ5r5Ii8ETIYGbA862LIvWS3hBVB6M9VKX5SrvnKuSpJeJ
iE5H5C9k1dhujMfriNULbRt5zIPu0sholY8Z9oQ9zIIY7n7AQle09MaU5UIM/TrGVq+k0/Tzqkjr
WeuPRgU+/cDIGKkuz4yHsvQ+pXalcN4xL07D5iqy8rUoEXJlzYwqaweCYCTWtMgqFWd9r6BPDSlY
gUMv7CbMZ1lf5S6XbQfPVmFQDniwBTaZca1QNktRpbcjHyJVYlseMwiXx01FfNX7JN6Eso6XjSCh
B16BLoKwvGhjM7MEXBTsHLbpBY236S6aJY3PCyViY50UBaaXES7ZsS7q0AXAqnnRF/IzL8NPtmVa
leL+W1hnaBlw07gmKlPFkBhcx/LlcTNEZGYgrF/UpCtUMDK5SmJ+6bPqomtrew5hQpzo2Oq4axJW
f4S40ni45X6rClLHmxg3rVvWSb2wAai5rctm4wROeEn6Xq6r3r4cK6v2aJx9NgHGbiybs6HP5nlZ
hqqPC67G3FwalkN0CUPlN3Y8j0lCwDxNtyGNNgkJITuUvtsnSC6iuL5O84TNcTb6V13SrQurrNwe
1fENt+IbJ5CRSq12a0b5iQV4hRuHwXPcFPMsTXsV4m5uumqlWbyQOPbhLpZ0g1FQLjpR3ebO4Myc
ajRLu8bXhc8TeIATLbwsTNsTp+zsTYjIZSOL09SEH1iCR4XTcWZrOiiItDNmyS9UdsYl1HGTXSwt
LHEuDFmYKO4ve4AuU0UblC6EUfEl8QP0KXUE8yrCwdUs6ivM2zUf2llbJsewFKWeO22JTyoWC1W2
RVS6vtShmwypWKR9M65CXS/rIj5uIz9Z1KkduYG0ChW11hySWeqOvuRKdFRmStOG3lIL8FK1tsRm
GG16EWbUUiOvynXaRJY7dK2eFbETfi16Rt0ON6d9VEJO6NIbRNtl7uu1bEdIrLGUM1zVV+1gNmXE
s9u2z5dSDJ9inqSzFq6H9YlOXGjeiE7agaxQlaE5DX2B3cBxxk3v0LRVjl8WXjOG6MSJnGA+WGRQ
pgnIZ183xSWxUZIrq6rzYiYSiExtRvLzwGpNonQVMreGvFZEXb4ctBN7oOkU87wpmlMc5L4bYVws
ZWNHyifWTWh1u/TcBZ5mUlnC2XTQnPDBytP8zA6KtvfokNIgUsMYN5d5bImVNMl43LfkhvZ28dWq
WitY+lneJHOHd8QokqKuUpTqoV1CnsWztpa3mdWeo5BHbk27+tI4+XmXW5ZbJtZFNoTNWdJHH01F
qnnTM31cjuyjMDS97qPkGFuoniG4PA/nafkFwitddmjwt/GIqlnn+NWK9BaexboNFyxlkRKiSNws
oXCxpv0sg8DMcltY66Dtkg+FrDslWyO+scYJvMYpsHJCkm614MMV7yymkkZ8JolTuJnI+AfOx8iz
fGa7mIfxdR7ktuo72ywkTzNFSK+9nu6cCACLFelJMi9FBAFZgnlBZbJZFt8VVfJ1sC1+KWXefiSm
ndmyCTepnTje0ELK5nGBMldEFQ3dsaioKuwqPTHjqJdx01DgCHmwRjhd1omfuJbDi1nTSH0pMlwG
EG7D5sIqiViOnJUfrVEudT30160J6BzJSEauHJPoNK/ruzIRtxCd03kpmfSaym9uohidsJzIRSGr
wXM6K5r5BYMEEUnm1Zi0bggzvLlr6RhvckIiV2OnPI2RGRVs1D2cZrSTy06j3uNheZsGGXKbPo3Q
eVG06AoCpOlnpCGpUKzuwnRBgYjPaUYTSF7Gyj+XXJKTgA3OPAUu+MHuKjK4WqSiVxYdyFUWEvQ1
Tx32lUZ5qMqxDqTyw1JZKAXC0MA9xxKC5egIoMdZe8yb0VJRY3s5wWc+FCoE/DavGv84lKmXAfNw
QxG1QehmPsq68KRqOj5Psja4khYQUbQGouVmefuhkuOK4e5O+4wtDCq/wn6rpcrqop81fsBWfq6x
GntHKkiUC0Du2IlprWTUFl6qdax62nxpa1q7eCwalRc+8ZxU+6ryS8iBiV6GNC/U4Be1KgRKl6TG
VIVV3B7ndjfzK7KJw5jcRJRVi7Rg4iQKM30S12HmJlxeDWM4T9uyuqzCli5s9LVJQyBNsa9ncebf
oKDKVFpiz7co8VhYFJ5xKiXa2D+u2JDPeJkuxxyevazqjRISI1dbeeFGtPVE2pcQUiJHwYrmVpmy
VWJMwi+drE8ZkPy5LeA2Z7K46XWuZyDzF8qJspOORYMXI5F5UK7E8IhYNFUBLyAvpnqlNb2UXUYX
LCC3ad7c6GJwziw2XtQZ1Cq4doZ53+XUrYraK+gQKlI41dqq+nZejRb+kHaVUXWaZTd9bTIX4xjS
3WBRFaPKUkSnbhw6VqJwrPVpko03WVn0c22A10Xaj+6SCnmo5+PFGMGT3qdMDTbNFOuFf8NRelqG
Dd1UVNZuU+bfgAAblYRmhuJRu6GVYIC0PetDE87HtMluKhpHXkqbYF7SXM4oBcKDS+GowYrTdRJA
gBm6JJtL2yk3TPhfbVMFnkx6tgi7pL8oB27NpWHIHVIOzAcV8swu4k3eD80G29rNdNm5o6kSFVJ7
2OBYHluwCNAdmSYub9tWwcKN7lQQfqeh5kiR9RmLcRsUbMGRaU6h1B3gZiTzLh1Xvkja2WhZizT8
ZomyUYgZ+xSZuFiWSXVeRuQk70MIkWEp3KaN7HlRQInb4oosSN0usHaQInF8Am3VkERj+9hOxI3D
Q6JING573tz6TfBV6wSeH00umnrNtX+j27FWUFIFXywLt25D01UdjaMbEH46SvFJFNqrpNSLBBKk
woEoNr6PY2XlNjqltLiIO2Bololtt25GE6lEBPYm8XUHFM06b1jZCpVk/QhpIfbhciEblMq2inA+
CGFWFTzBX4YqvCdJB8+I3w0qJNhUqqNp3arQyT6nOs70LIpQtoG0RUfVa5ICydMV93BY5Rddjetl
a/Wla8csWcSRFVRugSs7dHVSF59xhyK371oHCp2ivOkaka7aNmxXwKyTleRhvqAyp/NiGIOTzm7Y
vMqb66EaA1VqeSZFE5/nkYW+OZFpTsYwYscFEdUSp0Ny3Gh/mDsdra5pPmhPVHgLdXy8TnIKRX5g
n41j0Lqt0cEp6TlxG9jFaw29H3RWjn2/ILoXXtxCxdRyas1rWOnjVVEAJCDPF21OqBf0FhRWZRAr
eINC4IG+Yamc2GcBbYTLipjMcJj6ZwzVbMnT4avIGqkyzLc8SOGOAbFd502aL6t4WDlVO6qqazco
00AtTMghH8svsDAy8krYUMSLs7BVVuHkQIWq0esS+PVGdm4DvhOwHigfVP5ziuMc1AHs6r6P56G2
0xVwxxXP8thN06ydQ7hyZhDRB4DeyWdpEi3isDiDgkpcNrFFF1AOg+pC+vhzm0gJbJrayRrSNWSi
DiqGzWDkSW5yoYokph72uaOaJHOtFkoQjXB5wgdjKxak0dIkFLlVVcQqqY19UidlfWw0+VaOzXqQ
aaV29QUeow2C6D7rxyA7jyuAUSdMxTLBM5SmnWt1FlJMR7WXlMI66Wh8HuEMq0Rn64DxD1pIswCO
Xbp9AY+/6ft5juxF0IHmkdYO1DNOOMybJIJfJRqsInjVw6iLC6br9VAMsaoG3xsDMgOlAWotTHI3
s7JcdXUIl5eCZEOMa4c9RGXH9pehTqvZmBQOEJfhuANPdRs/9ZXd1BAjHVR5QAK/tjz+GnFnJWh5
3te6X0VmwB6UkScQoj8UfpvPadPPoNyCJxkN3K1b0ynwBnszogYvRN+BlDJC4qU1WVUFuhxiayXi
Zja2LHHLEuUSip0x/1hSC6STruvEHKfoGmLnJR6CAa6orWcJ66D6Ep0bVFAS1patxrFQDagCHvKj
7jiEneuUQ/Ovea3lRRxYAKRwFmVXhh7ryXgD+0Kf81HWXl8g7BFjz2vjcEWrKmYukGXLYykfFBQ5
8XXmh/cClRsz4pNEsC1BeF7Am0BQtmhq8a1qhwJK3WiY5WiMXZNJr4xzF8VF7I1l+62oq8RNreRL
WFrhrKQYCs3CchOsNQgrAvSSMZaBl+egB4RoBOoS+19iHZ9XIQRo1zQV693Cpvwsa1p8bAGvL1Qf
pFh1LRTmbTlU8CXI5EWbZEraRTnLTZ9XXlhz1ZXspMjQSWU7Lov7DMhYkjZzUHKCY0hZjkpGxEvI
0EPZnFp6rBbU4FQqzmi1itLSPxcQ1WqlDaqcDOhxGQrVAyuvry3KMjPPhLGGeWUlXeUSFILcxqBO
GCB84Caax9B7XmKVwz1y/AJ0h8Ya7NMGVqh9NUnPk/rUR9KAaqGev4jkhdJ7C5wAwlP4+BaYHz/+
61pn8Of7m0l+/uPuJTI/f4ItbHZStpl+aafG//jWz7eb7BTwH686mWjql9/fRPMLwf1vD75OjYeF
rhjmpn6txj+tzP8p4D8OeZTiYXkZrIzhHN4641AK5A3alh6leGTDThsOrAlkuynlXd/zTyke9PBH
6Z0wmKuBiX+QywkTIOaj/0h6pyD9v1TeodXNhn1vEYOWNtgyYqK8l34t0jjo2UmGge26mHHUeQx1
QwfKobGKulQcj37TQUQn2t/ofECOWzm2VUlvrAlFV6kubSs7NoaRqp9ZY19Rfyn8BjG3Ia1jIBCn
Y7FJQtj5jc+zqoXqZFPbSQRK94B5R11qLFYH4PwgcJ+2tDS3SdBd1DTivouwxV0aMj5PYU5imJsS
ciEehytLjCM6HeswKtxSotwuFQa9ZFxgVAGDynuUOm5sbKCgvII3dSzTUjTleWz5yVVV+vKzSUcS
upUpm10eaeMCaq4q9Gd6kJ8swqiGUwxsnPUyxdGiANU3V2TIsxnRkThLypxBncQ7z5K6+xK1kDlG
p+Zz3QyOG1VhVau4xaCtahJaYqdmFItkzNJVDBXBF2ac8hM2BOudBilvtRS3aT9shF3FEQg62bCC
//nrtmHkLHIiewn7HaJZHRPp9sTO4DtElhdNnIedaw+D7dVd0EaKFnynojS6gvrHZwNEfQcUEWvM
zhvUmA99mPkrDFL4YgSZ70IaPBxbMgb1ZIhA0Fa+b0XLMI2jO3genIs4aVsyazW2zsIsF4veYdXS
6B6ddn6dX4cjjxajaPS5Hil32z4ItUtFjdfUafFHS4OoD1osJmeaBo0nixTYM+jnqzZC4wnkz6H1
ooY2M4TzZmaFLYRTy+/npCPjMqVxr93BL8cv1pAVcxGl1qKMynEF5f14awPXWYUGFVejPfibxirh
rVVW0GQLOlrDGehOrEVo3re0xpDDnv6uE0zbcG05uCgaN7IzHpWgWsHkTXUcFybo8uPMN12qPQ5K
dyznuLIuBfD7zlZtl5oOpLTQR/bt/yRWwrrthzd1TYPl81j5r///Iurt8zdePc0ef5+ppNCA/ut4
OnkN0M+winfjHoMqg5jICYE9imD/bljb+3N+E3aVeFqLTUBUYALmMB+nN2FPCQI7fsNSxccNdB8D
LIKdwmHfVuirQrAuSMLbp/6TAEtezmzuzohAKIctEzGHpauwQ9zLmc0U1O4cdYkD3MWvG1AjC1pY
qWsXbTR+cJymSLbUqhwDcvNgBgrqTu+EPSg7vv01yCuaW6Dt9Ak/lqEzNF4CEy/lspNZatapkxXW
oDRM/xRfnaQGb/EsxtKYuAHnFN3zXg/NZRr2PN0K4RT+LclIyTYBi0qYv8hQZMAUCsV8dhYiu+5y
L0idKimU7pwsO0Uc+IicBVmGhhMMomb8DeR6DWOeQbpnAhgaqp/lIFjSa8NyEglrfXbNiXC7ANnn
s78cZVETslDc+53O43JZZzSl4P6tqfhyNEEN5HqMCnhBWWr7Efbnf3/63Xz6y/PDitXduy4ItAbB
PlZyd/zZ7PMYE2GYzaK7GMF8KGiimjgkVFJiC2YHq74LqtqrwjqgIchf1ljk5x0lg8EwTT2yjhzX
LMx3Yq8uSYU2sNVZCcf+3siXeZpyWNpJoCSWu5WEsKcDn9jYh5EFNS+x7hgovDb2gpEHvJynAhi8
DdSuZuxLAhVEDQ2xP9zt99jszkslbHEEu01hWBc/PS9UnZpri4i7YIBnjqnWLlLzKaQ+zgPVxVET
neV+WNe1CkONMXugkBCtoCFiz+mBDj2HBk7Pd2QI9oejsBU8+NBLaAKnjSy7D8mdxVNewpxLZzPn
/1L2rc1x6szWv0hVgLjpK8zF9zh27JP4iypO8gASQhcQAn79u4jz1NnxfiupU5XKlMfjAUmtVvfq
tZqv2EhkutRbV/R3yM91fEulXf2jHKMIoTsITj0m5c8T8e87gdAsRwUdz2/YqZnvAqW2aHmPIq/7
nuYBW+60xvkWA2N3wY/psSt5mr84jymw1ZhDbfiio3V27Dh3OjLhL6sCrtrv05IlYEuB374/7AtU
t3fWMOVdJFY58G+cbUPmztoaxdcj4Wpk63ktkfwnhz+PP37nyfAEOBaho/W+UcEYQV+rd0vBNpEx
M5FXtHEqFLlYkF1iQ6hFt3igoQ8i3dK6U8hEkRixhGIiELagQqlMLtZ6ILEbHplqlRsONtMueVBz
N4yvf77N3Z/+L5MkLUAzw7NpIuic0Tkdu+WdL/GBly4CwvK6uMnBCCIvI6xPtASakWpxdCaPJpF2
3zRT0PtLZxr/l/X512RBnIimeRQdpkGhSeHafp+s0ibjtI653kFyAh8u4L22UM1rNK3ZNeUZ/P6I
er38qkQ2wKM61Gvj7KIkgsyysi287e751xZ/NXQbSnvpIo1Wf3Ere77xbr4wSQXC+jLZn/G3P+7n
n75voWEwbNjo68iTnKijmEbT+3sg+p0Z6mBXi5sjhZrxO71apVEKl9tKHoMx/BJJI7KHWm0Iwa5V
a4eJVwPYRhxQLVKE/iFXrNkACVO2wCUmRKzxcBVtrMe3yo4Ha/+yTWOkY78NCCw2kNxZHoFviOcV
7I8t/OeAYJmDnYfZvBQZqm0Zcnao4SziWtBQXB1vBYFr5+ub9+x9it+hcAN3YmKOyjZKSRPN7ckH
+vc99C7bghtFtAFYme0UqH3vvjMLYKkjcAxtXozDLrJHOsoyvU3ilq7XdPQrpoPxud+eVbusa1H5
1gEsqeHwQ/7Q2I2TC6dSsT074sf8ruzyPUAA/K16dpY+25dHj5TBhNa5yOYH44Tcnrc+l0FWUd/v
h1aH2ccC6YEB7kZGg2dlPZdgCmDtaCZWvIwbeFHlwWQjHU/gYuxrJ5emQ4Bhf16elQ0Bsl3qReAr
NIIH3DmYCHtsMJlMya8LCubWnNjs4vkxpXqbbpyTHFlJr1wCIKjharloUhyuX4ZyAMthjuYYRlaU
DeKM2Q4aIcqffcN7r4nZL/CkVzy1Mi2Q7sbvTIPydWhi5CAvW6wA+VdLEhVmrIIWur+k3gY4ij9f
8b03SvaumUmMcxuEtZ1797sxji4a26Bo+EI3vxtj8Onu/pKxkDi889lm+QsXdIMRooo9jc1tAccC
O/3zbezPg/htU1A8/y4pcFagLJiAC/juPjY6e7BlcvWs0kFNFMmoz8gPbVsLb9TKcYiPjhe6u0cd
toHHMW2mm2ODRG7WFQhPAUXwKWnsdc/L/HGhri9RAQ9xPj9MJUE932bboq9hRFFbiSjlnamQfcb7
Zm8j2CHQf0QXl1zIad/5M9CPD2hhWZi1otLRZT7/ecTv/RrojkBIgGeA/IEQHznB7zMvc94OwY7F
0+yHCEFs5lyCIHZGahhA2AP+ctHGYYHZLpJRvDTTz8iWAFnfd4UXIeGPHNVv3G9iuw00ss4kdHeR
dhuj+GT72YzIfrNVYtfxgKIWreK1VNidRWyxjf48pB1o+uciloiAShyb8GpYQWgO3rlqSwe1aTEk
T+XUUuytyTT7DUyE+n3r/tzHEGavuDfeLvsWh6/cXYozFgcNaWOE8fGS7W9pK9FmoWeiSC+6gLIi
cuA16PyO2wWf6lqAsfFpbVQ+niQpHD2Z0s2AqlecFxjuX4b2LgPA0EAlhdoFWwUQGOK931drAnGm
6L1en2gz755qchamtfVbp79NUSmToVonbbfnIhn281ERHWNBllz1zXrcFIogzYlR4sMTolSH6QiF
oLA+Om/wJijiMJhYGnqzezcPt3nRJSbArU2ISHDBbuIRfkKOFWMqVJNiKqapaMlUZ70X2BItsCX8
9DY/uyvcu1T8KdJ+t0dLhAuIrookK5F2ggz7bo/GYUvzNbfk06wKDe/wFt4mbbnMskZm2TbD39zC
/pX/CJb2S4LgGwFyhJYfvOB3x1EkNKJWsxSfRh/DQqYVXR+7M85+zE8qTKqzIw9Eow6d9yBGuot+
5gNCFjg9zFJwSz/dF/lYcnHiU1rCGWBDzg8OKhmcAIpg40/LgIPq17I1FlzVUC19OWCvYBfty9HI
ZV8IIroYL2wVbH6ItNK4k0xKnE0gde156p9nG8znfw1+PwTgJPBkI8io3mc2CAdH0kTL+qlt1xwl
lslLamoeIi7u8mRL3Xq0rctNWbEkYaKtnAP4dBX1ni5ZZRDtkGvXKJLecgXybm2DXppvUddHF4H7
NAdJcND991T0m3tQOld43voW9+FDOsfRsh1KMTBwWizix9GfQsjK+c7Zli+6ylWk4hsauZihIuFY
XItlAjOkQtHQbqJqh9mhytgsQOdkNW8urH21EBAdxAmYs08f835a06aOltgHDxpJaOMd2OTNdDm1
BSKzutj6sG1Ia2GK5nKRK/eVHY3ITzMrGnAiFFm2TyHXSfeM6nDDDxRAGmriyE/1ihLcNLID65Ig
wZTqmwv095wOVoPJcc3ZEEXnOMRtcmrIWLbR0aCelj6t2dxI8sR0tCyfFtCMp1syTgN5wIlR+O+Z
y3P3tBVzM+jKaB2340cGGrc88w7oxmnTaal0xaSmSVsX4MDZ8jVWohy+t4nRIEfBVFb7g/kphKiW
PWjf4mLig83KA/KArM/PXBGZ34GPTqQ8z7lJxr790ZYgO2OWlxjl3fR2o3qGSYPONJr2I/SuUx4d
hyE1pgCZmXdtv1NJpW2OYm6mMN+A9NR03YmnKvjsgQ8JtZe5SNumPMFWcipRFdoiHOv9WHaBVSDR
5XY6tNxtKM6GZiRtdw6dwmlTSxZA1TqARuezz5p4ULovYRyARetAEbbEd94g6mLVtNJyyT/0SVHg
BfyX/U3SdT1e8GS1FJfb9Jja182Dpz1fidyZJrmIF0KKol5FJn1xXgYBTimKdPN+LkYZ6TCchmY4
VL4ufIXUtwbPjmXNhzWYYIp7wYkI/amQlCTmUvqVlfOHXNCsY5VlbMckCoe6qHwuGmDJ23Wa9oDs
j2S1cNm38Nq2za4J5a7ob+LOdnF/L0QQJT8GAUfQHMHIpbh3uKz9ltaZ9FFyjJp27ewhQlnYlYdh
ikg2fE6aZMD1wLdm7Mk3pbW1Q+qNmQXDqcMJUsd5u38J7h8hS2Ut22P6tB0x+tq08UDzk2jDPmO0
nyReUBqfyOOgit3lpzMo5UXNwqRhANuAeOM8MafwOfM21HbKgOhXVgDTRpWVjRxX69sYSeYQd/vy
xAZgdfY/cb/s8zykTABLIp44LAUZZNmmP6xFQmNPrusQadWhRMEW3MuyzTxo9uBDWv8M/YHvBswX
irL63PotjZfbEiRG3EqHlTbbYw7LwhUofmVfOVl2A8sd2Vce5Xe81zO1T808x/gojtjSBtzDDJE4
xvhrPM5Ral8BuLV4L1uMzh9llnJGaxDKAABVpmhjzMUv6wFBmeErC0H2wfFp/TkZHlbj6l8xLsu2
bP+Jjpm8pVHnyOOvqSZvH//vJL99DkhBIm+LxEAoUMcDKgKvsstN587dQFcM2ibbgms1CW266BEJ
eKNZlb0tlN7mCaaGzNu75nKI2cqzKpbtvOYfmPIaszQnqsdHEgOMzdWAOfjMKhmte9DbgEOPN/ui
icAqe5tBbbCD4NfextQmHXK02ughD/HF6ss9O4/elvbNPHIue8xPnnb4i2NW9Pvgl3yFOuLUxG6/
TItiFt5cUTUr2qeNdKmfrjBSuk/vmyFtfvW4Swxy/5a4cyP+DkodCusap3a/9bcJJWD64wfdU50W
RxJlgxSXG7Q8izk3EUCk6Bg6r7GnmWh25GMMWN9uLhL7GufNAPMZM0SsGLybEex+GIFl71+YzPtL
OjclXvoh2reD2rL9/gefgwb/5Pumb7rT0JT43tbSuKEXELMU8XRN32ylEyObivOvKWdidridpaMS
X4ITQOPiwnQS5/wco5YdPSFyE+V8MJZMQ1dHY8Nx8Uy0GinT1Btgmz0AA0A2WKbWXxa62bezx/mK
9+TqwT8+SQSLYE5QNvaLvphSHSlV9ywFO6XiY4M8P2axx+fbyY54QdCY9XfKevy/qgDcLotQMiOV
BZbf381y4gAFghO4etw2en7OB74gC+Drttt+YHDl4rRQm8DDlK7tfXnsFY5YdVzIwNl4mTEcVcuX
KF8E/E0DEqKEpOgNThZTD2rhybc98t1vazqi7dKFES2m40x/7hkL2iUmbORB8u2ZtqUO05OloQ35
xfQ29IU1I6aImmWTGBFqp2N2zLcohpebXLpPHzRUu9UAr9pN/A0/LUcZMAMghOzjnbouwYuDgePz
tgP6CMZmvwFXhk5dDqwCZLHm6paa2OET+RrvOeycoUr8+Atk2eKsd/zkB+s45Cio3OE7tjfojSMt
B2poISEBRMljidRXKeROQz31ACayayXzfT+BkdwBhG9kOcFV0pyvOPNGEIN2pQ7N98nzHd2hgsSX
Eli86IcGf+7WHqP8EhCecXIV+Ohcd8eo2EFK7XHc3RaS03z6mALGWsEI4oKs7SkPIEWPB0AXKLZX
BUCg/CVtwC4BmRVnNRZ/I+mGUeWD2o8NBYIzZs0lLobxvc2kmDSQaNpFHZ2vwpYpXnyUmw8EheZt
AqqwGZB7X+BvYV8kmA0zINJoHwM3A4HzR3q5o1R9h3gVkTVTOpiXnK2tjV9TMCL7uzy3ZuWnNNHj
RP4Tulgs/IgTjfZZNULjZkld9nHhnoFIBjl9ihormqbm2Urb5SFAGkPtdzZ3YOp/GXkJaOLsJIRm
IPok2yifNyjGUl2hao+Eo5riWCOmBJGBoWwMK1eCJfWMN0kBeiOou+ly+DWSt7W0BkS/rEbDtnUf
1k930/fz7v/Y2uzeBNH/vnm7Ue2fGH6i91wk+3tZHBF8Asyi/YOcAp1QR2Tue22j67nBVm4QLfK7
bVpjAyJtKPZdydT+m18mi5gSnoihDSN+9QbB7+6UNBBKrdAuVDE4NOW9byHG0VWIBgD26QrpQXIZ
7LDv8oZsOxw4ok6ElxRh2XQJIR/sOwVVvL8DbrnfuexQaXz5daHMMRxpFqZCHt8ytqETWyErMRif
fpRvDgtsn/2bbRnvYDTp7Q5Cji53aXpQjbKgH7c29+TRd5nBmKeAKt581SXNHsa16YJrFHO/35b/
ueGIBp0COGbm901ukr3MeBjCsttkwbdEdmAJjYNSx1b02I2ntwkBDrw7PfCn9hArHWMirtsErMry
L8DXu4QeWA78Ayw4gXPL43/Byu2EGgLw6uSx1TrHXRcN6IyPLmi4WUvSfQf1YABiFubO7vf+l+zu
99xuvzxa1ucQlkK3jOu/S2ydXzQJYwGo6s01CmDA+/yjoNKjJfOf0vZ3ADp2U4SHf+BagKzwf76n
9f8oHoYSvEGOUPK/NhLJRevaGp6mH0AD3q2bgeaNF98JrLBOwU/O6l/O8c/38juEkEXgBeHf3psK
5XDYefL7vfCZJoBvBTjzqKrlL10GvZ09jSMYnkfwHv8+z/++IFpb7IJiEDsBLu5d5v85eNm6KO5V
xB/sMuCgaCRO/MtilXBzv3b2nwf4Uwj8v4jFPkJgt1FWxBCs4YlD74HMpRdpM0x9/vDLY4R220H7
Nadrlp2WdCznkzB8cx99oKs4KD/s/pxCFfNIxi3FefSXO/rd0nFHSKX2B7vTgoHRherg71OwsgjK
s5Xah/5tUwXEddjji5ccfr0r5w5L0KZ+xc5kFIcDQgvS7jciDLV+q2eLzP6UgV2VQcgC17LWcPUW
H8f+4PFdt1Lkk3V4q2eZNzf750G8X0YsXBrRCI94ACQb4/Gcv48B566dQP6Z79pR7p5p+xkIGciC
/EdQd32KB5r9ac/8/66XgSv5s23K3kft9+sVC6KRpIz83a9jD7QhK6pIw7PqClyt5v8ErWURIP/9
EWLYGGg9lf7LHdDAgUTPnbh7O5YQJO+rAQkY9sUw2v3A+PMAd//yDzOFQaD8tDfCBh8lBaL5Ds8M
67Z0bsvkRTEQJ7O6UKqgL7nDhvm/uTp8NS6AHqgJWIPI9MEI/X0uFU/U6pu8uXgLReYM6AjsKLEK
L38e1S8qxj8GBqwQl4L0P/lZmEf/td+vFkWoyxRdO57dlkTQYCTZsrMRfARCrf7PuA2oodd6bICt
gozOIZnLqylrwNK9xmkNCk4Dar4B8nOTpMAeonvFs6bRFytig0zfcQjM4mWteYKS05fRWvDfj04k
6WCPqvdbMtWRjvJRgW+fAWoDtT7WNL9nb/U8mSMZoR/4oGK7QOnRzgyUGT/nXQxMRICqcYFEo+jU
oSfCYCl+BSgFwZ+1YDiG3RQQoZc4LPKfbuwt1ZBQB6Dk2aoErhup4R4GhDkhCGh1UiJPGBKPDyDE
yn1xR8d+D+bIW2xjUBzFbo9Ar4SMV44Qum7VMDo2dIfcFL3w1X8hD4tjs61+BTI/IyhU1gLmd7Pl
fogXdgayhNxC5snRlBqXVBJZxXwVoVrRNXW/qBH5FPD8XvRPFGEvo3f5OrHUXIo8gtLjKhtnB5wV
qto9D2NhHak9tNIrwK5AYApUGXaJdgnmOfG6CZGqoGPD+XnPLDNFODYWXcbtp2yFxFJ/Qr1hr2gh
BoyS/E5PI4oInzoDtLk5gIQEOsGpdTaORa1iBJ3/WZF6juVVli8heYmzZZ3KO8Bm3HwcGBNg5Yth
JBEyYTxybplqdKpALf046BVrewhLsrkVKhIgE9AubVGclfWarjzcSDZOUL+hHB06ZNOsdKiLdi1k
gWnUT+E1j5Rc2wNPEXAPlSoG5T5D4VsSX4Flu5fcfvkii3p4k9+UCn5bnIa2z0EV/xVnAfje48QV
Yna8vJlG/zMaHIpeImVzDIwYU80uylUMT9ZotEpYEgmNUpBkZmh74HT5aAZG+pOCljSr2qYJj9na
QRm6doGfofOiF11Et0sIwOYLIBn6oXB5Ui8sa++KDvJZYMaz+8Rh1Bdpk+mxwu5rXwVE45+bqIP8
kcUcuWhPpzOSXUBKyZBdlyZ60WiEAJWsyW/y0JlDkbYtVhdU3pMolhSKzc5/2EQ/RUdE5dOxXCPa
w2Jz9a01/hGtSsy1S0lzreZxOmYjIGhwX5qLWXt2aFkoPxamtajrm+57N1p+6FvTVGs6DIeMM3tV
bok6rXxAFXgwENYiDl0hOBFDcQr4yssS+dirW7Q/g/fAv1sme8iP4n6rViayUysi/WjQbAMiR0A0
Y0Wobp7CspVfezJkSOW9+hTKpDtGyRRd4cnsbVdpQuhNCpju5KYRDxtBr4uPAA878JUmyr7HKPUg
n4lN/DAnou2gBRrIMR7V9DCCOHq5u4LDuC7+io5ulVWmQlnzgvG2/NzNCVsvwUDw38YkFfERYuAJ
aU6n2hXs3Kz8UU5ZoaBVJe5KMdARDilE4B+h1ZXIkyAazMYJwhJetvprJEZzs6C1/zWEZ7uF8myv
oUIie7UgnL2NCjlfAv0mVx3k5nsTga7/HodAB4guyrhF2mzIl2Bs+GEJWeoEBNuv4ygghmTcgD64
bSMst+1ND5Gmdv5gtiCXq9w30KtGsenu1riAI0ZKVc+B9vQK7Zp6c+UW606J8cl11qulAtL7nIX1
W+Q5v0tjbJ959NMB0CIUzM2i5uKQrRpyl2Ia7kybui+rgU5QRChvNyPEPOBAyLromsxUxNP0KyrT
uqJJP5w1gIIqidT0EY1f5MexXSdZy2lqniwanXx2i4Euxy4e8qp4l/0I3B8qriUwN2y8pd3qdCnD
PUvGtq+HbRZfhTJbhSKPesYzZ21lzBx/ZCgiXEIkBjGdi/gV9Kvp17HMlxsBvB8tAwC44qJ8gtCf
WGSkvrnJS6Ih2Y8l++oIgppDifhMVJkY7X0ecnmCo8/zmnVbcTHFur0HTwfcjtC6p0QP5jz7JT4L
M+df0UnhKSBPftqs2sozuoFAk29V82PFhJwhFfH+iDBwfZwcyyBJTS0qtrKZqqid58ucSbSuQBwa
Q7w5sic2TOyVLoZ+Eo7r13mbtx8eBn6YCw0GNogF5wgnBUSfdnpEfEmqLAzzDXGjfNkiPZwhDedg
ZgFOvmshucRZtsAjRaIrgQdlEroyFGZqMw7iLDPvnsDtorh/6F/iaKAnAe3SF+By9p4NrbuI1549
KuW262YU9rgUcLlIg1V3N6TRdOV8Gu6HkbtPrizTb1TOcA6JXee7dFXYPMC0PsR08teLK8JlFxaq
gduUw5nnKj0gPQbDErAHu9yI4zect+7jBp31Uwno5IvdyukTDnxI34krbreYTOAw5d2pZzy7QYU7
pvWkIDUut3WgsHc3nLaG6HsJCP6+WbSxNZgh0ckFYb+YyaeQ4mXbduNY6q9BVJJAB5T+1NAN9Pq2
UdBPF7K8iFHzq2ezpR/KuaFA5h35TngCDtrNmqVbx+pVLYh1D4UHpF3eyIzOxYRmDE72U9Uzw28C
Mc09UJb+DtLq4bmf3Ff8TQOgt4ufoWPyB+ELcbcwAfplZuLuimmTvHgCUUbdtyG6BdUHmvFknu25
TXooq1kbF9cp166EyFUN7Eq1pTmgjgsR5Yx696Fkm0Inlm1ic6UoH+40Qb3/eiW2wFznUZjcjUWP
kP4ULy4Ol0Nq1Qe6pORjMTDoLfLFtRpCP+MeRNPN6oiS79peq05qaPMdelSc0VMnJudiHsftYS0h
9W7Pe+gRHZhddI+eC7PRoZFXEjm56+u4QORSZ8rz+RZoiUB7Ch83n0KxaSjPoz6HVh5h/CHECBGv
JyTi03PWIftz8CNQvWU5AqdmAK3oYp7y4ipLlmgQn9DPhydztS4W+v6rBM4ugmoOFYGz7dddnTWP
mYfEvJECDJymZ2h5RHjTQ9KfsuWxo2DNVAka83zUa0y2c0CiKeqosEl0E5hYoCx2wPFvix7u9ACC
3HbQQLauRDJ1dR4X8moi6zKKD/1KoLijmP4hWtQBOI2SO0vLJJn6ME2pKKfDmgu0ywHAPmrshxLl
zdrHa6KOaQzJyI1sUZ2t1ACYt96mBXJCqlYUfgov5MXQpZk+NigU3soOMOlBLN1yQZs0Lg95GbUF
IDHh4kvZOINypM+gq0sCqt85RLR3JGMLJKGCp1DrpJICigNm9xwb4r6jk5M4UDTiSc5ac3TeauY2
8UmNEK4lGs0tdipaqIo2f4DmWxcIzHy5dn0NTzrhAzoiHTqswwnZMj+26KZTZY2NF3aUqoiL9miS
RWfQxpI5908o5ip+IWyZfm3m+WXb2uapac1Lw0wmKqQJ6jGA23HkJXfnCIdHBCeRO5S/CghK1qS/
c7Tzp7l1rDbWQI9YgKZpKqUy9eiGHm1MHFQxvuxS+Nd5Ut+mhqOzj+5RxmsWfosKI6Tc8TIGe9hw
2KT3bGzpYwECkTt0M7Ae2AMMBuK/LnyPtZEfjR3G8jgWRXMzQnf/6C0Eu0e/NDO/BGqMnkdELexS
aWHRM8P2J2l59jjIKD6yqdXXkmfkNpFLep0YFC11M6J4jTYZ+pAkHD2CfeHP25IkfYXWl706RGy2
49HEub4DfzCAuugCr9gYogUdPBpRp/k4m4rFioNDCkKkvxxzDO64AuR+3LjrvnPUve1ZoL52cNiU
odpW6e5wyuPw73LZHzqB+AK3wB9w6nQnXzCouQbTPouuiV+AvC0nkHYY2hsxdSpMIe6JiBxan+Ro
6jOop16ACdYgcTsVCRdfdEjQvy2jWn+hEXdXPqF8qbhbRFl3AEevuEkw6CYCwt0tc41kl35A6zV/
NUO2+k22tHjrRCNjGm5mVG4PmbH6kgIyfgb4nsjdpy0GSvjI3uacU8StcI67EaKfDLRrEcJ2tZ/a
SzK+6rlEpwH0JkEhFGCyzi+HbOh0PbpumVBr2jTAwiKIuKY9/EiVk05kt70Zk9e2bdGbJulxD5Xo
i7asJb63BvwFm2hXk12q3CfFYWpB5HSItWRzpYye/scga0NTHENp9PLWk4WRMswXZJJo6mEEuehs
ljztvIFTvM3SV91KoJ3OFvHqZ+jv4ZEI2iZ4DjaU5hm9QenOXUO8HvfQdCKkuVlGb15lMi1o9AaY
cUaHnX75Nk0r9go2JfI0b4Bifp9RtZrRhG6ej4OY6RVA6gaUqQ4i6YudNvojBYWUn1TRTtfo9+CQ
yyIcmQ49tyQ7EqvA+Y22OXuGYq//Uph5qeVIx0MfERvd+VDEj6iulQysIMRwv3qMBARVV/B+A5qf
2RatWezCEHqCxUH0HW1DTCB13pl4q4oyc3RmhsIAjBQYEfR/qhWpnE/NnKOUomQtJII0d9zT2Lnm
q+0SxNR04NvnYfSD/JDoOIwHZBVcwqWxXKN3mIt9069nEkHGnn7IPeVoURCjw8LXHrTRvXEPKRfB
TyiYySW6la3ONauRbS8pZM1bq9CdqsCBm62HFvWrsq882NzpehjmlSt5vZY8oRFkwEjAzH0/Ax2i
1QKaN/Mn543tPjeNTCHAD9gqKKNAjUMHV82L1fl0ahCrDZe+9UT9Z7TjMkNJD/6TGo6ZRa3tkUdQ
Qs5nA6LUNBzciqZ04l54I7EOKQFdygswmVEDmEFzx/B/KHR/3DuojWJYIb1rl+xzhipT+/gG1hKz
FxzQVmWHRpOYL+YaXUL30j34Anu1AvtwK743KY/QGQO86g37zcZoY/bFm9CSthpKAF0EmS0X6EZG
Hdzx9OxbAArlzYSAcrmLBIvWtPbN6K08b6huYbVw5EFY/UrRTW9W6L0y+XW4ph7D26pOg2Ux1iC9
UMUf6ZSZLj/mIKp29Cry3q4aPKRuQoyD3KGxJ2PQzyQBTU8fJFhItwnIXAjdDYPHXNFna0TbuXM3
FWpdDVDYGUhqV4NS5fuQHpthSbv+aAIYNwzYwaBL6El9Wh456XP0D5tmztAjJk4tS4/FutH0jLqf
ejal758I2DUT+lpArVulHnvnCLaJ+h4NElEW2O+tk0edj6w9zA48laXaEovi45b79SfL/op1zXyf
gR17ARy4u9ERR9+0JPe3Il5XdTRUgaw1MxSCDekfBVtCcWkRwhUVHcyaVssQ5HB2UwQW41KaMECc
M8vvZou4hGtNFYf0skz9YaLb+jB2JCwIEMje92pChsiFybKzy9NJHbgql1ey8QUi+rgJNn4oZYdW
SAFPtvzm8JxZV40CfTSiYSMzshH0ymuPCCfceOHbTM7fG7LsiAsi6mSo0ZKmOUGnNXNyUj4uQc5J
LBtqHqVaH1N0SryIR1186ec+jce64EmjawCKXYYMFQ0e7hS6laKHW5T56TOoD6BNgMMKll0NTgd6
3gzopQFeEcCtuwaZN1psWsThtwsKbksVqCyOhcz7K9KMGlR2D7myAbfOKFA3ktWPh3LI0DKoIOiO
Cd0CFqZYGvQgAbcOzf16K2oPwOx1A2EBtsHZR08ijXFu5pTHZrlfsdiHlPGSHQW4FT8IyEsAD4Vp
btB+MhlfkFyG9mMhlNujLpp0F4hg8iuXFln3ChdJ1zOFXPhBB8pvQZNsvjcuxsyXYVtAV+MeyMi2
dUtluig8/T/2zms5buzs2leEqb2Rcfg1OjfZzEknKJKSkDdyvPr/gYJH4thj+/CvcpU9rrKG6mY3
gP2GtZ7ljlZ3PdRZxK+AjY3tsJMXu4FrGrNCanm3C8PQWXtJMRwkQ4t4PaCNeRoMEx+hlTbmXplJ
gjyxtu6qICy2ra7Es103cuU56BCjOptR6DfztMJyNJ3xVOrxWu+aHlNXphDIw07y+kNo16jTGjUj
Bw2DARro4GWLNIJu2C+VM+lbNkTsWYWBsXAd9kbPo1fD7xCvQHYiLzTCBqReqAC1Gh38s1CXvbsW
Vlg6W4QQ5f0wOi2q41bxW6IGcD6Z0BdCoCaReVXBeYHeiHderaipIRTaaeAhR0mrOFpzoCcorxiX
XM85E4DVbJelvUl7BHZrA7v0Zq7gIq6AujUHZCN5ue6N8uvQQETUA7CsQ2tNLw5Pi/40tqqGFVX1
LmC0uu14OcuqaAhipkC5XlwaWaCf3ChLHWRCAcDQWgbeCaqm/jZlENJGrWyu0eolPhow/RVXTKfY
MzjeBNizAY6E5x0gUzdMSbPKarcNNl0UuxnP39rITonUAW+19mA9akFUjmcmV6nBMKDIp1UGR+Il
9lA8rHKEGOcChYnYOIM10RR4Oq6GKhAWjDO4mPepNdaDz7lJVUd9vo6MugL5xWbqajAGxtDYz4Oz
m+XGc4XKIlz1XfZiNHnxXLdwMeCEM3tEUYlQKuy55LP6JdQGEVJbjZqvUXlc1h32noa5yycVdtqh
TripAdmkzlXbtcWxtWCY0pGnF8wFnL0WCPeRiXHscBmE9htGfmMzmqK57etJP6RkAQNg7Bev9aRE
jnRGMeJxmsbdN0ak7PXsacDs8tgbd8rS++wWt2y8rhlurWsudRCjhtVtKF/kCSpPhDZwkM9RMI3P
XtDKVdmAIAtZzGxyNwu+IisWa9My2weXcn8nzUC+FSjQn3F4T9ZKG/ngkPw/47lxL0eW/Luyb7nr
3O4VgXJ7XXY4z1duWwjJfTBfe6GWUtFIM99xHtSKNqMx1q6DOIWfvhgqvX5KGHas3ZFGpYKXDNQo
ksWj5mbmXRIZZu6bTPUPZakkqzCUlqlhvE8d0/96kwIzq+o3Dii4aGt24LiYnuloi7y8rc2mMK2r
NokqnvINIR9ok+oK/zMigXFK8opdAwvH4sqckNJMu0HHqwFzpRBjGx1EF+XJfEDIPbUPQTwO1rul
zCLdJ4ULrcoPTPAj2trtLXOoeXilqFnYaaGPgKoX22KN8E7OlI2wTWO/Tu1ajIcOiiYCPFsfra1p
qsH9ZCuAd+2qKtNszHiOWZGw1tR56BTW2mSHIYIWE40VcmTKeFRVE15obhpk7Cb4rj4qiy+i0ian
WbPQRKi3acphShfQXBymqIXKMFhE5FyDFWuQMAlnAaLUcFtamNgY7boG6DMEfbJmEevS92EZikcY
oUnRdMW6GeBky40oja6p3rp07uW04m8p48kfCpOSbDWXEU+GPTxSK/F8JtbLb2LaofCyXRSOvVM9
dVo469YqhuzFn6GFd+zxpEG24X+SqQky2x+F5zr99t+s5343iLD8w0Dt4ZVlyYlMD+HD78s5Jeg5
Esiq7yLBRfJj6w37wGL9VBt5iNpzcHuV+yI3a91ZOXWGEQn8jeAUbg01Og/Jt0XX37+v37e9vC2H
PT12VaKBWB6yK/r9bcUWkA8rjJ3PaVEui5b8u/ADAFXGhagVrMv+zaLy95388orYuPk0Fu8wK98F
FfCrLIGhodsK/BJf8u+v2H9X1RiWqlnNN05kdojgegGm0o/ihGXl96/iBx/++vtG9Dvj/FdCzW8Q
hv+AfPP/K83hN1z/rzQHyez5l4tjofP8Bqv/P1wkqnlt/vozf6Lq2R5itvfQTeqs0bmGf6LqzT9Q
8oAIwCSD89ny+FZ/sByA4liLdJGvXOhYWuDR/4OXY/whkDRYHlpex8NA5f43OAc851w6vyzAsV3x
H6QSGI0ROP3FwYkDRDdLvTMPVuayQrAQTdQKDN+M5eqYhZW1n6FyMrIchukzuznnwkpN2lxXyuG2
KDpkQE2pvQIXp8GE13+ekZ7d2wljlZVd2hAYGtM5g/JtYHL18X3eWCzBuj4+5KEtPxVlgLw0cZIj
MJ8NFuPqrW+SZD9qbh2v4mQYqdS7EjpKmWp+DBBT94Mx1e9QVaRHTlN1Chwj23ULGJZC57KwdFik
GdR3DQbcUQIKO6g4RzSba7ax1rXQOaKOZWsUZONVUbrZrsxc72Jqwj5htjbqN6PWeSwmU3Epp5hp
NALAftUXRrXVoTfuZKGHzwvz9Cy19FqONDiBLu+pvIu1tCkLVcVgYyWwz301JuiSQz7Zvit7pft1
Xrcs96W5kglaDZzWFJ91Fnc7KxPlZ9Zf1dao8VdUcZ3tVFekD5WZ2Jj6gMfsynxM9uyFUemaA2Mz
Z5J+K/XuqXDjgPokGm7aIp7fvWmYnukJjZuQjeSeCW99to1kvLFsPhwUmfGWgV13og+u3qD5j2tG
E8627LN+58iUXyOEs22mKkNOP7CjSs3us+YZq7i2Jt/wyhOwhIOJKH/TYQ9Cb16odWMFl3la5gfN
1Q6Ukumak3x+YrNb7aqqt76GVPR0XW3MtNscdojqAfdgn7/GwzzrW09L0mPEcaJtDFjAJ1ZJyWM4
xQtX28akiGqeoZo93JX9UN17gRlfzsIWl0MjmBB0TEmf8Gw1F0knsjuzMMsdRY7uwSorxN4iVwGu
XmYYN/PkxJdhaM7byXEYkmql69zimZf0YW3lruPG6Jd1srj2aq6VImztwE9mM3vvkPmcobRme/an
xsluy2yXlzbjA9eJnyv8F2cVltYNpdi8H6OJcQGcv5M+WIumswivUG8398m8EI/yJjvkWncoVbCM
OpXlnvWq1F+UJ+3LKjTTA0aScp8kGe1gzuhvO5iRdZWVw0mPBpPLsar3mmgptMP2NeqoU1gKpHKj
A5d7ZfX0xarG/BBOJA3kU24diiowt45buuvJUfqjYabv02CUoa+Fpv7iuOq+6I35sWkA1M9CiZsi
sm1FNYf2GGcZw88FoXCOemlJH4hx9crmK7l2whS6OSJv7536INqpnh8K5zh7cEER+b2h1RsB+OmU
hHyJA2jfg90xtHYRsN85RtMyNsFTvWpTeU+EzyHUB7jq1K4KnRsAUge0YJwl6Q0G0uzWCrK9PQ3t
0Q5mdaBspMQpu5Sy1DNeYPLFBwet8pYhWrV2mpaBrBqT27IR5peZoZRvpMD154i9N7OC9Bnhyfjg
qFK7KfW88PlCHYTQUcqGkcb4WqtHiKZ2dapqujHf87ZWm+Q7YErikoI0Y+Vy0wdB/6zBecGqZcib
ROAaUJhCGz8bRH9Woq/fDUjJCxhyzTzb2THHGzcQmTttg8vOfW6B0pTIQ+YMJr4zFQiJp/Bqbop0
p40tCptpshy/7kd7Kc9Q+oaAMTo1N/SERde5a8/rH8J5MiEuph59Xh0yldeamFKty+dTQZ95OakA
34XUnhM9rd1VGNKmxBmQcp4AwvdqZfuZFj8xfBeHTNCAFSIBP5akxVuGiP0UFJF3YzHGODSNNZIo
gfHgJm61FE2M8i2a6ldSN8ZdIiz3WiCwaP2SEfW5dwvhu0E+ZyvcB/aGpa336HFqnGe0Gk+1a8YX
+dx/8rBo7jkRZ58Wsj9DlY65lIbkokls9PST5l3knVlfgx2uLhMxVHSScca2IC83hWzCrfQYQ856
VG6spjKe0iHX93bLb1kHbrEFR6l/ATDTXQ4gP15No1oOF9bEz1GexQ/YAHsQ/XHqbSGshztGo4y6
phAEpgyiaynjRZtNxQ5EfrwTHR+9iqx5PU1tuWlG3T25S/m8HrMiujKcZOBCkwO6KtNiSS+6eTeF
RrdTzOIPqTeXD1mHLkaWyQaX4nyd9oa5KXtINJiCBbDHTlMmO6Vxa1cFiNM+1I+eDNNP9FtEv6Cc
W/WS4zbmFj+BuSj36AVxWaZV7b2kth2vczWI5yyowdYhbjsErb6edNu6nmGWvpfoGI8lNvctm5zm
SsYqO1gmiTFInJqbbBrch3Bwg60UlbiLAPTycg6Ll4mN39aInPpcT9WbYr7yLuaOx39XtzN9/2iG
O/Abcj0jW1zpJCVYSuhM1xRLCHTeC4NJW0m1oOHzNBY3VLo1Z3+ShPedRSGySjqWmD6c8PamCsFG
FxG39GosnTRdzU3NQNAJ3Oor9rD00GeRvoK2oF3ELBRZyObXfa/SfWt1L0yFQ9JGluGMi130LW3t
F3arryLovjrZ/ALm4RaqJo38PJS8XpUfauY9G/yw99DOy2MZOc59X6b6Y5oM6h3K0vhUB/xgr2yN
Sz2eoG8ey5DfojuWFdzqdpfZC8DyklKLQQCzUeyZm1gvWpNxbxxdjJiYmJCMnXtdtdVkPzd28LVD
C+tiQh744tAK6eVWQ/TgB4XY4Zgq511Oh3gZl5VWvJQ8QKm9vB7vSwACPsXMfnS1tKbLS3QWsEZ6
kuGkjl0dOy/WZIGyd4IwuQ7GKDs5kSXre2Z+UbDL5jSblc9GkIkvnAAr+exGY6M9WFUwWhsZYYpG
Z8Tu+1A5sbFWmpgQpBRq29vNU4PdYFVDCl3jzGcSFppPtB3D3o5LXJh52535N8ctcTOUk1l0jGvz
ovN0xl5EIUEGRXHwyNxf21OLPKg5yjYR0IMjJwi2Ky0OEQ1l0g+VnM59FFZnMl2s49zio4ni4XUx
2xxrz9ZWjal1OwnDmvHpUm4BnegwRhr1KY4PaUBQjY3rtAjaPcIx00fVHu8a9nwA+MybfI6adVJp
4WE2sRCj/YFWnuvxsRXIYwDpshKX5QUpNmyx0Zx/6gw785lcTru46iGQto23QYgTbOo4KzZDYJYj
2JCUgywoWfvzNe87AZi7zfR8B8ZKfDU7hhF+mZYsj1cMO+Rn21W2+9SITjnNe2c6VWo9BBX7lNYn
MiTGPvetNflfE/dvIsdcPsy/a+LWX7LX4bX+8msT9/1nfjRxjvWHABpGNpjpLNpJG8/EjyaOPyLl
C4jWd07fAir52cN5hM/iISBZwLTgfi2UNvTAS9yY4f5hYtGnxbMtHe+NMP6bHg4K1O89HE3ionPH
uMHqYWkxP8jP06SPEol7bz9hzHxuE4I7mI4ZQ7caZ+qa0anzdltW03VW6POisel9IRzPpygotzRl
ioQlY5bPQdwxg1dkvcDUEcOXsSW0zOUv5winJ8nC9lq52uKpyz6ZGr5lo4uJ/gghSk+GQNg8ekgR
+BBjAjss6y6BwHcxUsScs8TiDnY7Me+divAbljV5fWToka7hjhPC4DB5b5fFLM/a+oRELwEagFhT
G61kBzwT8LIBu+BAVkZwKMgmuVVeaB7pAj8lTqU9x1mu3YcgTNmdjGrHAyfcgBMxVqXblFeM+MmT
GZub3g0/Q+7nl2T7ssLPf2PqU7r1vDRaT5aBhwE3xk6E6deShgIvrMciTokZdWgZM12r2nJbzbx6
1Os3NkSlVey0l5A8jFWn6zexdO+DvrtkfK5W0ajuhgqk6zgg7stS1VMDDcs/8otiyi9Mt3wOcubD
s2zHI4/zT56NvoIjf7X0KemUfqqspSctirsx0eaXFN/qujSiaJ26pEcxq+39OKb8crz70Qg2UKXJ
Fgns5S0g97b4q9EmGTtndsSVkWpQ2QnWuQsbL3sEpEiW3GigmVMZ0IYwMFgGEYfBQLNaRYKV7Vxe
o3qeGQ1qxxaP4WthcoSUXgvNPmYx7BtltkGeymZ4sPaBO7sr12qrK8aa9bOZuvd2ExeIIOt4JxvS
qpA1OpvZ8eTeq2wXhZX7AEZXw5hmDA9sZcOjCSTD8Z2wyW90L+jeNYF100eJady06MDOeVxFKKb0
iIw6UvXmTRapO0OTaNdqSLdrvTBum6z1to0bYB81iKoJuHNWSdzH64iIIuQcY+Xt6sqggghLie4w
nhhLI7tetW6P/kSXY3cKqW4hWNSa9eBg3jyZuS2IGGr7dTMhg8rjhIWSxWdZbKVbo/6FbS5Ow1RZ
QPwogclHS9rpKxreWdu5NSqjr5PnDJeZDlecRYGZbjIO1nols5A6OZF3/3vQf4uo/DcPeswp0E3/
dO78ZVz3Idhz4bX++JkfT3osWDCrF7apsHUmYwtE5SfOWkr+iJEblQgMvGUk9zNYkuMBfZsBTRFG
Hv4pBsI/nvSmWJJIHSnwefFIdTkEfsK8fxu6/nN45AcXjnCFJSS7HktCiwUAw1v4dQyMPlLGRDcN
5y7/HDYZl/TbL5/Gjxf8Nbny9zkzDO8PL/Bh4F6PRpaXIy/g8iSJ3HzVea9xf0b1iRDg71/K4pP8
dfCIrw+TBafiwuNk8Cg+HFqTbOBZsy+/TKxsEgmKNo1FAOeH54IztD41yRi671ERMPreUUqRYQgX
AGMBCC5DVGH+ucBK7oRXYWdGbPR3QR0KUJGq+xK7gPPzi44lkmaehF3Oh6zxEpS6xIlMoOSh0d5P
VYvOObaOTZvI66QqwFRPtJcKzJTSGXAatYUcore1AaRaT1OCtCOvovQO+kjYA/QwFbpkEDFslFax
PbGkVZ1+rJGeP0xj1sEWqwjnnPspG7agITMjPzkU22trtOezi+Bm+KRh/lmlWgj+2m11/OyOZRpX
puaUMwk8XoRHB7WhqTZGDzxAK/02Tdox2DlZHTe7/z01/pOnBnpJrvN/2P3+8tDgqirq18/Fr+Xh
95/5x0MD0D2rQI/uYgEju1SbPx8awuOhsTh3YYCRFbJkzv58avA44erHqohnBcfpUjr+rA8XJr4E
T2uzGDB4enj/1VNjuZN+GfELOK/uklMNEhNCNAu13x8bgiZSQK7RTizmFwA4qGh36p7rH4xw8Y0Y
nrJriJIdUzM7ti4ML8txRuUMPZx2ZRWTWXI8IxFJjUv14z5FbhIu96377Vrsvl+YqQvbPb6wiJyl
+575f4NuDzeB13pAGUQ9FK7CLu/G6EL2OUt+NPCuo/Gw0Zi29LRE+RGEroFnwRiyeGL7H/TiRVck
q/qoypDt3sGrg5q6cU2yTG/oXLvIuyKmhOxSz8QnlLv42HyrU1hJso5Ap2nlTEDywToVFQmj/7tr
/pO7hiONNuRf3zX/l72+veavv94033/k52LM/INmBTTe0rlIttt/LsZc2iMM0Vz47Hwk//zzpjE4
ankGcgoLzOm0YpxgP28a8YeuczjiT6Ktgmj8XwVJfDhqOZLsxZktdc51+rOPO95ElrrZGKa29zSN
yWqcTPO+88zm/pfP5J8cuMuJ/cut+e1laBBpKakP4EF/uDVn2dQTEx9tj5Vb3sMUQ9zTCfcqH+DT
fr9S/yV6ejm8P7wWnFaOW92AYYC7//fHAN8F/Bpyh/aTJAxK2HV/yWMLW9QsxuvSzhly/v0vZ8i/
/noO/RqNLk8/0roED8ZfC5YxbawKhAeh11MdYECpivYCq1aIEQbziYUMZ/AeBT5zfSs6BFacsDCp
dzbqarWrrLDzrb43hxW5XkhVkrjee8WocU57tXhTWJIxdTTeDhWYtxtmGo2cY5i2lmRl5D/5TZaC
kc3oFh9ka6sjiwYmbAEGnoA6/myGoIrXRqii3VQhzonDBkQeiW83OoSUL1gf58coNetHpwwvRTfF
m8HJlM/uUOxn3UgvTZNZrB8lRnejN13+lSa6uJqNIXnQBanUSgTZ1qoiUnvinEiyQg17UQSUDHNF
ZlEv8IYDqWTghs47a43m5Mi2OCPuY9iFUOZVZKG2J3Qb4X6tEdRLfBtzzdELWCdqevHeuEDt7Tkf
MYHNUcfKcWDMxlB9Kxq9folTzRvS9RjVTlPxDBzCoXnxLN2amotIlcnWUQ4qxiHgOieyCaw3U7Rc
vXW1U74k8MeellipWw8tSOQPovE+JzTTyQrwjoOhT5+KFE9wTLpv76KhogSO3lKSr0gLUWZ2JTJE
3lRJYXHhMIU9TWh5H91pBpcaxDVWgMWSl8yY6EzE6FcgcG6jkVzLYEym2wi+zKaRon4BHkmy8ija
LQ2aZhGaZuef6zyPdpGK3qc6Kdch8I5TSLwZYs/ZivJNw4cTqSC7rLKcFaShazcG0OkLMQOKWTWj
TPEx9EJbp3FC3rZWQETh2DuwpDHRlKhmY0xxeiGSsKPQttu3VE5JtpnD2VYbrY29Ix9Bs2Y8+F61
mT/IoT6rTCBUdrLPwhgHNGnmKdDYQKVp+OA1KK2qgHUhy0ZORdwTSMwGBZbKZPsSxPbKKdtTotUm
+uo2BJgg3OQVNkPAv+x8MoLOWCPenvCg2dVtMGT6hR0119Y4DJI0Usfk0ubuGVGQQY43MR3L/suY
E/tn1Vp7mepqfmsJT/D5Zq23EsfiFZI7gAxz297StWo+DuBb4DvxprPmZ41t6lmfI32jT3Nz1px5
3gweq1elvM4Ppddvp9y8UUP+5BhBoe9jFkf9Ei7eR9O7YpGir5hBIECyO+zc2Wpyl6yxGcntOg3z
FJiT3k0pcYSVPV+4QzaNh8wTEPl9Jr5CrAINydFj2gwAu7D+d80Q8kEU1bqbUAfcE23thm3GDn10
++Hemdpo40kG01g1USn7HPYxTXhFbe21LvlzQ88m8XnUTACG0Dx0PA0ue+M1ASyTu20SIppNcGkt
NKt0mMPbPrUW1GFJgOfZrrB6rQpM4cN1iCeC3UZpV0108gKtx0YJyMp60UucchAfVEAY18AcTH9M
ukGzthUuZ+ezQ+AhMVwtLD4GPeDZ6zuycLBZ4Gdu0hfNKtM7r8/jXS0Uj+Eid6x9L9rs0QmI7oYf
pJM4OHS2cQRPQITlMPcM9ywCrndWa+B30IPqQo6jtdeJNWerl07oMfPZk/d6VJC411TL/+0EdnA3
Td3wbusKr4CSqtzijjIORYa3fNWR/AdeIDMPrEzVEdmct2nzjl1BThnGze4OxakyTXxcTu/IrbSb
gn1jjKKfsZCvGsEAiT0Gi5Ug8D7hqcv9qtXU3dwAIV1ZSuuQqfZDfjMaZvnFRGN1wRuJSZUH1YTz
w8vnNTQ2IlcJ9CkO+GG9K7Ln7VcaL96fgUllGzROfqMNCAz8FNIbobHg9CI+jDb/ik8xezREO15n
aWKDJGX8eRfmJCqtGsoIycMjtTvu22z9vyrwP6kCLctjFv6vq0D/lRAT7CXxb4Xg95/62T1J8w9p
uEwAluSHRQf1Z/ekm3+YjCQWlO+3ATv1w8/uiZZLwt5wwZ+QW/KtRvxZCBKRY/AXOnT5UGxg2fw3
3dMH/j52BQoYHUgYCCJqTt38MHRhh4yXtuvGsxoM0i8GFMwkYIGqJB136G84kqZjMrJ63AiRtqgQ
zP4hNRs2no2nqqdfPr1/Ui/KjxOab2QbplxoEAXyFftDRcUNWqZe1PWoRZQ8hylqq1XnFBixxh4B
xKofzO7F6UuKpDp328oHRoWEF7ClY1JuOeqz17biir8jwpCQZfJhtjRX7ibbCr5IuJrj9u/fsf6h
kl4+P9N2FqASTzpq3A9zHjLPIr7bqT1Djg1DchLn7KE3GbNtUT6wEOynUSZrktFcfAs2kvYpFcYu
Rz8tsfIV7WdWk430Y8I811iImY63ecRR69RWClKySKLrtMMRjDGlWWNm9x6bqDrByrXGTUwO2yXR
ZX3+fVbyL2vpv34N9KCsSBgUcm2Auf69sKWfxHhSZs2ZgAjvsQgZ/KGXQn6wKlU3XqNa8+7KQGbP
f/9hfqin2Tk6tEPU1EzCln8sb+sXNhcmxdAk0kudlTvLMyTQ7gx4BbZqED3+/SstjccvzcK3V0J7
iOgUgTCTgw/XWakgyVV4os9gNsxXUNDI0YjWmwgSLaONqIBU+oaY3MIHoDDk/+6i+TiyWFo/oVv0
c3R5PB0+vLzjGDFyVwr1ZSlKpEhnvaZMabIdeNpmg3GjIFKZr343ZNU3gVrhfMH5BVnYm8yLkeA+
4VOH48pOIKM8GHWpU0G50/Sl1MjNFsTHwYMFnVDvmenMP4Ii/+Xl8bHxWQBNSHZ1uUyXwSaZC2Tt
ly9KEP2uLCvQLmUX5K8xhodwhVqwRdeBJFCFxyGK0zdgpDAy5gpoI2Ls2EeG4nxtqbZIiYtCUgKL
pP8S18Qu9xaShOPff8WwvD5+yUhLuYjQpjKB4u780BHaNRqtGmzIZWLCd/PcNRPHebdwrD1WRV0H
aLASN30+WR1pSBEqJKl2dBblLkMzCo+6ym9LUrvGlZMN4dOQ5MVhQp64Kq2qfIBv4K6Zp5L4WiAH
BUlvYGkJkkadh1JrMMAgzwmpJglhnimGfL2P8j0++OxWT8JrpAzGyADHqc6Mre5bKhvyxXsmszKe
dJ4NZjfPKzG4yUUWWe5LIHDdRkRMXszI1j0algj3Add8jCKxxtQyTO68lgMhrHMyvpcNDIkODOKi
zyTlMGiqDkmjrt+zYxogdDuajFcIgYI3D50K1lNVaZ+6HP5JWTZYOwBhHGTlZZ8JYic6FXdbehd7
weisejT/R9ZCnY8Io8SFoXtX+LzHDV6DaivlKPtNZjkS0MIA5NnvdUIa88aocbN6VwjuQrEGV9nu
OWr0wQdWazMddrLnMRfRSa+98s7CSciSM9F0QIj5/OraRb1BCJnM2z51w62GGeIVS/TwFXRVafmA
pgTC1FDvw+3YJijhiMDdTGHfudu6CCKif418r/hXgfuZNYV7D/lklSDF1fCzDdSOhTXOK7PNAt+g
pMsx2qWb0AQDdzMY0kQ2WUM5SriS2q3RDqyER8MZL2yMX1kAvK5q85xIxgVS8DkKIl2fX5pBGxfT
l1fzKC/e9SlPWpZiXdt1pTi3aQsLClNhNe/AXrUB/KCYQi7Rs+JOOJpxSCaDOWHHdxBgpBfeyNcF
k2KtgoDzkA56qDbkxITCr7NWBlcRDQFEmHRyBra9Y7aEzDetwRU1BIjICIfmLNzaWpQEV0iyDDv0
mRfSUUuDmJutyuLaW2GWYA66GXGVU+V6CMhXUwB7E0hYgMg48khsQjXoZHSh5BYTqKXCfPbd2eKJ
qXSUtH4e1VoGZmYKm2tcjDAtizB2v2pd78RiLQq9BZrkdu7ZgtwQHJXhtI6V+GpsqnnaN4KnG5CB
MHLAkjb9XG29ulHxdsrsfNqLpslL39IxbvkOepVsVwMl13y+Vv1JK/NZshi103zNf4V2ha1dg2LT
KvWU5LmXH4zaa7NNCvDydu7oLbYJFkh5ioaooel3Ij1q2bT0pbrjMDaOOFL0dNuVvINN0WbhvHHl
OKNUTKZyuMxduEcbjVulhqglu2NNqmG2ZtlMeKYDwa5kf95Qnygy6+YvzDw8pKG8gXxtTAQSHKSI
zT1WCxQJQKcqYx0XMfHTXZDiZhrq0oPfPiSmbwDdnDGQJUy5mbqYW1kGkF+cyHPKjSR0qjhEsRzC
TeqZEXEw/HuMMeiBuXxCYITjEGPWxWeufarxWZFMHnMf6Wc5MzZgN9ObmnHPHkfvznbpIfRW+JEu
mTFzJIV4TvgBD/OzsQWmL9ULDnYVHSsA4+O2Gaw5PpHn0d6b2FherTHAyOpKLl7AwvDJNo09x7x5
yKdw3AyCTHwsPZsYmPxLRoOvI0pI+jvsNsNbWUcGjvYhDDYu6XiwNVBmGFuLaHlyvOtenmEGGOZN
01ryXpJgDacLxZqLTHxykJ3qeRLva9ALiOLZs+tXseZ4j0TNLhdnklREg2cNk4VxMlvXZ57EdxMN
ijdWwMqRJ04w7xEdMFd3zlOyXrvSG4sDaqhAX9LI0/RWd5VnHkYzGbrLdmyX4hMp9LWVava4KdBl
DoeimGdmJXrezgB9nOWXX976wPOJ94Uh8Gxait+iq1DzrqK0SGffS3tunTJDc3ejYO0Du+ioCkL+
jGeq3qroqpLmhEfNKCPB100X3l3mWoTfE5VeBd5BoNLZTD0R0nzr3Ew+vxEPEMztS53cqvwRVYN3
hHAZI2XABsx1ATXkdVB4t1cjufO3RjuK5hRS5ianooS7eOdyWuwaJeS58sLqxYQah37CjGL9WLih
152Ix8JrONVOBZQCsOau1PlY2fRV03uapdb12DXYcSvUHOnTYOdhswdzkX8Fx708Q1CCIWxAmoFg
F4pYs2VS6z1pIsi3+VCGzPVMHnNTPUS3MbS6EyyBxFpbeq3DCc4sk+Mo0r3HOtH6cJPpittk1gLD
O5iqkNWXnAfydHQll9QGQhHXSGJhjN9ile83HDJDdZJ1pyOk8LK256Q1ekHpXSWfag/8mzZRph9n
r63lZ3BkU0MIp3R6aEc6f9WYywViNUBzPJR8LWx4MNoRe9H37eU4OZjAeyaTrtPszRwz2n4eFjgd
HJFmxpWBvuJS2aN5obUYrTdRpfL+FJLbEPmu1eTRPZVI81nAHYRQ58RNv0qjhmWtN/RuxSkwVXcY
WGT8LAskqf0KiFI6PZQtDBz+MuTrCLDxNx61oBze2GWhD8mcxkZ6Dw3zBkFkMO/qDuPdJp47LtJY
J634mqTz2TrndrkAVspe2JemjCDHTVQ3zWaAB4PO3VXYXzCILnvdpsk2KG3Get1nDCh2s8s6bJWa
Y+ispwDzuI9k0K6esLzK+ySqudY46bxHrvW8uVaeIpWx00sPWvj/Y+9MtuNGrnX9RKgFBPrhTSBb
9ilKpGqCRUoi+i7Q4+nvh6yOTMnkKY89OD4u2xISQERg73//TR5hTDN2X8NJmoogxGbhxOPAMvgD
npQGFlkZoTV10Lg4SYSs6HUV67xNGodpvIz1NgWLlVWk3+ImlFl7slnwCYjHUQmvUqlUg5832DJA
m8+79ipDRUMbif/6piE0PsKuUFX3U22w7yeGM4QzB5F9dapK/0dS/IC7IhjL0AX9ZyjlJorfjKD/
/AN/jdPU3xgxu+rSspETCbHibxTFYdKm2dANX6UJ/4WiaAQNm2JJcqORtfhj/4zTnN8YE8EopEX4
cwj3L5gr5w2RwfyZls6kqqWZI7HtrGEmdQlsmJZo349qFfjEmqdHvPuCAx7EvadPZvOAtf28qQjv
26CQCA5O1lZf0YKPn83Cqb4aVtI8qHrRPKB2F+tXT/IXsMpZI7T8OoG6gNGHKZB2wtJ50665HSwu
DYb/PumN8slkO9/WalQsqTgAKTVV69at1N5rqjI1PpqSiaXNetVrE36mm2TCYvEFQ8iCSPD26hTD
GdYlcb2n2nsEadUJH+1i9yp1ZWlB5DTtS6HCFeYxWfbFaLjxZy2R8e/jXMzf7Q72Od6Hk34gv6JZ
g29m2zbjUwydvbTuQF+qyRs7m+kGjc6lxkG8MdTKWM2yC1bJmJMTZPQNicliUivP1nrNU4meWZLW
bSjr6OHhdHYRRD29tcZVn1jia+gUxCQ2hEjNjVNe2Lh4rGWZdceoaIoNdAHIjkqrO+kmJEQnYsYB
iVSPDfVBkVKhdrHvOwTlhDXPGDwhu6uKa8mJuFYiBYqkLPV+hydt4KU0iYuvWzfx8YRTgPqF2r5i
9OPl5GI8FomTUwo2rnZpDklAQszUPlA+2ctXHwkOznjRiDMNBN6do6fTZsAAdQs+H+N/IPhYgErW
R7dTkju1iWPNTxhAfM2g5eB7ZqsUOBHGXkOny3jT6yMpgXhTWMcxcEI0PXVtZSuULO291pXRumjt
odtD0c1CvxBFexxjIlU8TR+aAIaQpm5yLV1w96AlmmtlWpWmrA20OBfFuHhWhSHxU3zE3G6VyNng
tSaKsTN7IZRVZlhyNZjmo51MzjoyreI2LRAoNSEifOxZIpozSazOKlRHbaMmidzIdjBvp0woW3wF
w+91JPpNqsYbiIy9z0519xDv8+Mspv6UoJgc5sRJfEic9lNkt9VuztV57ZIxt5tiWc4YbbQ4l9iJ
QM9IG4SdLbGWzdaBQMWwy6FZIxT8i56IbodhyMBQE0X8DwMh1A2ZxoSMxYWd/0D1mpYrMcOZrc0Y
d160LTWwXz+b+sqypZX47L1PUagk+nWXxp1J0xfkjJ80mceMSmtyyBBJ6EEdeoRGFIzAqjb9XiRR
QOHWymQr1HL4nqY9nrV9GuV9BCzHp/qqqV0ZP0HFQlrnFr0hbppGBoe5m3VkT3rSP1pjHCIGNUX5
NCuYN1L3dCMGF1qttN+KoEswg3BbIkwtgN543XayUNZw1KarniTYyWtUHD/WXa/M8adJL6dp90fB
qfBJJe6skHnoM08KK/ikeKDA/cKoa+VOKLm9cEgZLNdhxKegLS5ltHjaQn4tnzCX0feanIjGUEaK
24mwwyOBwcthGHH/6RwXN8mMVTOu1fWSgOFyNbncGw2Y+Qntijasa7MJmlXUG81DG2PLtZJxz6+n
Dpl3dTnOu5iQDrI0zPLr0AuXQsrsq96PBjYy4EI3KqtOHbtnlUJfvWIab6rXbjBQQleklT3JJnNx
P1CymeRCjnKXO49ww+3Euk2wJ+Ne2/56jMX8JWt0BXcy4lrmFKAgEEE2+3wJtOnJ7LAxrZYiXOX/
pSG6atbRpIWwMEptHvrHIhyzGCMWErOeuqmlRJnk3FyUcrau60bjF/cl0ZeboWsZwsNTr7a1I7Kb
qYj6cYUYB6IeOWrjXReH4gYHHzYW2sXsRpoAWh7qHYxtnQl/0rG0W7FSscjIL3NMP7BU5BewdvPK
II5Jc7D6rLF8gz1vBp0PFGv/rqCYxQM1lqnr0Q4Xml861oRIKiLFehVhwva11DAIiyymXb5joYkN
GHIgfBzFOh2a8rnR2s+MkK19j4G0udVad7jryCvMfCU1gn7rRA7TSg2GI1zy0g08w8TjS+vU9Irq
PMDbTJmKyygb5L1Iu5HZctRhf4F0KcHFV4s25ZCuE1HCp8w0c7w0sqSkS+mjy86eZbNqayfbjyAf
5toZpXahK1m7JzIQnyYWkHKf8p2hidDdCQeVOitXWp3bYrG4ahxUXoJJ79TaxbRlYDJx+vX4NPqc
46GHPbSxQbyEF2iuNw//Kxz/LyM4DQ7eq2rnJ/ri/6NiKounN0Ss0x/5a/62UBSZskHDtQHqTryg
v9iLjOaWwmRxBzh5F1AX/Vk56jZELP7UHxO2t+xF7Tc4kA6UW0o9clD/lUEByZNvqyOMQwCmtcXp
AD628VNCRl7jljOm1kBYXIUPPFDo0OZZgdbAKlWa8N4hfTmp7XbutilpaLn6gJs5ricpSEJzL3Kj
nWHaw78S60wmshoSptdFXTmfYgvhqkW0d1LEGqfYMGLviBoBLBqmw7RLlGFQMOkiayXv96he8qZH
dYv7UVtdFdmUFEyzYxglrlMVlyZeJQd4Tb26R6w+XU1GENwnel1h3249Kk3Zb4eyt5cQS4ImzaS6
THJMXfJkZDBtmqm4j6yYeXYcwRwATlqwFzJqqT4wERyYs8/wpixkhscZi7wnKNGM5Iu26a9IpaeZ
BZmDFCD7pVV19VDFP2Dss+3Yo7TwmXWgvM7D2r52+f4nXoN4b4uzNpMUq5raLYLGvlspS455lBvp
rgrksElmafPBVwr+Yky3ghGvk6C/EWZQfG2HSTsOVlT02xLJkR81DWSNEFtVyC3hNK8Q50o/Mev+
sZXG9CWYS9vyECdXIwcrYTpYupncKHZ8nXgMsqQmdhJ7hUZYcm1oab+2wqrWOKrl5UB25mLvjls/
6CdTtjgdzL0FFeCLm9DZihPgHJ/A5+gERHPQGT5BwsDTNUC1OEHW+oJec7oDZPdJa5PctMDb5gnq
pjAH9maGQBQq4DcfRFBxHE8ByMWClQ8Lao7lDAD6dALTcagEWNcWjN0OYvVpJpxmk5pL/7Lwm9Zg
wtNTvgyvwWdz0PpyrD5pyFQuUkYcjwisrVWg9uiEKyVsEYGCQPhC2jeEiDEJWGYCzN9ITsSgh1GB
ehobhGFWb6Y+HIEupHszLvOFepk0dMvMITqNH8plEsH3grLJjDr4SCC4e1J0xL5dpheWaQe/sxsY
aZCV6T4Hec+gg7FNn27Dthb3AXYU+0Hm9gZTUMYjbhE0n/AR+6Yus5N+maIEp4EKOyDelzaTD286
jVzCZfqSW5lxSJeJzMLr2/ZNZAV8OKDsIpkBa29Og5yGkQ6O+fK6dtT5OWvzwAeJnb4gKMt3wWkc
pCgqo6FqmRL1y7xoKsfiujYJ11y1p4GS6OPAM5cpkxYF5WcrrNvVoLjFHkvn8KGF+4WnWxtkx3SZ
VjVzinN5m29bPsgQoQIDBo2RqndmVDOpOQ29yoKegJMl0IKLkxNjZ7bVDYgMkiJLzX4AxUx7KIdo
6paAl36c3KWY/5YAU4NYD4Nn4sO7W/I7vdIQT+MwPZAgZ3oFhczou72wZerXOoPwDBS6jqrOuh0A
mgA+VwTIdZP8o7v8H5zyAZxiQxF+76volUXx41sbf+va11/GP/7Yn19GW0PbCdRnYfLEUgW3+BtT
sfXfbNj8cKBteLN/KEL/wlRgpphQM5ZOnh+xGPT8RVFe1EBEn5oOU47TF/VfMVOQ/Lz9NBowAWAB
qMAp1PoL9PMWOGDIg71QGfe7sgg1X0R4f0Zz4Xpm2z5OVvrsqMgHqxL1IqQE14MS1azGcUrBe9PK
U1vn3umd9EB9l16NXXbZO4tdtmJBLpH6CvNbBj4Jo1S0guwkPCf4OOaqj0Jeh7Bfu5vKVTDbsTrX
gypxV8HUp3VDPJ4YTrrWajxCQzhiKwaavZdANkN2Wqt+kjaPfeYi+o9LINRyqR2TZ0upVD8jnx0L
WzTwfCnlvurlo+ZElTebtKgJ47k1UYRfsOw7kob+3Esub5nVY1bCQgpbyJOE+XhAXXdaxGdZFNwP
eeD408v60dISQoYX6uqgcHsF4w98WJBU9oq9l9LZI/1smajxaHomfGGbE+mdpC8iVWgbLB5l6cjG
V2v+0qznERhQO7kFHoPq7PO4aXwGY5wKKr+hrwz8PXClpvAX5S4xYB6XJIz6Vm3x36bG3eB07Xr5
k4kBJBC7uN3OYjFPmXgEFVkna7PV5ruwzO7cKWNi3HBJKm/zwjRonSmuxbqr+UF6ZaW+OoefCSsD
k7AXS5CyeJmKmqmCLjE2DyZsI9KJwxdk4luQKRrPwb0HTWzXJ/lnA17AZ5+mjbEP2kq1x6oocZt7
XMlTONY44Jz6OqxY593g8PR0cHJAZ3vvaMr9aZHE9YS3jFE3fmWzDphv3eW9g3me6hJiovUM8PgX
rJDv+pgfFSapsccdBjlKgoVpSQLBwXZbwVm/rKKW/y0V5nXcaByYZSPW9qJDtgIQqJnZwopirPIQ
GV+znl9GFz9J2PXOKhviZ3j9vPuZf0oCE8BKUwp/aB2MWfuSP5PzlGgTHV+gsroid8X16JQfT+87
B9ha9RnLisTCeRNGLBks3nj1NXKWznKyg6qFL2xyVjViFcZErE7HZqmUy17gEzR9ziL+0XJwBNb4
Iew8DDSqNL7ueFzUMPcTg9X1ULNPbHsIDgMsxqsIGxrPtZtHG1d8z7J5w07HYnLYjaeHUVRsikHh
f1ql+TNxmmIdMEM6ZIJsVCNg0WZpQ7uPgdARp87KExS6mDiiEdbbqiKQU4i1TEvVz6XBI6WrXQ9h
1Fw4jTJuQ2hOl3odxMzBZvpQ8jY87IEImgBRwoaKVQZPkzFpkV6h+FUXC1JiQ3rcGxAuZ2uVfQLf
O77rI/P6tL1AAOadShYrdpjUnx0VH8b2dLtqzus2Ijc9hJFabEd8K9Z4j7MNU9hEp3er5Nw+iMml
RYYvRwhLoKiANUggqXBsXQb9djpvykq6W6xi0jWDVndDYZj52AFX3mkBLCucLX4XGzMi54ljzO3Z
38bszrvTa2474llayTLCT6xd94kWPFWxqexMcCRvZnJIkoim7EiL5vTC6RazDl6Blr7geaRTYrN7
VIXdnOuti2ZQCw6q7IpLhvjjtTmaW2dInhUExqjb0cEHqVhkv+yIblaVXWiyT0uKxsuJKfXGtlhk
Ra4Xl2CZXL3g+MJwF/M5Dgem0AxpjK0bZQCWyshfpg29h0DF8uxW1YkAMJtVLRq5HyyU7kzWHX+M
cxW5gakTzxlyKIYah9vAq1Ps1N0GnbiLELpuZ1CrLTMx8reMvveQK1QeGdKxN3Qau8iuyh2CKv7F
xrj0dDYJF6TitGnhQPT4RyG819ro1pQsCWkad2JaNBwAgisTSiKfnYHFVI8VNRRRG2mJRylUDJwB
LGO87uz0hXaVRzOxA07PGqA+9dOcv7LTeK9GQQEP2Nj4igNCmBkmQ89MCW4FFi4+XtrZ1gnql9rm
P867ZM2mr9B1c54YShZvNCm/OSo274VCGV3W9pe8ZJqYKtGtMnTXNs3LSkc3cZjiEaa0kjWZBm99
IjMqHeBaF6MCZXjO5t8x5AZysagIrDVIZ0MU8CyTZ5GUo4+Zj4vuQRX3ZkjaQOOg+b+C4NEd4kHl
Feoq4P4qCDWjWy9WoKuojNvbKDQsdDEYjmC/JrFIT7wpJa2KulI2a4DlSiM7sVYOVdA94QlefkfB
882I1bJbhfqYvji1rsy0xMo8Nx4bY9jh9VtuGAKPbkXyR617VUJGSZ4YveKHfIp8uLTBlTuUs7LJ
9GJorqEtOjY1s9Hku3aaW+VxIkPKixDkZJdB5OrtSspMA/KdsCa+NntLTER5Q3U/FgQWHyLbun9V
iv0fxjHUNYal06Rbtgpx9Dz2M3NJ8CXludvZ8YTzzBy9xCkfF71w7jtGAywrdp0Rs9Lfv+65Qup0
XQJEmNE7qo1g+209BXVQTG5bdTttOB127EE9BlgelBQXovTl/audkTmX6m0hxmr4P2rY0DtnV5uH
EAfmueh22cQCWSoBN8X8LsRs7Y/7+l8T8EETAP3S5B3/55nqDt+XOH7dAPz5R/7CxkwAsIUWYutk
iWqm9U8HoFnoDVEoaKwXg05gGbj+2QEI8Zvg0w7fGfrsyfXz7w5Ac37jVSPcYdj77zuAMwLnQpJ2
EPTys9ADOQZu5m8XLCPNjIzqUHzCtg9f/wpyLEltGr/Tm7PcvayMUN7RFshveGiBL0WpchRuDTRr
KBMVA6HoXtaMVJ2QpgZfsfCTRGW+RmXCIEAl1clD8ULduChd4PewCfBLNNGLRCOkBIOSoqKqvhQK
EsLILQZiVtJpW+KpclwYXTsXh7FVRKraD4z2geEiYzBuFLQmNyN0umwVNe3w5AIaPWHsPMWcUDw2
REA94wKZSnJsMrU+kN9QPYOIJE9tOEy3sDjodmCYfQX4J40bHy6b2ejc/uhlqK1EhYAlBE28CyPr
DhJUTGpe1ojPnU6e/AdHxuks+md4e3oFpEHbvFWo5XganDGV89kwEiVorE+zhFRj6p255P9IlEco
FdOVLuoFaBK5ewtSIi6x0+TWKstB/YjDKD6rUTKtiSUv9+7c9VdzQCii6Izyu4Z876FgZnOMJow2
zThJroAjtIiaE2UQ5AxnG0a0FV2DC7bjyM8tmM/OrIZLHLoEwh+xpbL4ntSYfL7aJL84nxeVbfXm
po3leITk7AACG3S7b9ddhS4jxDuIjOgyD75qy9sPgegemfyPtyTKyX2X6HKPWTkFV1QQc4e19rxp
KAppNEf1uUo1HoNrDuPNYodyGErd/BRM/LtaF+IH4yTtIlTEcBN1FoUptnu32Ft/CY1RbN04zr6k
BQUQuT7qLi6GYhspUtnio2f5Uynb9azmrGm9VfsLdda/F1Z3OUih7douMHfMYZoW2BEyIb3DejQp
pdXKjTZm/DWDZnMwjHL4Fkd8aGDFDt8qGeh7e8rkTtKVwGbDPqnqu00bD+ORTZle2z3ODFmTxrtU
/443fyJXViCtxk9pWS/Qqec41zpj58ekSK5KO3G36kwPJBgPU6wV43EseEurlqj1qzzS68vJycQD
uQHVD4eZFPGSg2wISyPmYTfOKK8K0NadO1bxRYac4+rEsHMKrb+CtMbNCZ32aF1Hc7KbJD2Mh8uZ
OCpxO940rcYDFWiu4tmhmTOXvamkM83a0DwYEQa8bpiGl4ZB4JSKD+wH8eJnZxYwhSNQ1Ki6rul8
2cXJzOoVNR7rjCAIe1s5Rngd3rVuV2wVUNQv0zg4vrTBEnA+Ye0wcP42CGf2mraBwWAMU/Q9qcrx
urJEcKhbtX6wawO/yyhTGfBVj6O79DWdlX/G35eys2eet0p6LI4y3v1lScLeSmWAvW6wVqRlKMVx
VCV8DnviVqdOma6MpfLnuJo2vWFiJ1cRMn6QZsVIF5GkWC9EQv5ObPSvaaXmu9OyrRJak3hB/GVN
Oa9V2P2UmaM+OkoOqyXRmocCSh2tbEyNn1dE/0DBLeLnQk23dSkxK6BHRGOod521RXeBTRIhfs6N
o9bl9AHT5YQJ/bN1l8eP54qDEAffadRW9pmEZCDwBm2lDI6Q53D3amEOMT+tlU/J7HIHWkJslVU3
yn0yxczNzbFyq6tRFtG4JaKTz4vOHuzIi6qh6KR99ZT2cC5Wbg0Z0SPAIfgK2M/NqCLT9nXcKf9W
GsINQJXiZ2HQowPCnYkWCibGUotC+5hZAFtjoo3XdRWGm9oKiKdqCs6ZoB44LwQhV4tPp7KmUa8w
f1TNC23AdZG9B4CBfPlJH20Nr9+RIlZUXbCpMye4z+ya4XlUhJnzBxj7H2Uhp+/x2cPHIggulhAA
Yj9J8Ad4ffA6BvNYdiZj/6FpghdWc+DsQCCyL+Qpz1fJ2Iw3GROqbZsvU3NRFNbeQYp6KHOax4FM
jH1mDhLkvVbuW9igW3cwsKWSdVfczE4TX9qC+x9Ih8R/EELkC4ZcFa8oNp4Rq3Z7lYDVHkPEebzt
jCVyxwZro08wCW8g/W/Vdl3wICIt2WHl7BygoII1OLa1YWwfbqosGr9Kq4AbOZAHF6O4XROTXcAx
FmL8oeHeJZmQG7Apm0po61mvsFUt02ctlzuS5wp4RGlV7TOjD74WNludmmC8PW09LG7C7xINLcMf
CJK3BF/BziD96QjMMXW0MXTgrqij72rVzISwRsFXVh75Xlm+nCDLo0ns4NARRHFlqDOPz2Bmc6xi
SQCHyNN7pmY4kBiAcI92nnzTib3Yw7gY9+lATJOUgobWQF4djaRtmXY2XuOsx7fk/Q8oReKbLyjb
EFdAagaM3M1TOXhWNnBWA4OkfQ0JTmvxzVTZYKvT2ZwNY03YJNQJGylIvMKyM9xQilVPlmjnu1nj
TMKZpdnDyLKxgEqyAwS1ZlhixmJSKFHk5zCJik0Lk5ztqtnq8zSo5DvFbfsskFT/6GLbUHyA6tz2
YXaWeO1Sjl31RWuuc1tldscgFPM9OAc4GJCpShtMwCasnlAZ/Wmu7P1o5J/HoSSF1I6aKYNxEm+x
dUNnz8Ya/KZTu++1yWeF9RX5Equm3ajNhFeza3d2xuR1pS7vtRri9oH57g5Xvn7yRxHDONKnB62q
sGYoEVvze6J8SWsqtjj+sVgT0Rieher9G0YxORrBPj2UWgJ1xiWUcmVBeN3ONbrnKzEGBqmJXUrK
X6/HXxolgbQ7V4MOxhnnyQPpO/Bfs7Qmbj6ibmG+qXMarJqoir6TNqYdFQSfFDhyLA+Im/lUNTmJ
i6TZhSs9AsZrxwjUo+lSjrysbHhQzbDoxYO2Yxtg6ToHnmM1huFnIC33Ydg2+0A1+OrMWqI/R3pA
FAcgeZWSqNEu5Y873YXIHBXcBmr1Oc9KztW2zsFWOdlVTylwFAzNIT1MLASsnJmNXhC0GpWeifnH
wnWOyRDHdPguKTDRW2l2Mh4lteWOGajL/K2Z5xdhpc7e6WZljUd0CoBgBaTlqHIe1qBAyDeAauA4
ycAGQlRYhXFNlUlEpEQjBpWf3NYA+bw+Zy9gmEcMEJGbmJStpO6lOEJnQ5pf24h7bkVuDx4fA5cn
407z3Wkj/a+z/aizpYCiF/3Pne0GNWT8/elNa/vHn/mHMMxfoZoalYCxGFNxAv1J+3Ds3xh3WUi7
UTByUL2yutMxrVJhnEAYxmRNgGD83dqi1V7Is0y8UFGdyMT/Rna9dBCvvpQEv2BVpRsa/lf8W3UZ
vb0WUIZQzWenKrudIOO2Bdt2EVeRCu9eGp0ONY340uISrmtc+G4E2vnqWf2iwTmDZhDOLAM8rLzw
zqK7PrflIT1ydvt5bLdDJ/q1PeXWWotFhnV+nO/+i0vBccHWiF4BuOvtjUpIh5qWm+3W0PCvyYQ2
MFvBxhxuTf1f3BWP0tUtOjemkwv89arynrUxJWbPwKp6HGPkeXPtS84crx3tbv/+XZ2Rdk4PUOee
DFVnUcASensptOhdmpk8QDcOEKVPAs1OZ72MveWHRQABp8RrdfGU8JAXl977F2cNvl47f14ckH9Z
xXDhz+6TI5m41KptieIxrBVMP5i5mlFfvn+Vn9eICYYg8FYD4iEI6OwqDUYgTV8H3Va6UHNZmwWN
lznWdr9OqhwK0fuXe9tym9yUubgcABxRvmOIsNz0q5cHjUbokdZ2WzD4Fk2U/GHr4sUJyxwX0fzC
Iv3wgyLl58cIr0lgWsd42dB+chUOIoB7Ry+7xdQfBgMCIF6WW37QkCyP6dVGP90XUgYs52wVnP/c
0xJXbI3Eu7Tb6nFPtaIolwCgNxMVtDeqULv//VN8fbWzl4bPRFiHZtZt8Y3RVgH2LWGPe2OVpJg6
QIwCdEqf37+kWEq58zvEgs8ydXwOWJBnR9kUpZYzUKFvtcgy4Jsa2ZdQ7XD6LWdnRywIFsj10YZX
49WZ0Xy3WtU5gLHtulCW275z+3U3Qg+Rg119G0dd2U+W4a5E0NZgTgTo2VHoaVTzHxxM2i/eP1FT
SEAgLNjipxXnNAwFS+LNtvFAQhtEWr7s0AfMfq0opA8zmYWb5JSDr/P01gL//9/V2aZo15zqGjqe
7oVV6N7AvAs/2AvmL38a5/Oyw03+72wzJG6GrpigVbTqEXGHkelj8kBWtGO166YOm89jrJNqPoCP
+iVe94exSOQlAt0+9fMRA+OeDGRMOsjsJZaPGhlJSlA4DHtEOF2EnZDXwpqV/cwEyK8ZG/pku+GS
zEzxS4dU9EtLbrbnojr1JGadG4reGG6tdNawvA5tKnEMVbLOawPTJbrHvIiM9HM3OAxbjElfTdCe
NxLzbMaV7U3pLvzrGKLdZDBjG4MsuFRJm31QZN1vk4Lco8CcXtJJP7YO6cMumSu71oraG/7mYvP+
av35mKEjoTBg1/MNtu2zxUq4r9mZw/LSm+haoarFXELda/F4381Bte46KPX/xRXRIeLZZ9rLefP2
YHPl2JN0nbZbGQR7jTgz2G7f3MK4lDqqavSCj+9f7+dzG0Ippw2um+4iej4buzShC+k969ptMpHc
LrCX24cEl64dISf//Uv9vEwdE48WAQ7vAnhZZ8s07LDvHrAw2bpObxLEUmv7cujsDx7gL69iWA5l
CgpjnuHbB5jj7Zm3Aw9QsaQqUUe4yg4unXP7/s2cG+FwUnM3jrbIuPAh4XP09jopCmn6lEXYP2ql
j2A+2VgjcgarKUrg1MampGDhgxzjfuA8IEDdlgaY6Ac/Y8F33h6nWATB30UyhcpNM87eX12Xxhz3
Nq0kmU7QKNxsgwS83RhDS+OjG7OxJxXCXUu1/JGVg31M22TYhqbaX+XzjINWSpPy/m86V3CdHo2L
KQmOlvhOmucVR2goCsmmerMlM7TYq9Jcu2qH3JdAqeuAhCIvsrvqa0bj5GXEPd50SwCjxbTYd52i
BALOfmTa2F+nzujP8/A7MS3Cq+O2+jQVHeOCNgbYD6PhUEzZNalPHxUXv76BkzskJT37f/mGvaou
Ak26+YQl2taIpmOIS9ymG4zwc8Qp5lW1nfgBXnxeblstXyyZoyrBcyK27xtpufuuCgJvhKq8Rnjt
3pWzXd47GCjO0IQPugO7AWxwgoGUKHwr2myDI0H1wSdBW177T8vi1R2crc6hJQA7LCeSCJQkPASz
Wxxacyz8RFH9doF/9A5v6SRR96hyFmiKXK33V4H+y5XJHFc12YyowM62O5IRQGqza7aJErUVDCXH
fKasurWNBidaV/1eZv34YAst+oZpT9v1yJdKgZs/SbBECzUboeKnJnEZJ7peG/KVLbrKi7jglhSE
BClNqP2Y0J1wVNqfbHgzpppg1aG4D6SGy53Wm+qlAod6N5flEySsT9bEhULjxG13G/ODZ/5z6UZs
NdaeBhWCpdItvV00RFvYJKVzINRJ9lBgSt2jjlJmosLgtegf1Im/OLYtamA6T8M+4ddvL9ZkhMlL
Dp1tFRYvLo5HfLXhRxmYTXxwpaU3OVtJXGnxq2J4a6vnhT1moh3pziYrSYb3qaaHD0k2L77CE92E
OaVASKoFLhpYzOLeX0K/+PpaqiGwGgPjXlikb2+yDYFag0Rttp09fcVu6Xa066NqBC+Z3T7T8lr+
+9c71Z4/3auJ07RGMKxpnZ/pbq80YxyzZGnDiyMqx2sxMRhbpFKe3s8/sBm4L+Ns9MOporgxAKD7
BhBIpVp5/6f8cjHhlM2XBdjuJy5r3LW9GfXs38EpW1+tbJI88IlZoRNDOBQlL+9f7hcfTSz+IfUu
ECyS6eXnvDrwLDfBiLIbecmThP5WaYE3o9X8oEf85fPVQDJYSTzen2TPSaOFpYZl15YeWXpOP0ZE
LTKPswJCEgcsf7wQWwtfmWqiNALmhKABGeYyysU8Wx+dkT835Xh50RXSlGOOZ57v12HC2zNqENzp
PRwjRijo+uV8NfVT6IW5pnhVkzNKXTRvZdqpH2yrcwn48pHkXLR42NTtcCbOjgvMQbHXKFS5nTQj
eq5s4jUAF8P2pok1E3smq7Qsr+z4C/CQhEy56q06M30sxrETRQYUpfAfp+Gqj3SoVKJtO21RlDXf
318ZvzhooG8uM30VszXGTG9XRqQ4MWpMq95aYyDhOOCDgeElRpiBGX/wSH5xKejlqM8ZpUPgOMd+
YkaDVY0xyLadg/zF0Cf7bi4icGPFUv+L26IGNQ3VWiC1n0419K9zWzlGvSUfVd4RMWEh07aDi0S2
oIh/A423f5we74RILO+ZKwGLUCJifXaOVIB4h0nZcaWYTCA/YIj9Cd0RXrJqg1/XmBtEs0XTB8fH
Lx8l/TV24pZm4Dn49q2FoVpgXmYyORELyxhnXDy7c+FLVTQfXMo9jRjPTk0qDRVHfZzxFqbP24s5
KZnm4ayxRAyp1htrIg4O2ZYxIGLF1jUDOG+Eb1GTZ16t94OyoXPsxvU82npOPKjJ5op1MMZ9wOzk
iyB4lRlJkTqdj6uIRaga458n8vKUqxQGUAMPOVtMXIsliLDglpi6WCVOV25vDtpmwCxwujAXN9gY
n5l5ja1dlKzCNNLurU7g+JQZWANvEi0frTXxrZF4dIkSyX9YCWBJuKroYKILfKL1YIm6l9HnJiu1
aZ8VoGtbjJNyY62olXbIZ6xCtkw7+ubazGH/XRko84M7iyyPYsM/KyRdQFVI4Wcbblr4Ba494ZVj
F0v4namXyaYz6+xTr0ApPyCdLneaTLGwnEKJit2N4i95Y+kGHid43+3hsYSwq7uyTDdTGk/hOq+m
Ql4mPe0kzH+3GtCLNYOLyXVvTqNf9nhxXeQKJibgDnkl/Co3l+IqRqfxZGP5QhZA0I7e7MAv/FSZ
2B+hXmuS6RbLgP5TEaOhX09K7dpHlXFruMZwOOz2FLHjpnZGN4aNGuL2RhzCDDOhgclRSD5R6yxY
4D8V4TXZvY3pfCa4PvPGLC91rzGinhCiqjKh0nZ34Lybrjerh6AS2WOmOOqxLSyc8VAC7pTFZ1qv
3ZsumzZF3WxGmOHHwAZENSLsq/Cj2gojHfzUTfNN2PUHvZ8GyN7NU5JapEZ2AiVVMuob7Ki+G7oy
rHtsefgN0t5azaCuXSOGZeDOJVx5Y14xJAovGuLrnu0WlaHRTfCQ7f5pri08iGFMLSqnlQnlRlWt
tUXw663p5nKt4VR8S0bD7JHnqF04eRZdYSpHKKqN118TB1/G/8/emSw3rnRJ+olQhnnYEuAoSpSo
WRuYMiVhRiAwBYCn7w+6VdV/dS26a9+ba2nXMjWQBHDCj/vnpKL3jmY8ZBmJPRhQ8THGohFOeTEw
VND0VPKUiLrOWx6KcjrK3qZHZZnBBCzFpUBdmpTdnoppMqNFL+R26gnME/Jnd+3RKKusNKLYyb+P
ffsK6GnaGspPd3hyaRGlwCmKzdncL4yu1zgpmw8s1fq5Tj02ab10I4ji7Y+rSQDCPUhIH8F6T9WW
c2xLdoIeEPmjpWfmsZs9f4tIcaIaakfvukHIb36rcIK81Vl88Bz7MRvmN7Be9VbpAULdAMUD21zL
FVj5x3HwKE7UJNgyh/B04MenLrayyE2Ej2/eBu1AK8bGzoMlSjk3XLNWG+9l0vrXbph4LlrduZ9Z
xJUTJLJZq787vBbALPrskHUV1L7KH3/srh/A6wGGxjo9Zv0yQ12UNfDaDZNmCy9MZEFPw4APKMLk
w/NaYa+YIk9yjuBhyk0C2Ll6p+WsuJOKT1k+E1DwC+MImX+G4dYLCsIW/4Y/iO3EBbGN/0HJ+/+A
5fEBeJ1kyx7jKYiWzmzfNcOCRJFA0NNgXjV7b4XWTx5BvINVlCb7fL/1xs0sDM8/a5qLE7vw/DYh
7z862gl5Vu8QaSXIspZXipLguowWvxqfMCdM92aZk1as6iI7qpzQqAMr8M7AM7QjE6VYYgM1OKVZ
p/9x9Zh5En232XqLXt7gwWn/9p2fuNjOEximysksmuqw8dljEf8EiPt0D9SUImx+U03L7E/P7Jmq
n7bB+8CuvTM+gLeBsR8a5xLUZvMOTY7FN9vwfc/E8uTTyPs+dnydWSshn/WmPC2C83Q21fYR8mn3
igq3Vs51KWiNceCTgCNfvqUwIf/Kxi52xaTJN0+a2SGn/qQ8UnBe7DKIUa+OAC4Hk1GpyI2dqo+G
BQPJBtaHAz4LH1Tiuk6YM3AdgajR0ouEDFulD9pdwbmpOlQNNNVNnyXji4zViu1zMsPfBMnqfBa6
jaWpYjVIP3Varp9BTZ3o704fKZMpcbC1A+BJXk7tBd84v6K3UolvEnPhR3WL8WU0p0HdJji9LplP
qTbdAsutIFt0tlObrwpafW/rmfs49ia2EyYReXKbNL3A0Go+kO7MLcKZc0laLtVtLapltwxYTpXA
eLCHjpxcYHiMXtg4tGJzEUkuKt5dRHh5KqituXgEc/60Y9I+2EtrPHUZr/evOXUBeAZDgRcV3P58
o/HRfGictvnjrCfMsHYXCBKFzDMiDE52cCYqhl0NqK/R2vL0a3ddxq75089N+zamvK6L58m/wkiw
zixDyssKqCw+JagR+yHou69Adc4F0I2mqO0OkstERU7DvEvQ9wuXrE0yBs6nZZfkEIx4Phs8lptI
BTnl3MTsYN7UKVFzH1sOKQ+hG0+NMVOY4Ij4uXFTEPXOID7chEQWHfBLujHhqUI+8RkinYFkR9L7
kkIMPY4SIJM3a9HpARrA9OxrOffFJM4OvyGyRteSy4CNYyHe5zCB1zRiXmxLlse2WKmFoCgKWM0F
qaW0wlgL5Z9wU5Koso/ypSGVsHCdI2OBaaK2ev7xvbH78hLbCeN4LkGY9OunfCD3ys7FdB6zKh1f
bNHTk6UEP2Tp6MXV79vm08pT91ELFvx2Ta3Sy+xWgE46u27fytW5hKlieNGpMrhm69tt0vN8dojw
XKU98o0KPHwodrDMGDLSi93xqvl5Ot/riTbjAMPzok1QBmmV9PHCkY84/hKfXEvxFQV0Kkb26TnQ
2cgAHaECcaFxK91qVTr/eBD86zAeSB1v0Fs6/Jm0hNV4pQXpQjotKg1etRtfbcgby6YZOjkfq3F0
U353PkmLBjUkQkDik8Y9K71AqxdGWGHtudesHBGXzjDea73z0/HoYoOpw6DrfwTlmwCz9SoPZaXk
jyZy48VOwLbh3TS+iSjC7OXSkw/cLZYfYeYNBm6zpmqhzZ3h28Tx4fCe0c+pNQ0vi8uTvNvrqjBw
rDLyPi1mqV2DXudu5rlUSDS+fOjjGuFfms1dP87N+0RHGq5qP7nErsz2GDh94K8+ONYuXbFzPtd3
TaL9VdJNqT+0mt9xjxfF2kEPWfOHidq75Uwc73DctdzEXNNDN+2tgYWw5X8AlOrv4qpJ9mNZjgfb
rXhreGyeLXJrRLa9JLt37a7ZwajunttmBHRDQqRPBP8LG3wTxWNj/XGCxNnZDVzLxobXaVoTRZkY
hPcGr9eGjaYdFX3LdQj4dr7iTZvuGULUZsUcvJhlYlOILh5plLql/Jrkm65nnGXaNlJgd+8k+o8+
pOMpr5qWb1u4F13BrUwh/u1xILFe1zPtdiLUeqlnJ350YxOHNzyohJtutVCDzbJR0pxzdLL+NM5z
GWVcm7d6otpznXg16bh63jDqMwIGrP+QUD8DoupH7DXTtRCj9TUStJeZbux5OvEfq5Pb2jWIs/X2
zTTl9ivzNrY3fRJ/ArXumUS/S1GWjzIWHtuylIF0zMX86k8queJAUztvag6uKGUUKKqYcf0ISE7L
J/pf9V5UFInyzOFFoh8n4UbPCSf05tlOw7woumOh6dZmjDXw8pVN2msYnJsqHqYIQ131wB88RHkA
MoPUXG51QXIdOr7J4MTe/QDGcYMwPW84lNqfQRa4L8B5y0OWeS9Trld75NKUOZBRblOtpZ0iU+lt
BnAqFIZ5jKmI/ZPqsdqNvqbve7JhkZ9Rm6JGLsauSUEDFEiFyTy7NwwX9mtuO3v4bmLH5cQNWOSc
ThOXdtCA9P7PWAzm69TYxl1QBQuuhcp+aqiRDydm2J3DvYtfDdcy1D3vAX5Wt3NGmP87j7lw0/Yt
ZPppar4XVk1m2GDoupM5HwO61pMMhlPdcFtr5hR7Yt6FExmtkAUCJjs6WwfPZaCnnOgTtAUpSVUf
+kKW9GfY2nlYJgvmrf/ZAw7ecSnuMGGR0WSrx0DmDXeV7cTPoDMZM2xwX9wCiYD7fXb1cXdFRWX5
Nx0dimGsp1DEymJT0HN4qRpHiDBVgcHSolyO8yzWdiiNxw4m1IILjvqkJplygMFWSmo7h+pMLKzm
WFriOCRwJ9R4G8R9/lYRm9nDKFw7mCbBE2tpkDSGTJvug3j1tiNmr5nZMSs2lKYUp0Bl+tWhxKbN
vekQj2DF/K64pf1N3HQ17OnOFnTIsODBB9+BsBvzeeN2+cGYtOAtYGfKOeezFfWKVnaWUALwWLnv
KbnbsTfegNniljW9Pzg5v2O8iB9MrOVH2eH9zDt6z70S7rM1Dsm294bqYXaZWEoKpFh6B/0SJhMg
bsah6QA/d8xOmiWUHY2e3nkHr8Dsy03DFRdN4Zvf1LMnLsg3OAGJqEBsGcqSm5AwnPyjqvL6wZR+
9UCDfFFuspkbaA5f64t4CoVW8PS+ZKwvhHc1vqDEBXBy2lw8Ekzz1VvLxMP7lnHIAQSK2XnUXLhl
jc8ThSzAO09LtLOlNGCoEiwkpRNn5hPzMSfTokrtU1JM3VdV0KnQDR0iApba6qew18qZbunjD73L
DRqcVgKpsGH2dnKKP8wC0klox5mGlXKJuy/NaegmM5cxoM63cOrHUpJJwDOJH3TnJf0odnagUDQo
+ePjkZrDGv2toXan1AEBGE9E/EHYin8TNFPZRuQhCieya52PUW3NfRGBIywEJFrsUlGNS8vjEDPx
TfPMrrubbHF6zo16PRr0UuEgTYhuUKcJ2NYHRmwr5McotYNZ22vzOgL0bEipyQB1eM5T3a4jt60Y
WssYghDseR51YTkN8cfYjmlKPWG25ugThz6ZYeC7DtIicKRsK/j458V0Ri0ZYApaBkndTseZ5hnL
JDacJ8Se+tYktCT0+xAtiJceEk396OAfI4iQ5cg9OAsyDpgFrtfGQAW6mNKB2dc7hEXmthePkAzJ
cyc2+1baueTaj0NAKD+2jV7kNx0uhnFfUQaW3hJpHn9GF210M5h0BNy6mpE+FfNo7usBpjf8Ge+h
8AJJgL/x9ScC1N18mJDh44s98EsfzFHnZ2Qq56fO6pg3z52nWmP/J5wS9ny22lhprZojdBlexVHr
+ftLbXZfGaeXbMMPCzCvG7vvDFx8uQ+GFoz0EBCDAe6cQQMqda6fjeLtXA41+t9J0cuhb/gcMtEB
22zyI210iCgtuxUS4jJzWi51mwM3D2GeX2E16CvrCAQFLQELDSKXdLR0uk0YIUuvNntSwWYKFRPG
E0Qy/cROuj2oaoBBkPgTKdYie1mWVD0rk2jrr975/z2o/zcPqom/71+k4f9GHtt/izb5r80/xj//
5n97UNfS+gCTkUlD4C/59D88qM6/0aSMNOHh8Vn9iqzC/j1euVrEOjH0KeXN+r9heLAJhGNRwhHw
P2pXhlCGbvsvui5HngBgCrFNJGTUa3cVmf9lKRSYApy68MuD5SfvqsCR33fch1gSvoHwemzpaaxX
3cevjDdgP8Zu8OYdqe1Tv2pETPXm0VLVfASEuGxqqiaOwaoqtXBVI29VmvoxaH/mGBekWHUosSpS
2qpNsVLWr9qvXrUqV1aJrtb4WbaLtXraDqRd8lXpUktG93tf3dQqU3y1YT0ySrntNNOM5lUtQ9QC
zVld5s4EZLUqajnSWrtqbMD7nEh4yguNWQ1PZhZQibqqcumqz9kIdWpV7Lo+eXXtiuDJquZ5q67X
rwpfvmp9+qr6GW6H2LIqgYzyWxtpcEAiXNOV1DCgGlbIh5RtQUJB+6anA20xW1XGYtUbrVV5bCh+
2zurGtmuuqRaFUplo5JQfP/Vr+qlveqY2apoMtR8miMaJzLdiScF3PMMoTJfldClr5Mt7+pGrSpp
hVzaI5uislziVUcdNDkdGgtNbvKEcQ1WvbVflVd8ObsKrOJi9NW1wPVyzkq/hbrKRrvgYFfeto2V
qK1JSWMoa1m8DZwYH1jUwyzptD4kv8UY3CRj+ygtLX4k4u3c2MXMM02rnPaQ9K7krtNkd1Bx1Vsc
cLvEqBq8TJVV1BshBoQbgeqVjgGQdwULhUod/8FTivtcaTFIlCZAdMibzbuX5Tyhcm8sX+qihv9S
ovRjqQeTX/8+8Y0SgTzRm/aMWORHML8NXrzAHOicG9APOrOpT20X08G2CIrdaF5hSpV+7clNRk0G
XQiCrh0dZe9mTRnsTOXlH57JfBFNcUK9m4me+1u84VtxtZ2qTDwahTDuLHcSN/b6BGDczT+aZk2s
BIa3xguLxdhVOdHVHqHxfnZGCCjUAdSbIbEnwPaw7xYSUQfaQtiuO9g/o1b6lA3pFlkeZK4/7QD2
VKPkIw+TrudVbQV/Jx2ne15ALUSYzkDdYVF4QivC5NfzJfFMEBTS62S+NxM+ms4A/ebgdCO/vJyT
+UqimJ+xEjqnKHdgwhSOWxAf5n1o/JIvaGAglqACqbWbRwpZp75q3lOuv33msljDAsmJN54yApne
msRtjDq7m6ECfVFVMu6NwWq+nYnzZDyI5vL7k+W4c/3dOBh8+ZJs2EOypEgETusAdY5T/8GeVmls
rbAr10ENJuzw1OW2CoULaT2EvjtHvwdVdrj9szdV/MVyRbo5IzeRCJvuvNWDDrugsvOP309a7vR8
twW7GxmQmfPKb50fgRdxUaRdkSKSHI0TgeWFcc18VfW6x+gr23toncQ+iiKergYzHXQRTiVmMnj2
oRl5U4fBrk+QaHjXTIgiuxKu9FfvpdldrQv34hvufCNjw7zGeu5fldSqbconstgsgRN/kF+TG+VQ
ygc6jaJWbfT5jt5MVUqZUHguFlyPC1zURwk7ei/KPtj+vluVoswvS2baLLoipqbdwIUZipxXbvZs
52zIzo7h7pTpiLjOlx8Ui20iXHzqF/7DDujdR/ILTSmysMuXu65O70Y53w9a9zRKZvXRER81DOGE
Htkw8G/NfuBcn9yno15syj49VHn746jgJrA4kfRMxLXpXafO4vSQ7nt3eUnI6UaOPvlnF4Ef8djZ
FoBCzGYWoW/W4trzHCM+ufqqjcxwr0w/z9BojTsXzHNUGH4SuV5jhYaH+zGr5rsMWqSa8qiLxcmq
vfieRPt0MSaTPgCRsK1RvpvuXVEACwpGe0tBHKIKe+XDOMLC6f1CppFGPwPc3JDyi29Zj7Q40ol4
AzG429ZmZRyx2f5tjf5Q+84Dj0kqWsfBYi5N4nfy/2+d5v+dB6zmS00RTjmWPW6YGiNwZc0RB2eO
kRROEIt2XfE4WLYdAmtavqrRYVxj/7b6DnZNPz3W+dCcAq/Y4wNLQ8dZeIMBY+8mubLI1VyQ6TCe
4eWaYJfQOqa5OhIotg6Km3Ck0/C6ncgEbvRg4Di60OYrxLvUBzaGtdDPVMd55HX7dXvh6pFDwlA3
KhkCFNoMxvxjzQ1ZQN/7zkw0MIoz9A8P0S4yiuKpx9D4Oc+ateVahx5uSQpQhpoFBEL3ic4fW27G
ZeF+YI3lIckXi+EVcm+4oC4F8aOsuq907mPAj/58xzJVEeJIWMXQrWrqMxU37bBdRrM+C8O9I7BX
PPCxghNJ9OreWmZ7S7tMDWMSFvmhqIsmsjtthFRlNt+dAzsIgtOR1DJMgab5HEphRtLvgoiq1zc9
Bg6lC572hCMdjKDDX6IZ7zK19vos42dlkP+0rGLcOOiboAnZLLe28xzjfg5dLkNOVnXyBlKho8XT
inrsCmcAZcmWIcH/sj1nvHqcsZ6LWa4zBJXWbBTd+aR62k83o0m6HSdL/px7A4fmzq6+u9jLv9HL
SqpyK2+lrcWsZzUkCddWO5KJJ5VU1LEsvX7nxbl4oHAJm1Eqmays1RnStP5dMzbqo9bn8kNR1XLn
9mRFHCasTQspNSq5iriT9xnqMd0CMozZtwUbd8qT88iqxDh1ZmxMQCYWkHaBHHZ+IiudSyJ56d1J
u7hG69Mzj2DKmyhoHm4TbTsW+XDGa2XziamB8wjpNJT7LYrH4DSIOwGM72Sz59/G1NPAi5PxS4BX
84q+lOXbpZN1jVBea3d94jtHJoVib+hCbrMJ+ii1hMLepu30AxXBvBhV0j+rNlMH+t3kqyt71rLc
CyOOhZxtPUKomt1kIX6rY1ExhaEiayddcANrDFMeBD61sIH7zq5njtl7GT4/VokNwi7/eB0JZhjg
6lK4mn7bxnUL8ke0e8KR1FGrIg6ZGW4ntvIYWPdwPjgH+8t73raiifJ6ZIGtJCgRozA2WdqVu8rW
+1CQmd8vApJDlkLnYaW1MYd4LSHqxvulYMYrRtHx5Br9y6zY9su8U+wrC+3d6oM7MIDdt/IyBhB3
7ndB4ya7oYybjWZJOlPo+IqGduESx1S/7jCuPEHFpfYmVgYBNQCdrpwXq5n2k5qSqLOWx9m1vJUr
DtXO9/M9Dsm9yxETunW7FaNIvuU0762eR94oRbkds3zYTvo0nbLR6ID/dvERGts5S+TVjh0noooy
P86LO93EOe5VVhtaWhhbZN1rUHB3NW68Ae7XmvMhvdvsi0rlyYPl5jLiEl67ivmF1+ZiuuMTHgmJ
pNK4+Kff2PstO55+i48dRhUKCn8LkWcCrtHkrzXJzj+dyTy3KVCu3Az3U/dbrJwWPpuIjftbuczT
8JWz9AOQ1HFX/fYy24N6jNeuZmNtbabcXOzy0bFvERbe5GJl26Vxr1kgtJBChf4Kr8WMQLbnF+k1
zp9u7YfO16ZoozP6W7W2R2fUSLfJzDLOoVnaH+mY9nyEOvu3eNpJu3uEHvOM4CKvCaPK1lybqmcq
q4m6xRsJjutTrX3W2W+1NcVsp0qj7TrJdZ0AeleH8JMn+m9oxW7Wfmyk62yv+7AJNbqzHUq0F4tB
G1ngyzMphrCBYdy5RhGWwv6bEgpHk6eNe07WYu78t6Sbbpz+j45Y+OUVTn5Wa5u36Xf2wVobvqEa
PuqEavS1u2ehAHzsi+PyWwu+LPZ8ttm+P1Dhs7yW9Nnddmn1lwNoQkWbKQdEjH7VaGo63DPKx2VF
C3mvyerLG9dqchX3PZ1e2bhrDb19Z3xxtyabhysloUvIDHS1MprOoaAk3cZY+891COqRt3aiT2s7
ujvQky4bKHDLb3m6nPvyUtTSo8FvbVfHEELRerx2rldGyqNAD1aeJUdDwRxQBv6Xn+jcOMbEMa7s
GvzXHi/3+7K2ui8pS1jkeYuyd/e3+H3QVf1Ur+t8Z13sx+uKv+PGSIXbQq6f9X+zGgHEagnIVnOA
sdoE3F/HgFOnEAdg8ULD55tfJMnwS/7rLqhXowGi3Wo6IBj860Fgel4tCdM/BgVrNSugEo0/6Wpg
8FYrQ7uaGibcDcVqc+hWwwOq+rloh4pzFmYIt9LH+2Q1SFirVYJyP6bb1T7hrEYKGC1ZlK/mCn6w
Zw5+ceQFqdhpORaM8teN8f9Vn/8n3Dz4Cozv/2kI/G+qz/HrM/0vRUUYHNd/8R9ILYMIMclesr00
6Loojf+ZO6YZDHCWZTjEAV3/X1LHNoR6fQUsmS57DKIuiEH/rgDZNBgF2P1YhDmQFOBw/Y9Sx/b/
4cAmgkSumR+LIAehR5rs/qsEVBixHABku3foktoxietJ3tTsuHBPUNnH8hFERlVYHDb1wC0fl6xx
gj+kRL9TPO+PtldYMMGF9UTJ0PRaeFp2gxt2Qp80fRYmTe369J0sXSCAky9zf2U9lNAXlygln/Va
xtqGVsTSqm6KIOv2TPB5fucRe+bIBJxkxwq6PlbxjAEwH2RY0YsR1VVp0xfqOzucehC58mB4KOhj
bze5ruJzybh47gZKJWd3lCczaNUX/YQfdtUz2QUdbTdKeHu9yZqPtip06iQql6Vz92m1OVAArD4c
MjwTcPkyp9NBb4S9443S7mrAV6yxvXGX6j7kl7ANoPtQltIMRjXunK7kMjdBiF60NDVfKXpew9tN
RJqsCbss1a8z0aFrP0g4+r3+StN78Dw50wwcbLL2jRm8TpPvbkd9pu1lrB7sXJMHe2jNu7aqYEwh
RoR6nmXnahTq6Lhpdhto5WfQS45YOF63DmjcG1nBuyyFNv7pCi8+zrFj7YraKL8rCj23VN4Y32vm
VgI9aMWBZqDvYTDbLVup6c0xfAWSN8sTnhc+faBV6X+YJuVKjkf50eSL1yqrXqXGt6ZSAH9rqkac
++AmGfzElvwTPcONV8F6VTXHCgiSjgFVMKgevWUiUMAerjmun8hnOXbujn0m2xgUqOKAkkEtTup5
BLahIUe1xvN3r7PDnrGJTmrYuIWRXO3CKO7nuVsusUr1MF1IOqeWSasnHFKH72IJJDLP3tt5if2R
Ft3sUbldeXYwU55ThqdbQnlkudJY3atWtru666a/vW9TsgAFgHqEQmt+AsyOQCeVbewrL1dnRrTs
MDl1d+5jH0lvclXyRZMVCaeGvTJR5TrZzEPj3RioDWKT9Z5Ow+Osb9w2WMpNW5t6HUp3DDaJj5XD
mmYSU2xaTBxKheRZAUY5MpN03FFgiKtJqzQwvJUZ3IxVxXG+b2xMGEx07S5QlNtJfihPus2pW+bu
OeG5WFH+Y6Y/Au1u6/tlAE6ycM+to325i0MgKE1zeJ9xwjK61WiRnhYM+Nbaj+XlevCKIFVsxta7
aWJET4plUwQKR/8zguvcmZzd/xYyXsDT0C8UumPq7kFlOBuO0eotELYFpy72SEr48W6Ag5oAgVfz
jVCa3Yc+OvPJp5y2iSh7TLczNt17rIRiu0hKSV2X5BJEetyHrN+uJXaFvV+q4QW3k8BPWeOfzmMw
HF6QZDdaw9rcqQK/ouGdX4kyaaKsJnXYJLYUpqR2nLcwtXPGq3jeZspfnsdJQkZW0tiljs62DMQ0
a2s7vk39ur13XRkZQP6fYNC518AaDm1tLRfFxBCKyTs5A5c1yrI5HbO4YrhXrrjHbq1hwTQ6WOGN
Pz8WXdnc0pgBis6kLxKjgoQwyOF9UK06+nOWxscaxvPjlEszDDgyWFOj3zJ3coQW6iGxZXue8yYP
uXnqd9gJ6hCZjz6OKqMSQJdBlFhKPy7S+EJrd+8aW9ZH7N/mseoGl6KurgrZtJswC+Nk35ITjuKs
edK8ZsZxbFr9I4es+bvSGwDjmjcf5pyB2psl4jeIqRFKl0l/TeYUe/xzTZTF3Mh1c+lvqOiYnutS
t3eyqRNgNKN7q7M1Q9jlRhSQ1ItiLCvvltDTw4xLOdSoG0bs7mcNvcRx33kILniwAu3byKW2mVRq
heS6h588phzIBit+7SQ4xoaYGkOU/pksVbKVRllGJvWZ5Nc7DWYTPvF3gEb9ua3Ka4cqSgeEW4dW
2zY3mFj6+6XmFKAmf7nXjSy4dGlbrICneKF3zG33lc1JkgnVj6hRGKPBS+3vZFV2lDf9HVDSwoJ7
ZrmJC5WGLYaAc6qhg4jGUa8NdujQNprlSr49QJ4U7jsRGq4Ny20wu9IiBMNwuq3TQeOGleBhcTL7
oyhH7AoeJFkjruv9ogvjU1WJjc66PHN8iENTzebBGd2mwlBNexW1bFPUwAM5grS6LrpxZHqASNRa
hrst9Jk3uDadIPKy8UE1RfKqTQ5JmqHqNrNbp/d52c31RpOJetETV54CS3qnBKy8zx00Dg7cN7GI
9Pq5o1X6uizD/ZBkuHNKnKL4+Qo6JoYBHppZrZZUaqxcgEmBAZ56SVLq3rRrgXrMWbkVgH6tOAkx
ifuHbHKHXeLTpowJtAp1Pz6z1i32AucaDKCcHrgFU5FqMDhxQaW7ocKVlvSA4E0OiHhs4wrST8vt
W8XqM830Zq/RN3qzjJ331/DK8k/bNdqd07UPnVU5j5jan/XZJmQexJSpKAusfa8te3/whq10vPGZ
0tThhJfnM1/y/pjmJIBkka2UATTyYSkxyVIF2p0yznEsdhL72iW1uF9WCym2W2ckQPmAgcp8x+6m
ztg5QMQh7Y6vRpZph3IZnXPVZPnJzJydsHIJ+Qc3kGu/TJqyNzou8W1WW/HGgy38FPhJsx/wJl4w
qBjh1DXYhWX87bMkCFFw0z36FmculIdDR4z/nNq2ummcInkbg44VejcKmg9xK9mus/wQLHhKq7oG
NJ97j3SwOLveKNjV4KncuLl1O3JX3Tap8RF3HBugQGM3bcS5JFWEU2s6z7FhP5eyYEGCK3NLc9i4
hysQ7LKpiD/aYZ7IHGftB6cUjrDBEKAumOPRU/mwK93uQxncVwK9MnYJR9ViPTWWQ/qpDQ5bixlk
gufnyykIyCDQoXUz9TeeIKBOHKYa7+ySnBtZT1w4ulc+55pbPzJUFTe19HnUOwYHokwVfn4Rojf2
QACaO1xqu8q1mr0/6e0tDlICF5Oj7dPcrnZ6aiZnD3v/tjXz4ZBwakSpwyh9j6A1HVO7RHb1B6pc
89xh+6Y+gOLnId5ep9mz3FwuDVugsHBa4ySWtt45vpo+B5+mtA1F5AwpRec6m4KK3Xrjsv+IHLFM
f2v49R8uCVudMfezSoI44gf5qYZK7nJ0ChHOtdYe5073wyovAKEvLe3eniyqfGPYRX3bTCb7mALI
thorMGh4zb5w3pk4RBbFI83FHOAE6/qmyC/MvWFP0+NOYavY6XHDE1TFVBJzH0DnZNpMfV8/xJam
//iE4jY9XQqboWetIdw+2ZKCaTeMHu2WhOmDgzfdQmGakX7ibl39mXgTeKs/SJ4mB3hi8darh6bb
sIaADImNJmRn0UVSlWjQ0ou9N5nqa6kBhZvkGPQHr+GBtGETkWNN742/U+OVF2I03BBGs2T7U5i7
uF6I2jz6E/2CgChGPxV/s6Ea2X5WdRlUT96UFoV9immXKW76yQ/Ek5pHXjWsPBN1b3T0MClTGolD
32J1aHhjWGO4iLDEF7QMp0kdaVQA9cSM5+m7wWr9pWiG3TAjOG/8G/Gh4fym2WhsjgiJE4VZI1l0
DKjZaRh9eSsb/rboXPFuceVRpNnu+I7kkwIEDAIC5j6DkCE2STPVEPx041Zkk0/BpLFwBXOYu/MG
92nBlL2RbL2+7LKhE3PxluYGRobasglor+3K/c/dqmW71FQPukpTXCdiRoRN1XCwy95f7wZzxNRn
RsJmhDFVt9LusuLgtqW9xcll3uh1h5dMh8Gb4SjcshCaIsedKWXwNL6fXjQCQMhov9ItQT9ER+UQ
9iWDQmWplzRz88pdQcQB6C37+V058SXJgZhs9DKYHid8i9GYJ1QP9cOi385NYoZ5T/lHa1FPtiH7
4w64hxr4nTyF15IgOWAzw9u76Zq6Ok1Vnj8ltNu+94yenJm68W6ul+SxcpZu568vdlyl+V4Lek5f
jlnB4YhH1WKhmsAiDg0VzHknH+O40vsoE/zVgcXaseja+tonAbETaciXNm3h8eLffatF8hKD9Tvb
VEJkrHBoH7DMlRddByhCw6jfeEHVPOJl7+oojpvau8W6ZT/Uqfz0KGkt4KBOCVHcVF9Cn4xLFmZL
YuOixUF1Kcq5fM31/8XemSzHjaRd9l163ZDBHfOiNzFPDAaDFEVyA6MmzJNjxtP/B8xMayWVJXX2
uhZVRTMVGREIDO73u/dcxlhu3Ptb6K9g9sdWyC1boeYjAk7/tSMJsizxNGJeCsoV7yjfxArxaAVZ
dELNbyw0/Qo3cFMRgV5BdOk/U1qKd7HQqDZQxTBeKmfuoM69NLqqAPesXk1MEvE8y3XtamItHQJ1
TNKjfThN8Yk0cbTP6Dg+4+5jAzvYnEy69jl1i+kj4H3fWtjC5sMxFCrWupWMnxJuFZIzv9eXU+xM
t9pYMGUAb4CftEuv+bxOMibOKyCezUJUOqABmSDFs/KFAOsVuzz2BWZYUr/sP+eFrLDUyTJYXOOF
nj1uE36Fseqp1arJJ1ZPRdO72a1I4togimKzGasETwGCAoAZl21oI3dj/LSnr5Q66v1FeEyH7JBR
XJR32vipyYdyeJh6jcEvjbtseJtLq9eAU2G1ONIp6alQQ3/kkCiXYExQhYyca1Ewp/nfmUk7l8k4
8TwFw9bXnOohpTTr8Qf55x/yoBT+/c1Wo7s6JDAL6gqrMtSd91nrshr6ODVEf4bsZK00T4aInx3f
SLbXCDH6wYvMjG0Xy4ORWBvNVBsrFGvX8W/KFlpvQX1Rp229KSaWEW1//ebe5Ub/eG82IK8ZxU8X
25wT/8HykwkabHVf9ueyVGenZK3o76Lud8zjfzgAOIoIXaPn6s77A2DFzcCmt+vPkYSbxH9sLd3k
TrF5+yz/NaL9xogmhZjzvv9ZkryJvoRR8Jr/SEP885f+cqLJD6aQOIUEGwVQRD+A/j39g4l85Vkz
aB8mg41r7E8nmul+EGSdUSsB0hCunrPi/1eXnI1kf9WDzWrmv6lPfydLQvaB3WmSm2fnbpLf54V+
PE2rQRvos6vFMS/NrqkQ+GlC3ik8NVufFh074wnJbJgNhtD6j28JswF7eQkQ2SutV3ZGuRSrUYef
y1gltieK5nIzNWMyWxUDPM+noY7cUk0c5Icj/Q9X//zOfvDUSQx+cA05tIzprRkQ+fd3jrTTp76a
1JFGSvwkYU7h4ptjFP80TUEjm8tfv6CB6+/9S2IqFFg+AGjYfJvvrmkN/bTUAKsdkXlPReNoKAhA
Fu1tbJrM4hZJhYwoaBl+9vrKq4Zla3Z4W+gx6/wNmB1R7H0nwiQ0dSzUyfb47bSVDEYubh45xhqj
OW0HCNwP4BqbaWv6eXHkCU8HZwB4uFtQ8s1DolJVNi2ZGeNsCXpyJUfN7oZrOuEuZ1lkvZKMxx4f
VzPl2SPWGqxpJYyzFSsOPOW9reF0wWpXo/M27EA3fs1GZbTxdCthcBL0Rmq9KoPEyWhqRG8I+Iuz
cgueSIRkSEv3kdezxJ3fuc56X62qMJAPAvT+tIicms9Wq7h61sjmXgKbxAfiduQOa5iO5bPsGGjT
lglt+XYIM94RLdUGc1EK1T+qisLxaFFpUjzIOBT1URZwW84A0xgb2s5ol0/SaPPw0Kia8y+o8cBr
cvYRsJWQD5qBdgS1Bgf/iyEbjlwEBBjBsClwcKvSxVPdYQeelj6OZrnA+c6/QvLl3UlQwOy2p0qn
Y57isvDiM8e1F4XKIaubvcHnj/HJvcZ94D+2I667rlX8Opl3la2qyL7DiM6f1oll4XAYTb4F22ya
+ilEoy135oSle81xnDOg0exxjrQUy+FgNRXT5ok0IikrcI1HpvRpeJjmr8SZDw4+gITvrzSKowfn
SaxYQWrOcuq6/gaNf7oj7I2rNB64eI3AFO6qqiJ6mWpFRpTFuOBdKhuLJlYJmVLr5QSr1KqwUkL0
Hh/sRjZnzfIGh62TTw3dRPDvNYgb62YcA/tR6xxx7rsyveD1CF5hPUc7xvOmu8R87rzmQdJ9Kg09
HjY0ShXHsKe3oWOR5i7DuOeIZ6mfjAc52GRJrMLxHvF41s0dTGaMgBaxMcLgyuHw9hG7sFu9GZDS
oelrIA8yXPJiRtgRMDZWMWek/NJnA99dZJRm/51OKBBY/JjF30tG98T28O3Fdgo4uAg4R2qZk1sI
C088oOjw9aSJRtuv5vd8t0lPnwlBy6J85shwcbGx5aJkJc+upda1sn7C3TpcXW7xaq1NDgc4kqW0
t1REFEcLF1K58IcaDyGJp4TgjBwupmFVOwKTzCWMvOXQO8Vcm2AP1DYsBFebt8bUOLv7PWPODyDF
HPMwkeohmSZNe9Toy65OjVSauowDIs0mHQnKfpyyfvQ+RqaeJVe/A8w0UB6OO6UzjP3UARRZTGPG
sVTAV+dkGTXvZJMDDkSp44f0UzcdNiZ3lfBQVuByiCdzIhMG5osrNI/r2GZBTaxB0R+EdGhwD83N
Qj5A22edTUlJaD8NqdvK29hnGLJ0A8yaXxzSpdSOE0pZuGnGa2pJAHHA8QMVvyihYC3gPQiar4bv
NsknxR2CfMXgT5a6LdBVbBf+s+Z7bLICjbrhRPCXmKbFh7piyrBqUiXOMdzH4ZPb+lXyzcKZL6uF
OWIjWzO9xe+S8fyZKvwicWDv/Vy6VINQwK7r+1CyskbmYAcO8yfQX6JhYoQRBe45N3Tvyepakl6T
uHdov+2XIivaj2MxauukqcMVJwbycYscZ6QoDobvEy7KSIEvhMHYbkUuz9ppdU+NdGEiuEafgtBs
awKClp2zyUARBtFVFvuSlMRjjeNnaWT6i8YwjlaOOSU15sAJQpTUnUhk8DnF3/RtCJCycqHy2ya1
T8ja1bhOUjXcYe0NXiyjy9fZHDQs8FRdXQr/XiDfZBuZ64G/dKbMoo/CURcvwAZCgprNr5yS9CYq
g/SjjGvyMWQzNtNshdC6YVjmiqB2l/W4StMpO1lm167b3knvuK2XL8z9wvvOTC+9ow/xlvk68vTI
HhlIWL7toiK6D2o7/dhnZh1sVJPnJxoCgIPADj2kmpdsXMOEukP6nzmV43Db64zigYdO+ZQzLArx
XNf5xqV97FNI9o9Dm0Ue6HALYd5GIaeZY6AjLuqyVeA79fdIkY9HFzF3coqDDU4RebaC2jFXoW4R
bhxGlgOrGuPgsSKLxYSjgiTPVqHYO+SqN5gY7mK/KLf6ELYrxWd8ihNFenOQnb3Pkes6ajzIvEGO
8O/Bmtjg2SFrWtBFllqsTe6GtJ99JvdeHblhjzs9z8d9rwlvPzVJvx5rBYdNmu2yAnuxC/Pafuii
bvqq62l8pMp1OqpcwRD99Qrlp8Wc6Tg0SkGgdDyPjr13lK+qIIQXp6WPYblUWP38dKn3Bg8hFEd3
FevYM4Htqt2vX3Ve9fx9IeY4FjkJychdOuZ7zqbpT6ET9pZ3ICBDvNeMuDGUjWSN8evXebejYsHn
OPbMi/VY7f0R9/hxqdqFhd3WXuAfzGReYTi64p7NLvUZQgY3jH//Yo4Oe46KeOiL74FpgmtYC1gE
HpiOIccW+PNronFLLUKd/fVL/byQJTCCPZq1uC5Yz79byFaB55TaoNsH5q/inLcsvXECp0viypjI
neJ3DPJ/eD3BPgQClafbJk7Svy+cBa4aQnOZxYAx9B//eATlIYkquBQQQFY1EcLfHc53O3W+Oz6c
C/Rcwp8zflqsj4xhQEQ0qGd2zurK0WarPDdUnsA5vgd/Ydr8Fnbajp91Lebx8euD/PNJ6hK7mcvw
HAf6hf7uQ9O/XekDqL9D20YEuHrN2A+iL47/H6+CzxrMl7AkO5O/H9qU/T5tprV9CJpQ7UjDEhtw
x/435+Y/fRY2lDhWEBa48N69it0YeHE1PotX0VRoR7iq5UDt7K8/yz+cJhaIDYBb7HbYbr47YkmV
VVEZFdZB+vDjGVdwUpCWcWg48htxbsqhm36zpfv5/sU9fb7KPV6Yn959MPxt/tintnnQCt9+Ei3d
mZPesRTBlOytcT8jotn1xCny64/6851lhjLCfOXTevKnK8KT5ISn0pKHpOXq9rF2HhtMpqsptt3f
gPv+4SNychA9Yw0+58vmLeYPspCT9oqXyuRhUCHt9pkojlPdgHA1OWGSeQc3zGfNv/98gPGgrRP3
glTy7kU7ndEY41txSG3c+3kGSCHV3XDLRue3V/obxu7vjwMgbTgKUKWAmP18pYWucon863Atahge
sMEshEZHT6/4ItW5iFN8+/7IMpm5JrsK1lo1YYlu8DEL1yabi8J6TQNyTSKsDVad5MbDi5vYuDh/
fVh+PsOhbCBYetyRgFC8l+jyyOqjkTnwAZWQF4qY4T/Hg8bzsosBSS4gkP7uWfmefc6NEJ2Oq4rH
M04w13l3sw+YUUufZ9yBBiTWugPmS0gRw9B8dZXgkRmW/ny+x5E4k9uqnrvOwhqJrWe4VrWsoGAF
7QQZDh/ythkFYeh/f0y4U3KuQJfEF/fuqtcrmEEdHYIQ2VwW3TrhchFoxqGm0jXCKqb/Tsb56dqz
5x4OPHusH2iafP+CVVTPi/5xOnQmeIYaqlNM2I+QLU/233Yd/NOLoRvN9kCPW837p4A7SczSlTce
BlJlFwjo3olJFLscSy/ZJf36UP50m+aTudAKhY6dg9vZu6suSzTBKEofD+B+2Fgy+efM4kJkl/jr
F3pfBAD+ktvlvHiw+HBUDczv5IebSmqEWAJKp2cFobBO6+zh2iV4lCb5iOljqo9l3KGEmIFJLrAP
s4EdiWNA9E7nx2BRDdcQP0660Ho2S0smSjh7HaV2lFAjZaF6MT4nOsj2nD6FadtLMnBNDvbjd6Tj
n78fS7C8QzD1LONnPTvKRxdLW10fJOSRVU8/+DHrQ7wL+vivV122JTgHaE1DsHV+8mM2gS4bqKmK
eR5AA1fGfP6qAMepyTl5mEPL/81TZn56/XBjNHmsOSSKMB4BGCcl8+5byqfMEIwozYNdDeY3WvS6
gzJ97/FNELGdGlWnmlLrYwGX7jd3Ovn+FGFCIIk720xJZkMrz4C/nyJmip3d7DFQCKwz2QT8FJMY
kFp7guO07Aff/Yz7PYE+UdSiPoNS4Ao0VBDtZIMtfSFlPF71NkNFpEaQW1SlnHlj0Sp+nrC37FUG
OWPb8vcvDm4knJdFD12c4jUCZCIhSXhnkeh6VPPplWo8DLbQLUV56NTI3FvaNdV6/YA0VvsJul+C
cOQDiukCZ+UGvUxuLF1LIASLJLvrURvOTPe07QB18FKMAjsKjCQyQl3D4E8nr0pqS4+xAtaO1XoU
xKry1CRYiknulVO/KsZqYgM9RYfejcQSuJNF6rkVIT45yAyR1aB9611PmR8clIJrRoBrXralSMXX
XrkJorgWc71AyJjF0BEs5gUrKj8TyZ4KajiQKLee8vxwZ3cJu6K8mvjXqSJ8+rb4hAiH8uKl87oG
tghh0DyFbYVaTgibWZ9i4w7qxEv2gasN13KY6L0ysiItTklAewTunJovREKVJpAisjK5FpPO80K1
jag2QrfxMkBVPQFtKwBPlaL+OtQ6n6I3Ymv6Zth5a96oSsxSVJ/yNQMX4hf56NarRTJuui/nzqZ1
ImPz1HE04S2V4DbJ4DbJsLFLjG0rdBCUq2YKEcLdDNvnuiPLS/ckxk/xeeqNfF8NcavdDwCfgagk
E08tTwfDgD85NWp5S+Wq1VxFpIU0m3K6UKCO2qyIkzt9uaQlzNx3HVFzCk2aTltOOHBJOUtu4dYU
cAblGGDthXT6yDlR/if6fThouKKbQZANhkeHpuUCy5q2Q8oeFuuwh8oYtBTFPYjcUvS8RwThMJS5
tjxrERHbP9YBaPacfVNgIzWEdoFuJmwHJKqPEOLifxyL4bsHY/fiTmSH/5DgKIHhzRjhIB5MMBKv
Eb2u/romvlPSWjxfVhQzQvqer5neMWL3NQeCCf7JGsWDGEQY7VB70eZlY3IbxxvHWUQBCTuzMLU4
rrKeNXMjrtvPYwQcZzNE6PB/jGaolH7FhjwvJAKTtZ1bOOZrJuJZiVXI88DR2P4MQkeBf3v8OXaL
yBiiXTkn7OktGSs9GuJN4SZ6fcy8gMs0K7U5QzuaHFjT70xjE+PHju7qvOKNCB3thPJGWV9pkKuG
F3BMBvnC1LESkGuFN7Q31pBCjI1jkqetopjuG+gfTtnYraR5N4oSFTgcWRsbXH89ZICFxRgAb2+I
XMG5YjLNSbiCG8P5xMI8abAvgDMp6dGNupIZvO9PGdq8llrxIVWY0VZjiii5QUGbXCSJ2CQfpGOk
bBYo5I2LQDa1VGj88cT/75z0N3NSFm/zVvc/z0n3iO055NUf56R//tJfc1LnA/FfafBoJMVPSoO/
9yexwxMfLPYtrJYRxiTDfoIdf81JJf9ENp5Flu3ME0y2W3/OSQ37w1wzA/zasyWzVAav/2JOyiLq
3dMbkL0DYYe0CKFUg63N3x+gkc1ZlIo6PAwVFAJSpIXFvBPmF0o6lvhxECaMW0JgyK2gBWeoNxmC
zrXIntYYbXdKZLRZuEVqH6bJMf112hVTv2g4Le9INmfmVsTOqN0lXqw+VYCfrGUHKyJeMskEDNzJ
usNRmHHbSX1cnYs20ycgFnDNT15sO5iAejXtafFszEUes1/GdWmodQfQNFwafQEdtvZLkm6uVn32
4tH58hZob1wPpNikG/kiLNOmXo6uJa2VwJAvT55swlXtZfZNT3H3Iuvaaw0KdIOAj20Jw5tuYIAS
0X0Zx+PdEOrNGTU1u850hnztDIUGwc0dAmuRW3qAKzYur6lVwjII+grneDHuArqUDrJU0RF7ypaw
pYLjWETFxsphGMg6BGfV8PQXTMmAkpmNIz+lHtHFyFDpvWCmtPZC8yXoxvLWKkZvRSzMuLQyVvuu
GFGEhbyE9kTnam47a20kJDiUGoMsR0vPRt5fLR3vn5Wm4DXLwQm/ANQrtyY9ckuc/smRZyMEPXuo
rp1iL7loMQTccDc3z304V5ni1WpPer+uZFGc/VJl3+PO9jYdfUxMsCiOCZRTX9l/frF80n3Chytn
a2GFkMF/QRX7xO1NLBRJjmWZWgcWHDyMQb7exwpx3xi84Wiwtr9EtQ5PNAk/s+YIX63C7nkwDUcs
/OPKAne24LFiMuQrtbuuGLL7VCUZyYC0PksjCVGjQcH5XnKn0phZ35C0S4T7+iOpONS3Wg7nEejv
qhwsuRYW71RjJbPSOz94mFwHWFXKzbrloVHgSM7jmHx5WYqjEVb6YaSTNeX/zyPVTO9oGOamDf/F
uzpgje9cyEgLiqFjYkrArc+mRvQjLnHeJPpQbCetza+65IzmWdScZGKax5GC4VIZ5gaLY31TDMb0
zHwQTD5VpuHBZC68AmObVpiiO3NVJUm/xeAYbLSqPbIrqw96aN90HeOjBfnNeWHvxkuXZ/rOyNOO
GlbOQTjNkG5bH+iKPTWPGs4Z8txXIP36xneOZgeri8g1qfE2ZiivbrUGKh+N3isvNa94tFIUqfJL
XToOffTF42iga/AUfMkclW7gUzXjMovk0TJx6YNIOKbjVy0gjlwIOlymVv9kth7ghNHzd2XfaTe9
6yE+tWWAUm8+czOsb2WZDRuN9BAzy8Daj0xeHk2IoKCunZqAh4IyRpjZjrWDg7VtAZbtGapktW6d
TG3pm5YYBA9TE52arAkXVcMcFaZI7mO1RJxaEJ7N6C2Ls3Xfl9Em6eNhaWIZu7q+kd6VrhXsqV6B
vYx7dU/p1XCXDem0zZsEADrGpu2UDPaNqTqIfEa/V6PpJyuCGv1dbzaPgBG0nVaN1plwT5hzgRW1
2euwGmhC9laVwD98Gf3eyE5oPudMuZ+p87XWtj15DzHuuQ3dhzz33ci/jIYb3ZILfs3NElc74uRi
isSrXbJyXIRKb15qxUeGIlyuFIuRY5DmWJWlxSmtB+myy8wUH1yYXkZuu4tw4H5H0ylsQicfX6bW
Yz7lc38mG92conEYX7xxiAJGfXp1XykAE7oNL9fNM0aWITV5nYd/7xLgqNgbJd7RLS5ETHGp1dFH
O8UM/JIOimuUNzTFlbl3bWLne1mQcwkkTLY+dFPM164grg6f2l2Udp4V/tKMsnbAYNxahKLKyNaY
qENxdmWTbcYQbB43d2IfQ/sYpmMtzN1IufIhy/Ww5dmiVV8SDfAma6WYKoAh7CU+StbSEIgKJoxJ
i1H8NJjKvkNmLO4N5XOJJD2nHo7+znqqRaQO4ZSN9YJ5q/W54eyPloLWL/Iqmu+YuEdK54pw4GKm
JIt8KCStgtXoa5vGi/Ng51fNfqSD4DZM2/QeDrDhLFQHDT9MfE5cb+rDZ+oi6nUnzWwnoiB8RUTR
vQXIbqqIgrExT4GhBC58syQ2MPU0GnYljuDe6LpuAQyKHDW39u95YmJhZN7Q3zRdXTMpl5W+cqDM
qQWVyCVpeSDFw4Imn/aTDiDytVJ69MwzGVRQn7U3RPyzW7+zvO/zHBBIeuob9DLjZdCwCZwz3dnT
4kGcLzPsr1buWQwuQ6NqGdh36TqAd7+3im6fcbdlWCPkyKpTzTFMn6NIoCF0H9tutE5Y+NOvWqzH
LEJbKfGElFF/51em/chzxFuzr4NUQBRUwyTvlD6liyIM9ioahi8J7k+TmxFzemoPusvgYA6FkRJq
lyi2a3rmjEw9g1RPzkZKWz1ncWM6S+llE4ywKvlqNlVyJW59n9ZpL/HX5v6eYF8GmiTkYi2Lprqd
KgOOH4Xu7riQEPaz9YhQdkMhe/9s9WP/zXfD6gX1rgMKSs5z4Xv47xdDNWoHJeLuQgsDbnejVtoX
Ux9p2YTfSY8SEtQOkhmzSEfryxcvGChzHye/3ZeiMUBtRXGFxZy+9E+VG5km2xWjubJYZyOuDUYF
l6NM91xzEP9aqZfjcjSHCjEh9NaGo/RnTAi+uc4jPRlWotOsbZua0dX3Sn1L4M9Z5kS7oDO5JvAG
IyQYY4mOJF4indPYN9VBhI29sktTX41dW8P94ISb1YElpWPmutJBf4DMbtZUPXjmQtTlnWjrZlWT
GD6lWkeC3CHcvhqcuNwzflb5Iktz9ZyouCFUEbS1WFIFVDwloyzzdQM5smIHVk3f6LUwbnydlB7S
9GczCL2PTphnrxhWio0RAsJZcYv3s8XYJYW2pIiCOyIBVn0fObpz402m89KxcYXuUcIikoE1wY43
RuOz05OnbXxhPHqAKaKFmxkDAQJFRDQvZLGDWsiPyYTjaQdxdby6iV91y0GG4rXzOpiyuVW+4GJu
7iwP2sgyHqT+3E4sINeB3recS3rdLkB8ia9eRf5u7Wd2oB2YKvpPBPTzj5BX7Hpj0Dt/bOt2xH+r
aQB23+xmdALs4yC56FMbPVW5cw7GDmRd1kFm1da9Sy1kPjbeHdNC/dzCR1gFXkZc0wKxdguZVFu4
InC2FcQFPCWqMz/TcSlpdKLM/DE3R4f4YtYTwhEassRS1JEOdjcIznUjp3VPhcxexikYKNNqVlNp
pJtW19uTIClptyr7FsaypXGltZ1vNjtlwB6gnFaJ3aiPAdvjzzZF5Juu0Kk24NucZkSK2d6EckCi
YZkF08dHSl5EKohNWhrM+GsJRiNfYNIFeqCFKbcWo78piNd9Sv0hfYgsPdzqkaWxP/DbkyL7Nqtl
tntMVOYtA501YtYHB3eifGSTq6rduZFX0dYig+Spdh0A2+RrSUuFKFb+usSatCY9Oh1n+fnQM7M/
8QnTkzSj6Is/RQ2Uu6YB0191m8CbtZk0MFYymT6VaFftUkihXgOjci5GVREi1CO1f9v6/XeX/Ptd
8uwo/cUuOf8aveaUIn174yXsv/6f/8Umef6dvzbJ5gfHsxjGMn2aTbvI539RLd0POstDJilMaufN
Lv/01x5ZfHCwHusMvhHXmeygO/+1R3Y+gGmmbmieVLxtrf/NHpkB3097ZAPb8gy65K7lyvft5i27
tWhCepuh2cMKun/6asVUNcBo1iVNLROptsVYjxTctFqHxBlIcbJDld1Mtm8OS0Fj8xoOcffVIeh/
O0Fxe/H0GCZ34CXgrfmtbDUUPudwPuUvmeUbe5Cb8lZFvQ2Qkh3aDQQCd1omcUZIrvZSG7aee+/g
+Lyqoe1u9e41KxTXDBvLxwZM1jOu1llT7NIc259eDq/QBZiQQJIdJ1bXAbjIwSOhsTAa+nHXpV0l
n0Ou4oBwdzYPq2gIAOIyRkDFqoE7QOq1NzP+0uDe4k+k1xRTwXVauA5bSsOLaexxY2NbeXOjAhaM
8GTETueueWBFUB7z1DYIpeOrK+sSh0ujT+e2HvVla6T1MfDq/guJyfzZpLuTda1LrzDxvepuLGOc
maFkZxzLYpFBpeIBVS4patLho7j9eQJKfrGMsQBr6Q4V+N2sd+hsj5Kza2TDHSXB06Ycm9VYY5Ry
epDyzHuWXd4C8TdH5j6RcxFV7TEaNbIvQ50KlmOZe2HUQrqriZt7YwQsFdV1vTb70dj5E2o5RQkk
H60GJTUep/YIFD7y91MtqkOHFAxrJoCpT6Sqck6unsl8qbQxfTSysr2nH5qVFKIgM9GkE08RxZBP
jUbMsOwtqPS5p536CbZRk7OxL4CdzbOM6YQs3H5Kk7GslnOp0Kn3VXUksNd9R4+fqLAaGy1Z1Uzd
bzszT9clon+8ynuPyKEg5HbDdlaJBc7t5LWaiZ8BDHZrG0QZMy8Z9/VLHIPfniHKVYnv2wguuevl
YsdAKLqGZWJ8kjjp77zJ4tUYdal7AYJp01aheRQYjXUAmkW4YysMsWeEisU0qtr1o+iuQZhR9AU7
/lnLA3Uw9Mz7RrDdURtbx0eDO46BxbqvKu+K8DP1JIyDQnuKA8O+hGbEjokOaS1feFjWvphlYXiI
FmDeAn3KVp5FILbKRP7A95jAb6vDizPE9U0txvDgYJnz1qLoIT34uUmqfgyyFacrvatGpc+tKQXg
sIp/F0Vg3lSd2RZrQkPlOSZ2EtFOnXGVPw25iE0A7gFGDw7PQOAKOl8X6fxPkYugQYf1ujG2iZZ7
g56eclQwxFkJAnXaZT3ABr8DyX8d+84YDyE1jbuqty/CjVmyms60NAw2Z+DXvfsh5epZ10ObPvs+
EViR+qyenBYCyTIpZUGqv7buqQyAsjTiiV42+EaXIYvGs8n2+tSA99iaQPQXdVHDJ0ywbnt+l6xd
bOZLxfVy9WuYEZgWu/Tj8LZdRajQ44sTASj0VmbJZv7enGqYoykiRm6dpai0Xd+qR5Ml9J2WuHOR
2LxDNtgqd0Fu3xTz7jmb99HpvKMu22y8Q6WQ+3bebxfzztsd6/SuVwaYhj/35VB7DS9dOyVfpMH2
naKAiLRYeM7wFbfzDl9nq9/FB+J4/CVDq7btrAZ4yAL2rA9YCAVxjIhF2ctCuKLmz8xqwqwrhJB1
qI1DaxCz6uDM+kOEEOHNigQAX1xws0oRT8In88vdekTCyGctw59VjWT8quru2EwcQ7/Rj/GbACK8
RN/odfhxeFNHkElcZ0QvQTghv0AhZSSv+qyp+IgrbPtu7T6OLw2yCzE6Qpjj0Zn1mEwv7rvIyBbZ
4DTLfhZu6BbpVvJNzQGh4O6cEHgXqXxGeH/oPihAWODrgzLqYzOLQyNl2Vs5C0aiHoEVmBi4Vo6X
hAcVOGbExyunZ6KK9Y039ObG7gUjpdYk7IEkoAdKYkybpSran7aalWtbk5XusiHKdx7f1K26EN3C
nSWvahy9K7ZjYoWM/dO7ZBbHbE99dQqMMUkUiOOUedUa4zBsjdIaKNLtcnimC5fT7wFrY7ACZE9F
/CzHTbMwF9jBeKapC8BEJ9THKQkY8Vtk8qUX3VlKq7gkkPkUqhdKCtIf4Ibsvkt9/86ahUEmtRDg
Cn1cGXxNHnuPVTILiengv4aztMgUsb/IWW6MZuHRniVIWO3ZsjHsQz3Lk0PLqUPt8Sdrli6pBWRt
Gg/U1du8U5k4X3q2FldX8wgmtMO4McbJ28w24u927efnqWcKhljaNya6qZolVO4x2iluInTVKsyq
KwDidFXNsqsxC7DWLMV6Qx1+Md/0Wa+o66WTtFdOwvTsFXp6ofuCuOUs7UazyCuEfnHARK5muXOf
zVJw6hreSmtnebgXL1anWB8LLbnPZhHZmuXkhsDvpn7TmLkdznpzp9tL6FP5ZnzTo6253WWWqDWk
3YNV9yM802jY2w2PyCGZ7L2W0h65+u86+f8FBMa6cY7C/ed18vnbZ/VaJ39bKP/5S38ulD3rA5Qt
0/wxWvfnSlno5ocZxqUzUKLufV5D/7VQNoCB4dRxGRvNzrUfQ3f6v1kYy/fBMeZTTLDAkrEMn32N
5jvrR2q0mj76YXcyssnrwpspUVLaJIR57oz5iQCMOZbZHv9j+A2oiVstErqwHqj2tfc1BRr3aeb6
kN95+zcILjatVLV9GhjD0l2Hl4I5CUgVtCClbXA0tE8m+DsSW04VrzrptRuvcaOzxG22BLsQNAvc
F3JdYrBbWsSLAIpmFGk5VI6ijmWXJNHzS9Oz2fcYVgM4xtvwqADTH2YjebsYcPE+6VVPCEoP53Q7
U95rGrrZVcnm0XaTaY8eNmwd4QQXu7Kmqy5SdZ1TDRsWwDYr+2ZYa73RHOCJobYQrVpCPxrW1EU4
hDNopXloo3h4dZysooywYA9hws28sNqqL9grw0/At9oRNG2MhBJ0cuOFDhEOqwqv1mDHUHxmTqam
58NJYR45uVX9ESwXk2PBoE9hE8H2ohvlBKewJZovhs/0Qap6YXRJjfGpi05VlMcAYEqrfiF81yOf
8x3SgBNnZ5cN90ZrwumgstlQEI4GearOdeahuovpEVr5RXo0yWhpcEu1WQz5aaC8MLTiZY39daf3
RX8awrw95ZqIzqHISME05Hvux4aVe4LpY9nYiSTrP9S7UVb5Dcpff6LxfdwBwjZeY9MowNaL5p6t
WEqVBXsGmMtlkyxUKEHagLFiN1Tpm0o42oowQH6nNbpx34xm84wPNv0+ylp/kF1LZ2Qy5Lesk7Sz
ETnkI/TmiWOF4FYNuXf5H/bOY0lyI+2yrzI2e9CgxZjNJnRERopIWVkbWDKryqHhUA7x9HM82D1N
Fvsnrfe9o6jKDAHAP3HvuciMyy9OC37SCiUoELDD27HKUYKZnrE18IF/a8auu6cYQBQz9dM6chSD
7YwLR8NKo+jTcTIGK01LtUIwClsYIkyTfEv6T3KpOk3B9qOGhNSYCCtOe7ULESKuEOZ/0DOGN1dV
PLYqeee2UACGyixx/S3Yujox7SbLiKYt2a/ZWS5INQogCQdTMbplIp09mBJFT5qL5R5up5SMhWPj
k1Ejo9pYdFa0orQsYEuhE7qhjQjo85PkRFwtIQhlnEFpLbwvqVWab+2UTWefmmabuN1wm4I3JYGG
UcqlBcj63hSScASjkBMwmVQ8E0rq3YcNW7lQp46poHpIMd482oDHtrnn9IQbqAWqNo1vwOHcIL9I
8L5tCKgK2FJBTh9XaejHRyfLmFxFVnv0YDQUq7CxwOHGNJzA2tq4fOUxIh9mEpYOlWjMLZ2ft00N
qFfURRXbMQWKCjQSPMtkbu5pjsV9m7hkCTe+87VI2ahqk8j01sWJRhGGw/zk+zS5jAMLA5adlRw8
Py5Pw6KgEJdGMLIrMRpP7So5m9jBUFdTj1R5eUe5K14DC2odxXAdE/HTNDFPklQum6WsvxWWaYar
wS+nW2cJYC6nuZfm9IbKeBUM8iN4q14E0dgQDBFSK6uBJlSNDRekWWB2hnK62IVpvRE8QDKTkHYr
Gzg5tWdOt2R5hFPKFyfYo9i7Vkmhx2jj7JO5O5lDZz7F3WzP/osIStk/9k4yqEOtxe7VaZE0IMu6
D7MSKper7Hx8arNJhJ+uyOOkWicw/kfvpUQ60gTbUKLC3xlsjLJvc8A2NN+TCt+2HFwcbv+dl/3t
vCwKmTD9z3XAsR7/UAMgHdV/4Z81gPmL5QUBE7Q/TMoi/xfQRwA4bG2TsnHk/74A0Akt6PKRmuhB
2b8mZa75i+Pr2RtlAz4k/bf+AzUJB/8fJ2XIv0lMd3ymeJGJrsT5SY45l32vqiAl668ppxsj64jl
zO38cXK8/FtZqeUI8pc9DtgZnqD5db1zXfRcdz544IwH5uBsghj/qwfX6bFxLpT5N41eGiU9XMlj
fd3qcIs4Bo9xvWKy8FgydA5eZ68fL0MrHQgoM+bcE7uR4pvSyyrVDOFrMtUZS7TrNqu/brYQQOpO
AGWdXnspvQDLrrsw/7oXq/SKjGOp+F6xNRMEk91l0aTe+rRxH1n8sV3jERT/6PXKTRjqNgdgxcai
SrP3Ra/m3Fiot0k0yNvmLvlBNgf7O5IWCRlpp+BB+sSZbKbZ6aj4xXSLPNkaV1HrEvtYGsalrjLI
WIEqxZ0y7PjoX3eHgioEqU7tuGc7yfJsbdI4sLcagWctUlSHwo+7LTD/5N3iBJ/WHAnhvtP6nxWi
l+IJH2Fyz+SAPR+2/0M6FmKPNTs8eWga9mY9SYdHWuk/lYkgmnEh0zZYzTP7ALb8tn6a50w7Nnho
o2+zZUInncM2gKVZKIQKGKLWdpw3pyHOsy0+f+JRUZHASm+m6KYlcfmqMKqAMcvwjrBJUsLJ2Bwe
la6KxJzUB5IRO6aR+GrXUVoW9ZoqST41xdifrCBkn0i62aWOCnIVDJ7k9xYgKZM4sSW7T/255unp
BepLMRAj4A9uHyLCqUHIaOuyTioLIsZPftyTUjhm26Kr2nugeyxIppTFHTQ+CGnjhFDPTLv+1Gel
k6z8ZBIPYS9/cIDPw8HslybdGMh/fxBjV7gr0n4KTjV36T+rlvHDIQb89UqIY3ZUTtVsl2jOCPKt
fPWB+JTh4tiyImIrtYuoNAJGj42zs+qIAeyUWuP90ncie21MUkXUZTHCFBK7hbW1p/xU6eM4B8kD
cE+8Et/4drGur8loTvlsJ7eCsHU2l3auyajxgzK+Ex3wR0w5yBrdXoFoGn3mMJb9IkJ+B0j+DRrg
J7ebYCBUiK3XvWWp6hBXlk6MYF+HMsZfq8gOTiyy8x1xcyW3t9OuZ/SsUuTjKsDXS/wfRM7OlOW6
6a14lyX5vDKC3oblH0GwFk6Je9a6sfsI3pVpBaupdh9hwBwKSq7zIt14PZstG36TchBxEp/7QCwk
YFJ3jjdV2HIFulVjYuqvZ3/TdYMDuzGGOJctPX6XttymSMAIfo7G80Cs6GakoN43HocZLNSlufG7
ZjjBdysfZ6tyqZ9q39v7WQVZOOouS8KNmdfZD+jhL5ZBEVKEORaW2t2Q3pmQoZl1z8ZgF3fFCFQA
pWiySifPemrdnKdWWDKnidh9r0wfyQmosoSQDhFCP4B/pIb8AeTca+S2xVos3NhG7RyyXjz6lItk
tljZOiYMYZ2lpvJWzKHDQ7v4oBtyX3/a9fiMJSPZmGhrjkHtLlu78CFb2pn96CMD3vB4yrcMD70j
PiZ8+fCfp5XQFZ2nazvUyjD7oGa9OYXrfsHhnW0SXQ1Oui4Mhj54Ztcy3Mhr2RhdS0jGFZSTqa4s
TRL7WHboetPMifQmACNDG8yzMdd1aa0r1EHXquO1bBW6go11LdvrqpZIZ7EGO9bcldoJGrSlXgXa
H6bPbBN8JHJfXSN7ulqGgUrhjIo7uRCLyOrkWlj7ouDTtq8FN8OY6DO9luHhtSRH/TqtE8bD5xQ1
zX3WhUC0dBWvdD1f6sre1DV+5gbDru2o+5lKhg/JtRkQfP1fMnjQtjeAh9Q9g6W7h7kQ9BG6o+h0
bxFYwn0K6BwuDVyQ7ax7kEJ3I2rpwyPipo7MG92t4CmmccG9MjylupsJk875cHSH4zgN7ZHuekJM
NIfJ8Kz7rvNyImjpjjrdJ4lry1Tq7qlXERM6hrbnzgOzZOouS2VdDskt5JFJC2bpXizVXZmRD0FI
kAS9mtBdG3kxrExi3cuZhUx2pe7vUruIX5Jr00eAafeVMRC2/0V3hbbuD4n/aIBk0DSWuntcdB/p
6I5SxhnNJWpYGs2AlhM0qH1eWNCeWaDTkBa+mXG96S7VH6wnqNY2qWL0sPPYoBcjtyJ5k7rHdXS3
m1wbXx5MzYETffpIdF/sXFvkQXfLkDhpXW0XLTdX5QlN9KUfCHxgTu9YfU+LTq9iwyodrdz8MhMI
Vx2g7Lbpm8tMkKCjHks1J1FuQn9c6gSeYAVRdDtYYHpnR00kV5nT8i3slb+F4ME4vMV7T5q8y6Sz
bcd4JZJ5oA0sn0eq8z1DC0GoHOsdvspiQ1BkcXH0RsmrgtMgDLlpyGP8r+r6twXw39THxIBqAtH/
XB+/IjPALPqHGvkff+kfNXLg/UJmLj/Hxmwb2lRy/9ooO78wB3Px82PuD5mUIcj+x6DMiX7RCCTa
NKZZGMl13OE/N8r+L/w03FQ49VkA2/5/VCdfcf5/8Exhl4RnEPAjeRW0hT8NzsAfAz6ehXUIQ5pb
HXMfrlszIrWimptzOjqkNsVfZ9KlmPuHInkx2VasXRNOTpqI4Q50MAikVhEiE6C8hYPk8TCbhbxh
hFU815X2NtFCkFzdP8cqntAnDc0Hg6G8TTdc7OIFUVP1eoU0yVLnySnbaL95msxUJyI6E2frfVRm
g7NlsqHNONLnD+HwjF57vzZInQiml9ypy+m7pjYE2SlFBHlHmbVtyw6CypTd4KCQ4d5XcfU8Oq7o
2U8ag0uonW1ZGzupjWfD9SThqAkAZak5K0HTMh8gr9DdBLYz3VntVGxYN4Rfi7wI7ZuOBDM+ltq2
DxY63nMm2TAMuc/BgLSg3sbhOHo7HswoyLv8V7dcqhuhcTFeeN1Yu/mXNusIJrJitoD0Q2TaOuPr
1QVW1p4ljpyWJHjIUj4QQWIGe6KM3aM5KeO97wqSdrppeknY/GxyomkRIC2qCV5llxLCHBCRhDy9
1egcQt+ZOsZXSE0A/NC+b8idbnYGsvLnFuXWxyBdJkF+Mcr3q4HxGif/G5vmN1LMlexD0C8mqtke
reffjJaF9LSz1inwLLWAbe86XJrDOug7zGYOtTAgJk8xuyOIB58pHB08LlfHodWS/7S+/uNvlq9Y
+i3ULZ5mOLavwCqWgnlwlho+YUc0AGscU+QYuqGGKAx+eO6VqwEHdAXWRkxe9Pob9Kkir+XVGgxO
hzZUtdIdDJwry+MrvR73I6QgXEp95BydpPc+5FSQeUth3kIOn7rlJqqoRlnc4xu3ge/w5HcX3hC4
AH5O08IC67W/6mSEMy9gxI+DHU1kmFtLFeO7u5rqBOvNcuOh2c024RSQ8hACDLbvWJxq6lEfm+LY
S228F3XWf8syJGikLvLv7qR/bFI3eKZIkMDTVoOy6dTKvxIdXLR6mMh8/ebDpWcruVyJS+048V+u
xjfXh0o9YRVAE66N774gcNE1JG8iRqnwEKbKP19/I+QXPGbKwJ45FhbXZsNABpePZhaNbY6lySFb
OKADsTEpta3lfpjEFYRrV+Dg9DUepAGHplYNoYkHohY890IyIW42p0nqY+qw59rG/oD1u7FTfr5w
MAHs55LcvwTPxZvbZ7Pxen2VYbEM4oAFioBzyn5eLEBM/I+G7RDk3hYs3Yu8Q1Pc+SMOxrxUeOf6
Mcfri1tPU95MTbwIs9ns7vo5AuPld2RitjX/Hs0pOhJ8GPjGsOumeyR/XBARM6n9b7a8IGvagwvX
at6ljSx+LKCTfIC2Br+rsuwCgYxnhOW+HrAP3ARWOTEZlfm0noK8Hzd9ZC8HssrGRxPhxwMp5/Kd
BRs9gVkPVsh1WpWIHdxInvtwWANhRwjq2UZDSpzNPG4oKwFFHgfenW8G8U0WzdErLkbAp+iRrMeM
eDryJ9tOvveAU2KG3fb0pLiKiY0My93iWAzbyQ66DGnffWZo87Bucei8FlExPYW+geXBbrmw7RbW
OcK52jj7pmvw7sjrdggXBU2y7se2cJACQilZ85Gp5TBFXnAYmfN8NjIDoGdVdehANxsx89od2acC
Hd4R57rW6WjaSYtj6Oyz/lb8wnK8H8Hlb9kU2GJrMN1Y2cRLslcnWpbWKHUIiQwTlqqcGBdavOoR
zw4Vvcp1mnSQJ/ZLVC/Bzhjb+bsblM4pbkkcylRofStAPr+GAjPcDrRKdm5IlvvuQCx9HjxvPsqy
QmULFHRdp8ZLmxnta2K73YY0Qp3UFoWw9yycbfTvxdmaKqKqoqnaATqftxVKju96J8MdMKIJCj14
2jALghmsM9OU9xkJ/w3hp0GzphO1jgOb6NtS23q8cWzJeZp6m+zPeMHzJxp8tCgfkbQm7nYJW0Wf
MzfzqQIHTfdmPFollmg4thZdLCz/zjoXOU/zy+I6yVGZ0Z7qcNotylGbrsnl7UjYICz7IX6oVMvT
ZCakj1H08GhV1RfCb5nf92hTGIgPqXOWeWXaL7F06tcxKdqnYnQfEk81j7DaxGqkuXqMUeQ8VQHy
hmLAvHff4AQ7QD2RW1Mk5hdhj9ONG4fPi7D9N6RS9r6ePNLocLDWBGlaspAH1U76xh8Pk8S/Mkj7
oetg6frQp7xtYSYmFgTCsmbk6+alS4iumpAHbIsMFVBH/07Yn+oTuaX/rswNoq3xaywnhDqQgrxs
Z5bDUB5mFG9s5S2sBsppyOWczP4ZCwMWRPTUeFtTx7wfMndgxWHIo/IdrmqsuF8njvcbSN/DHQ3Y
V8zFza3sSPFZWeMkoXFXcX/ufDi1CozQ0xwZWGSmzLrklt//UO7Ufp2xljYfU28W6pKyERA3fbsg
Si1ybEVN+8VGdn1JEuJ7c52UQSk4nVUP1A1Z+EoFfnsaOse4J5HV33a2I+bVHJTfi54AlEanD8be
bF+ylJlImPox86DEf4hk5N1PwyiwEFSs71fsXeVdYMT5rRk3drVJBtO4uHlN8p07jFs+LrK3XH86
ya6svqZD7669WpLNIBFFmC16vFoRksl12mXmu2WLYzZm3dmYPffLODIU4Z6bsQXHnbUl3CS56YQr
7h3sDbdD0B7CYexXeUBoe2JaxH7Cbpvc85hgiFO4Ctc2Epdiw75goCGZjTs0bTba2+RcjmF9sAvr
LabtXYkC6mkLdhLSeZ9v/IloDEsqrgNbkrA4IbwRThQvG+GCEax8jvBdBPIDuYotnUsoXP8hZLb3
VKMN5qAnFZX3k/TrfMHME/TqlqBDMrQH8eKbDeTV1kg3FhEla1HNTLn6snxKsxrBcIbjHKiblW4m
u8g63YwZq6Gnf0RFmTDWQlNEqI05P5ttq27mzjHfyBbgAUVE7C1PIHVIJ/KQN30ZXZzeVHtZDXis
IZPJG1bRzWPilYUCnN+N26GuCAhKxto6DbhHCIMh6LSNmX/1WXiuczG/mB1c7pVXYj4Zki9ZXMYk
rVohXeCkxIuShEkF3dRz4nbOiZSN6TCZghiCKAl3/uDzPfSwuf1VWZpsfcNg8NvdnCcedwJSqDXe
Mwx+ALbqG4KoER/iBN7L0Q1fZcQbV3Jqnwj0DHZo8eIM8J9FQEzWpZtGr6/CGHIUor3HJPbhzLVZ
4m6WWXQ3tTu7DvlJ83AztS6hJbZNDjh/Z7oNygkYdsDz5lvWDP4PHJHjliwfbzkQz1h84u1qDtrB
vy10aSXLjuZeIeJfXDiB66LMfLZsjdySaZmuwyEcbkfiMzfxXPTrWTVqk4OjumGkoO6WLpTOC+db
fgv4zyEBpYym8gH1C8iN3Ksfh3IS/mPBlBO4K9jVlerJ3Amr0f01t2xT7AhgYU2IZpWoEGAN9xiJ
noi7mM5VjuByHnLsZBk4k0tHGXBrE5fEk5cZBxMsVdWbBcv4KnajdzFY9eMSj5lclSLZofGczx6e
hrsGMHu7itB9b4baG05kEfc3k9XMe/i004Pl9d1zMpYn9H83MkTi25AKy9q47j5Zt5h7AMLtyVJe
vG9F+EqhNuIUbTcqaN1LpuYCX7fKcyCZUymKE/NhLNppRPTtioR5HRFRVMQNlgQuPA6OKX+d8rJg
8c9gSUE9xxYOTZMPxEHgmQ+tUX7OauoejGheCAJb2nQrZOoNvzJ8fpYDuc84j9LBje092nkHVfLk
70muDR5rqwBXWkzJTVUQrQCk0/zox0jeEjuVs3DlWjjmiFT5nrMZISBEguARrYVnvqUl/9SOqxa6
3gNsSGAJbBtbo1h7cnxbEnJkXacNRfAgbNk8cPod+5ITdDz8rpN/+A0b8r+qoXyocYh1//d//8Qu
Ym3kIASPLJJoXJQuPt3575EvIhqH2RbUtUHbusfRoRP10sR+XuaAQHjsU/u//n3eT2gWfqGLuJu9
hhOYTId+ptkgL5kB6nSQ6Ms2OvfEJb6jkPY+crLFE6KDBlIzTde9EyocgIG0hInO6w5jRXmbeRnc
0Ss5z28qt70vW2XdlYa/yFNrW1B0kz4iHpeVCSqPKqZsgyXyzRSmE9HQu/3yZPsGvIBmyttDOgyU
mTLzPmpPjf0TC3yv2y0M4vHxViBQ3K8L/US+JjqYhk2AQ6DWJ1Z5lWswbBk48p2s1O4bl0z1A3BD
9eREgoq+bzr+PEh3+W6W7jSdBb2RoZ+dJg0W7je2Cxh/dxHGkG4fapTDzB9s7zGfgL5o4V+QPg9e
7/3aC5d+Y/0N7l1PO35PkAEdBZqJSQ1INuT8P/PRcirk2O/M+uDNGurqpRnTi8EqaNf++tvWV8+f
fhErUMoAN3TQ8v/x6kJ25BqkFNUH9Hh8xZqavO2vtAfuPShNKRlH9IbogGC/AH38T397CHUOHwE0
IzhZPwMRJXzjgKSU+tBm0n72cSdu0iadqR9hV9aTwW/1+4AmwBg1bfavf7ll/em9wxHAtBjZFob/
P713wk2MuI4J7OsskgtXahQwUoK8sZ8rRsrlBhQBb549C5A4QRjMymyrgcavEgHp3e5kPV9f0H/X
/38z3rRN96/X/7cf7Vx8VN9+75f5x1/613gTJERg+vSKzCrxxfz/8WbADDMyPa4uz6T2s/8lA2S6
GaAmDNEWMRkFNMpu/p/TzeCXEJeGxbyLyaiJmO8/UQH8+RGOmICZJvmj5ENwX//xJqvMIWvLJF8O
gbA8xDwYEc5ioswqrUmthfC83wbln9P/Ed/rf3Nm/PnxYTJMJTSDs9gJ/3Rm9EWUkNrlzwfg0+0F
jZtaXzlyf30D/SRt4FPl3mHoiPqSo8m2fyLI9V5nKugt0wEhW4pnZGoued2qdYqfd2saY4GPsh03
KB+Nxw6c5Mtf/3pwIX+6gS1SW6HrgZTj1fyMWByGmRnSHPR4MZB17UjAW3ZFkJgHBQyVpRLMLxZ8
PMKJAmbsIWMnplyUcPnXHafuE+J78nHqOJxvO+BjPOho6BhnjfmOnpQ/W9QzIz+nMJgtTTJjIOCh
KWIXHM7Am/o5f4Tqg9iPcLxD4noKZSXhcCVl+5eYvfk+VmRVw0KwkLFrkQYsCCJmDmbDs8MnQOeu
HXOmeZOaHnpniE+EasoPHsGpue5qNZNtzDsCsqBei6Ga9102VefYogQBrUObM9Z2xQDLrL8mKYMe
S5j8xXFKo3PXTMAdfB81FhKCfqM6adZHPip9TlpkVXBmuq6zZy3F2zSDzt4GCwh6EI3hBppHcu81
SwXomokX5g4bYkaQtpe6UCzjVTCCdehZrnV+stxC604PsVmOMLPxlOeD3Vy6so9PyxBMe87G4giO
gJfj9Oo1M0v12mSL/8S3g+C9M22kjNibBnbbnzPGg7Vgm79Ox2p+Sfq4fh9MEnKBZlXmwR8j7qGx
jU9OX0VnH8zRgcXj/GMcJD1Ly19hV969+Swyz/Ek3GMjeusZUH/3lvVjdZ7qOjqXZcgnEmUNvhW3
HJHi+6QwrfKCMUMnISlD8Le3dYNIR/oJlhqLjCWMVu2nG/OvIgeouBYZmYkHYwox27pDg0WK2zk0
+nnvp0NxxN8h71CKQfzH5gFZxanaamtiDz/KDtkoGeA5rbIx7Q0rzh8ZleQ7H+v1HdUAE3hgTN9z
k6DTCr77rixMk4eGVQM0b9RrzCTqNmoUPwpX716WcbiyJt5xNBryLs71zY5e794Qplq7GH23vptF
qz4CQ0pRzqWo2C58t/J03rPudO+FyzcRKxCeLhK/DfGusCIK6uofI3vsj4CAd4S7cZZteoa7FS7e
OH70afw/yVBbbqsxmV9sDug9M7l8U7QNUrm86r+ZGZN9KNHgrESx7KirQB0Lvsds0B+1vkQLAqm+
zy3vfsE5TSO48E24fj3v2TvOP9pcMckWQXwquvx9pCg7JWmLrij8YRLArlapUaJB6OLSPiad99W0
5+aLHcfDq7C5Nle2kacMZAEruy5xxXGgvqO1knfUlFyUMMDXU8IX5QdGv8OlL+9l6bj3UT969wNs
8OcqZdA5eD7ZZiC6CA/Ilx0hoPVXp/Tmm8wxvKcphGS4MrIwWtPAEaUQBmTSp85sMPLHDHR9c2HC
TUDzZDxOs6ywkSPOuB2x/bzJzsgfZ7YWIblqfD4WIpETRifK09FMD33NVA+A/gQpmtzAT8lama8J
RXTAgiJsvsD4i86ZOTMSRYPW3PW+LUL7LcwJgvDfVc1g4zNtB/c9tRiwioNylso9pP1iVFvHxOV9
O6Pu9k7MXAb3kVC2edUw+n+xwrlfszNGumUxVCdkYvF3XIeeuWKLjsq2JmsT22F1N9S4BHuuMCTj
+UNvdsiQQMAa3nDnEsG2C5PAuyytx7MzmJy71hNPsRfTFDTOxgy4iQTJCsfSzl86NpHboSA3cnDn
X9OwJEBSDd8YvpLyVInPeXATgrl88lSsQZ6JPBy3UDgmMIJEDliQ1AhP6QhFbIhRgDh7mpY82gBy
CdYgyjCYS5HeuYs73xqRVPOa/OGTn4UnI0fdlBbEzK8ksZdHakYiUo3JXUNg8ACD5AqXZVH8EBJZ
w8phxb3H0zKvI7d6nBH3be3SiG6yRMjbzs9GcpC5YZustG5SgvC2AymVR9o15lKWMo8mKcyHMqjn
teydEDOSgZpAa0oUXrp9YgaI/I3SvCHqNDoMwnpCmhzt4Ft2Z6uKnGJr89l/dnIc/bXXRAYy6oXv
kGlWrw62RNXtW+PXisr2PHTkA5KSPBzFGFnEK0RYEbxY7/zj7tOpx2EvPMGZxwEeEpLMMYeirWfI
4TePwCWtldXn3U6ogciRBODIKgqnr6GnshWChOmmmgQ+qCLP3yNK6WDtT/68j1IF1DDw4VQjs0zW
gXIdKkSnuVCdhTumqE5wlDxfYTHwEEFtj3mvW0nuq1u36BiPLmTLQhuxj/YkMa4lCXdVtxUCK1eF
9peIF8s7saqbXhZmquuWoQvJ29VhLDaOMuqT1frLh4SXdLTncnmWRHSKtdVFh2nxomM5xPNDmjvL
RsVDc8qRz9MLFiWXew7MDu3atsMhdwk6N6c4mC0yq9sRH5oMd42hyi35GctqZDO4cSMn+xL4GJZD
cx53bjwTDBkpY9ckbGoGUV4Ky+AsT83xmKYO0QauUhthCPYhJGrsi5Qr3nfq5BhCRdYhre4tsFUi
FHLG8aWey1vNMp/QEjKsd6+De3QV5XdCiO4SPdWPrgN+9zrsJ7jQ25RukuuRsnWUSclaIE389qbQ
u4LhujYIrisEW28T2HWwWGD0aH6XpYZf4YPySWzMTEUichOtJaEje7pOjzZ6SFN4oKw3XHysn6WT
+eat1blqwWeB8tF7j5RpHsYkx6hoklZBLPbEnlVP3H6tM6te98Wo6wLZXGAgF8jRmVRtQ1XitWLu
mgOKDjIEJ4QVHltHtWeQ5wxmWYUytgYalB5AisQdSrDau59tksPZkctfbXgx3bqVc66/G4A8ukTK
ModzqLCWQ+Z1RFTYscfDWUJeTmMwkyh12NaZeceBI3kK/6iKItxIANGPMg/0PZBTJgSxKRl/ewMF
UZIi30ukd7+QUftoYOnk7aYOebu4d8KNMEl6LCnyyA7yJ6ZZhM7JbaI3LtbC6TwPVIW/FV9NahNZ
YzGUYI2VkeKENos6uYyBWE6AYbaUof7TRCx4R5J501RbW7lI5hO7ODo4Ts9Fu5D6bHbjpqxHHsat
xiiXknXWJvE6DveorI3HisDR15Tp/r0oqTQArMk7sVxfRdR8cQyfshRDs34ogwD6wdw3XKVRQHnC
TNB64DFYfUPfUKuNIXzFqa14VDKWj/XGjEOtk/M+QQ34SqQw353VGGG1Nst23jPQmW9MlfH+mU1u
hOAsrym23mVHNHo36/I3IgM06KfiaHe8BZ1i9ByW0/wjnGW6x/hYb6uMWBArHTu2E17Mvh8EZHHM
7ai5/HUT8W+GAPj1/ABpNgtB56qL+f14rbWjvBbC6A/CsJtTHPEwpBwOyJVnE3vBy0957wBrV3wx
X7uZdI0KXGoMn9T7u4bm55RDWpjfXgkSGIuXoxPpfv9ahhrxCNCY/uCmVP7AygbvPvDRigpWfKfZ
pSBMIj5ZkMbTQyDqEimx5xyWvv4q4ooLs3KaU+eo+aYaZfNlGFz3XqX29DJSce/+5oPTwvU/To4s
P7Qc2/FZ32Jk+unFhkRpBspwuoPBrmsFPcV/miU3mmllyT2Bxdi304ALzFJc8XlPfoHJOXXKq6n+
yCR1c+BSBP31i7q2nH98UY4X2EyyeFHBvxmWDg3XSCq6AySnBmBv5MSbLhwaRHmGQjkwJASYFct2
RnZI/PBABZVJvXxP9G3qqvyREMzm5BT+chhir/4m0yK4hL6Q26hvlkNstHUDXc0zNn/9yr1/cyEG
Du54kOUhUYDBz4kS6CwdWcwjzNaGMw1ChMy2TRnNu3omM1Sm1biJGGn/UPbMsocw2Z1h2R9hJt9G
dvbblGXN1vAg+Q2yrG9Va7vvSsrqNl2c/MY0S+er7ebJdCuFrNRNmyThMWa3sDFJgCKemhu65FFy
EFHq3ZsWC9CWzKnHqSijMwXksqsmcLhuQjXfNgNQZf2Esd3BeFSi9Z8ML5h/lKEwvZVduWB5nI5n
rO/61L1jXRyHgQdYEoNZxnK00JeAzDFYrugrpBUlT+JrrT5VS3NhVK+fKZEu23MK+qgkv9U1U//J
dXK5JUJZ3uWMsM/Z0FCDWowchErUq1gMImbJlCm+tg4SqFNfLIE6NzGxVG8jOVAcSR12RA9+M5AN
SegVmEDUs6y7PbsnkmDDG6rs1zp22QE2SMOOgb8U4gg4JN2gueU/xBT08cbEb+Cv4xSPiVp5VNw3
TNW7b0Ghl3vuSE3fmkmmo3C1/EWQWY18DfzAqpgo5QOwvCsDovKadto80H3ziA3d7g0mPiTMCrU5
Bj1k5GUkl9trfkSYuPLXORvyXZv2qXZ5cT8RaQZ4o6ehSCp/eO3T4muA7m29TJZ8D8fCQdg2E0V6
/eyifCSJeVn48Dl0jMc2s52jxcFxydEL7+M84aEXen1x7L2w/kD+U3+4aOmp90ldIryF79NBnqSj
8sLzDBVxNYw0/X5RdW8VHLm3abKgtEw8jXrd21UJ0TZJ2YN/cZdiggdTjAOQO1Ee2y6ja6kCZ0Xt
FFxKpx1eWeTaW7uy6w+vI4aE1cR8Iy265w1oX06AnvzsNztjoAR1Vd71IFS4g12eJn1cEaob9nRG
sev2wbr2Fu6RzhwqazVZ/E/IKs3nNUEoLBeyx+kOVx7GhEOVcCY2EuPqimgQDCORPkITKAs7j/3K
qijt5gvGgvBsjYxZOplEZ4FB/JTOQXX2BR9cywG6R9ngreuwUq/oHGnvxzndh3oChI9J3pU586Eg
pU0Ox2r5gYqDEK40XOQ7MvYHNQXy137oabdNDwFzRSofLHztS+eHVoYunPWrntyIIRauBy6MutDf
AZqQo6Vv1Uk/303gmGTZc0x5zTTsppad5SozR2J8VcpkRDevKdhvtvWT21zMquWbqTNKketZLCvB
joFZz3yT45xOdNHLXMfx+aj0UKIugvkGQDZB94rp2vUyhG9IISGwHxymgWRJVzDxcLq5uVwnPvgm
Ct4KqTX+/2PvTLbjttIu+y41h9dFe4FBTQLRM4KdSErkBIuURPR9d4Gnr42w8y+JzpTKNc6JV3o5
STAQaL7mnH10JifASLIDKeXxHnZb7mcu8rk+QHF4GQ9oiIbfOqums2XgyKlfBnlz7E7btGIgRJD3
e+PO03nmdoNQAK4kWCE2y3w3ZHolKpXe15Wl8hUFsEefQknWl1Ld1hgvyeXq+IrDUWQHNfOJ0Nij
/MMcQ9VPpuMD2xZG/WEqbL/qtXLjJVyCgAX1cVPk3DGhyu0bg3XxJwoeQSSqM7SfuwRpKc+wtP4y
mzgYYAyM9dcwYeLSim56xO/L3MZosoO2DFfwifFYo6MPjpdJDcI9DDqUGo2Pk5vflBsMe+qZR5yp
c/jL/ObyklSsKBmuILtEe/ddiHkpl+XCVcpyiqW6FfhPLpcmfKBtBeD+UJR6sHixi1NVGum6RhV8
cru2/lLqzNBIomem1i+18oiTBzIOnRYIMhRkjUYeS5l55YsKKXYaUXunUfKcLUcQtqvIrpuvojD5
QtK01zfsSRjlOJTnrLC903I91zhkl5lM2V4hOWEi6cWSmjdt+HFeokCMEJU/RMvUm7pkeQvQoL3o
LpeENfftt74Oylf0K+GN7CvGRs1y/ZDJvafVYRjp8HHg2GWHS3nrwlbahmmR3ufjwBTJ4jXpSN14
uLwb9I4R8KIWvkHCtcydGKIOsDRuZKjZvCpGzz3VHmVIPaXGA9quwfdItCaylEoYMergR06iP1QO
9rm454v0GBAfpkwUpxlmzMk2KGIJL4CMQ3n43AJmrrbNXFKcjzpPMyscnqaRMrnCK34SZUZsaU7o
T8Bz7EuJTOCZpDFwzUuK+2UkOHQMLV2DYLewiMAmKsrPlqdJ5dPmkAHrKq6QUlGcdDQ7FyFpByBn
XyNfKzAKDeUL1GYG1CMzYxPd195CGHswHZjyBsPlDS97Lp7LY1bBQ90xOZquMPOEn+nqJ7g5xkK6
ylvFFKox1W3D0OYRccS81/A1TD4KUE6m4PEWDdxHqWfy1nKGih7P5FrTIPmokXkZdo88PhSWXR9H
VFnEt/KoJNjE2DSpmd7MroGOErYfUy+t3Zg1FsJVxMiEe7JhOl10cjpfpK5mLfvvyKLUruNPX6Ga
48aFlEl5SQjdW5s3lBw1eJ5DUnCTEWQV3RiyeBkGm7N2yasw3IhbZUg5B10m6IaGsf5CVQK4D3hJ
wEtZlB51S2/HxAkLHrJjTTlRlgEV5DRM66HnC5+AHZxTg5H65V8vN+aUJ7xiNL1vvtoj71S84Nah
mDt1qwxt2uZRgnJ6LLmhY6rKUC5CZUQT4Q2mxRkyvR3P58qZ6chGOW1Vm7731lw6G9wxfL5lUCzb
6sUy6EyBPaJJhkgzrCssRDsGCXzi8SCzZNz3rvU8NyHsxWUTAwe02vS25GBp2bvHLkBoeClX/7uq
/M2qEg3GEo/2n50YVxg6+q/p9OOq8q8f+mtV6ep/IP//n5Bw1pF/8Upc7w8bEzMiF3mBkvzgV2ZT
ycve+w8+DCqKZXmus48W+j/zK+sfN4euQQ9q0NGZhDX9faeHPSPiLRuEx0HHKeWbrEjv0HHOW3Ms
ul1c4xMdxFuijepQ1ZY1Qht2vXvUfN0esPmwM2u93sGmEuI3K03b+LhudFHHIzxxheEYli4+MgdV
C8AkhShzkINdlTceBr4bd3YgiCVEe9Ew9OWnWLc0axM3JIKg3MMJO7R+jtEy+OYWhX7XAg2om02F
4lF+nistvIa0zDLLilr9OY9gxDbA+nnpYOLTXHKTE0MssAy31ZjsdJq7H1PkgJZgvRGtdRSs4GhL
S6bNYzQN4SJZyBPQx3ZWA9ZuMyaEskXMyDrEO7oN70vwgclGNd5DDQG16Rn5uebtrDs9+uKKQVdT
53gFMgM1VD8m9Vs+5eLeCkzUUsNFORVHkJ2AR0GS2g6BEWXHziyzdMsiFNUVvYx1V9QIUBdJVtEE
TyoItR3RPc2xDhN91/dm+zUWUXNDV6XWDvJhPSyPVem0D/Ii/fLUtJNt313RuwxHpQ3aOiakGDkc
PJfr2jKnU4GWTIuxsoC2Q2CmoTQTi+RMg9+C+izNomUJgyZN9PZ41mDW3UGhRbMmo6ndjPGA4kbO
n0QfZjfN1McrNXvo3cjW1cOtm2rWG8kezJqrqF0p/Elk8Zi0f/fCTav7gYg7n51XfmsPs0RcZ7I+
OsMZac3HJATkutSkN/NcbzDIGtvay8aHSaDZLCIYqKRn2bssy4tthcw49RkVE0OE9Xkzw7ndKzOo
2IR69K+zqDHdkueLf5mw4Dp07jjr9RVpSs02AQ9xDHXTO3pMSY6RLrJwHRQi+1J1evtQyjJ5r0ed
sjnttepT3cYzEQSGOpmDkN9CGTkMi7t6A7sRu4eBVSabBgKR47JzVpx3a8tIX4EQTqvoNeWyX5lG
o3xYIZj123C8F3IYrxGqDVf22PYbCmpvZzHa2LD3L5ZexuQDdeZ91OXNlhWqQTkfR1zSTS6DLaVS
O/lzbTlfbH6JzwRWWwWu129squFXI0wi4sGn6btB7vK5BoOOewQJmkVtOfpUes5zi86YmAGgIwdj
cJJmXY7mFPlzt1QVA3akZCXttnUR2ufSgM1YMxFHuTGtszALsfm0gfZgqxbcnqVl3cFD0HnlVTZU
eMV5PAxyhtFDxxCdQry1VxDOOXtWH8y+NSweerg82WTYyYqxsPUVFDBy05i1z8M8Vsx8Mw+NajXX
hElBJt2aJZwRgxqTu4u9GcjejICbHV5dhMKYr8c7WQDn3cm0dA5p1zx60Ti/yWFWG9LDrYPn4APA
SA+boNK18pon4fg8RAzmV5XrUMjn4Vzo6L6bdIGQFOMEAr+RL0UgvX5N0ayIiNaZFlxDu8QWo1NN
rXK6QxjAyM3z01RiCl9RbgyHMoRwssbgCiMhCdyMtIvSQSQah8YNIMvxzkFVhym1iAYFWKHNbrAj
VQgw3Ii9DJmWGn5endyDCq/0tcPj4CqnF4+JQMjypwB5133cmx0jCexP5wCN50mrF9yjNCE/Ioos
H2RpaGih+9hai5L/7nCNeptmIUcOOFLOoxFFt7Expo/VQphkbKBjsu2JGKhG3L4XFKXdpunXJOwA
VLIERm6pmY1zS+Zspn0h7mReaISQLQ2TucRGXoCXYYVDYWstHMyGqesR99P4HLoR9NOFl6l3kDOx
XK8Jk9eaVbhwNcUFsdkttM3IG6AvjUPzyTZLYJwB+q070luNzyVrhns5qVzft00b3lqWBR1omLqU
QFUZtS/lJAo6R1jy9q5ZKKC4hdLXqPZqHZK4Gs4dJFbsKvpI20BCAei4FAfvjaYWuqg9kANA69wN
7zzfvXtPi8ZtLZ32xSETG2c7a/ITSmvilCYzOTQpLot6hGrKs0EdkoV0Cote5x9cdDznuclTGH+r
iUUKU5Y50nxPLLjUxIacyrIFybScjAWo2sJWBWKIDxdJbn/VuY5z+dr2mhtd5aLRwAWYfMhBlxti
jb8mJjjA0bUqP62V+QQlszok1Pe3nhnpHDX/atQtC13PTs0bpVWnJODRP9vZKZzcAJlDefAkNHTH
1hRKklxbEwFaAaO2kuuJfLudVWoVPzArwr640YkRWIC0NoYv3zB6Y51HE1TKhn/ErtBekgVo22Bs
vKJVsNAHVBHAW9sbvg4LBDdl3Ltu4O7vlrrkLVtguVyltulDAIehS5gVPN1pQesimBmiFa/T5sp0
FzyvbUZwePV2ltamnzQSYsB2euZ2QoVfrokKEE9O0nXFpl5Av8yNWPxNF/4vXgNYwMmFC9xdGMEs
scfXosUctqsuFOEecfZzvKCFsdLydUWvmpUMN5qwWOcL51OqAnuXXNjEjAbAmBZtZJ5Je4NezELC
uAnSAghnF5Uv04I57nqAxxCA+b4CsXCQNTMpXky7zvmdYJKNBZgMoAMap1wwylDO9FPL44y7aMEs
hxfiMnWXQTKF20FRQ46evmKYQryrO7ggdBNibuJVxwRmrFxx12kgOqAXRz4797HYaLCR7seIZJ9y
yfixHNJ+1CX4Z2HYY29Y8oD6tr1HkszLGivxObLLCEwzt9gphsRjr0E4Am4crRiDnJ1b8FWRE6+D
hAwiyKb1m+vVFS7NWfOOwBvHpcC0jWZDqoq3mS6BRs2SbeReYo68ksSj7hJ+xBie2BilzRLjQZIw
1NVnuyKbCbmv31wilChPGuaDS7DSgIDF2sF7V3fctUQvCa4B1qvIxI5Dgsif8I24qPds2Sy1RtoS
BbxaLeqvMjPdT8wxrXV5CXuyltwnFxkK62/PrHZu6WTJGZcYjjse7TkwXFc9sUSq73V6uJc6cJNd
6UDPXbh+ZCTowQLMl3Wxq1sG6r4W5sJcRfrMK6OWUb+L80q/NQjHyI9uFXsE68jq3SuYyvuofcUB
E3Am/KIctFVr9hg1FGRhs7ty3MkAIPPftu7/BUSpe0Sy/6qtO5V93P4N2f7nT/2rr3P/YOZPnilM
KWvhRv1fh71n/YE6FTmmdB02Zpcl478c9uYfdDIGK08X6Z9nLGljf2lQDX6hR7uJxBLPGKWR/k80
qOaHzk5HlWah1YSURacokff/vFyMp2bsy3jhynHhuusk0fR7EdXz2R3ialvWidthdZXirdVk8CAj
rzlMeREctSZmQsX7H0SV1E+lcIpdai1bhEHPwNhSrz+4+GXYkjP+2JSi83w9ShSDbK3/niD7h34Y
Zk+EQHabKndjn2s9gHVjRWpdGHJgn8QCBvFiM+66XJv3PIecT33Rq9+I6j/IcDkDbATxbnAaFtnq
R7V5sqgoSnZiB0pNdQsQyttRs3jEL3bL5+Lv/uESuf1z7fijc+ODkeJyPM8U6GOR/0pUlT+fcYPx
rwrTtDqMWmOuVJi9LYgb3Jicg18fiYuk+mHtuRyJ5aGOvJnOXWcl+/ORZhghM2/3DJYYvZ/B45tK
0tZ2LorMT4ORWbspSoL7Xx/033y8hRnBvICLicXl8t9/yCJOBNv7nOrz0Ds8D1fagh1Gzintda/s
ZvqNWv/fHQ39F04BHUEzaX8/Hy303DEu8oSFhxhtAjybfN4qBzbYTZ95D7/+ZPqHCMDlfALD4CCS
EF9cNx8OptIwi3LiMQ91pDJ4ShG9PGunvFy7hNquoilSNz3t/Gls02FP/F5XbeKWeeiv/46/f+aF
hIH9QzARQof+4WvN9FZOeU/FWPcp2hJe9O3aCYPgwXMqsN6/PtjfryFb6Es1TLY02t+Pau6GRtns
GichsWee70q3wT2ocQeTO5NGh6mNYSPJwkvd3xz3331I6eg6jbLjSfT7P3+xaZiMcehUyaEY64Gi
nG8TY/04YiXuk392LAuHCeisZY7G1wsf+MOxrFgb9SHy4gPZt+G6VuzEVpVopqtwGs3HX5/P5Xf9
cE9ejmUjaMPFs/ioFsbwT7dH3tGjULuh/JtHfV1SLRyz2Bz+gkf/R63/x7HY8pkgscAx5CHD5Wr8
fJzeydrGKVV8CAS6PKoZ+omVNRWgjgY07lEc5zD4m64Ey4D1LtjQaUW/0V18uHaWzwqgjQfdol9B
kv/BCUBzlsa13fE3DG1IgzzUzBvYxp8Dc8qPZejSzjrm9Jvn+eUUfjjFBo8gnF4odzDyfPg6B6RJ
5RzI+BCRYve5SZz8iClsQt5bRLsG9AdWL61UZIBNKpR+gJNuOIxOob7BL2SPVYEaPKZBAeZeaPkx
IA/rGMyJ9juN0YcXz3J6bL4YmC9UB3hTPpwe+K/ByCZC2wskXG8TOtbGH7Cl8hVlzujsC40WbDUl
miS3shwxVSPyWDyQQXDo09K68jovOJDsYV57mtMi8ByiMkGH7clh90+v2sWRhQaFWSu94sc/VXgF
g4BsjA944aaU3BY2TvQubbf59XE+3PWckj+9V3QhLo+4j+/GWDM4KVobQ/4s5zsvntkjF/jHWRla
9qdfH+vj4/xyMNRdBm9Hm1n5MsH/8Vac3NZuLZXwOMePvQ7dYFgL9O0+eRIpQDY4QpUapysdhMMz
+7lwR0vT/ebE6uJinPz5cnVNAkCAFlEU8Od8eKtkTaUZ3BnBXvasGtncGDxMO0+Z1SFk03mnmY54
s6Mg9uO4J2VtqqIk5H+nDXmqubAxwSPD87C93MJBM3okKkkFajnrSO4zyHo/Z1EL4TOujfs5M4P3
geCFJ3fK8GhkjYKiWaPUAdeWwgV07auhETxwQawZ9zZymU+swMUeJbp+igjY6tcCp8wD/N/5bgoD
s19lDJxwdIruNQsm8TZrlHGtVhGeA7AiQP2j2SR05zXQugIE6J7gF6tlVIqFfGXKZqkRSpL82OEZ
1mtEdt5XbLHm4wgBtF6pxSvjs3e03rOhs9igdiRJbFo3ic6hyZ2NJiBc680Qv/URD++yDe13Jsuu
ATmEspF2TLihj4gj7LeEglq70RIUQ4VU7TdXoi0pklo+uzXMBWzBCdcbd3+YbtF6cviqarQ71yB5
nJlKL59nUinWKvXCs1x+tqXRJerHNsmKQ5U4rmScaQ9eaU5n3jPZU11P483l9AbO2CFjicQdiuco
PUINyaJDgIfEPBqEVp5Tcs76TT1HCPnk5WlFeuZV0808oVxdaSi3U67IUiAS8i8i1j5G3ooO0o1R
ugoRPVgqtj73jcg08uAAuC8xdwvIj98zRnF0JkwvhNAh47dGeGOxCppmCnfevOiWLZuXAgky5iNq
lcaAa8O5zU0jfsuQYbFtL61XxkxgVbhpMgIA43y+s0cGXX6XEpeO5UvdxEjlIvwrevySOR2PJlIa
nvRJgMMwl+swX0KI3R5f+OJS6FAOK50CBic9OrIBSP4KU9J8DscJ2WtA6zWtunaY73JbY3G0hFKu
oRcAJU/4AEyBEyThfssFtoEzVb1GI6opUi65eu3UYkkdgLHd9xEdAwEV2oMDZHMJG0LpH2pZckzd
bOPNDOpUY6mbUsvqLRmdOonE86KeQLSI2Km5C7soPgi3Ka5Ynlg+lFVw6UaLztks5mNfC2ePcjN4
CDu5Ka0lL8gp0vPE0XzC4ORNPstdGs+VXy/rahEn5jOI6nFVWTkEWRgfEAnxPGhqZuhoGL7uFM3W
UwRvkCeYpT5n1XhCPX8Th8V0THRvG0UQUGHYlkf2dWxbtJ6Vbj4uUho+Vpa6jR+laUamYdeDwbFY
e9nWc8PO6Uwm0U0DQ2U1DKZaD5NrYSsyoKPV8aMTOCBp2sq4ynBeiT5F9dLBDk+9XMCu0IFDzMJZ
exXk8diL7ttoeiOW7xVpTLtJtNxcTw6gUIOZE4oU90u9pH6sBvSLbKhd3mpQV15w0hxnBLdg1OLr
yEE3mFrOwzAEV2Uhwy8dW2zY6pM6RlnOA9haaqTcmK6d2DTPhMvUd3qctUdtQEk6z84plfXitLFy
AnE9aP21Ebbfa5FW+0kviVAtgLpBywjN5KiXVqmvAi2Up94GksZYB2oH815jfrSB2eAUXFwmHYEJ
V7jJ6xsKJStaj86yOJMie0RPHj4yshw/TaVN/VC2lYtWfEB+hEDcXIIQ5dYCTPUtyUnNU5mjDgyL
UQ4QY2+em1DcI/Ia7+U4TRtz7nscBYrcIWbXQ+THVZ3DC2AoKLnTEJqwQAOIlBIK20zUIqnLsiot
nNaHwRTzKIIJREwjbwQZenJfJbQ+PdcfWv+p2MJkY9Y1Dox0m8rIb5AePclsrtc6i7Zrq54JRA7R
MePeQkWTbNlpgk6tUJMQemDfCmIrtwC4QuRM4Xhl9mrdoZI/JmMviGlyR+/FTFQbrOyCwFCCyhvt
UHhNdITbiaLSGEn+nIecCzOhdqBFyLS7DMvNJp+aLxjCbIg5sGR6q3DfO0tBv3XgWD0YuS0/q3H2
5p2wYw0W36iWiHPqsULV+2qevWul1Q4h1myqzLKsfK2r5Z4O2tt7Sgf9gjiw+V7h791UYzId686E
8mGJsxc05DBbnn5ijlxQwix2HUxsd1lQI/bABGrS/AMNYUzR6A9arDF9wBqDb1MSMmVDsOYlDEcZ
n471Vc2ivZMEkR1UXbRrt6yNtetwCUDIRS4ThPZulCRKO6AzN2wyrMd0asvbsGtNUpv05BAktXHm
DMZrE5tKPQT6brBtLmyvODuMD/wg94zbsM7sPdN98+SF5IQ11Wxjk6r1de6O5S4Tc7XFxei+9ktQ
Jw+aGiUOSz7f7coFEhLYLoKcAn1UMbIaClEUPRUCu1Uv3PJGzAFlv2eWzgq/WVJsplQrLdLjBthu
aSGf7dRhiFPW4RX8VbdEtrrInMBtYJdDaAgvq7/rcCsiYqs8Vurss3mnW96IdK0c7Gs69mqX5uRj
LzbFY6ZPHXdXByEqybPbyrG7GxdM4N6s28hDvePuczU3h9EtgL3ogXtVknd8Rp7l7pBM5W9pwfZk
k4KZ+WxBBt86TpK+e3YeB34lWcmSzsQsKcmap0Ufg1pJbZq6ZH3g2TOOpzaYh1fBSoJwMa3VDiFe
xpSXq+j8OirsNcLz/koPpnhJFdnwjcebNDe+jtjC1nFfBXik0DVB3woXEVJfvpFxMBxnlbDt8HgH
MoCdd5MNf5nFW3eri6F9S5qUZ3ad8dbgIdCkYecPlqxT+7FDhyrhpsBgsFbCKlT0HmkEk3UxUS7c
2F1Bm9Rp77UTFXBJKuM6Hu3+kQTx4c1qYheKi0fe7JKAR1asmF0G3zYsd5n7TESKvQbd6Mi+1Qs3
uTN8xhwF4zrN67XmDuT2JfWyucRn7FNFIXgwJokMCnG8iWcE3HmGK0lYndpbRSLO1hhnAKlH3hms
siZUmn3voElOy6hf6Umt9nqwIMcbMvvWeCJLHmfTHH5yzcSYfGUbENSB3QhfZzrEdclU3g/bWXsg
eEJs8VrwvfFSQApWdUfEqv3Xit5o2Y5k60LLOQuNG78ECNQIBqbEOUeyMoqVZPu9d4QZPE22Yb5q
RqW9G0g/Tni3wwe7mBNfL/m1ylLeo17EJOT0dgO4y4opJ4Xns4F/pDAONl3g4KJI63vHfArZ2a6m
mccr9hsuqvxJ2IVYCVe7l4NKV4ksZh+owNZi4QjeCW4vUOt8pRa0kpRRhPUJyJpLjw1OFyCMp+K3
NDPIj9Dokwnj60peleHeUJqx7Z3xezeb3o5eHmshS4NtSkSBn+bO0WiJ5dHjQV/ldr91Qy/0QSZr
axlwOYtE6VeTne/6WYdmzy+OkHXt8LqmAJamDGpkrD7VjhH5BmLHM4iidwJBTNy0ebFyhsE4xgx2
Ny3TrGMMamHvCcYD2M4hu1dNv6uiTrylHTw8enzeOhRCR+L+rE3rxfU2HzvY6Z1KTilJP6mDuNOk
4PJpqp012LCbEVkSOeTK2dtNHWEDGnCG19U6610suJSCt0pvsSplSbVFg/q9a1DYVvAPd7oTL/mV
3kszafm2mSrnqquYHcwsPpKxvetN7TV2rG0ZRCQA9d41CX9HnKPPYz7f9GlwBGv8WDXBmUcuAyNg
zFdOM78ndfike969NIpdRTXtF0n26ol4JMWeIaXsvDfdFq2PZK5fe5puP5ZZ3GxEabwpT6ew0kIe
8pFxyJwGp7ghtklfoUCQI54+52s+eKRxA5QKVzZe6U049v3n2Zy/qiE+OEmP6ERmWCAnbwo/C3xP
MwRlNz2i30EEj8M2LgEO6vNmqOMveP+Jzu6ik10/CnfoEQbVHgLA+JM0wwi3O/FATT30XzSjcTdq
RGg10MOc+r4hSVgly20+iaNNms8Xp7UKFkq1467baGwOce0wHh2TpZ2QXqTQIuqU0GgULJDWzgy8
1NaabZSre9twvG/CYXt21CrAV+yCvdYVO2MwRvOK7XeLow9VpLrNjGb5fUadJq+wyZyRwQVaMUg+
HVe0HFPWv0w1raRbiSTTt2iNiQ1IqYf20uyldo3UnZznViuTeqUBx0QKMtJypl7sN70RPLsksLy3
gcMNyFFZMdhoIBpKERqpteGWtEUhl32/Lnm8MGdadhpT2QfPfUiDEGholcHh2uQSzuq65h335NYB
nl/LpkuOpbbpptoR14lmx8OmAyl1l/eSx9II/Q+G4NKd6DG29GQ2xpvEmYhVBr+61cMmPUbpGDyH
hOLYMOGkfq+3drdxbMJnmHchjCvL0bHPXYRhdmV6HYLZyK7azzXk1LWbaY7YVcAVD9T2/GrNKTQi
NWnQWc8isZM6cnXBhvjFwXewjhvKP9Ts1a3dkHNL+sABRXqCxKZsDkba8iJtTVAIkc1QoKXJd3vJ
jGDZ1FyON1SWtplQjuDzMdnZpKRhC2nlXy7/F8/NjXvh0PaXMvF20oaERq519Qq6gR5MNQZTAtcE
nDlT9mg0m+x6ZkxeXsrJJDDbBrTW1dvLoLjKFGsUhWGnT5kbZ8B6xCqOI2+n4cA65tGYHh2MKjsH
K8/nMu74AMCCSWWK1Iwqr1e3wLX0L3kv+NYLCIGHYFTNobELdZsq6t1ZW9wAaY8dppqwpivB57Jy
ZuGVTdtXD1FVknCW1DtKNXr7vs8kPLI0GMF8zUxFGF7yMOh1uhNBCmVpDXZ9SAOR51z/YtZOXgnr
gOEf1pM0YaLoguBtmpZ8iMzrGMnAjSaLO5zLbZeOo3XK4Ede2whCrsoEI3k72wyvgjk9Xq47OAlY
k1C3U/4TeAludr6LuhaV/6C05e+LyEjRWB4zFKHNusv65ZxkPVs28p7u+K7UdSkHThtDSt/S8QHh
Cyp25TKKa/tiPsspIBIjA5lUlji4HIsroLMEv9sbll+YJc6n0PC0jRcN+Mcy9D2dxDWkCim+5IIf
QYHQHGSx/Ney42zpjuKCxZk4nQd+0QaBl2evayTRXyLoqck67VJvF7dc95FGea1L5qzEQdLw60Sx
vM+6xVAJG8DOnPmlicJBxCixIHS8MIbHDrfIydNxMg4YwV5xRqnbJSoPekLELWyZPbvJEW5IUOnl
aypbRGG10kwIiMOF7ZwF+j3NAZ+wQCLak1oSplTAaBd2ZE4ZJ/qW5nPnLac3x5V6hHM4n4e2NO7H
dCFtLzcsrNjoWz7n1WsNOwYqdd8Ox6ybgkPHyDVf9ejsX4EJYoZgItfV/JzXxOkVD9+33m4xBOgx
rUdXfS3w8WFtCNxdO0AkER3fTtcF3OwLVyLoJ4+JRQEztRm6TVjimzEZgZ8r6MzPzYiW1Z+dWb/C
cKPfFKYTHO3M5C/v6HzsdcHjcCdMm+EHa1F3bS9XwVgxmrMrm5GCbeFSSF3EfavR67lK5CzeQpFU
pEe4WolGpOKeLhs7WJd0pygAeT56FmeKdFHtYaYheJdBxQcmL5BrsBFYH6SN7wCRGcYal0TPvSYX
77MrafvwAw3fXYc+GVSmrr60Zaxe1OCyhWopyBtGqVW4iSgreDNiYT3p7VBcR2PXP+B9d79VgxW8
x6VCPWxH2YQThzcTZJB6O9lygoBMVMph8OrgOXFsLIFtQ4bJWpYMuCGRxOX05/j5v/r13+nXPUhr
P0zP16/d618h9Nev+ff//b/Or3Hx/Sfx+p8/8ZfIwXH+wJxqW8CJ2A9w/bFy+Uu+LvU/0GazjsHa
Kqlbmfj/K25TkiLgMuiXRGABmRNILf7SOFjIH2wpMZAJHYfkIn/4B2lbH5cKrEppmPk97KJQry+Z
CT/N+T3TMrtpURAEKLk29nQm7eKHs/H7nT67PEQetu1SPvIno6T4+RCskJbiEAvVEJirdHaxcRYr
1+GU/o9n4P/jKMsH/WG1TnyPUna0wI6Kl1Z7KdX37neIsL+fq58/yIf1pIxLi9adQ/TznRR3E2zV
+e3Xn0IXF+HBjysP10XTCpgNOBjTYP2j6KQlsTQJB5DmtlY0X0vWv1BXF0side28t4M0uzdFztMz
g35ltgLbYmuqDVFB+m5Sw7iLq6Z5MqLZ1H1e48m66eSdYeeDvaYWHU8erG26g0aszU4RWjkEwSc0
cFRfMu+Th2kZpYGVSK4w7DFeLxkWuNUa2kG7yUp92ANm85EmR9hx2U+vU01GZ2iqE0HvPczouAEv
3/SUAyKTVwK3AfshieUnsqfoLGrN4fmdoaQWDEYjzR4ABea9WqUL4QLJe3/qvXx+jDv+Naoig/SW
+qtj5JJdY25uXLjr61bO+c4y2pOVGt2jKibrbgx6facxs9qUZpNQ5pD9k/W6tW1TAmOlqvSzS4e/
SUxLrRR93L0pO34JL4STBGS6KfFXTcw7W/0cBCb3A8MBPyz76C5IhvEr4OHpbsDBRq8XKLLnBpwB
Wjx/Hwsn+BJVKDnWOcuCR5aTtkkkuP69aRarJWu07l2rLRX5Ksm6J8+AD4kMo7PuBoTtPoTIlxwV
x7mkTe9W7GUq35lsB1kwXGsy2MwOLXCYA5kuwNzw96WMbDqJAjHRrpPQ+t61qBLHqeu/JbN6tGbj
u0fs3LMyyEqyei3+0qXEhwnsx0v4aa3vgOZ+XypiD6AxBv2kRumfsNxTtA1z9wSXGlS64u9IIOQf
cwiiT7E2QQRStbzK3T7ijTwGG9NuMEegSCRfyUgOIQ7HtddUDQxhuiDk7DNDIccJfS+Ygo2rJkEh
DsPlaDO039NMcQBjdvy6TrrdmLsp6JFk+JSWc/+pIyuIXtNruTAIDb/LQvSdIgvSI2tt8rq1st8M
bI5vXI/TCfYDg3nOLHdt8Oy8BlebJIeENc22ymqyVhVh54HfN1RDyOFDlnOx+JQURChAM8G8b5Bl
sYvCUOx0qwneAmnjhMGPFlwbo8eMGaO37Betc096bWDdTIDY1lM4OT7RgdZxqpr6VGtLc4Pz9eB4
lXMbaKa2Q5pr3pI4EJ5Gy34K8pr6CO00AlR7EGxfGEAc6qZDsNwrwp7SOAreOjaQ+DjGsluZWq/t
StZB71aSuu+Mtzq/JRb9qpG69xbBxtiEfY3xHuuu2Ght5zEP9pbzERCutdZn9Y2EDM5kO6hsA2tJ
YGPVp30O3/OUhaH1QO8wb4LJJbEIMpe+c7HWgoa3xv/D3pktx61cXfqJ4MA83NYIFmeRIiXeIKiB
mBNAIjE+fX+g/XdLxQpWH/dtX9gO2zrKApBIZO691re++WbUI8V3knu9xKsME6NwN3Y3sq330p5C
LVXOn0ZOsl1TduVNZ43Dq7QscS26OLhFrG89cgigp4ShQcNtbTiXgxlPd1bPwRDRun8HKVa8Tokz
3Mtpwv4HBfxmbBsXoj/b6bYJnMu85hRmNE6/JifJfaiRkW8U4pCQHbbfrx3gZfmqIUwQQ6IZqXtJ
2Ar2Yj2Cbgzt1tnQ/6/w/Az6m526Cpt6USUPjeyzXw6e5tDoWYRyrWz3TA2al27g7OqpbveqGuJy
09bgwfmqIIbW7eayGKDML/keyePMji9ewZfm73SixN1kgYdZguLXgV8bP5pGNR8mSAyX9A6mdeHA
NlwDQ9SJmS+z4AIah7NDM+zSEYyDC6cNOCNxloBivniPkjwlLc+FwrymSsgxN9DVVp+kvPj3qTJp
8HgjwdW2XtTB/jX1Ilj3keI+jNUMa51T0h1A2ObH0CjFMtbncFlsCt6ZPq0Vq8BLClt6W/WeF5IG
3//2dA5fcNCcy/cz01Clhb/yEVmQNV4ZP7Co0HAs2Lu/tQEd8qkdad4aOgfe5YhlCmzeWF6oKoy0
RBG/e8spGEVjCxRt2/s521Hm8MzdVSAqjHjpzCxD0vujskIVpl/DbGbvbhVLYQ34ybM3qnbD3pc/
aktL28Jcn67fj/MmNIIvVIXZ+tpJ9dSnZblXQSf2nMijbTrjIc8wpeKVpoypj8tmv+pecQSqC99z
/RwbROZs/CjH34wnm8VT9jcBRWdOqwlxb9II0mtSn3sOaSoOVnTLxrCitk8gDsWIC8T3xJVReioP
WWtwFvAqV3VLjXwOlaj5wfoIDSVIKRUY+HW+vXdqU3upzLzLOZ3aF3tvcDm8zHXHsGSD4R6eQbwY
kgMt6mftsU6h+8Lf4NH71ozc0qMM0gFH//V+IiRmg2hN6TqXEYGPHFJaZIwNVA/efs3fsxuVF1at
5U9DgNFJiIY6RONqW8eWcPcUlYX4vX60fOzagA6IllFLGQD74aXn6FQFtGPAxY93lpzsV6Nsiq2o
meAo6vPDzIxeI+IiZ8/Wxe+MbzhoIr19bHN3fmIixXduosW3KuuCB7HQxlwb8Wgqa7H3peV+U2xI
1apLzeiqgMYCDns5+ZmRBteTlB5w0nr/uxeR9rX06ogKjsqMja+5/3lOuRqjt0nnx462Nex0uzZu
qIdojzFRbHc4QegsFOaCdxnT76Jr/fug6uFsY697trrJfu6lZj9nTj3d8KVyd0mTaJsJVNWG2gI1
xAiy2hxr8kuVlAClJIEkWk6W1PtdVw6debzoPnwDfacL+PEBfI5LR9JDbaqkWosOr07FRNwRtqFf
evRQtiLI1EU5KWtbg3WgXKTbvMReMB06ztG3kU9wFC1/2i7vc3n2DVQ+mu2zr/Dty9lPxxs4idGW
NgZoNhtjz4pzX36r4wG/cKksfwsi/FkEFNkOzAs+hjqghadhRrCctwAwDWwqGK0Cq1wjVEpYAo2l
LIHkIZ/GGxaF6QIbvbj14GVtYIaRz0DHe3rS0fY4KwL/su1Mgh5FNwCKBUmkqy73slsrTzA5WBS/
bIK1LxEeQMP3BuqKsh5vG6/l0+1Bk9h7TUVpYpxLL9+YBjzWlQ/jYsu3qb8IJG1KWCQtDTAF8GIt
PFE9dijRdh0LDnsgGkKXOH7VbUPZkLInjK0YLtH1NBj1oUFDskPuq8FizIX22Oo6J2wMSOyYbUgE
RU8VUI+xvtPurzMMgYs20+8bKv51TxUCfPaTTql1W9ZUpqwgNX68iyHskgY3rDj9xxT4FFDGlMQd
zV40Q3SNtynqULpc6H1k7nkHd7Cnra8mSS6qSanEmnqEMmXgYoYgv4OVTrTWfK+7tEOwq8DKXUf8
l0eA4rFaBVR2rjqlEeDJH73LLAwsq2puorA1Mnuf6tZ8gRPF3Q841pcruvWS0VxT/EiApqVmu+7S
8sGEA7+ldy22c51oe+VUSgLSmMyXSUw+oTmieSCOEbFcnmqXdMzuOsy9qworJGYX7bffKG9n2KTR
dLTCimwiAmDqgcPpgL0A97Ry5/ty2FaUYfZRRN9IsC8hY8aRyMManejvjiRQurFkIifTHXjFap23
bvnTE9pPan63o9laO3OED8i+rbnAKGSuQOk+DlUyr6WvxSGr1Z4b0a8RpIpNTB+fPpj/DViXxEpJ
a3uVtgDF/GHJf7ZoOOi+osfuEEFSeDXXiykNKlkHWJoVmxZhHV3XIonXeR+LrZsWKDsrq+/285wl
L3HXO2E+Gkh9pm7st9CWqocaXTyxTTGCKCgjyWWSufWdEHn9TYOdseKrXmITqmnGERDz4BnIZDaF
D+2o66f5YKZBvreLpAu1BN/xpoob+8725XwHrkg+QNXMtygAPPp/oyw37uy629GT0TqCMrUvgjnb
9U3OkVwv0gMm5IkCu2p+BHIuLw1CMKjrFk4gN0MVWwMtom7M88tW/GB7b3wfXeFfG0Gn9LU0neq+
bzKpEZ7cDXfRPFUXaqLKnGlJuyPQilexLHU0MjjwMCxJnuIGI9YPO7EbCBDEFN/ahsruhaOqXYcl
4rsr2V9hGU7Mm8kP1He8y94B2Ih4hkeoR6uGUO0nfflCukZZU/L2E0CEortMUt++TspWPWOzdWCT
NMOhcOL+ctCm/KeyM6QGicHDrToV3fVeXf4qWwKhe5f0MpopFR47LNIHIzftK6kop7v4BSh29sLm
rNva3XYCOvvVEl65pb9vUMfG4HZTadPvvPf8b2blQRQOZh+AOHRdxFrZOuvLCcd0MtNKSUo6tp02
wkOZJCtZVmRhVoORrIGP8Xj52h4mThXISC1wlgYYw7aeN3jKHrWCvpRQzSpmlV9RuAF6F9C3yo36
mSQ5i2Qh6rp0jb0Gbys7Ywh/bvlY5WV1pebCvJCSDi77+RJ9BFa9vPY7SFstrOWQ45Kr/Z5UgWJk
IJfX6Fz/SWmNIOCcpianGLK5tDT6SjVUXfFRLO7YKmavsKWqr1kDa6fu6tHb1xqWthXJHWmO3diJ
nBVoY1IlNCXuybcYBARtapS5dE2YnHLIDr3Z/Y4Hnx4e5Z2rMfDFpcXO9qeodZc4KA9tvZbfzFWP
UZkQkWKvkByt6QpVV2CIB3AxTa1u6OLHNxmboVVmL0k9cIYaBD8u+jSIWl94/3+R7ovrkm9asOow
4dEtVfMhqNruLsdMsbExFzyNsiWTDSbsFi5vdN+SivXD0mB9ZO3wgirqYe7Qc+086q4bjZLrPoPH
vVe1Zq151YoHP1gg3OjD5BdHL9pyTVwE3NlO381931EfTmwsoJW9TxLXu4JcRJE1l513kZQBZ9PM
jH9QggZezUq4ciwN3308eo8cdfieoFB8iUpP39Rx8GyP9nCpk3Wz528xEc036sFObVhnvrztKzXh
aon6Xb/gxbhvU3YdBPOw76XHHQPEvYc7MErqK9wUK/KevT6xH9O+wkTfpbywMsC1KdhTTYkb7BzN
2SsrMe84gzyxIOe3Yz27hwaJGVQtIqvqQkSvVUAeYkFhPIQinN24Y0QjnzQH9EiS3S2oiAYk3CC+
CMzy7HC1e/im6gJse3kfpZp750H2BX5AEqKR9NabEZMxXWUD0LsujQ8R0ee3whmTq8LJnQe7RtqE
knEm3f57JnDKQzndlyy32762cCOrUb8HOu2S2Y2quFJ5tZ+wrz4oVtxVN+KPDaCj7mXRPcbdDOjT
092DtZAxCbp7SQLhhVlM+hxtivHAQqqFpRX0V2zlvMNgI9po4yZn/1uJt05loOgKVf+wEP9+b30F
8nAVozT9UelZpl8adRdd+tC6N1RLgO8Dx3rsTG2c1lpgOsFNWsjYXFeiacaVJQkA3DVinDmaJZL2
+iSLR1GCdy6dKdgn6aLmp4T1iAzy9zgiMtRntiqyseRBn4efnsOpwSlMKFqOwyGpQVEwG7TPyjQw
lpz7UEOYcuD9d4gmcp9KFDVrO6rikF1hsaHc8bM1Uzq5+hQhc+D7Og3QbEb31eMIMmbzlSP1e/ZQ
ANg9ykRa5xs/7aAYLu3KgXjdWBRScrLq48gIexjEb4lrOXeOrpn37Ri8NaOtPcW8el9N05PJxmmr
ZkmJHRcqpOGtNOFUez0YO8gLjdi4asEZI0o+Y1Q41v8TuPse6IKbLzB889jHQ66YKXrNlyEJV82q
1yjGpXXFnGz2nMfLM0rzD5Xd99EIDNJ9XIgf0ia80RnZJ5GSNlXQq3V00qu09MZtEdfF5vMK76mh
sJt5ge+YcDiOFe1669aUHw0uLPHjxzGz+WRkvXGtqz4/Y905tpgs99Awse0ByAkY8ahebZD6OhVw
0UJA+t1VXqg8dGXGlpPJu2rikUjMnsn1z6/PNMiopA4HkOZ4UCeNDFOr0jaccu4iOC++0pKSHWdS
+8z1Hdt4luvjhaaF4WEXtI+DeHIW/7muNRmWU2LB4Yu0jMXNz4DeUtEsKH/c1ZNBBbGYk+sOjOSZ
8ZfGxd+Vesa3LPo3rr/0aI4aG1Ns14mex23olxoFeMEFus3w9fP7uTgcjgeBGKv7i69Npy3wd19j
NPhcqMCUoVKUbr0hYRcRe1Z0U5j6HM6TOa76Lhi3lWST/PnQp+aPZWJV1AOaN8bSBfuzpRI45PXE
piWXIsmEBs0hmTdbCsGephcNEGJ2YBOBE9vPhz316lu2zt6cJ4sFntbXn8NaLaxjL2VYr8mKg1H2
X10UJ2HsMmuJiP5vJixGYbw1tm8vdN6/h4tloxvogRiuVc5jYzZ7Dv/AJiIy2z6/sA+mmmXCQp0y
bU7gLDT68Q2d5/88SzDFw8/2fW5OUfdrVMxNrS0M/BLoXVx/1l9BlVNMGijFf/4jTk1aK/Bdz7Ut
PKgfXhrPUjNeAIkuP7bvHXgg4G1ZYj8f5dQqxyNc2lc6jc9jd62NJ6WzS5ae91WgzyJaEcE0rgw7
q88sOKcuyEY44NsWVXlMin8/v3zsBBwnIMDD0MClGaoX169ePr+cc2McraSpo0zg68wRRNTXsyv3
tl+ec7wtD//4RWf+AUBiKjreh8kRZP4gTSXDmr3rddzp5sGsBI2yfki/JRorDBIl/TaG9L6B4aBf
YOA7t6J9fPUIsCA6D82iHlC6OFrRbKdGPlgFTRiT8w13U7nrwcibq0LLUP7Ugdj80/vKeB5pZuyj
8GIfv3vNwnSeMP2EpRjZoLjTPXAk78xW4uNctOihO7j4Xd9EKHv0ggexoYj4LRoiPGLAVXWVEuLc
X3kZvYzPL+fESFzEgtEG3GF9MB8HbZrO0+RXIUsbqiWtvbQm77GW2dPn45x4TIZnmzqGuWV3ZC8L
9x+9brcucyuQXgXrVd/K4lXzi3VGli2Cq8PnI30kyPng6v4Y6siAR43KXZwbWIXgsW5sYZPFPngK
e2zQY8nqxfx1ctiPOfQ/iDyxqe7rEk2Ky5F1S4QRwRh0f/dmSxmtlBYF8NJG8OUA4YbCNiI0J4Hq
Oio4B9qNsBCL0i3iXKW2hakydfCI8LwZqo4KNpEApDhRcVwNbjqfuVD7OBjr/QtOX0/nBTDwrhyt
zUUxa1YgOu5pm6jnoBT6jdH7XybXTV/LufMO3ZK4IAuUSHjdd14O+TMf3QsXX1Dq0Jk1GmIVze5r
GXEwUm6CzL/8QlbC9RxRWCqrvIH8OlBvTC0Pe1lmocMcSLmXvekdtEzr1qNd2SG9bZibCo8e42Qb
SnjeVW6jZchyICwj6/UmiAconfG4sVlgAu6WCQInIBfqh7cIuz6fASfmmomfHwUH3yy2/EdzLSp7
ckzlxH3JtPaqNwLrgqc+hnEmEcmPkXUuvPPjhseysCjbDg4eCB7HGx48CX0/1GUVBr6C+pWC7G+A
w1y5Vq32kR+rq4TS6yP0tvjy80s98fqym9NdF9crXlNvuRV/vFYynnot6VwRUuaavvXuYLw09Hse
Mapnvz8f6sRFIvBgNaLWwb+Ot470RTlvTp0Iy17SFcHQISnXdqhGMyEv3DZP/XVLg53wV5Oi/eeD
n7hO9lUWYZ1o3thBH011L49hI1RChACH030ziMd48Xr72ST/8TbAXhYpAwMvPAbnGB9CDYgccXKa
QyxHz9MEaNj0x463yLL+8TRlu4FgCmEUp48PfvEaimJH5k6BrgDS/uxSeLWy22Fw3B2Fp1//9Aba
OuBd9jc2BAbn+LMVp0UtbIj7IbIaK8TOS6b7AHht3RZWfo5o8fEFZDC2NmwNHBrax5+vBm1I4nYl
V6bZj4mlPWNP+5WN1iOCwDN7kOVd/nsLwlAcS10ujTX/OMYWrHU6CQ0hBrbErUWtNKicYuUV/Qw5
DzdPYZ7bjZ4eEf4PMrblpTv+vNi152NIzsPG6A95UL9Wk/FoybxB7esWsDLNq3/+6Nh44yln18GI
R++4A20F962Xh1rXHaaiD207vyXM+8wwHzeMtu7gWAdsBGDCPKZm9L4+pil/ddhr5mIIB1xWj3wR
P7+Yj6sIoxg6mw1QDu4Hkz4OmVFkmZGH0qKiRaUHTWn35gn3PmsUDXV/XlsksX4+qPnxS8moLBzo
2wmr+8A7iMoZB0BCMSFw8LEPBGfyrashPY8BXfpZ0MRuJ3isKwxzOVlWM9YPAbRyr8YmvijoI++I
B3icJ6f5ghAXukBNZNX7tqBZTAjI4tyvgQnkAUegc+bXn3wwgD+YcQaeoeMHgyQhKehsFCHVabHN
piA7aCN1zs/v0ccVlluErtILwGQtCap/f0lKu+EzEldFKJQHIa3qQ53QSt9T53YtJ15YkmTY27IO
uZxh/x7HITxD1I1gIRprCyFLlFyMrj7uPr+aUyuQyxYA/AKHcu7d36PMYIvGuNNyxEM4WnqPzxQG
QDT1bfEDvf4/30VzZkQmyidjYSQdn1DxvrtQHXlFpzz6tdw7mbr3pYyeP7+qUy/PAkb2kORyMDjG
dkAOF8Zc8fIUqePf5UtmmRE5v2i2VDsZO/7PoYCwQ7WwPfOpOrXmISS12Ve/xygfTQ5Kp3pikZsT
xsBJldBwUMS7Onuqs/mB5frMaKcmPMcek8nOyfJDkYxELySkWJdDQmzyPTmr3v1g4sr8/GZ+4MrA
P9K5iZ7J58hC5ny0rgadOXaEd+Wh3w36U5ro1U5DcbyKMqsv6M15w9eM9G/yJVR/20wiv3EKz9on
PprOGRMbjeWs3hgNHnP8GegxOqIWzuxGjJN33uOEzZsJy+x44yOjVneGsuRrM9q0CVTzaqigWqMq
ay9Sz3/uRqoTXp3QxBBW+pQPfXtBdOhLgqJjdhf35VCSNUDJeuVOWg0Wl+v4/EaeeNfoabMF9Tzy
tdkf/v2uFR6/IR3ZbpN68queDbXTa8SUUYF+ZXr9fKwTt8N41xg7S6GWXfffY5nQJ3QbN3Q4R8Yv
nYLDpnT013YqROgFIsOk5aozO4wTL51h0LFjR8MX68MWu5fFNMq44vIy51uSxtA4UO3Qx5DzysKd
+bWRQ7NBjdGH//xaYZQFS0WKDeLxSmlrSzC931YhZ7UbPH6SqnRxTzU+xtkaP02+E5+ZbaeeJFs2
ygBA2AOWsqO769JtbO2mCjU9btaweFElCEvdD0APwtLlIP35FZ745nCB7KGIcaJe+/6G/nF6KSNJ
0lTFrR37mM6FTeqP3lTNxkIR+98MFeB+9102jOC6/r602rNTVQqOaEZQiTugy7g1PeVepp1hnFm+
Ts1RsqqZnjbLyofyd48kTsxUBsK27B6hevx2nOaxaHl+adzc+5ja//HhiAUM04UJiIz2yfELaIz0
2sx2FuFMWvFK94YvspMkHeLo/vx5nViYKanDIbOoPGPjWJ7nH8+rnnHr6RFHwCJ2nuNx3Ptz8/j5
EI7F33G0of9rjONVWcvyzCafK0TQb6wguNYHEDXOF7NzgcgUAxEtsY41apA1tLEs/loNEs6tQ6+2
A+FK8a9DDSlSOr3EBG01yzAANuCGTi0lD7NtJ/dmEMN1nXBoRbUu9mWLOIvT7bRGBhtdJA4xTrM+
YlY0FpoRVFvjyxyUiK2EAU+jKlu51/smCjhAjfEt4FZ2h9ViDocLfpuMXrI3ZDtdFBhGb3orKa97
TfahnwePaZW3a+7wkvZM3XRFdmcdIk4kN3yY623UJQ5i4XwgkttKoRxl3e7z23tqbvIV9wzmibVQ
Sv9+gqBPGjW5zE1kwq/NqF79pL61LW1nlRWmWmjln4936g1nz81mj/I9DaGj8ZxkEo0VTyIE3b3U
nG4GM78YlDizef3YVluIpzS2qGVSpguOhgE4klhyDAQB5fl9XacSzaD/s8m/0oQm9F1bd475Ektx
5shknR6XKi13lMP18YYsqMFg1YNDTaSa5m/JqOMSkrZ2j9FFL7ZoZjjjNE4JjyDvm01BOAXNbcFC
3pj9hYPK38kG7cLSO21nKFusI4ShTLh6T7+TDnaQ/XAMgOTDiBQQJE28CZThUnvx5k1sRA9mjo/f
n51mhfORGFs1Y8/L+D2gH+rfeD6Mu+wdZj1iwcPRxf9ezgRxtSrberALnhpSjs88ilNP3AVAC+WW
MoNlLLfsjzUi1VunFHkvQgBiE92l1TTo+9xQ/ZmZdWot+mOc441RX/dlQaiXCH1nISdTb1gT7bH9
fPqe+iC60ProK9Bvg0r698XojVlXDdimkKaTv54Wy6IOZz6HwJ+00xnT2cnBqFdyZglwtx0fIlzJ
YiQK3hUtcQkTAZwA7WeHAhQttUrP3L5TC4FL2Z+vBZa9D5vfYposN0NFFcpM3gNEI4cump6rQv5W
KZqFxD1zJ41T82LpeXOARULgHfdp5pZQc99mn5aNBTSR2TQO/iyHC5Na/KaytCS06wbHdx1YX1I9
SsIpxtQQV6m49mM/35GXPH31sARhz4hikFWfP+mTP48FkTIS9dvgeGEcxoiI9oRtztDUv60gfkrM
/qGw0JH8F+N4PidFjr+LZe7vGdX22pTU6PFCTqI11Rz1KiaNnM1OnvmQntq2LmhbSizLv3lH76E1
BDg40F6GCs9I0iJxHcS9rBzA8MZtUTWPZRGcKVScmsB/DHm8Yc1mu0Cjp5chuUF7Yht+E7OLuN09
yKo/c+awTs3fBcRNLRrcNrWkv++jWsIN5tErWWbM6UUl9RtMQHcNCsdfU76N1wsfgFAgXWzTZvEa
aMaizJSI/kAbPdsUVZ6jBqpVZ+JYwNWGzyhR8iGeA/C/REUTPtP6u9Eb/CffYdUEaNUimNLakeib
pbRZmW/6YGJngYcw1vpLVnU3SHHI7WXLl/r9sConK9125WQ+1Iiu+dibzpnZdOouBItTlxIH8/a4
AVsUddsK/AnhXM8Xs5qNldLtZ8zjl9RMn1U6DWcGPPWIF2cWQhmPYuvxba8zI54aNkNhSiQ9uriO
JLx3OoEVL9nW7aJJ//yFeddOHG0IUcyYXCCvC8fMoycda1NBl7QoQ7ecg3UydO6DnRAVKazJuUyq
oniChwaHwEY5+W4X8BNQDGU3A6dC0rfXBtB6Z27DifvOZmOxQAOH5zhxdFAK3MmHg2IVIehIe5vI
yb0WCdvGKava5wx4NDFZyY8zN+JEERNVAlWfZdX2Ppx949GZ66jnjW7nCCkrgdo7BKnWro1ku4e5
bK2YKSgnHTCIJCStJ3oyOC/scyhi68RaufjCkWPAzKbRZv797ulII9xSpSW+5QyMyruvIbVAX6Ct
Fs4ld8a7IDXTucRiBaWsoIhsaCV9VHgi/d1gDfpumiJwE+98eTXr39gWi30yMKVwTJFyOQbOHkn+
7wkxNkt2v7XdLNmiFbZJrhQqJM/V245J5238+JKYd+sht8R4y2uLCW3iRXhO/C44FLr3XQcKduZg
fur66YDhQfeWDv1x4YhyW1a0yuL6i3x8AFOKFtUd0+fU0JLd5w/91FAIr9Ea4Ebns3G0AaHpBI98
+SwBIU02deMvbr6xzg9BUsTPn4/1/tyO37Sl+mtxeuUzeHz8F5pbkPWbcjggvRBmLQ1jzF6zbeyj
mkBC4RXGpVHp0Z0azeHGNLX4njxluCVWUe9rAc7l/Qf9f3zDGXzD0uTkWPy/UQIn8A1t+/oz6YBo
qfZPjMN//sn/wTgE/2J5ArpO28PigPInxsH6l4PKiSqa76AddSwWm//hOJj/YtvAFOAfo5bGbvT/
cByMf1HfY3NKxcZd1HXu/xPHgRF4hVhGiaXl1x0tI4E1ocSvtTr00+ItIWl8j5Q9WqU+x/s/7s7d
v6fwJxENXIThmRQGqaGi7Ppw6i0EIpB5NBjJxLGFdeSlFtW4IhGmO1Mh+fi+crh2l2otNTTUecv/
/8fpJ1ZaBH4dWqka8g48jH7b9mTcuc185rN4YiA0T0jVlgVI/7Cd7nkXg0rOYFGJE82L/C3S0reM
//zHd45hHOIYOFhTPjt6RmhC0JY4Yx1SGwi2gd80qyWBYp2P6X9x65irrDp03ek/HRcD41ovbdxU
NcyNUl6N8GpxhptEUIvszEW5PIS/1zmqEVTKONNZNDWOT3VeD2KYLLg6TAa4UW43fZni8Qkj3lPd
QzT6/A5+3IczmEWrC3mGGwTHegKwcxXvZlWHQdPC2cHOF2aQylaVlr6CsobuiFN4ZUz45D8f+NQM
oWeIwPB923T86FxZdWaRiDqsm7R66FDzw7vEW4suzjrzfi1foQ83lPoLqwJ7UN7qv2f93GXdhOil
pkMNBARK7LQlUjN6+C8u6I9Rlv3RH++Wz1ak17qCUYIRz7ccn/pyEAfiL/+rW/fHSEezfiCGo+oF
IyVFN23cMXudwUmv/y9er/f4lL9vHR0u32dmeIGNVmmZq39cVBWVjl9Wdck316w2td5rMMBrNd7N
djltg0ivNkYgjR1oASfU5VhtssIKiFK2xaFvaPWthwrVv0+3cy0rgVkjIWHbyyLrYkHb7Dovf5vQ
oV7Es9Ff1x6IX6izrbsyg6pZVTV/hFy1cqvng7nu+GKE3tiU95MMzOfcM6sLJ8qil74kH3koRyeM
PBAZ1YTveciYz7k3QstoJ3LNViB9/U3fEG2tFI3qLi/Elq2geMAeah/wsA0/m4hV3lAuvx2j3f2U
2dUlaOE+Wyeen1TbyS6IncWcS/uN36OxSXktIy46BzO7q4K4vo3NudoolF8c9qwoIliRZBi8AZYC
uYl9d9foSKGzBqiVBop/Xepc3VyycIGUVmtPCZM8SxaXJE7xVWKmwrdLyipHyAqYK2XTg12SYk17
p7o0dNCefol31Q+AzxMHaj7HSe9cjrGRvcR+VTy5Q44gqbXq741bms8R116vPAy+3+vS7mZ+Ux+h
CvHqQBGDNvGuj66NiV4jSv6pHaAXwCIr78GZqZeIW4Nrs6lv3S570w2eaYd76Zk4pbexHaIH5c7V
xbAsjUnbVpdTwd53J0m7hlEZBEUCoMIdv6AStS9Y0dUa2n667+PCWrENSBfiRCdgfyGmXdldnN7E
Vh0AP4zFmwsZ5wbCNjexKyggmtrg+6v3aV+08EIAVPhX8L3FNk+5CVSqgZ3Y8DrLpo4f/RkzHxr/
NH8JsBYD+xzACztJVmJiIr0DX7l0i30qTL2+Nrq+DjZuEvXfkqjWgq1p9K2P9hCq+srVhbzCjDE/
+9h2HkeRl2+mBxqda5y2uBWjBTvZhDZwxacKKf6jBeAoW+MgAvwobQdLCuqOHuPnWAZXEpEBdVST
R6CiMYfNTQ4EsXtxrtHBc4OntpG8djZowHVv84mb8UxjTasXdx0+r+SJbnfc01oQ2WvAcX8Hw6y/
Rl1qxKs0gKzc9tH4ZZBB/22Wc75HjqxoB2jSTHcZ/oN5O2d+3qzIoxy6FbRL4wfikvaXOfNu2Vo0
GZticNqvPeFC3+MMtJ43FayhY8WPlZ1mHci6SUkYHsBnGzlPwkni/KWJTXEg9Fds5diaa3inb+SC
BleEYVoHfghATmyZG21qiUNPSje5gZwwboniXWy0PKHO4tOHcrpYJ76EPEdQw0PWS7y1ST0mv0Ud
OKHIXUimbgJC1Da6b3U7kfxcVhjSg46JMAN2xriWQvGkkt1oeHdbo9hji/+tOultknZ8gN8eqqr/
0SVTeiiFa267CPwrn0LvPul4KQ3Bz9KNor/ulQy2cc57ToM3gi/n5c8+RMRLnFs7WNgEbM5jrdbl
kLc5RvAsXVmqYFKzKo53SVFPG9Flwa3FpnLXaLz1eUc0c09GxcpqwSXNktUNzG2/N5bvbm1z3WaZ
vaat5t/6dHdfixHogtUrg0LOYDxmJDIfxo4ZhYI3eumCiLZvMVWbnvbS1mlnXqMSjiuKiMUboUn4
pbhrtXUCo+necGWzsvXi1XFYKKVk/QAv4d3PKfQNk6yGTeQRIYAts/Pvcc/LK2PAFYPriGkIC7qB
B152m4zAmHVpdtXGHRhaVpUMUwyBa5wMw8+E+n0tCoGHt8V1jOBwK9PiFt1ptUsG0DNJW9a3bbPs
qyuzuiyMmsk0NAmBxKVh01Tg7qRRQBCHS271+6pLuMR3lfvGb31gteqXOeLos3GTRyq9yZwx3vXk
jLHGsZNYaZpyQDo5uxaUyBq/JyHA1syKqKpx3c9u9TUduUOzFwmo1p5c28CAkHkpVu5ClxLBlCse
+zqOoA8KQTBPV963HWuPFrN6DAEvfd4TydWTE7mzIOmvYtGnN1Zk6j8Co1OXvUa6QV51t37eFmHr
6v0+S6j4lUGsXSuZ3lrEMX3Tsqy9ncZEXUfZ/AyXYHj288nf+BN6Uns2nHAmnmYrEqI48WdFd0X+
3WvwuadW8lbFixlEpV95n59kr4N6RgIInaiE761bdNCmFpJ1RfwGi/sPzanIafD46C3loQstTYgO
Eay8UrDi6KVvgEs0IJnOPNL634ssqBEqaTyDHWcvkNouwC6+22KNUWTsQkqHttyLJFiZRlIPK9UG
GVDromAxyzjkNUyRLCiXfL18idjSgTzX3tKSxGNFcEQzk+xdW1RHrLhROgCgoVnALubXtjTLw9BY
BDh5Sq/Xld81B0JZu01nULosNlEzIse5nAYTQisfn0Ky/pXeEH1pzAHvKRxVmA122pfJgeRRC24E
pKHeP9g9aM4VEbsWAa3sxakTrWY8AG/tlCWQevq8/F07qBmMNPYuRt+rDWjTUEnY3Tg6iR0j6/rk
L1UI+D9K3QnXw+6f2dA11q0fZ9T3EmlvIJwZfcna0774uZ6rNSzMhyGzRkzwhhuzQ5giO13V3tQf
RJHlG7C1/4u9M1uO20i37qucF4ACQGK8Rc3FeZBI6gZBURKGxJQAEtPTnwXZ7rap/1i/733Rjo6Q
qCpWAYlv2HuvL06gQSzkOcl+kNsdl8mN7XF/cXAMd7CkjRUHYkBT8Et8To49H7hPbRHVOaFCGvbq
0VboySYVv8rUlSTd2ZJMI2bBBOEQcUsM6jUUVcJVpoTcusqxNXjfQizX3K7JW1L4iLek1RlR4ZOq
mxeGccom1wz2flJyvjkex7eTUJ3QLTljNOKHdbcNv/BRMqQpN8Hs/ooK9fMACAAlvb9pwi6yBUrh
vxaj3UIymO7M4kgENOeNPUJExtXjs9SkTiAGLLue2dQQ971QV8iQ3DxuePeCWViSkSDwq0btpzHr
+n6YECA7Q0z8kyTVT0jfQsRVHNvSIuMNfo7kTB19EJ6Fvo9nHnN/32L81BmylkHjwyuBzGXO8W6u
2zmDWyZjUxC+TRFWEVTFA4rHcVWl9YXhEETx96/381ZsfUEfXBUAUIH/9F3nVLUUOI4nV7U5+WBr
DkW9zTq4Stu8LV/BmoU7CQvnxnOD8fbHYweQFivg1B6tfWqBBiJc0X0lcWU4TARc/aKx+3nUy/tD
VYLyzMdl8FNT3uBlwASr5TEtS+esh678Xgus/tHYjx0Z+QBLEO6QQsxYMrf665W0HlmSd9xYFNoZ
vwSlTHUObBVsZ5vOs8uaCt7ArN0Lh8iRy4oF5KX0uhCUhMqaqNexe0xWlb8gAq/eOX4ZP+D9cl6F
x7w4CvnPITAs/26OLR7A8TyhzMiy/POPp2JV4QzdjIu0fzXz/9kKuX4WVJToOz0Xstm7iyPR2O15
esljj+yEHIKujojLB0YlnGdF4jjyfZLfgzy19y6RyhscIP9UO4sVk10XEma+Ei7Td+8A5cbosUrK
jiH99sE1kvqiccZfHQM/TSx4FQYV2C1wUSFseNeS6kwPsVfVGZYwimcPGS1aaQ+ohh3SZ3iSNKE5
p3kgvHh4/vv7wV6v97+0wyElCrTv1bwLyfZ9Owxh0EFwN7IM7sYkPhZOHV4acRx+LjWlMfH/7nwT
Gm74CXTZJxnOCgSCO+76eSA5sq+rNFvPW7jMCiyB2CV9QzkJaf1I/R1e5nXVfVXxmmNvxOjofpu4
/Duv/tW8ej0i/vRF/zyvznjS6Tb7y6j6tx/6A6scfuChEzI0XZHKjLJ+jxsO3Q+k/bL8+0vSsPmB
owhFJjr1NWd4ffHfk4aF94E5LzG0/AUTsS6zvX+SNCze3QuMp5FCMmTlbqdK4fH71ydii41KaZWk
hMeZk8KgD4yyh0cfE7zaeM7wYialf224bn0Pvq26XthhRSooTdLAQp3vLD8jtZNwuHnXknJ1AyYt
Z+RoVASO++1hCjNxpnsACAKeWW3dYOJIq+PQgWAkR5/ZjJteDMVYX5pJSJRFbReX1ADy1q9FcCjN
MD3EfuwTCls4hCaWBpEXQP4OS5a2J4k+8Up3AGwWprjGhhA5NGflGNjr5MB7yrRd641P5biZfCpc
kWpqZ8OGPVHV8T3KFwoPYKrTSa/5hkv96ssCc6CErRS1U9Dv+AvJbhy8aS/jybsZ4ylIdpYXosgh
/N08rZXXUZLM8jbWrfrur+hziPfBiblX+y2Z7Fht0hWNnhELRNst2nunc8BSSd/klJE5aBqQM99y
szY3RK0uUUMVS9cxJ941TLzkgjAj4636gWKnoravjUVVpzlTz0M4qft8tL2DTIPhY9r0/UMY9lMZ
FcbSfnFi6GStIWWINswBV0WhqLEMhQvh8NWJkQrVsw1EAz1gKP2NTfrbq5qnUW9sZ3xiTWvzSVfF
F2gk/TFcsp4Asix7W0xdXGZme2MsiXuWbd+cW2zxF01csLJ2faLopqCztyQaz7Sus7ZbvtREPpN4
qNKIT0nzryEz2NudKC5mi4zOti49ftEphLxsxfrSylyD4FkzPVB+Fo915aRPss8A1I1Vg0dznuoa
SJBL+qARuwRlpSAf0E1yARLd6ugr7WC9RNduCoaNpCnv0xXMSWAttJSxI+2/IIl5HSlN4/cst3W7
aSZR0U0U3XJo8rS6zTx3ihw1+5dJW0PSWkj7stugvGoY9l3aqC5niDejYxDSNvtz5NZN8onZIVSb
UCfOFzWNDmZUyv+DX5D0xSCyXEUMib8diBfd1kFlXS+lG94l8UxkDg7bJiU9KJ2Hrde65NuEw1vl
C3ky2474ptww0u3Q6fngVOl0QWoBQUl52FcfwzqPn42SPPxzTFJCviOHx/qqRviPUWqO+n5YYNfs
hllaL31YxNUmqZS+s3Sl4NWY9oZcW+tVtqId6MX6+b4byUQ6OkIiRW2DEHm2PXdRWIqJxJA+5Qmk
Y0t8EoOZXigzdb5oT6ELtBwu2g05hfh4kir4nPumf0XO2myephBp6DLIGkBa7se0I2kxFMQydfU+
SKvy1U3S8GOb0VmaY7P1mlYwRPPmb27TzixkLKuudnEQV895ojuLyKS8J0y2qNqX3ke9Fs1+3uC9
r/ttaQy6JE/QDS9Te+q3Td/eWR2TdTy+3M8M0dB9I2HcBUWz0FP6tGzDap5xmmzrpKFm6tOrM/mq
/tk1O3+ziDQP+Byc/FBrzbHW4h8nhAgHwFA42b1Ne36oM1NOWyPsY4d6rjVfbKRWu8XhRB2YCM6b
sCqz/MAIrDgls1DX0onXROFa9PeAohw+WL/Mn5j5KMISrV5gl1xifYqTqQo2gTE2nwefROOjY6Do
oflNGKuYc3fjdK3xVrs+IyvyCIfbWUG+YQZNQCpm5pBBFoQFXB+Ey9KKj99UkY4vs1NZV6IDE7yj
yA2gJ7kzMXdhLNRNOoex3AZ2QwBeOiIWZk4K4tFsHhLZNVs0viQdey3Ko0KqrVf5Z4f4WAZGFW6I
FLz4kGTxKZccm7XlqMNklo9J5epD144MYtBVDlHXZiiaDTlXm7AfvJ0yp+XrQl9d7gbLU4jlNPP6
Oh1sJihE30/r+Exf4O70kJYjom+yJ6jMSO1m34Gy8hzM0pN2lLbC6vtnTR5mfhNPMfl6Ye7dWPkY
7yF7tvdeWZj3nuUntxyL08EP5HIakvGT61TVvaKHuddWF9sRzMv409h65C0abQCT0a/Gczon8lPA
hI9DCsXNPWme1YodLG/ZQ6h9l4C+6jPpXIf0t5t6WOxd7rZESFo88jZTOWfX2g71XgVkqGxFV5bX
ORHCz9qTiGNhqPHBkDPPrR5i6URg7V0qi7e/TL19RahojKB/6eMHEgu9E8ltIyFcBiEh6RCn38Ri
zDcMcjWhu4aqCZyb4+uwbpqHhWscqFFhvjWZYrxBiN6BlD8S6mO1fIakODGmUcAGEquY97lD+Nxk
9cQI9Nh+ZO9yHunMWi7sfiF1LcN1U475LdVnG7nKFjdxDeqYQ1bG99BNT7WX21dscRLyVhdnHfHo
+jZZ/Oywfp6PxJoBT8kXUjscwycNrjVupITtubPtkUjxcEm/xr2THbPJoF1s1QSGyTX7+Twv/nxn
y3Y8hHMYngZLd5/auC5vB8sdjtxP3hzRXBKr2fhhyVeUDGg75tnc9uBdmMiJUN2NpPST7pYL0nbR
vuxSNyNuWBUOFC4owIsfTqeOByPDFAQgVRi8mXUWvlmdsImXI47tOdNF+tkcY3nqaqM5VCI1AhIN
OWq4/FLqcqcALrImbOyzIZe3WJXGz43vgw1F2fxi1xkBtTPJtX26HpqIGO3ssOCJXnZta9v1QzWH
z5lNfOduIKSxYZKstLUxqwAsGuvA8CUzYvngWmGnbr22I9SJlCllRKRVwj8tc0uZl7bXZzzHQqsy
QYmCg202PPj55Gt7mR9asMPYQkmrFin8zyb0/E1aEZm/gZx5t1h2nV/08CpLeF5G+uwy5M9ebY9b
fDOTrevu2hHimLeO8NTiXVnWNA1EJybsTfSZS9YGMOUPlQeBRsXLC7Xv9CSlUb3lwwQYttf+I9h6
8mFV9qgqf96VQpUnX3X4vDRzLr+e7r1ieeEAJCE8fc1778XXo/4iatBvkdNiC+pc/eKHZEuxlS5u
lVXsCJgzLvlyiINGn3CqZK++i8UdqggU25onrQTBfpnOGLYAsb0T7ijnjdZOCjW5hVb5GHi63ZVY
TO5SeJ4gbGjGSuO3gcO/LdSvWyjzly0UXVSGeeFdF7X+3B9dVPABJx5zO1roVVbj8Ud/NFLWh990
Pmtz9bvSZ532/NE3mR/QMhLBz+GJcN93g3/SN3nB+0Ea22i86sxfPCFo6d/7PsjbV67Ewnkqc1Kc
/YQYdcPubA31GTiV26cmjhCXGtO2+nVCq2aChofarnC+1PNHrm12Q3XS2UlUS2xvUWjNpCPL2J5u
KYTkFoRd80IQe7vYHFiZXi7izJ/1roJ3TBg42OnQBx+9bkVjEr9wiFwPaUVofB4IvVGk3uzbVBDe
ntMk3as1IqzNYxxN48ju3V9j30U6H3yIRmfgwJTHXjVVl7xNTABEljSvRK8se8Z6krWTIU6zBpAX
ealjILko5ibR7YPFNsM4B1M6WtEMQtn/OiQi8fZj6Bv2J3OIk2xX6mSCVsjO231JzZB1RBSOYZ9e
1L2QNIMjC9bxVtk+IlY/IT74eiH2NtjX2H+Te2KxvD0UrFIBek1Kxsd2N/TmFo6aIHXVWf9mQmK1
/zy1khxzSlEvSgyZoWeGCAHS2up8gOtjAMSZ/aJnkRQRlV5Mh800MvlSQsm6obiqd7W5FDwc/Fk1
kZWo4HnRU2/sKmucdiMk14P2FmyQAH5rc2jf3FwN136Q01JIMxHHwhMWuy9EDiOR3884GcMgLA5l
W0Le7oKCDfu+aQcwxkPhqYu2HPfKUQ0UVmlzwUC2ZDRILLNBBXY3kB3+ke5BPpspFi0fZv1G4NFY
Kwz3m1FN+X3Q9agCaAIJtTVgbFdWRjJoKF5yl/H6iD92m/ltdcrgGZ+dmAmsZRX3KfuBu2HqK2Ck
gKXBYKmDYY3euasr6vT5EdgErkgjDLsvbm3F9yW27+0kRHaSiGJ35tiXFz5RrbsOHviGiN7iYz3A
g1OGlR6SqQ7fvESqImqJ07kdDE+9JjyhiVZvZvM6nIMljUiNN84YWvip2azMu7ZrZvKzkZAJu3jM
jcZ+oVuFzmg78i1jYPnJC7ipHOaQe0TYzimR5YDkbCpPrRi/xejYXxcWz7uwIYEzGtKkf20XEN9L
Rp2Rjg592HgxOKl7U7BC2wuYMSVzv7g+tokjTzXOmKu49klptnVwbVHtsZ4d4bblsjgxiKOFduru
sdN1ciNGtz5KUQoY9SS0F9iPjmXSuLiyUuuazX/+rKo0f+EbLQ7TpMWFrmmJdFU11xIDwVvDQnDN
lE78c9aK5Va5/XBZ9oyPwQ1SHcdN4N/PeQ+A1zAEx4qYsiuy8MQdiGyPwTS3xLGYWsrbJsiyM7MB
caMDTRBQK7In0AYT4JB5NK8aOWRAHKV6BOEzPqA8bs4CjvTOmLLwhb41Z9fn9RfEbCJMnrSfk4ZK
C7u3yrQkfTSMT1gQxgMC5mRr5mGwh+DpfncHVrdMNuenKbdJighJ+ZZNeerd+IoY3mqLdsKksnEn
QoGTkx02UF9BXMShiABL6K+6Gu1ISCISTDyWERHhaIAgrR3arPL3dkqs8zJ56ksTu/rChM+9LxxW
ZF7ljHd57SoGs8F8rFst7uJ5nJ81aoo3N7aGOz6Q+GaqGzim/mytgodyy33Sg2Sf8uNY0MSBU/aQ
yuhafsRGVxz42rlbjNU/5svmqzC8/rAE5dSRo2SKHbpnWsey7UHGAKamBAMwk9sQHYLOtb8vdso8
zPRizaXMdo1wgcdmksMVkqPbZujDa5vhxzMGpeKwQGjaT2I2BsYimXnlZRLKNyzCawNi/B2cKM2D
gpiOy7peZQbFdFMo3RSRxY161kwVtosTshmDXDydMmkl56bOiWIPvBU5CuZFKwLrfcFRQ298YTAg
OdvKsR68uXTtjYl2c9Mpb35L85EoY3AtMLd1l+fHDhnFF+khOTdzkAGTDHexqu3PuQYFW3RucVDM
fh6tNu/uExJsr+2e4EBDq4VA91mqj12lAZ27/goqbIzXptYmTzRrvC8ycNwRd49/WY3j/HWGl8rk
JFGoLyp3PBtJORzizsJI2rfibBMxuw8ypT6NqApupxVOPTvDchDZlN7xZGtevJVkHfSV/33OJJge
r+8A74XJ1xGk0s7JFgIO0FiM7HkvZiKUtwiH+w1wIiAO4YrRDkj2HQmULYZXwB9WsRlgwxYbbzFA
5pJD8gkDcL+r4QGeMMbA6nZXbDdx5jR54aCeggSMzc6pk/KLSJLgUK3Qb73iv4eAVOViAgmewgYn
R4Wd+WzzfIsYXhbXYC0RIwVldyVXsrjG+n4Gv8DGvjeg1TjSvR4Lf4iModJPGFTQsP3AlHc/kOWd
GPUdI5PgclmJ5iYoAL3qVHhco3RLIOH0xmOaut4LWyWOnh9s9PoHJ51DmzSHlZa4601A6r6sxDUe
NFK1yGncyqCYAWzHbsCEYuWwA5CCyQ50k627RcfHfjx4lSu83czEKxvU+sqgqX8IVsa7ZU7icuxD
h2NwtplALIBt4+pq/QLPiqzbw9JrJktVtg1zZV8hjQBMZbNkadOqvq1JM/3oB1DnJx/+vFK1ezB+
QOlD8PQBfT0cb5A/Ri2a07yY3Z3vJs5bn7YAKKyeqHc9DuGD5UJlrlRn7820tR4R9aXOpoQbcitj
RYa9PUwhxKrKP6D+qDejKS6DuB352mGlXCnTAjrqTeewt4OdlRnqGwIS0F/GPIbHuFf+0Ye7Q5ZU
N2+qeO5um6VoCChp1JF1mH2c8JluFhcJ0zjSPBxiq/WfqAXsx0mEOQt19OvfiaTVL2UduPtYNs+u
KvydkYd3woZTwu9n9tQdiAVZvI8Zqa59jt6gaY2TV9mwK7EOtTEPbbW8ZU1bMhbL4vFs62nL7HG8
wN+dcGk63b7MpXsbU5vuYXyWF8wXnHw/Bq3P1IGcKmbhHMLXItFqizjsE7aG8mYYsWJu4sV0Djzv
qv3AShRlmzHvjczyj3ZdBDe+5WMZN/3shQLN6zZGHlCAzPFRN3kM90OGICOs1pInt0isDVd2cTuS
6piiWptyF7YQgDAIwjOhOHK899qWxPRFjCfPnKubXqqR+0TAw01wgn2l8E0Zv0v7IE2OFUyeFNNA
TyYaOtscHwazSD6asi4+OjY1IAHhi7NxY6VuGtmHF4tcQwATNz6ZfsNEMDFzYUaS8TMbzCE+sQNs
l+2UiPyc92Go6OGtTFNiMu8slZ103wRyyi5EGtXPVoBLRwWX8eDK7dQHLWHhqbqjwxVXjtPO16Fq
rW0oM1Z0iZrOaTUuu4TC/3nxgovc8R4TDyGJtrPrKnMBeAjnXErf+pyxoIwgmRcbYCnElful92wt
g32aiaeKhjEVW6XBYTVieW3T+QtL2LsAzi4KwMFjiG2lUacyk6z2ajyYuIc2Eq3QRItwAYe43BXE
B/C1iL1GZrAJwURtRUFxAxnhZnAycdW5zovVOWS5D6SiJ8CVt1IGjMPLgg+GcUNUlCh4AiGaqGbY
dk5SJfaVDvZpUs1n2LNMDB37k2irQm6CqQZj41XtHrsCEBRjWljfa7Fd6LgZlJeM3FjhL1kuXmaC
sg4whpsNKJ1DGLv+zeQx4W+8Sl5VXH6vBp5O23fjx7LvvGODlPDs2p0JraLIGDOOzmYJWh5zXZqd
MjLL9nPXL5umi93N7OgxQu6aXFdGwZOdPcuNa/LL4RaHRdWX9AlN22+8xv9VNNy7hRrcUNZ7AneJ
g62apdq75XIaO3OR6SA75cQoUMKxeDq3S8Ap7bK3egDMpN5w7QUVj2xT/kKL/14Sv744W0NWhoFL
+kH47sWXrGq9eWmykzXV7duSEwjQZEWKciyU939acP4/LCfvJfG8FKEm/G/tfllevnupTGW5N6Ul
L9XYqtpxj0Cvqeak/vb3r/OTZmd9IYdYJpp+E0Pse9c4lLLZIWE0OekmnveIOZ2Tpyd7V1RZf6ta
JrmXQ5iaGV96+dqskhpOlSS9IXhrba7jlHf392/p56/Yx0CNvhibIj3te4uzNnscmHQZJzVBZjbL
dj6IfKSDdgAwWVszSds3VJV8zwCVflNI/Ds/+uX8yA/CP31NP6/g6wor+etfZ0c/fub32RGDow9I
Lzy8hquHAwXYf2ZHrNo/QNslgtBb1UrYFP4zQnLY2yMXMwklC0ADcEf/Z6TkOB9Q5BAjxIqeGE0P
Ndk/WMU7qyPtz9IQ0/UQIK2ZJYLoQDwT6x33J6dEs9TSjlkG3vgNo9tNYZQG3V5quxtXeXI++thA
IW/JJEUZnInmKrGRRxVZkn7tYvBITE9Ku9kEZqqmU7qosooou723pbXDXVllROE7ZTNf1kq2xVO2
OOqy7hbzay6SKYwskDVwMcgNndcl2iAOAEbqj37f+/YJ8OMwnCeRteNVywm9I2qQBzHqSWg6syev
Go6JjaXjPnJn4xJLapNhwwhgouXVYm/V3H4e2AQz5U+LkzNMtIMzPv1vBLJrAutXq28YcMPumDy5
6cbx0uwKr/14osj1jwZxP6ehLvMmokWcgCcZBzvX9ra2w6exmsgsM6A+bsoENlk0z0v+NLmMk4UG
a6Ln6TINLUYB+UJ1Ym1HiT5mq+sip8mD3+dSR1YcFRQ5bcdDK5aLFfHN8ymbi2Z1b2fuGfFvd9s1
Y+5djPgK3/hE5guJSDVuH4khW05968B8vfDbZJI7HNIRwiVvag5t0KTFzp7s8aoGtZM5Ba7aGXFH
tffoMwckoU6a9uJIxBgYy2nTSbT5/gXDp6oNl43F9tNmAJVKnbMiwvgMlx0mnbTCgZqfCC2P4Gck
CYE8JYHh+822QUv7Mgjbuu86IJ4FTvbpK1vhJv8e5lb3HWsyHc+1XZFkYj0gP7P2LAz8ukNCGvvP
zVjotecF3TJSEZy9Sjd8UK2MsVwXUIQzJ6wEGdfyjsVsuzMzto+wZMYbYsrobZGqcVlOst7OjSSn
gLnTOchlvUsSc9kvGaQjWac3VtZM972nnWwbG4W9zUL6AWBlfXIOAta6uG75tDc2dLUjUyLo8wWG
+BOJB+2eErt7re2meLN7ZQke8J2Hm0Ctw6UgDooowZ4togqG4rkT/Rg5IimoZ7LcOjqV/pzmztBv
ltpxb9cQMpfapEnIz3HMCywK5R4jkHEYBJwzn5e7YrTXHKzFmu6qurfwcUu2ko4V+/hAAlwPsC3k
BfWpQsbKeJItqVedhtFkjY8MnIVaXziXXpAvZ7Z4ZkR4I02XZrMBhYoJa4mLqUiuvRRly1Y73qXp
+x1hOzL+zE4pJJAJRWCTC2cnAemdteU3H/NuuQY+7N6tV/YNQ05z65sCv4+yrpYcQQJLnx5QKWAc
FpVoMBzRmN9r4uVualcmz0mTLRetckhiGlBndoXXRHPmJYc8H+QhzrBRxWq1cWBGODReGz4kjsFM
FRXrZSD9T4tt3lQiV3AnYu9SLoNLpaFQbeTd+OSqGs5UDgPrcsqE/QKFhzmPnpeaZ3NhinuiEDTD
oU58N7BFwaTj09jLBRYj5pI3YlTCTZsx1tsaelZhJAfPeWjECK/Z9of6zQnm5NHNHbBE2ArcL32J
mrIKu45/ozFOzOTsDRUrQiU9FKfR9OqzxPRFmnKe7+Ihn/aiSoLj5JK4NTbVEEQaD9y+dxOQm77u
swsrTPUjPabcFHw+j92k7ris6/vAni/DEamRK+PwCGa7QectlH8OWiML2bYXwVdQb+ltWAQZRs+6
+opAKgTUx+oMOTrSy91cOybTIusUe/l9X7bBaWb3vZVc3Q+WgVWOLnC2GR+IeDP2y8fAROcyT27i
R76vcCgULLUYsIjP4P6wIqXa2E4jFAf8B577gpA23Ap8Jfc16qsNcoTxSaZEe7gir6/sokEpM/jT
mzFVw26wRf89kQRISVfBni3S7jA5tni2q6W8WSzkTAPovdsZwtDeKpL+1m7b5gILh/lAr7dIBkok
A+/rukt2UInM14DIjK1DJvo9WlIMZzNNzCbNtRGBrEu+w2Y2j9VQ+S+CjbKxBdyAUIIjZ5OicfSi
IEnHbVVz8gcjshk/GLwrWy0JdGZD0OVZ9sdEMVEMRjc912Hb3CrQV9temQgJ5jCdv4HD6x8IOlM5
gs443XYAd9iSWytcbFJeZFn0Vwt4Y71xbPWtLDOxo1wOUUHY9RVpk/nGEKq9XKp6vCugTzI4Cq/U
QChi5M/QoE8CW/dValpqa6G3+Vx0g/2Yk3Zz5TfB/GCOFoRsw0vDeyeckJoFTOvqKc4cilFnxfdl
5k07NPKpZG7zlARVe1vpIv7UyDi70BNAq5RtxUerhVtJZmd+gIQ7A4QGZEdv1aVbh9+WoQxtcH+q
imVoMKbpjw6xa3ME0LbaGgyFNp7r1Dv0OeatYgMidj76mHMFvASHkRxnIMhzKREwW/YuqB3B59iP
z87ku5E7pN5hnko695wN7tnKLO/N5t83NnVcZbdJzz7dy83waV7c7mg6Cw/6oEIYFnVJl+0ZbHqX
Ppu+x9gf2iQy3NYD7hUjdAEPOV1qBTWN9YGu/tWnfqv6rJ9/URyvkKy/q41R1OMDeuv/p/7+P5u6
0OWX7C+F8m8//3ud7Hsf8MFTLwCiIaLW+pNY1fc/kLWAMoKo0N/jEf6zag0+gHYPWWnRFUK/8OgH
/1i9Bh/YEqI2gnCD59jmj/5BnfxzP0g+I0kHKNXxTLB9fecomAGwWmxeTOigaFGS70Vi3EwzmqMA
vCNxaWVmnjszxlqsny1poIPqftFl/2ij/yziph3gpddKnd+ZoMF3otmaZqAJAg6yumWppYOHDDh1
tOiuiWxljtscFhPNIHzTJkH1ZTvVbrRfnIGRSLqtGiO5wo6JXy3Y9wyYGt+6VimPIscdIqthFDgk
KCebN+Id+UswGKsUtdTnvMNcyP+dkYvhmPzYLfUhKwn2NnazGx6dmghCRjjIhsyhAmCHtVdHRtsJ
sTXJaphFRaQquAyuBuJcgqgUDOZtcYHu34+yfLlzen6BAMZ4FhgojvIA/6Fg0ScvHUPfYbXXu6mi
TjbC/s4LXyySxbvEf1063gHCk4iBLZW7j2M2hDCa7iixt4i6GHTI+8mIH3M1trg9UHn1DWZD2zxk
hb5NOv8it6ovC2ZgtMMbgmCLg7fwNsae8b6oqrdycojYy1Gqzeb4Bu9km3jsu6pudFGINcyMOl4M
cLkUN0mJY+HHzfJvz/2LYwXC2aqg+L9jWq6/Da9f/3KS/P4jf7TcFi03pDuyWwkA+BGn8odcg2HO
f3tsmx7bF+SKcEtzwKyRin+cHS5/RBQTNim68oBI9X92dtDj/6XHRty3vgzjG4wmDA/fTa3S3pkG
8sTElR93/qd5dFyKL8tAY7YU5nZOsdFvp6Y+M1tTVlRbatiZCwGFIwFdB2136tKNTW0/w6aV1zXK
XiSwE43Cxm7U5G41z2yEsc7w3EtsiX1CGH/azPa0CYcA+G4DPmfLmLPCcD3O1r0WXf1SDfFws7Rh
DL0SRirtxNL6C8T4dtxnJbwCv83LjW4llm0fseXBC3mLUZPmkwSaW1P44fGbbp159gnpnpBQHJmm
LZAnZU7agGZpERWzlF8V24ObLHGHki1yOd0AVGd3pkg2M7dlUyI0wFkv/VM9tw6dmqXpXzuafBO5
otvYZx0kM3oFFyh5gnk935blPKH/4A3WF068kJFQq7IUd3YAFzJ08uR+ySXZ4gXT2Nwv+u2YltQK
cVejwx9b/1iGRaU2pCQsCZK/Hu0L9GMKGKed+uZKSPsjBpfeXxpEFSYH3DG23EwfythOhH9gqrpi
f9rMXMztlJdtZW5kFUzXwl9KokipKI2T01k1eQINcFE2tx4UqErusqAwiumJzEanE/eDBOrdMprh
+AOWOEzXUg1OuGLdszZkkJy05b5Bg5BEWiCnSTbYKfOYtms29hT5Fo5fl8Ashgh0HH5/2ZnGkG4T
tChQmsxutGLiPNIiBsbUDeuF45PAy06E7f4EyC+SJYfecO57rRsYR3OZ96LFUt8N40LuxGiPnfWc
MB+xl5cpI0Kz/dqPqi/LyJXLUsR3/x54/z91FMePx1Tu/z7wbvBs1NVfZoy//ch/Djzvg0PUCesN
xoJr+fTfGaPtfGCSvcKFHCIr+Vv/Pf+8D7gpKLkorCitflRcv59/jkVZhWsIgpnHENwzw39y/gGK
fHf+kbuF0xGcDJNQlwy0d8WT7DThyzrMbiFXiTzcCLa3ZDdQNdyA8XacO8dThO3VBSkVe2xpjFGj
ccg8hGlM46Zr9eMm8ZlDRB1SpF7cp7/dSW5AsIu58bBjR81QAVJYKnO87YHPfyWPaiTyyu+YQW5a
Kw3MyNZWTZFTp7YMBrDbTrIrU5Wfy7yy/pe9M9mO3Mi27K/Uqjm0YGgNg5oA8Jaksw0GGRMsRiP0
fWfA178NhpQpReSTSvMc5CAzgwQdDphdu/ecfX41Y9yoPgJX+Vkz8jSgWInPbk4qa13HKwcft3jg
lBsd4hVrhokZBw1xWm/ERGcc/dboytxnPtvZ/mpaGlBV7bNk1Q1Lm45qBU+IXgvChpTo42uGoenJ
nezx00xHcWfp6GF9fOzJQ4c+nONjrZa7ibhjj77aXHY7s+ET+xL8otz1bdGEJEKzC0T5HsXxNgCc
nc/pPA0f+slJsottKI008sa9TTsdu9FCmy8NCmdBLe4mWI0jj9g2sLtDujy69jBUId/E8hIteMs1
nUQ37C5R/EisDUDuvl6iHPBhMp1SJ0qu1lmpF6QZwj44ltJPcWVOO8+BNhjoIqOx5EK4in2XdvHH
pVNgozkXg1QGEXXW+orQbM3mxA4LdAURgSFr9M1isy2gnULo7qqkX0MEZX0XOoW7vA70Y5w7Pomh
BwbYAhUCZVEhyl9z1+udAz80S351uwJoZJzmxz61xv0cm05otwQkj3Xi3rerpWK/AvEfGstQ3+dO
2Z1pigA+KVtxj/lxZkxcOufIQgTpd53tfJ3piIeKl+bCHHjF8LPUZcKZEpgJ6KBKa65pBmXLjV7h
5m7OcKNn2eAsr3rJPD8rGW5znK2aOytvk/q0VqmwfN1Ml5jAdpk6nT+WvXWNrhsZnY+WTlIpN8Iy
rRAyR2rejz3J1oRCT+5j2VQMc11Nec0zrAAXyHVN+21JPGr4Tk+YgZpKbTnsjJHrc1ZHnXftNLTp
yxYTB1Z4N3f9ghBv7Xqy07gPIganFyAd6fVUIYx0omp+M0AUYyDq53G3YCheTirGKxf0SEiR5xWO
DkA4A49z9HSrAIuKooRW8hprw5GBvruv4jS9S9Ui1iBpJ3AWdReVvNmRdMGFNEs6hOza4xw0EVCw
63VN0QMYmmUGdcK3GTYgkTbduUYKRKZVXnznVHraB105lu6NWsv5gjCINPDcHcME1efCE2dpU5DR
BQkLzU2RNdUFiepRVCS+LXSnC8tCzi9G2teHAeFifLb0/gF/A2cPb9S+aKtX8U4xdqASoj1hX4ba
7Nc955py2MfjUr8oTHeWL5cxeVpXadQHK2q66sD/iGPZg5w5HFmJlkcLYWR9AvI5tEFa4AU8FDqW
8tM7N8qsm+5XGiEf7NGR12YK6ORxyo2pOc55IupTh+U6lI0mrsyeefNKC/fequaN9WB5WbnL3vn8
I/L9fGmzw6pMec6Iq8U3M2tKXSsx11euSUhCyJXyg5RRvytEHEF94ruq93GzZqGxWuY9OWX6tDfH
pAgdLzOuaqeCfSUzoEFa2pT0ehKFomylSa6bhcH3nFtx9rlr3ewtQ9D1weyK6XWT/HW7rrYs3jUq
3FDLVnNXCkcbTl0cW0Fhjlm/o8Ecd1f8A4tYHfDBhY9HulmwPMsVtgXzC5sI9MVy7UYH0l5YU6hG
QhMNmCOY5ZwupqUOl5xA586Epj+UM/aW2sa6fFNXzUgrtMKuJ5bYfKZw+WjxCA9+2pPN6HuVbhwd
Obv3jp2KMB6iJRyMpD2RauLqu2odmOhqNibNWs3qoYp661JAhZn8snNLcTPDhbmBe+pkB9nW5ks7
qBfEg5PnDwRPilCkUSGDadKH3h/p8I43FLQ47BbRPyDRzrqAnqKK74Waos5AFF0s60I+PWI2Owvg
FMXRucWZKS+WzH+jLvz3APn3B0gP5MX/Xk9dvs3/5/hWNkg0OnQB35tdp6//7/9yjtx+8veW1Lsf
muE/QM4/tqOMX+ytocQQHvOyJPfs3yWV/QuBgwL1O3CN3/Cfv5dUxi/OBmDkCAjdFrC2+U9Kqh9l
EIz/+UVMJLYjqvwpGMvSHIVUnHI+3+aW5soWYDjx8x9uyn/QWnDo/uOpFWIkF6F7humAz/lT+gN8
Ka2hu7YeURS2PlvLGibu5AaoaYe/0TZQhf50KaImEHRY1KJQUvj//zCEroHRtVlsriTWpLy7Rcpg
yyDIHcAjxuI4HY4kSGsHtdqW78EW+pvL/3Q7t34jzGVXbDE9GDz+fHmjQCkzOwaqump+Mkr3o0T6
99c384cSeGOlGpg3DNdj3P9zxljXacuoR6I92mJ+Urb5zJCQDCyikBn3tjyl/3qc/8M3R7TgjzdU
Cuz6FP3U7+9U/D9/ImhE6AoZTR2Rr7dnlOsCBJGnlefcjspzMVkfrHdUkfUdW2TWWQnbwQNnVFJL
d9SfEXMHIxYeABJmvDTrwCBN9eS1gXrHI/VMoSsajwJsEihlAEKecTKy0vxsZPMhnvoB8apEntIN
uvG89F6zeQzGMsSTZV6SdmRclORmOOqLel4YaF8zB5xjsp/cjg2IaKQnB0Xfx3RxqcoJDL6P4tq+
tYcqf3C2inqyKPrHGLXVOFXCj0svwt88Uhfhtt1TO68nxIk3Y6ax1ZXlrxb1e51aX5h/3w94v5mA
y/Lc6OpTjGKbS2TOjpkBscRmtoZ5s7aHvN3gd5UI7T6bvzEUZePIktsGwi6DY4bQllGOu7menYtS
5ib0daIzPYJnVxPROUtS6B6926Dym74xvvHg7vVpuIgsw23Sxk+DYxXBKPOAgjsOXXhYvpqjiTDn
ItplukpuGJYHY0KNGsllvrKxpeQ7JlTDQhLLEntYL7JR7dPa9Z5aF8hqQjMrMGTqXjd6lulXVSOY
s1eq65wPVuVqH5N86m6rWvB7pFLGE7F3DPS7dDzSlcPMDuSj5FsFjxCVbXfDkczeGVVLss6Mv7Et
W1yYdb0E2VwJ3N2jsZ/SQn+26hwQzYSQQEtSY3wdU70VcaAv4lojoPgpTZjzVSncpgjpa5i0QNT9
mQb2aYUKdh1FSXffrMykyq6/jrzFfEUzOjxZo0lEm5aIG6FMh2xwngXcf+l+HCp1qErzNWESixok
HeN95poKwEnq3etQBw5gY7obKtP6buPVGZjYbzCKNC3O80Lfd3PWvtaOHcMbpErGLmunh86zxiv0
rSBy14QDB1iBKDLrEmm3S6NZxEjT8wS3qf2RaC2AltHWt5vvmyUn046mljZlMLvKarpCPJj7aTIx
9RzxN2rRLA6Gie8TU3NxXEoCje2mb68WwN+Fr8d2fVsu7Bs80WiCfCoD/d6M2uWtR6IbFLw011Oc
aVdD7BggfLyEk5EGUDIjFQZKROuGrd5ytTg3a94XPBxBbahoHzXJclaajF5lPpCEI2NCG6JovlJM
pTE9Uoo7GJ/gLeoR7z7OQ8Oi7MIoroLSzplPOsV8xnAgrjf35j7KHACRdZ0xzkur0HGTN7AVHz0B
iiMeBv2B4l8/GpP5yeV7JY48fsy34hn7M+82Yd2DBRxjivLOXy1tCKN5ysNWigQlfHaj9W1DYmlU
hFW7fk1j2UtoAvniyyieThFOY5D3+r1axv2A2/dIVjZHDFAChxVUHQJwp/3QCc3FiUs8EWD3DmAl
ou+3fiKyu04aZ9erPWhN88m2Gy+oRI5XqXKn/m7UGhO/qS5PaTmbB10kSFontEFJMvIN2eRiXKIi
H/CQcFD+UAtZXLMgrYgePfqMhv3a1aALDE9q/szQMyiaCJaFnlwzaz0kbADASNCT+HFcRuhbRXXp
S3kqJuNDXuJcMSIBIwGRL/xEBtQIgsIo1+RNHOVEDnlgQdt+546G9TbqVkN/1ZxuG6svPYCavHss
Cc5tumTq2nNEcYKZ2h2xnuYhCVjzC9WtiTaj48o6wvCFTgAvkL85uhDnaMVHMbc6c9PVujfXzEGu
ixRMFGXWU2gXJjCJZNg5qKh5Txz1lQYsBuq2YvLKkT9H4/1sg0w8Lh4egKDtijEQ1Pt0WFk9CtnS
xF5d67ow07nlFLhOt2UvtSM6RydoW/eLK0xK+gkQZNhGdnaSmXSJdlPiUNlpuesMawncaUmPnLCN
DYSSEMxdQ0lTo320wS7cOinxnYkWx5+kvYOathyKJeH2T4n6IFi5QvyZcs9NKp5MiUzcBhSITHbI
DQ5tzs4B/faRKG7rk6J9cnE6Z/3YV2YIO3VO/azpussommGfl0SHDXAfjpBhQP85PGS2Wf9a5b2B
cqXL9/i7+hP4wPk0ZSZrxnfK3/Cd+Wds/L/3rf6/Rf7fFvmMbP5QFf2kzNyK/PO3rv+2/LnCf/+x
3yt8k6EztlxwFMgfPdOlBP7N2OvaVPksaADuf2+O/g7yFwgwGehswLAtm3MLj/ityDcZR/PrmB0x
RrSE/s/mRpwMfqjiPGbOeIYFDAjDtX4K9TXaji1utLujN2lYY6rOHHZonbv8CsovtGQdX8FjbPd4
afU0GU9TWg33SaNNJXNLgfOo6ybyQfBIYOSIRqhuI55Yo1ExHTngjfdk9uiHzZcD6BTlygr+AKKt
wAAAYih6UkZlv/DavxVwZ2J+1RP5fPbjkNfrfd95T9BnsqAg8RmRiVNEPf0WlO3Iy9abkSEXqW2o
LR96B9fN0Az6i5eDlsBfmBoPVTXn575DX1eDYf4uiZ8ddC8k5KgLcLs+FJoQDxEI5F3Za96vvdHV
OlMREy3/VOJ2iidmLz62MUzDkxhAqPQe8GSCid9vVL5ibtzyYvj+00CDK4c9kOzNk43JQx6o1wl8
zcrxtJKMGLgmljS/t2cgQkbVLIQLlF7pfZyytY2DqpD6i1tif3aayQtsw8N+CT+EPIIejagGsnIV
eJz9KsO80qeDR8ogQBE/GTz6wbRK0WHNPQecLpPUwNCStddxNDEzDRnzFGCe4ppQUk8/zLYonpe8
cIF+x6N46aDqp36ucF6xayTqVjaF9utKqkugzDY654lKvmoslpcG2tbh/e/rt7+KJ7tbfIDx3cko
Br6MCkFf4Dr4TPd6N1aHcVwmuKQNE+yamwySZaAjMm2G6CE12LaA4SADGHKCEx00TckxKkS+Hh1k
H+Y+sV0I3ea6lRsZQzi/0ur8vFr1aeosdskhm1gq09h4abBoO3vRLFI/8KhwnhxKngVJ3Eo29n3I
1VNcIr2dQrGx7UeEh8Vzp5nFY9J0y0vbJP21pH/+lK0TDhDT6JyQQtQ8A3iJr6IWTBPZfqaPDN6+
4siaBhLrHKSIgep9qvmQ2WprO3s1SMPBX4ox125RZzre4Pgor2A+VPNykFbvHWjamb/OjjljS+rK
svaFuSpmagbok71H7yu55EXN7/Ig5u+dGpingWQUV0vqT13tAk+N8/4hKr3lJl3nPDDZQsJ10KOb
0ilT2L3xLA9kDQv44on5DE6PKGaptBqwReIV+HzSUhLsp/ePQ2292EMxXpe2/pH54gK2dWo3ieO4
ausOAeVNGUfrAKLVcfapXCNkd0ixMXjgmIkYbQOekN0to7r6rndWAMCaiUt+WbDZppY4j3GFAtto
mYIQSnRcXWfYGYAgz9gR8wJ96WwGc2GbHxD6wrYtF5xXUef0/gyvy7d6ZLaVUaU8VHSw99UwqZ1R
DxblLDDgYJx77dA2Zn8DBAWcjjTzq0qb7TsEjwaYkQmZhe72OgagsgBbLDWPEsHbGvaz0t2XadXS
m0iI+MvSZRlNHFqkC1/92mxsALIhiHQUNS3mJTMdBg/8zNvaerz0Wgb/8xjXZfvYenqT7eZJoAtJ
JhM+fF6tHzB46gDE24Qc0Yb0Ur2pn/GtLgejdUE9Y5atB8ZTjY4Pf1mZz07FYIVGUsHQHSusVDML
hYBXO+vh5DjL1UySz32i1v6jx+c3T0ylVXZqynrrx69xdx5xBnL+dcaVuSqVuF9S2fD52xF2QwL2
PHCrpgu6wkiewPHqzJsKZKDMlLKrCX3KEkzdxuTODAc+t9PQEfcmdUj0uArmpYRUqrcgqhcDBFzr
XmqSA56wVbH4j0ay7r1ZZSaXKAaYLHLtGHgjsXbRoFIfspjDWWFV6p0xen1fWdp8iH71VJmfi5o3
lOGHABS3vUUNWQaPCq7RczcTD+ZoIOSgTdVYk+FE4K6kl3xQMcszQF7D4nWYjQdYOVwIYasKMRXy
lxRTvt4wnUNEmMyaV11MIZZL32G7CeuaiDEYcOtNJ4X9PUvvv+XS35RLCNa2Fua/mkg/lUtP36rq
W99/o9P0737obz/1W7UkYZ3YuI/eTWb/rpQ8/RdaZib6FuKAEGJLZtm/k1CcXxwiiOhTfi+Htsba
76WS9YuHTW3L55D2PyZKWu4PEhtLIvRDHmPpeFl0upI/iONcSAVaQkTrSZvyXjSHCfJiNm3Zu7j+
2W+k8AWZ9fP1YHD8Kft2CRHMcrKJI/fYloCsIztCJGaQEnfp6Z49KaDXOyfVsbrHDm0YqO2cLBz1
UiqFXmeBFfPmxZU4GY1OF8ez56BNiK3DzABroBlOk9nHBzut4tAhqoAg0DwJIOiNh2XSdZ/eq1UD
7lb93oaOThklWXMzpk0Edsq3quvL08iLhPnZ2Y+964b6MMGiz9L4FoOXPFZLWjwZiQlwauqtYeuc
OfVLIsb2YEzaeubIS5eAboLzmelbk/iqbJAkl4xmblAQDh/ybJDXKlv1h3HujLAq3PtpFN4NntU2
lCVnKXTZie+ZOR0pGElhnhITEWV6d+jgzh/nFOMnXLr7uqndU8dWsEeijARwnMRt5XrnuMpxCav8
jvYDouqIGkgss9wVDCj9kebaY7eZB+bW0gN9tSwQXao/jf2qkYu0irMFveVc9FWzowHNQJH5UtjD
rLxpncRNdq3UNqvSPD5h6rCIu7DBJhL8crAaUe6NFiKWvvbrfTMZ/Y0LwMrPR+PJUaX6suQjnYA5
Yw7u5v39mrP/zItT7J2xhqjXqOXBSjP384g6qqmWT/C7+oNozOw4TjH9F8OLnieZ1vssi5yvTHLz
5WZcjOwmthEBFJKsh0CpodzJspjCNJESgn7X7VvHoP8HhniH7cvwY8keyKbmfcZSOv9KS8/brzp5
LxhzS6IQpIk0Ypn74nrJmg/JKLIPzGyXN80RcDwr4Kk3FF0TUSe64dcIHhLCM5Jm19A48SnZ6Aeu
uTxHCLhvTRKPb4pZfEiU1mAxN632CCUtv1d1i5iKCf6tUXbeldWSdQIP1GJ4RfJe6R5HbUyXfddj
t8D5b+V5gEtoPjMA22eVwSxsVVs9aDUyMEBsJT4Mh/K4jHi+q9UDm4XtQsdjY7DFmDM+4zBrAVL2
ooQqDPL8TtPso2cj7kigQ950jvFWF60bXbdmoZKrRhQfHdB9DyUe/UiTQjv16WhFxqEYTIim9A3m
yvuyWkub7sBarrfrpHBNjYYsv2AZiojZqKDpyWH8YDfK3MReSTfuitx9sqIecmVHRANcP+9M5o9R
+l7U0zBsGIQ/NEorszlIlyk+Npabdx+MYraALmLrZWZOGeLW7pkmrew1dB4U27cslNz3cqKsxmlR
Od2Otq7OttrOQ6Cjwr2A92TEgL2V892utxdxXylvjL5mUdsH9kaSYIXDOmBp1k4f60eeXDv3ScrB
Xex1lsjpSxUgvfXByz5jhFm0o6wmnUyhuoBeRw8cQ8+Eci/2I5UwJZ3pjT9jqLbfcmSQPCm0ZeMT
uaz65FctYKYK49PXxTKH/GBEiok0NCK3Cjl0IhQeBIqcXWXnXHIt4k1tARrxyUQGUwaAbeBM6XOT
Hlj7uOKQM3inC9YzRaYPk5F0AQoI+INcjJp4zbFNzOEqJ5xFZ6efNEwEyo13elI5t/Re1N7e2Le6
XkwwL23uceCQoPxUbHTdDut79+6m1wFeefNhg0zdVJ7VnvKUaEtL2VFovyN7jRGh3iiM5EBzTx5q
PDV3FZDfNUZF5Xekh12rjQEcNY27r+cBMHDBQGybNKcAg8eNHTyQEbSpDCGCA+DkXQUxLLDU77qY
YOU9SAL90S0oLx2jX0UAokfbEMTVxU3wocjJdS6D006v9jvWmKSGq2VLCCpaXPu5suID6QtrDyBj
LHS/7NflS7u0n9mjugveZAp1dxvdT6kuIea2Ohm6ItqDSpEfbLgD9xbjYzaHqqDd5Pa39SC1faEt
+nmq9OgLSFj7DpR72LtOfGLpjI6wkPWX3BVpSNdQvk6C3hTxPUZzzOxWXblAeG4s25A+MIE8bOYl
+wThVpzxVU0XK1b7QassXGX6mgWDmVAWZ2hQd9kSrXfICLIdfYZDTzvgw+rWw2mhpjyIrloPKD9t
tD1inoO1R6sxFxjx8F4j5cRWKK9SkyUeXgBBDJ0JnZDrPyrPsqGYUfPGHD3v0AvgYVmTfGdlXnzg
bC73sCYmMDUYGVkaV+vFxD/DXmh7zdskjeFGuKv4hv+z3tsDwgT8l4Kza2t+xIPUcNCp47Chab/P
8IzsugpUSq7P7fPIe3gzdkN3Z9vCu5Yufdk1qbJrTtoEsJjJdMnp+9IEKJwjPphPrbTS6wU75ccI
f9QlioTHL+kdKgFOsv4oaeDXpalfeoWiJEh58+/szFUHekndm3QrhkROHppqHe673kZ+b5XSOZWA
E1ApJeuVwMb4ee5jkIGq1Hc5M4MTlf/HCMFYIKqS+UDlgjZFj7uj0dBJXxfai6oiHQNn3d6oCteo
qfUbgqyLGVkwGgktkVjZBt38oBnjIEOkRn3vW4SeedpMnPOkHC9o6U8FKxNXIMWxwTSrpFHl+Hr+
HWimf+ebLSN9nJCJof1mKElNYSUgpV0Cbdndupy5UQVZLHEfTbofMVteXGIffuod/Lr/1ZB+L8f/
pr7nPdyG5v97fb+1Q2++qfRL/ccC/7cf+11Hqpvo3i3H3oI2cZZvyobf2qHkiP6i4z6hq0nb04Um
/+8i3+WH6F16kmH1D/1QWqUGGDMJr4GDMyeHfyJ6sH8Y01PWc3mboTYvHqoE6wcZaYt8Zp1j3sTO
oCJ5szDS9n5luQP7JEAsmhnmzFxvOaYwO0vtVBtJY3db0kt1rOdUP7B/LF87GDRloOmNHahsmdYr
xS7+jaGFG6aO63Rre6yYsuHt9dmmFusR1Mcqx5hBnmHgTS1g1XFyX2LUDDt00Fni3eqpNlA911S+
JkfkoWuWR/M9QdFBk6m/FuZcpFTGFu9a0CW1XpVn7C5zQDwPEzfWx4X8v3i1c5VcwzxtG/mYGO5a
z1kAj5+ehCitgel8VjUlSDhOVmIn2f4K/WPausM6HqqGRY+4Hr2s9CvCLHKY0nr7JWHL3Ltts9yx
XlW8zMuc8aPOoq2ktbKH3fx3HvH/JeI2xV+LuLcX8JXW/A+v3/ZDv08jxC9M5w2JYANo6Pdoht+n
Ed4vLoQVC/PIdyDEH2TceFW2lwIPL2MyyRn2X2dsS/8FbxyDDWEiBXkfb/wDCxwn/D9rdN6JKEBm
0E+gCvoxMF5M1DK6HtPflYAucTzE9q3Zzc3lPaj+D2vTfxCw/KSW2TTrHlETCKYseKc/nOaZShA4
IEV1cs0ZOd20iAsDT+954Q5cg2z0dn99ve33/dFaJ21WO6w+KOFx1v2UF0Sz2UA/qnO9kjBAf9Yb
JqUZba7LoAj5rIYIKpipSBibndR4+uuL/zjl4eJsow4DSL49dDs/fNhW03vGHcyhV9K4vhLozspT
iEleo6JVDypavWdS2f7uI/+HW2xztygkt/Cbn3AyQw+rYJYuMMtSqLucAe/XCVw8kKe0U3exvvzj
CyKM23YXrogGCnTJnyVJma6pxmBqxJg2Qqi6sTUXxiO7UpraJzOanNe/vq3bOPDPXypB25vWCjke
Nxe2yZ8vuPQCExXHmSNneg6XoxP1Bs1wfIq+nC3SkhYQ4xdJjPXJJabgAcpk9VxxIJiDxMlXwv/c
3n0YFsMY/Q6p/uQ32yiCeb96WQz5N08BnbSf/16gGrz7dMsYS/4YSl9R05LNN4xH24VM8qQRThdd
9XEB5j2uN1BnG4v5TMt7KUBRD7Z44h1cHjSPJC1DB2x6JqrJPL0f9GKz56BGpDTPEmz5+qpcpbio
NEFxO+lGUe4AropLabATBW1uo2XFZ8ZRTutSg1aIsVJf20pctM7Vut0IRe2q0Rb1IAZH3UUpo3p/
7aba/ixpoRPm261q2tHmMrKrzrTVncMq4YQpaXTeMdMn7WNWkIX50Ha0tJE6E5YMd6xfyFoi9SwR
4htPqYI/JwAeKKh43mTdq2qZrys9KZgP2sATJ+a4iGi3haDDRQ6YberVnTYP6s7L204GwOWb1zEz
QBjTWTo5EzhuDstT8ypLc7rTidMpA69dN3cHZNFdJjr7TXa6eqi7goNxOUXNq5kM6kEDLPtkD6Td
pitlLblVBjqRxVOvTj2wh4PlAVwC9Es9jFbHJ2WwhQ6u6LmgV6XRs5HleReOAAPeipH7KGlK3EWc
3p9Gjy9tJd/yeW5X+81By/mAHN/btZwgzT2k4kEGntLIu30PQf3+rCbII8cgQUEx3qS5ogzJiLr2
Oa81r8YyNf2hn6diDbRuyZOz50ZpecpbrS0HGkGeHHeDZSQfk2n2nmXDehoCv6DWL6FcOT7YdOut
7mXzmsQNLz8UlmuPttRzgwQEMVCV8mQwZ9UCjoH1VacvfP1mU6s7ZojNzAxkM8zwdjevCkNcGcQ1
01c0eFsPwkuEeSLXlvbB3GyfdSZzD+ICgZvv999SA+j6UeLdyOlyop9J+qCtPP3y/m+GiOyQctEz
1o01OWp81vvEHaZwjj1vP7Y9DzCHHEYRQ072eN9nUXQlkDM1wYSNIcxbJb0Hst4FaJaBWmr0B6a5
2WVAg9bYvixzQz022AxgBkQQE6Z9ASnFj0xtY7kUqdBPsxhc8hfJAaqSc48FSTss+pjNYRtrS/TQ
NJVNFnGNpAiDyThE18bqLSBDjfnrtGgtJ17AKbifcCi5tAcXaAh+X2HH7JkpQaYDKOhrWJmCWs8Z
UdmTzY3unxozSnZqC7SJOMHtPXCh7UZZQtJpYQzMzIstNzHVNB+RzCm0YbV6coDMBkmDfNMxtOVi
2bkT9G4iXnrdaOlqLY4/LErcgooYHuakRbU2ICb4NFg5MKXE7Bn6xV6qriZXm46WBDjqjzqUIl+v
14vsxvhr27NuMs2k85UmzqXRKy/yOYEv16KaS75xtYW4rYSZUZWuw1cP9d8c9hrRyCFPtwcXelAY
jqypZ/7outGzWfU4kATmiCGJaXp07Vsl3AzoiG5bx5YABTzqrrmdJ/WJZ2rJ7f5rIvgvnPdH9cA+
x8NsRASVHR0tYpteu/QAma95tRm20vxKEIrB+S43zsSkHhjqRs8bQPzSWKJ5XfqcWMspn99ULePn
zHZYMWsjBwutZx8z0mXWgOmyeYr0Pj2krmmeZIMDy/c8AljZR2vEquRhp4Bxez5GvBdmKW2AjSu8
irVvxKey07T1tCbWKE9m2UGgDESDGM3sBMkFjmGaeNEn26ETwdTNa6LrWWviOyCdySmW3hOurfa5
GLq3pcTHxDMonmnjEGQLQPmCPoyF3m5EeiZ+w/g0ahHCPlJXwDF7s/uIpDDneDPNJ+I2tYk2bCsC
XkwX/2zdSdKXjepWjYYa9ytcxTKRTVirHuTjVEJGIZ6jpb9QbKiA0oyqC0pS63MhTP59w5bVfbAT
wqA/e3JOO79tm6jer7Km32DE+ciUoM+1a1ytI7eujGgjMgJ+WVxJyI9VyVs3MfUw4yMdXIFzhbyH
qH+tlaQYaQYbr8wM4TQXE19r63ndLiX7g9XCohl5QTSxYKbO5EVTC/tCiZI5xKjUf9WLzMM3DQWE
0frKQ8OsVT30sS7DGC4AjxLzbwYkSS0unGJZTOnOs6hnJH08TwZ/jTMQ/dzPfDVBUXgshOUIOhI6
zEJ+F0TnGGUNiChfmYTgOUWTloxbchb8buqOSzKxEJKf1/cHYIPyGtmpFmSy5soZuwl2LbCUd43J
5R17RiP3nlBdd1yYnrX1tjLXHoP3NZCGYtTtIKdvjz5RscndMFey8sdmxj02jmh4CpvufDdo/dfK
JCcS3ULHE2Gsrf2GA1rd9anNQl0ydCa3toW4A2fVdikZMKI7h+9/lqhs0NRtklFKRJrG/uWSqXLV
FuQJI/VVd8NE8VtC+tmJtQDEifgBNAyIpdJSN2TCGmagd179OhuINm4NG9PLLsW4htZ6WrlkxYTa
fbDapoAsyzHZQlpbJPEmNpilPrluECvLOY95D+KJqIPlMdJq+9VJBCvr0hGBBZlWoYaBB9azZ4j4
aeaQvLBuFs61tZqyZ110xWNRa/q5GRPt16FrvUMyziRA8zdT5qSa6z0bilwYoBM0EoLWG+hmd1tI
Zrzlhu4718pX/pJ0u6MtlG+/sBf29bGRwMURKA/VY7R9o1lm8jWNJU9cQSTtRRMtx4bBWHWiaSHB
aSniR5z7z0JbLJwL7JXu/OiYqTY+0uoGfhWkcxIn8gEFp+ewVzXeCvJUxu2S7pc81WLxIZOUywQg
zwMsW0G9Aezc3qW6hSMzKso0HGaiGGZnMQ4lCgoMr0ain3OrSy5mOUxBqiXLjv/Q9oMqeC6ytUHV
nbQPNZGap3xK6BRqXnrWBtTnU4/Zz1pkeWRuSLiCcukpj/O7iNMJ6SsjQXCZES19RC/QvI8lS7rZ
xeNe6LEICUgv/f9h70yW40bSbP0qbb1HGeahzXoTgRg5BylS1AZGiSJmwDG5O/D0/YHKvjeHulm3
972otDJlihGMABz/cM53etajp1aykGTUZ10alyMG4fjI8AINAymmlCSjX5cfRu6CCZNtQjJbyy5o
7EjH5Q5k3+I2Hw3BdkY130XaVSeuayqDqTPvolGYd0hRZCzNeusPc31EBNrtKI6TR+1PhAnxEGXD
lKmddt071xzdGwD7zQPfNg/mRldnnnw1Km0oLYHhgCur/V0aVTdT6Q4btsjznUnOxBdh+BOaXtu5
bSVerq2TmlSQmvxw6AGxL++d2rpQ+jU7wqrMD6he3tn5pQSqSYDCp9cEymVRy9ryJyxFvhB34hbe
Y7dRLEcms2qptA2JMYIn8LCZJ7meINkqCOd5xWk4AjiYOhsWs0M8xM1QrmufOuO0wTvKFblIgglY
8rCnvZ9LVSB3ou6O/76PWtukP/TGRBfTcWDgtpH5oID+YxvFvq6IeOKJo/A+q34witCD18r371/n
L+0PJnXCSRlm0Pe7dG5/fJ0oycapaEdSPgjxgQaOEuGpG3r8gq622ivfXXuXz+Pw71/3L70/r7tK
Nn2f1tSlVfzj69KTVyDKtDjqovLfRqPuj/WgK83+JeP8autmvvh+tsabyLXM/ftX/4vziVdfxaIA
Qn3eBIrRPzifyAxjfGL57VERJWBvYAvbT+F66oKB5rQfU2CGUHl6+pK19LZd0pk2n2/hfzUx/2Jm
7uDRY8j1/56ZP/3Ub8Pv53W//Y3f5nWR8w/UguztIB7/9+D7/4zLUb446zxplZGi3uWi+7+aGC4y
/pVNcBAzp9Vw+Jsmxvb+ETIYQV+Dq++Xs/B/MK+z3E/b3O9uXaYJnmtja2OoYHJx2+vF9ztbHU5d
Q+LWoYGBTvAiDTcg7G3+EWq7ul0so9tlBuhBXbflJVDhzTAI+dWXRfcoWuOxM/vhPGH6J3h13Qy2
k3GaE8dPDrItsntW9cYbNylmE781OzqFJMBw7eE+v4cQOTssKPOSdbrRVFZwAoIa2reIC832y1B1
NuW4QfSpgyIU1spNKHozYNaNgRdmIwnIY006YYIyd096ukk8gVB9332pwmYkIjNo6so6Z5H2bcAL
STTugswEQp9Vri2wmJC2w6CgKbFPIjGYmWXlNRzWc9DO9rM7pwPzoKW1WmgIJG0jBrYDIJ94Cjxc
MOWcB8UTa3WDkY8VlLKL6e3at6JJwveUkOogRkqqBwR3TPKlvw2HdRWsl74Q8chbGA5Awuyr0HQW
4kBxK1wlhYX2VuH6HfYSY5bcLQRShHHYFuQXtLTNYKWphRpnxNOiw51ioPs6S4qG0EmzYz7kj2lV
Cb6sqbjp7KY9FrZ6LtrcORSjIsCjjtIj8YcZBJ86zV5ynbNGn8FNUGTetG5/lVEnvhAX2Gwh8/Ds
0gAaGhmhbUz9H6NOFPWwel2gLmztLtqW2jmlunyG0A7bNrIK8Kju9zTH9OYAV39kI8LuBfbOAd3L
s+E0JNUF+HBoNYN9aDcH9FpkgObPfmV/tKS5Xi3ETG+Iur5FCgGtaxpf23o417JtjqSsihjeQazJ
DdwMs/CvhDCRyHbLfZaiwi3t8hk1Zg7qyGh3ZS1/+nnjI6ldknsVtcy4TG0gTiFYfnCSuJyn8uBK
19povCY2+tBY0vVtUyuptq6S2TU5mP1NOCp7t1pST0Gb57jkFm/DExqV1goBIcZXHmpQCd/JsdRn
DbtxJzrPuKRidhF6pz8TJ2nvPAPu45jrR2gJ1YHBMavSXOTHhiiADTY4f+O0M8oAxMr7kd3WiXMh
25O6F+3JbiQ8IDOig/TVTwCppNlkYxsnnB2bMp1y/Fo6/94iFKORIL0vTZlRRGY9IJ0gS2ho8AF6
i0HnZ8oKZ9SQb0JbP1leY24A5T4bVXJaEDejLhD4IkfjhWQTkxAcXZyzzou2hnDzj9Vh8A2Dzraw
RvCp6FsYPHX+Wq+a5XUty+nKpxVi1tOHXey4i/HRjj6eAckDHYhtEBLU0xdyga5cawOTjjldZkvS
d1ZuKe4pKoBCA5bKbwXO2L1DGuFujVcesBhNBXtgtuKjaS3pAdipfW4mwEeA40ZejQurXAgGG39M
VUd3kUh5D7qIkB3JZZFGEggFPsb5vRMcqrs0cOczJNXmaI8Ej0aHkUsLT+Lsm3rLQgEdDfXl+GF1
hF1sUmS7e19PU/YxFwO6cDqbbtm4ZifULViw4ZWgAiWJ+HTR0FqyNq+yJqoPKofykXWGfWAuwm9W
QniYCyJ3s5ZTQqMIb80UwbkDRQW30/r87pxdEi00VymDGTtcvmrLjZ6hVZLlVBhY6MoXe8lN5k0Q
i+tuPJOn6d4WJklHaIILhNP5ezKEfZzbIn+u+4La0RdefmP3syTmelqIO7Bq654O5EtXwbdhNOFE
18Kt2rMVjXsncOS1nHJxcZ3IeKTUDYB9eHmcllh6UdNgDJlSolEQd9sAsdtG7+dqJi8IJMxuTMYB
esI4Qt/I2h0/p9nTYs0IAblr1xjMB8wFzj7p6JAM4l5pSOU9sTb5Lp+Ho7LAYGCiBJTchUu4mRO/
eVDO/Ep0pnd0ZR396O3hIUA4oDZD6Uisa+NXf8aUnJuIsG1HnkBYhOCLoSOiSBLjRwJ3YlcYo3E1
T15GHzFZNChshhhL5hu2s+k+AZa8wdZwmyO5vlsMU97MOWnPzTwxDGk0iOSBwl4G9ud4ND1kkasR
M9nMXwtiqwHpH5hQ95zB4w3dB9tTZ543ERukrckE6wQWAzixwuHBZP4yhYTmlWFb7sicKNdY0OjY
aX0wgAmfGFUl29bSCD/9qP4xixbG29p9TJaBUXEoO6ycLdU8a/bhKcoL7NFhOYPuqqKYqfKJtLV0
0xviQ3fBF2Zv7W6J1LQ3B5GjAAfZbbiQV7NGZ/tpqvXZKLv3VWVdkah6ZeHZ3iyKFOLKDpq7lap6
bWu+2MacSWnJR/O0sLE5Gl4QbToBl4zcTXwUKZ05iBGSZMqCYU5dct51/rdlYUDa0Ggzsh2/2W1Z
Xnkiwa4/YwlMHEWI+1xY11wDjKVzl6DpsvyY/Craa7F8o6TFXLBEnGXQVhIy0CzSbzHz8OlF6Xdy
y9XWZNJ1n0Cm32bSGm6xakse7rZAGpe+tpb3IaLupzvm1b7yKBikdl/qfsowpQ5MyUJ+1NK7/UZM
evzoJ9feFkNRxliSarYOKrvH1Vg8RHYrTmZoL9csCvgYgvLbVCdmzGHacmrn8gXUAA+M0VlTzBq8
G7DqCx1yrvt59d1uRpss57k9TW7t7wsZkNKDDGFPTV9f25atduNMPIx05u9DlhARZ/vBRhHKDF+/
LHcmXoVnprLLfQmQjw8UsSQ7mwAEOx+Y4O3LsSxeue3L8WYd+GDx9vi7jkma6pSc/EqrrVFF6cM0
VOreA/r9GhT+I52Ogsea3ro000cm6ylBwFkhdhjF+KBJ03W/RF6J+AC4CkGt4c5dEt9ereop37RU
cwzGH6ivL3GBpq397pHR6MUz3zPmMau9k9YC72fR5BNpL/ymysF8nUz9oxDJeLeYjlHsJAaPYyFG
h2bdl8yLChj5YK5GufEykqltGTHW9jyuCLO+dGHkXdRsDuaWU9OgxLCFvfXcofoYeocIAW7UlO+U
Pq4ldrv3D0JYHrdM44/E6Q3RMm0nm8c8EJhHkQNZDkbzGnJG8XVgG/m9SbtzpbIEqlSbpdsudd4Z
EXqPDdvcHxa+6hrjmI/Y0cgnfRKKwJ5NXsKPjrGK6B8mbO9YtNPwuKi+OyUcnjcMTkhLa/z7xW+u
iPEbiVjncaCPlrEAX6cRD96TNGA5YQ8BYwsvf/FE75IwnntxX6tq54HH2oqWTKe474J6RzJle+kd
l5hrAoSHW13aIfOWpGXwM4opjZc+HOsYcSuhy2FeHVKS0fZJoMb9KuvcCd4XmkLfOBRIDutDF1T5
C6dZ+cIjbvpa4ap5RPMN174I8pPpKSrepPPPXSPRUefGkBBbDxHwObXzYr6SxowWdsn6c2TY3BCZ
qcoduS4R6W6Etme1tsqNdhuS02WKncYc+ocRrNKLGS7TO9NGeSRqLLpqi2K8c0kn+dI6Xk+q5NCC
o3Q6Py5rj2aW6mp5jsAOtAXtw0DAtMUJu6VPAhGxRMLxgdqKWe7ygvvhCoJwja46qfwvivwJ/2ta
GvkSyxDWNXw0N+JG7MlFxiqk051buj5qyjJ7lYHyEccG02O1NOy/hqwxbqpG569Ixps9inq4BPWi
qxN564yjwyINN66LBXsz1Kp+MRNNQCb/6VHXHK99HT2qmtp4aLrpe1M3LeGgQUGkwZJe9Q0ladVI
gvHGWtZPpEFmG1ZQ9kGxbrouSBTegwDI4jbtqq0wlgrrZA80X7FAeWDM3vextyQ1E7O83MnCwgPW
LFiu7ILwtECn9za7ofkSBkXf3uk0AwIapdrsfNKQMGpQLNQii2bc89Mv0RLlZr5qmMqgU+4jEUWf
+ibYVuhbh2MRZfjIUU6hhqq0azBXQyRULaLpYXBmnKM6rAggHXznOGbQDyBM1FOMGEsEx77kXvyO
xiCJTWSm6XUuZU4A9Gz2xc4OUxX7NgGV29IIsGJkoDeu5WiI4wQB5aK7kV7AIllj8UDlyZEgeXi9
4tRzTcbT6OTXosDGl9hT8FHDmvphNlgICeTox+Kga/E0lFGSv1qWC07OjdQNsCZ8p8OyeLEPhu0n
Bsf06E9A+MhtA6HfISV/Xgpl7nJCi9xdNFTlfkDB+2ZSWF8pZNKbiv64DYR5IEx+An7QjeRs5oJw
BLe+KGV5Z9KO1NYG8BZ7rDcZt2e1s0vLATCVmVAddOQX6FJaOHCL9tZ1O6TvvMcvA1XkbtQao2pj
FbuUZx3FeTfvtN2TzVcFJ4NkgLilcb+MaR7t+9K03zxXu0fALGIDN6HbVC38/wBG8yFPHRn37boj
yWufr3fI1PcqMuQB79Wdo7PoHaTineSdsBwwbXa09nwkuLqjlJrS65KWlsE4Y+Md1023F5H2dp+h
wQ0XpbmxijzbqaTOdlHFYzzRRvltoKaHuRDURyNPnNhQPEka5TdwuKqRfDbTmLdu4Th7uPMoP8nk
vRudZb4IhWtfY1rUJQh2D2ZgTwVuVDuc+tlPIXz3JknynIO2S49JixO4HDj4iXkj/wMYw9KjWujL
UfLQUfMD6vXoVuqU2JMm94+lnwMqAbdGxGLbnnPTug/JOQFQgLiG0X36NgRNAeN/HlfEXhfelvDE
tuhpy51FuuumqCLn9VMd7qh1p1yjlXg1xPDaOexsM0TkLnoIoh+EfDfR6xxD+K+nuUYLaNF4rsLj
cdpAqq62c+kwfQhSH+9fhXbAyXZyJWozfP6KyugqS5G+LN17U1Rfh0Ku19tktjuYJuyBtePsIBPb
mwqRxbnIB1T7g4bNkQJLoGbGiLdiGyqoCDzzUqiJ1y0+A66WIThYZhls7R49cpWm5T3zB9OMJ3IR
wp0UprwdRupt5Bhk46zjHx0O4hR1XYV3Wi7HtAjNn6qhRSMFUB5RHGLFNDr7oRgDJgKiJ/9Qj+eA
QJONyUKR9F4gfNksWIb67EdsozzbQS3x02TpPs277/RrlGKEMM6xuxT1iUwXCT2YNL4XOeIXZ95z
4zh18kwp9UT+IcEe/RhcZRhwt51eKBzb7JQo0Bd4Q4w+buT0LbK6G2XN8CwK+7kxOPIKCYJO+AhA
EFCEL7Dr6g1acDbMZii39pR4T6QcsfldSvuqmbPr3GheRxEMx3nIHnsf9icnKcZYqqMmFc1j1trI
QMBoOLJx3wki7WMz7aETGvWzDkLnQ4jaWPZpE0KaY+pB8a3ZNm0Wv77gooaf0qYFEgsRJt+kOZWs
CKUEABLN6tJZFqFJVZgkjJ1GpfbeQMwsxX9t0eNo71Cib7k0HFjjRjgenolCJsFEvnw2GtwJ9c43
y/5sN5SSS55qWp0k5qsSwU1ZeOJO+i6FNQj6VVhT5mRn2+zqdjKsLHDlZiZuGfOHJ/4P/wps8Yed
2he3ICOlDHOUI8Isz7PHw9Vy1A8SI7GTEZyY7tituCSBsOvyKn1e8qDkVreeex5J28oiRHKy11mg
aNItmCdCQyx/Xc6PVHkrJ9T2qITTweZI8HWPYgEK5DGQ3bc0XM6gVtGw58Ik7dm4SaKBWqdiqVMQ
cSIsOe6VUwa7oPSrs/AY/+HqHbYwN7otlam9TciU6lP5wBL8HacWV3wye7tINw+dK5qYwUxAnnJJ
TqQxZgd6FwaIS23cKdt9yS13uBoTA9RzT6BtWjnAWkyR7vK2tlgJ0Jz13jQgAUxNJhdji/jdexcq
iR4mvK/HIlE5+pP5W5laTM7G2dljE4IZMjrfE09ajyokvdHXs+q3xdSqn94QyEfOPnvj+4iTAyzA
5x7SUgg5FY+g4d5UfWgwZ4EZsOvNsjxGfnNDkCvAzsVxp9jOVTTtgtSqg01hZuV5hVRZrND2ZT6L
N7jTLWksrrOStpblR2lnmNiAQRhvLcjTO1K0ycvhgddvYKPrY1gW/TWYW3uLwrvIYkRY5x4Fw86p
5/k7dRa3VirqN0KMwrtWOQk8xGz6YeT+R9pbs0DfY5C4yhj6YdEusbV5oJqtyE2FV82b7snecpfb
Xoct+p+gbg9MQWuEEyMehGWJAAO0ZH3GfpnrWNhECW7zZRb7XNgZ/UJi3JI05EmSbwb3CCT7aU69
L1QI3mMHD2zPpnQ8ch/MO78f8GVH4bMivRVMeWM/pmZFeGrm3IXWkLzVumH/XifksUP3y+Nq3QBe
KZui5hrTyrDpSNe7ooYY9T71+5bg+tyfzm7D+bPxR3zkgJOIYWdIBFlUMQujpqnZkjY0N5R3hI56
4BXa/rkXbnfVdWEoEQUBhEM/w4xvXvNKZ84FJGSglG5V7plPAGctPw67aXmZSpwR3MYJQyMG1Bhf
mnm4cSYxXQdcPR3mMTUeVNfk14sQoo95YMGhRMVAxTQr4sTskdVqP66VEKfMa0208jf2wCG39lSM
RxHCN+4M3VG0hgDJCayv5NYNHf3oTWJk+GSWBPbShoV8E0b0XKEIfPeytEjjJk1Szap5ni9zKSHA
O9xou6XTOEOCgcZbE7HGztysRYwg8ENRXhMb0T2sycubZfBZx5f+GHtiAg6XJ92DTqX9UhRU4LHn
cmAvvWfdD10LCLfqZHgZvJ7nKWdZe18thnwx3Hw6O9Cap02NI+Wmn43xBUmaeWvWCue+AKNC8zo4
D7jxgkuEL45dtJVEV4aR2d+JxyzP4xDKR8CCDENZCXOXtg3H6qb2wsamZsyyOIf0xk2pSLqIYeXD
P3L6KC1umfCviOSodypiI+zZ24++8vima6Kdxj4lBakc7mH246nB1mLDa0aLZYI+Oxf4BgGIZPNH
BRv0ldAsCrXFx3LDpKO/zaII2WNa5N3L5BN3pAyeuuD1eZhxScU0O/nOTAcixA00EkgU6qs+0cEa
9DXuBMaha2E1iDAwdpnXLY6BL2PRjJpTlmVyZpBX6vduwnEyGg+i7MStN6vwWGcWyUlyEQc1mO7W
EaDy0H6q8Sasaucr01uDh5gSTyb13XXfdgrkGtU/48yAKY2RXeaskNswSqG1ssvYpmKob6Yx+mFI
CzelVSdHP/NGMgIW6yaS3BpOYWe7vHNObWaF9432EbLNnjz7RrAA44D95I50HRMV45Z5c38esmi6
QX9aXgOn/A4AA+BcMpt7Ejne0rmGEOuyjk0IOMs2VlIzK+vnZzg5CWx+eA/CxvRlcKEfMuSR8BOA
I5QD6s1tWzazzaANnqWjrdgnnHEzei21rLn0rzmx71taheUIutpH7mMN030YtMyBraiCTObZsrpo
L8PJm/GwKbyyhaW/yPLaCLpYeaxvmLFaVBpttrfKEEk1yjmQ+fy5mTwMjp7v1NgwB5blczTYX52U
wxqT4S53nSVmUvIWkai6iVIWHgqBCNI5whDQXLV72yrdo3KRL6QFIlJBq4BbZhtN5gJYbLlzshyH
YdG9wJYr7v10wkltQ87txoNcXPnN0KxBbMf4yh7e3JsLFbLujPwgJA9qHU5vNWnZD2rqHqZ2jVk0
23DNh14bwawy7jDyz1ty/LJTB1n32pXGu2sE080nHrrn/N/krMEY9ETu11F5K9pDX0sh9Kmvupf/
XVv//zlNfOtv4wJu0Yhl/7Z961mr/SmaFFvQ7/wm3j+QB/sBiUseTzx/VeT/tr8OCRmlDGRlYkEQ
pVj4w/4ajhDOAY/9pc1f42/9N9PB+Qf/qYWewYk88zPr9H+wv4b7ynr6d+trN7JctHUReSlAJUw2
FH9cXwdrel5fDcWR8OtV0haVGatXfJAqtmUf6d1IU9NuQjPI/FNiz6l7QscYhaAE4YdsbeWvmXuL
rpnIe4xajkbVWoppBkYHc2OidX2vc3rnOcncE7nN1i1jYffEA9SiabEBRFbgTqBqsTZkOkJ2B8oz
6FPr8+c6yhJCVFbNtDAXdCKyALe/gYoZXlsZlL5f+voIyfC2bdJ1F9iST3KwqyDD9V0a619xEiSC
ZZHP94wYMI0yIkB8vy46Nzyq9CXVXvRc55a+9IWN+LSs0Zc5Qgf9XWrTLJ5br2/Dsx8Fw/tAAflU
Nass3mK0hS80RTcvXKI450qjXimnVb4jolXwbdtpfwSlYT2tjru3wNb6vm2N6ejIzPmyqBBPuINA
e3BMFJF+PVi3qd3x+5N0nDwXfsWP7lDMkVtI0U1UI8mY70Wf8wk0LvHzObl0r+ArzVUc2fOffUp4
MPB7b3O6Ku0mVpkrCpd3qypezXRS0uySlWI/OXhegTNpfmvGb0jFS0e8osnmd48+ZY6TMp1b383r
qwYOxK1TIgwMZcKIQ+X6pkhyeXLaqDw1q9qUon/9PH2drAJOXaPV57rmT359oZWZonOkIkEUOK3f
8KfQka90GFhAtaS4KgKgSQEoYdvGJsOi/AFnBr9COxf8FILm+Wc4VCiEvWric1GFgXAQysIqy5td
g6LQCJBCE5ziyaNYYY8vvT+4zr6qF7o0JA8fWULALt1wg8WpUhds4d5+bjIfhnqCmQC5QfEQSE7V
TcVxvYVvYT816OpePyXMsNC50LGUT8ke5Ro/aYG1Qf5ClvDeGA5Gz6Pp6PvMX+Oi0c5zNdj9wDcb
OWPg7D6VzZjSJnqPIEBXJtKBi4+pbxYnEhPlJlBifA8Yr2HNH4V1mykWqHEQab5ghlFMK6gE0JuW
BbSMc1MQSr8teVgSusUlSvoht+V1S8aFe/xk4RuFRCs6K4f3nS8TEsu6TJBxgzNKNmjIuWISaxre
NeK/FCiZwXcn1+sEBwYOj1WLyk4OrwuF6yvVPT9s7MwcoS2hwwF+BRgrklXgqu3uqbufPy/hT+nn
TA1w1a43+xqe+Jr4qMGVM/GRKJucIQ3e/b5ecMxgYkYMyrY+ev4lDx5bgRJYVOFq7FgNMb+Eap+3
xIT69+Dnq0z0U7rXocc54cLsXpcA9WznrVR9f/KtJ1e1ybPBDMbYCLTdwNO6FPoLRJVq47coVRaG
q4cq85QEkFvz65i5e/qFs+8+jReIWrjA2IwbpPZKPp9PW8mnYnk2F04Q18b8wjI6ulZtFV0v4FLE
hqAPLolWWFizKyNkWDIF9Eb3RScRtBDYNnOepksU0zQFR1pTyoNPBXWnDfTimdFvdMuofePoPlX7
ZZgnpoLcFKDHe5a/G9S3+lLbZLBe5kGTE11MyG6AchwcclgvrPbcU9iUZAzUVsXPcQEBn8oSvWIx
cmSY0LGfRvoDPkHkxKA3qEs2dlZ2r6WZdMcIq/4hGTP76dMT6OPNTfZhhjb/cYgwCyMD5Yh0Fn5h
TS7LsjEirPBxZWPkScxlEee0DdhOO0iHsnOdFPmhMJf8wHIQta9EXXSs8sR9G3KboxnmBNcUDDUu
8Nlf+Fr7ofLeTHo/vEONhTRxmq2ngmKaUN2+xs1Umy3XizVgaWN5Ll4VcEVYGX5n3eZtZD0x4OH9
FLVIk52MVoljYFXtfHaLVcppww19T0sSZfPM4+qOeAlnvfb63LOKK1dM/XGymBbsP6951yaOkyU0
vzNynfX6nwLfup1yGT3jnsYM4bA4ZyipLIbXssNYDCuCOnKDfJmgjMxZr8d1Q7AVLN8Q8Cx8kb+O
tGKwaB2QKnMpeQmOD0IOh45YW+mSpCfAMt67PndXVZVgaSfFxwuoZf95x9UydJ8V/Ye11Z3XZ0wB
OVlbSn7/oLKwe7aAPTTPKk3n8sVjrEMojbueUshF8oObjd5bRLz0rpi6+sHKJpsddPPeZJoNuliz
I8IOeg4CgpQTOELPfasWclDwS8JH3IYM+9H8ZCSpID+fs/nI8ePUKrZSEAd01C3k663fLtFVjeOE
iWyQYKboYUZXD0tR/SzMHPDithqN9JlHaX9EbVbzFTUmd025+rjwkYNHzzhisOwomxQHJo3+e9vU
zy37uDN5ahOpQ3OooPj4Tv9ku+FpnZajRPCb6onsF3HFMya8t0igSLh3kU30HWQ6WvbxFkdjezWQ
y7yVYZp9yYMOZ9HcJN86kioMu+0I+Yq8LUPSLXo57gESZKzaUMdxnE9DNomroIjA/N6bGaKhKBpf
WE/tBd3A3oCDeS9cuSnq4JLYrme+QDwCSLMJ2tpPTqRq15yq5I/j4ASzh1PKjgWCpthmhNhsAyyH
hHZ0bsHSEsCP9cn6yV2wP4ZbOvvykwUUQAUyVzyQV7Dj3rLzmSWDb3xH+9mfq4DgGCMnEGiYmOPZ
QRZdjSiK7kI9Mk4uIh5zue4IZTNgFNXK+uJasr0xVoBRvqKMghVqVDGz2/hZSLZ3WMA8MgVSDkhA
01WvpXmDexI6ErEi+q1y2+LLHNRf3CLoquuKrI2HrmQ0YYyDCrcu+XcoRxz5MeB2+56tOKZBRSya
uch2nRfkcQieaT8bRXQ0ZSfjWQN1qkMB38l14cFMzlDcMEMgBIjPy38vxrDZL5NKeI7n6JFy9SWK
CsFoDo5MkKhvkmGct6KlgJzMl8ybsT0hh9wz4ITMOnr9w2CCUPLZLO9AgbBTh1llFKTnWGoYbhjR
LkhtiHFik1nvW6xkhySSwTXYS3eXdsNTR6YN6JxPQtZQdy0LMUJPyrKmPlGwoVLqhvNU99aZEaBx
9KJ2OJVgna5bZ2G14GlmxSuaS/uAPQGdhTsjgk1QcGIRx1CX925XgKoPz8ZSWnc8BBAuuLLZkwLv
n6oeHBh0nK3TOGiwjKE/hOsTwpnpVHUa4W0t+cKGfDZeBzIfYtDKEcnh3sOU13Y8No15KYGEXLdz
NX6xtW1cz5/UMuOTYKaoXb+Pn1yzhFC6Mxqc7lDkY/u1oHynvJtg3HB9Y9yyWegeA+UYt6bfmagw
mTGWobufkKZiEUBqp8wgeDPKGvvDakCxggq7Tt8PeyPgskFloMjLXsC1mSu4zVsRbhz+TKZJJTgk
aQbgrWESvCLf7BHJirVi4DitrNNMwvpb0qP6iok6JCmrtXdU1z2V4IqTm1ew3Ni5/lPScaJw8vc1
42YGX4BxA4L7wNLVGQiqYUXVeaqy1DXbDwj0gkCdaOIgQSHexaNnXqQqK8YtbChmavEO6uQlTyxk
Kmv6VHUMlkEywit1umdb0sWYgAW597IR2xQ1RM+ewkkOhHUZHEw9a7SwnNSzAc0akZaf2P4mn6ws
7sVIB5J1O/AY7U3OMCzOybd/FuRTnhbQLnCp5hKl7riA2VxtcSgM9j7ruC8q1SGXuFO3rnHOyW1g
jFJOdR79QJ+WXmM1vc3kOLwYDHuuSCW/YSeBtYdq4LGebPNrpAZEKhO9y3guO3wxL4MvJvPEcDMa
z0ZnLfZ05NSK9k7kTJ3C02tQOaU0biQljpGimiW2YgPevw1fk67iUE+KQomZ43s2MS56BIrDASyK
dvG2duUaDNkGw1Qwkj1zcl7DrOapi2B5RumbI8fdgzv16iv00fw5cPvFik2vHskBYsve77yJGjTr
CRqjkh0oRHzp8mzKcT3NZ1SO+jLbynrChlQxp1WU5YzTftP0/9D/kf5s7381yf/GEui+zZtx+M9/
/7OpgdbZo7G3aaBtiI2r/vz3ym8iI1injHnBIjVie1WjF9Uvi0tY8Fd3xgO/d+uIaqTFuAoplxVu
fvidUv6fvIG/BiYDMkBgzxthIca7+JOtQmW+1S72mB49ja8dB+uAVWiKkHrdIlTNUorNRBxyJ8/S
q1EkSwM3ZUhu02a0nkJzsm6JlKCq/Pt39U8+FugOECwo20lGWVkZv/9YGmdKIMa66ZH1Nh2Z5umP
wbalJl3h81uwx1Q+U00uVUwcsvhXRILVzPGngQYv76//owQnmfZPLz8HrL4loaPeXNEKFVY3Q6FH
bFwXfCHZjEYBX2joPJWgv07WWn43LiS+K4lnzr5z/RlFHwuoEUn4uHbQrMqb4uPThq4a9qj/4uP6
J1+ih83GCxwsKjik//x5ySjNDYcQh2PDIrdnf6mnYYUjEJjR44nvtuBomp2PFv6NyNj50o3MKqBg
MgFodX+pSVn9+y/QWmc+f/wIgWU4roOdISAm8vMd/87SYHidsbBpzABpwxHffLrnR0ZSzwMjnmET
fnoklW0P74AWnJOQ9BeEqOFrtHoeyVs8DmsPxif792/M+WdvzMdB5/shNqm/GHkCDOd93XfZUfgp
FSoJAESibyKl+oB1Y04u26PIqtA9ISnkxNAgisqzdG0JQEBG7LdXa75pIlvakNlDXWwxIj6gR4t2
qbtQvucpjIAKYQQ1/DrrwSHPnW3UyX+xd17bcRtrt32V8wLwQKoCcNuNzmzmJN1gUJSInAoZT/9P
0Pa2RHvL2+faN7aHbarZaHThC2vNxbQkxajZnScGg19/bUrJsIBMMC9TgGKqxtsoWCz8wMzH66WO
e4mLlHtrRlqYLrp9OqCfXw7zo5sL6pMDs14azA1s6X2EmkTIC+Kpd7SdFYE0XJnljHXeBavGPTPy
278zBqBo9NpdwYIa3nEe8WtNcTffjZ7kaoWWQXeCvD0ju9DmH7lY/HV0sincvI+HLHMxRw0qYUrT
DbjL9yUYx3wdO1UfbsK+Vvt5WpAmwkwZ3gDpxGXn0hB8fX+z/xqo/sZAhaByOdb/u4Hq10m0/5KW
7cv3PqrffvB3H5Ukola8f2csHlrmEsT9Hx+V/cu7N043Wdr9mLUGkAzmEUgwqZs6AB3O+t/m0Lb4
xeNsAEmmmzx7OGn/CXbMdn706C25YDbUTh6kIGS5nd9tVt+dOYB72LONjnkxQyMI513chFNL2JQJ
tpEVrQatZFPl2KxxRIikXjEknz8xPZNEMcXGvukr7YLwaSI1ay3fhtivCd6Zm3MZFvtIWd3RrQfH
R+gtT2VX4LwqGtK6ipC0nxhucYW6+K6n58AL7KE47EpChoyqLlGO4ZOWTTPRws3G1mQkW6y8PsAU
VHvBmt97XEUCY1AcnSXQgSN0d4jbdXCDpOaKYFN/OWNXNovIfd2A0HfhBKydTB4NVobMJD0fd/bX
jkGt3yVVQ5qpStYwGqdzAEZ4M7QEYPc6kDGo5HXWaBtKK2PLFAroY1lz9oTmjsju4smb+mTTVAsL
n5DWbFRXKp3sDad1+6LMllmokzOKEJXaWzn2c6wMZBlNtU1P4HrodLr41sGq7+fIZxiiIhAdCKVl
WF71+7BNrtTk6SiY0xn3BKIXajDOUb2yNhFYO+a7GonCeYdSvMyaI93YOTKo/ahLb/HTINQOnB2A
VSCvS/hTZi6ep1KtbVpJ3wx0zuGE0JhoehRtD4u9Xd4EzjW/7bAbZVMXrpXQJHbv7kveIN0fR6LF
CHU9VSqe1pY5bsrZ2WoxoQFirgu/S2mnYh6+qxrZvRd4xxaq49pNkbjHc6A9ThYDBlpKsWkWtZ/V
jePWtEOPiClSWU2qmHuH6IJDY7i97zhDvSUuR2zNRqNvGHXbLxYxuXBxjndYeUhQRupoJJ+rsbJP
teYeGCrka1OAeu4aNZC/i/3BQrfj1bQtWaZt0qS+R/H56I7zBWYzZxUiLdpqBW0tYCUcHohCZpF8
TurW3i1xs0y+hwJVe4KE0/S+4RNK/Lb3hM89cU9ABU4JbglXhTdemZDLFEK1p/nJ1mnYMu4gMha9
N5rDVhzACBmfJxuqaqqaE6rDL/Nkj5sRLsUmQZy8FwVDU6xNJGVl3AtxkdS+E1b2PprtbmNH04iF
gH+XGupZa1BNp84Y+MAKerJsp3pnuHyCpeXZW0mIyDawkgdFguIZ2lC+tdwvodfoxzF0UBhVUrvP
UCgsVr7I9hFVx7eYotx1gaqBsUM07arYU/c63GYfsFt6O0N485tmPhOUkW1dLFWgSSK5nWl8fGHq
zqYYDby9pqZfY+SeN/qc5huedtG6E6npR3CNUSon8mDQxq7j0O33bGwOrejNE61J52sM5R86koe2
nYsG02S8sZahN/hiyOuVLkoKHZHoD1Ng66tWMyTf3JpI26hy2BXPbErmtLhLNWu6DuimjgbjEIGR
UxISPWhptJGVO5BFkUvcggTXWwBStvyqSFFI7+N/1C4K8B67MpWXDH++xKQmrZOCbrCvHeLqeaz7
zsz1rNhk7J0oQ19u6W9jELn+OJTiWPV4ZRLZ3ulufKAmlkd3dpgJK3ErgUNt2PBgZvGIhJ6HTPo2
kKCVWXuvXZvdxqy02A5cZ13RkogQG7sp1r7l9jxtMzWfmI1dxAP/P4LPHVyEZT5RFFsn1NQaeEPl
T4vZPgJlvzLs+KUuwwG4L1Nk8tJQpFFRQIZeMry6do1TfdqYcWn6qqi5pdAFnSfT2Xa5+eLV6H5d
CMfrPm/EXWBiLMgdb9ORHq3zVduNdv2tx5mB2GwKLoVKSBXLDOMYuCiOCVHuIbmy6ECQivjMy909
GJSrMjM/S9lcJKGdHIDBPrpDg5gulu06myx56CD+3nte/5QFavCBlX2TEVzdPiBrcAgBwhvdybFb
tVjtjrg1c2Kiy4y9jkTeo7BkwasJrMhdB3X9plSnE2RIBraYO1KN7S72AzElm3poYY5ng9rZIzhZ
QQj4PiPusbGiz94EjWayp32ZFcaJaNxu25tTjbkR1Pno8orFPN8zLI6vm1ReJAYPoVELcPUO2ElS
I8y2qhNipefibtmGAW6q49NUN4dQ1dhRewsoNINtyCA8XqK8lp+ydHwegg7B4OR8LfFlrqIww+eE
yW83FqOGEjNguJL33lWL70wPcSLXtr384sO5qoFVtIJglDy4LZO53MDw2451DFCM/EU42NpT51XJ
Io36aqE74yzsuoPbz4qzJlYbkpAkyuUxPkZMwHehxik3uOz18EPmiJ5NaxfPltiGjJu2ZlbhtrEr
Yxc6ydPQx4KEQ/d+apsTHi92z1r4ZmmVc8yKLFhGTfgNK2lsBTbKjWHn+tGtWKeVNk/ymVN1qxi5
+IM7zVbxBc9K0T7YMdJZaKGoBD3cCOz0yBkf29oth0dAErnDVxG2FYatmrsvd68CobyBJR6x98uX
DEKOaKx9beJwInekAhT/YHX0j+jmpkk1brgRTcnpna7quRpirGxmIG4tm5QY9ansx2IujsrqG0TB
SbnQI3DDZrEWZSsyTGal/kWK/m9MXwz7dJn/vby+SrMXNuI/lta//tDvpbX9C4IMwxGAfr0l4oxy
/T+l9QL7lRK2h/mO5uU//Y4ocJb/QoNNVW4iyvhD3gHCUQiGFzayEUHF/Q/kHWydfmzlQQpToWMD
Z75gIjX4CPlUPENRgRn10W61EV9xxvMJrS/UGvdGREUE0B4JVLFq4e9C2lWy0x5YECUQeN9BTaOm
iAxd57kXBzut01i2dFOdnYi4jJNrHMrqM8AZ55PAEXJE75adcMqbvreAjVgWx/mRgEwS+1Kvp05J
ioukqjU0HVFVntnQVPMun/gak1iwDufIrLY5W0LvUw8yyd27esQMpK0n+dwP6OuvJ1M4zMXjiGKJ
EKSNJbFQrr2wcuMX/C7Rc4eUJd+XqkzDbdVQAF4wwI3acKtlORK8DvRbNLLzYMRIyH0EMQQjfY0J
55IIHkYb0dgohwyfKbGDfduwWwJGVNY6ob4FyGSXrzskBFPg7GDbdImtEQYYtSzXEzPbRHpAvQ6E
p1PK971DvGMUGPrrMGTNMG/SKBbMu5m9CqbCBQdPikVfzdq0kh2zfNyeJia5seVhAerOnWubVNyk
sud1iv2LebIKUezilHBROc/JV5YOUyPSdZuHkyDJjOTdlWPafbgz0zFQl07eagd9IPEVoH2wmj3N
Wg09nscE5eghwv+yC0VlUqNIvBVWg76tX8xRRjaIrfSq6cWpErJwkVzgt5hQbi6mqn6xVyk0gLuy
sfMDa/5ulxaLD6t+t2T12XKwj2uni0i0XUxbiE3CK2F6uDujbPSlHWITbYVFcRKW+2b2ghu12L+C
QkMIlxL3vkKNWl1liXxIyzy8sVi6XA9R79zQEPSfIsK8fGwkwVFV0XjD/VCyGS3jRwrg4Dozy+kJ
PJdmrsEx9OuAfZY/GLFz6Xlp8BhVo7UfI6ldaYwmqWCU5m17R1kXAfrInYbgZKbEpHV6ZGuLLXBx
wdXSKO7Y3qfYwIMoZL2U1Na4Zk3pjOuSYe+hoLRFTtgSb4O3rT0MaPR2Q5aGj6hUrZM3O4u6qhLD
PeNcmklgHAHmq1Rlb9D1JahHZ2Zbx/a0IImlnFcT4JFrFc+kvgziHpU+sSydba1sa3Qu0IQT9Qoo
LStIC+v6K7Q+Jg7ksdyD34G+mEx81kAo1E2UyeJRNWOxw+JQfRnM6MlYvIUAGt0jn3S+mSrLXk9N
5Z5nVEw3gWyiY0FNgknQmp87ttb5Em5lvial0k/aXLBFq3HsHIds9LZ2Un0jsTrYQ6YFdjIyPE0D
J7nzUrd71mWSPU3pHD9ZQxuLtajd9KmGIu4PGNr3UmvVjpmoufEWh2UMk2IoEwrpxXnJggcPpleI
4zA23sCMDeULpBNPu8IyBVtELJJwZh7xdREkwCOIlFHrknBe7mIGcZFw4Q0iyW18W8P9VQ5dtR4C
XIJcFywl5K2uQ02nIW6GY6l7hW9NAnIJvKqrVlMP8azukkpzvo6ixNdAfLTOHG+wHDYY1UxrqBL7
lKMWudBbOn6ZNAF8jfDgLc7VRUzOV6PDzbr4WlF6lK+yI2UCI0t5Tak3f6nfHbCGhunPy4fqhATc
fggjW6wlcAGbVpr8JNT74ZlxTvepFRrOKpbWKNSI5kjp0dfJqI7gBvBdoUn9lg24laBKXODGGTZC
DqMf9Z31jDkh3luaw75pHIYJUzpYYDuVQ7Nq6Y/4xtmRfklShbZVpaGxWdLd8iZFc8ZepzUYiC5L
+b6J0Q0hlUKtEeVDMu7NBeJaDsvYMA0H6w63kfslHXKGp128iCbcRWVA7DRBP1rAvpFd3kuHmu7k
SSLuKMoXzV+3qKZCowBZ2LkR4b6DzXp5kWZM7DAuHRaa0yrsLAQGFis49pqEQ+cuO8hqQgeoGWZ5
2cS0Tt4gynWLQ7rmmXdr0JUcQi1o1vyhrJkSImPZi0KrqO3xQmuXOES3cl/tUom3UrO/EkliXhhO
37TraXFmAyPc1AzA+ZJr6XmgLT6T0pReRDpWsFUyv0a6Wa/qBTBmj+NDqau7sWa76xoqWtP3B6z1
ZLSNDYw5OoEzN7Whyo0mSZOiBx+afahFl1nah1s6goDeRxlg5gVtPiuxLd/314TW+7Y2YbVFdVbe
hw5pIEakquOQ0Moq8GDZWZQkgIum6M9loYd7bVjMAjKX7Q7kd3nDnZtDbPCG65jB9dd6pLNd7OUZ
ZY/tPoYysI/8hkR3DxUaSsFwiM5M5Nd5oIlttvjujcWBr8N+8adGjy80FTorWRTlru3Gzrcx/38y
FWnymQumo8fe3zbGl6SuSDB6d/0DK+1WcuEB2G5N39KUqc8c2gQ+MjZvhtWnm86YurtEl2Lzrn4p
QzfdAkV1od5pwR0FdHMpdQdfhsckZWpizJZhYhmbZF74BrbJVEtTkXYYECcsJARRDF+Ubmef6xF6
QwiY4mu+gBSmBanAsfc5crNvKo2bA/zZReSREo8t+KdgQTNMC6Shj8E16MzEfZSp5tYEBYojREte
vcQFaJRF2o64T42AxiDDupdZbPqTeFu1SX0APlxtujrz9kBlmq0zUnkR94HrzIz6U/xOoMhGJkDt
gqXQ2X+vxwVVYTlN8doKvE787vekrRvrborkfugtSI3iPNuwd4sFe6FXnrmF0PBa69VN12EzKZjO
4AiddxzR2mpCfG7E9rSKItqwOJ2pMDJdblK9vHQqdePo8DKbejczrqNHTAefbKBbl6jmIxvacFso
xmEYwPBPxbg2iF05NsQSAfvIzlauabdeMw67THbe3p5wrsxWfkPo4zXr7WhLEFwM+AlNrswm0m9h
hqRxmu2atir9dsYsZoclbSNRW7uit6BAao51pbXoSzjbnXsgyvF+Tkj39oTxrQ4klJd3SgnKgxWi
UMGDLIVhwqLxZmDQ/RrnE1tzjduvbLS9HPviRmq9y8MY00IvOmOte1V3GEne2idMfFdhPLvHvJ1u
slh8tgPn4d9Vxf8iml9Wvix7/3sv9fgNNGzRfr+l+O1nfmulHOMXNo5QyHFGmKSPsFT4vZVyLLos
29Fh+LP6M2ia/tNKsYrgX5gmADH24awR/minbPMXh3AUeAW0VAabA+eftFN0a9/vRU2P/oowRX5D
XgR8y/Lfv9tRuEbfzSgcxN51KSDyKHJXSVhbf7MQ/rg/d6Vh8R7ZeFgeHaL+QVYQdH1tWuSZ7buk
KIxVr3u4vseg/Fy04M1zycY1m+tFWDCDXv7u8/gLRcHyeX3/FrEp8BSVuqvTNEKF/ghqBGaPjh1Q
6j60vTLdAi6APD4avK7Q09uEh+1L6OWVB5IBKFEzT/G3UUNShDVQWn6mDApXAL67Fi8sqj2tBjRL
EFXjJosxMGOC1E6q2jT4aM5d4wS3ucwG///jTbDjoukl3Jsb6cMV1JVd0ZDNkIHm0YRQWs7bXEMI
GyOUe6jhXK8DI0WTrYE4Zfz4riOFQo99Ac1XG3uQ9QsTsX7juujFETF4HmyqnuzIw+j1KWo2tCV5
3LXox+cWyF7OFvnn7+GjLWP5HKABeHTsLjMC84OKoUHN0k3O4BGzA1JY6WRcjbirdk6ZvP38lT7q
Jd5fCZsJSEQSTv4U6ol9tlloQN6+Zw+zR1zNhyfd+qhaq77RBSuAn7/ehy/R+x3msUlkvEFghPdx
0WcaQNkpEXm9MFY3nCiks3XQVn/+Kn9x/Wx8New6XeJSrY8qEE9xXBDU5+6ViewGBOBbZXnxPm3+
LlLiXeXzvViC6ydMA+UGXzzrz4dCghDBG7gH9+aMmX12GpOZOvfMtED7p9xa2AWRbFb0yekttEH3
ospIIrMTI7gli3E+5ULUN2paxMqyJ2wJwDgldk/vtQ+zith5KNC7mHvzARF5waJr1m2eYQn49ZUd
8iJsm8gucnlqNqZsngY5x/ufX81fw1l+eJcI3gHHMkVy0NZ4YpEifHf0BWaQddGsxv1A4QUnoQTH
hpr6AN8h3ZZo2VbSKt/GTGlLOCBisslJ9gQbMLc2qnYL14BpeRoDhGsLy69loT8ZgF4vhTfZn50h
z59EDZbdGMw7w8tr5BdI8taKjvze1FNvG81xwQApGh+isCBHNYynHTMeI+nDzxxn6V62QlyFnSko
3UoYrhAh93kVYBINZbynawRgLeJ8g23I2DVW6d5TPyeHREO0UBh1xPQiDF4jHjwE16bhwa6gGlbI
AutVPzv2Re5CD+8DatSqN/F7IhZf4zUAXdUaDDFSRk6PbYNNvwbPhRteuxIMUL5OTGgYX0ct4JLW
2onAxu6aSMrfGR+wjy3TZg5n6fdV1+RPbF/Tt8qISgb5uocw0VMRTddQorUtEWg/O4j7fSc3FZpS
LzskUzJiPfDklYRu7bduvORz5fFwBeei/sLEGDl93Wy0ERF5FKTfNFA7Z2ChGjVYHG40Rx3zHOoW
a/SasYN3GHutuCyDCsPBWOB3DhVIBY0lD9bsi+V6+mWWVGuLBIkVrMkGKKb1SWB6oQmK9EOIe+rC
DqrpQcvSFjNnrs+XRreQ4Kc+Mjc6zxf84YO1M0vPPXSzbb0oBg7XCdcJ1pvekYfnNIiz7C0zQu6I
PkMAXFvWS1kr3PeRiVECUk6+WuyQD7i3O6ymFKNofpMVGJJwP0zdNoqsGzPIuw1nW39osQCsJg2H
20pF5lcS8nIfIkV1M6nsHAciWiNnJM4zzDqwBqmiv22JENPxU5uYYvTQBl3ijeEdQMpzEMrP0Tjp
+6ht9dvAmKdNouQTG6YXEIyFP5AmsNYSiR8IYT/RAwpI29gNDBBTb1X287jOcWKtugS5f9vDQnXQ
JnJEESZg5O9VfDmeNAasu5SpzXoi2BdGSjTxy4zBlv0CCRKphXAYaSRLNh5Gjs9jiN1h6MrCT4YY
DWAozZ1qGu0k5rK8aDX23grM1kuCFRkdcOO4zFOEy1jDTKqrGaAOx1Rj1KdpMuwDhLtsb1ixvndK
vi5SY2+esrUGdtFtANJHrPYi1oZtFCwhL8Wr6u3wOWFh+FU6zfRs9Wo45njzYZ97KDZYGl/Ql1T4
s1LoBYHeHzpgrVfaBOamyyaIYiwZncbATuY5c+0btUQCrhOLMWrz+GD3erG1FkusntJbwVu018kE
iBQ5arwzZF1cxOBi2L5hzkcUwZi56Nj4kbJbHz1oG74su2mnSSJ760ZPt0HST299q4bykpC5zA8q
igIisEB6kkiBM5/Y9TjkyWHMwZIM2lUbMCrmhnesjo7EJzAgxiWtXp9Oc6s3T3AC7SuTL+rlFEOb
8NMAwS99Wtl/M8iA8r1Mx+ucJOo1Ai21lWXsPEbY3S8K4aBT1akvIA5FV2k6UJ30lHxlyayYfXPC
b4chrV51BhF1oy7T2yy062fA+Kmf6vMAbZ+6UBPVtMtSYmAGu07BSXjdY9k22aHGbv911iKd5SKS
/kTxJuuK8ktmZXCcoQXvp8mqLq1oDo5Os0R6MOPCwWHB1EjKJTVU9bxzJudXi4zDF52Fbr+dzQ28
/fBqdqoAZ7w98zOmlzVP+DCXtR3xHQN2SH3X9xDyA+KU2cYz5AzXAPfExvIicWVwMABpIu6jgugP
M01ma8/pgiO1ilhXgfRQ+2Tq2JPphY4Eez81cP8YIwLeWKVZH5MpI56U2sYEy5PXOybI4gT9Srud
eAEEpmzzMOo5GOnEFInPiIqZGARLLIvuILAMIMDeKgY5vlriW3RXsEFkrQw0pdw1iYlpnnrROolR
Z3DEoWCozrqkHwfYAbAWhbQp132WRNtyyZEpi+4evAiD57aNV+D/xAY1+rUKCq9fwevpd4pcoGjH
5XfSV8VAJLpQGAh67mZQNEjtmXW1OckGykKVcOGBTas4WScCZFgO2NHlOJhjPh/eH+//auv+TltH
F/nT5d/1N6gO3EIvRfzjAvDXH/y9a7V/IWbINRy2Re8c8j+6Vlf/hZbRAKYnf+1nv+tazV/4V0B3
9N/3hn8sAUkipKiUjuEaNMP0tP+kazXf0wN+KN5oVi2+s7ppO4Yh+eN+KN6ATTRzXukoepwC3Gm3
0GAgDA3WJUnUpbc4DA2LHV+s8u1AnLK3MhulDozg4BfMtSIgM8rAq6D9ajPhR6ieePrz1fGV9wrV
ILgapJxObPJ0H4LIaKxmgnkoE7WmwSsw2f4sF66oZjWGtkGpge+IoTRjfwwP824Z4bKhmNRxIlLi
ErWrzjhnnh8CU8OzZePm3iiPAmTDora+w0s8Fnu9huzpw3p1XmbY0wWiB/Raq1Ja1CLMx1LCH1Aj
dVGxj505/qYZRvg6zFp8HvmZZzGVgCfhvdoXUZ6RTG84DalViLQbRtIixEyiDeIaVX126i0vuYIt
1p77oUEVGCQzfAZmYauSjnzjDiw4IZGB6hBclPXI0BHMBwdPxtqU4X4FDrrPhPXgKi6zoTk4YToe
HccCdsSmoAlHeVSHG9PjytuxbRyH2cuvW82SEFDm/Ibur7xOOlddRbgl4V4SjH6kVK+IupmDdTqA
AzdRl7drxBLnwjFARU6OZNMBN5Ag6UJQbWM6vuhK+7kRYXtnNE3h7lwVeJlvYvwl8aJz013B6fY4
Zqm5JQDO3WGjTEYSoYMAMj2ywsnS2ViWxXwWom9u4fC4BHO/Z3Is6RzNktNhE9jh9Nf5kt/R8CgC
oqFf27DbSkRhprX4ErpPy/rqAUPneNU3CWSNXG60xm3X4j0vJCI5xKICOeKq4AyskuJGsGI5w096
itmV+fhBUn+S5JAUSyIJbOJ6IzWR7wfiSvTSaNdpmiS3QUeWSbekmgRYnA+hLHdpYrmb3EbME0GD
84P3TBRviUdJvEBsuyUyBTn5K0gbbQv8mFSVaAlY4SYnD2oJXWnmhaMDFoiOSww+FDobyZu4Kbnb
gB6B4lwCXOgWKO6j5nkGfrAC4qpRuIExEkvsy9AQABN2RMEYHWFSWU88jO044aFaImNEVlXnCRH8
0cER6idkpdAXjT0eziVupq+5b94zaMYljqaaImLBiOTyk/e0mkqiZnQNgkOgFQkqr9gm2Eba+RQa
D4CmxngLEnJAVSUMaKxEWw3v4TjDr1E5k0aMHfSeVAx3AumdsFcCL5/xaNjcCxtdJPFJKt25wekZ
RE+jPVNwdUaSWdvCK+lgM/zZvH4fXxJobT55LD91WCkGC0eFJEptyPTTxDNspiI5DEt4MKRFSJGr
EaOwXex4dKv+ro9je7hr07jj8ReGGilsKWOb5FOatmoufDgwhTOz4WtYI1TSA03agFr2uc3C8FNu
xAACk8iI+Xy0MicyBh2rvhnB5GD7M+JxEZUNkxP66K1cd0PKTpuGzD5c+1NX0va8OqlnpPIT18gj
nyDrWmiHNK4saIuAPo6/ySA9JKQEoZ2I9K4N7ou0kxNQSouKwGwVO2dc0ePm3yf1/zJaNh25jCL/
+2j5Niq/fvt/hyZ7Kb5+P1/+7Qd/f1IbvxiLEIeHgAfvhPHqH/NlgoGJtkQ0+Hss8G9CHUbI/ASD
5cVzYuvfi3Vs/jgsvAuEhWX8P3lG4637OHhl0GfpMIuQzBHd+tEFVJPvpHLPK/caWyCY3VHJBp21
E/ZbD+eiKZ6HvO/PmVZhvuyq5ywUi7bDuTTLLuNUniPaFvQYLFzyAtmm/kibFbIkzeqEk2xw/Rn1
zkFhwVzbk+ZsMXQMMDWcyyrrQU6PxjVUffXiWfkZPvHZ0gZIAFXgt5iQMKAT6pf1nbtC7fPW6V18
iQxT0qtXaOWLsl7pGgymUZiktunzqfT0a2k0qFjV8FKOEN1EisjPnlL0PPFbkwEKz61w2mByvXSs
Edy/A6c5LN68tIA82d8GwJ94GHZb0AHnbpqvbXDJiA4RwSQa9vP4hSqi9Mt6fhWsrbLeeC0d+VxP
zRbCe7ZWeWQ9BTU8O+VivtPx9ZRNMK8Kzb00Wus57bMXB1vhVg+HW12l5+UKtDwF2Yxnb0m1gB/Q
vG+tbELAkqNY7xbFYz/096E13C6qqrWLmhnokvdKBeDtjMjeY7k/pZ1ZHuaF3qINDRdG19e2iI/m
YrQf0/Fesg8fKvs5stJjOGYvqk5esEVektDHUlzazcbmDUFHIwFiurYzPqvJare1B1ENHfAR8XWw
GtuIXaqJzMEsuVBmpMioguYGOF+HAJZ6QO+1vsT1x3kcasu1jPIXFq0UR0sMesuJyBCrAd/B/6CR
AcJg4Lo1hx1jvpPhMvbVev1UOaW27tPozSJafSOM+Jym44mqkR1IifofdGqNjnJ6nIMWcUArM6Su
luanDS/Ux25CsWjPF0okR1Qyj8quA07t8T7XhT9OBVDbSLUYeOOXAmvWJjPHV7ecT70ZxhzghFmk
tfMcj/oXt7auvCGmLR3wPpjtfhbAGuqxv59rsYeJg01AWfsQYeZK09k9wLDlydTNJ3gf4HUHPk/8
LBaprdwJ49wy7zNzCzyI/liExquHPgVyDVitNsyOyADua9Xd22P2lusJx7osWzyL470VGNEqjduK
5TiV8yy1aG2QpwtsnetuFBKRkf3MBAJKtS0uKzZSLET5Od4n6jIUwoMlnzGqTywquR15RFzCAaw+
JwH1tZNEk8/Ou7+x4OL42RhCM6xRhEweSN7amfpjXYr+0OTQRRnVaVco47MNCtL8qtCqaUuOb3/M
oxpKppZZr63RfJ56JS8MFzshd00Z4/ZQiKMSnymr5TvpPLwETsmQD2lZRkihXRePEIsfCRmhOpjt
xotXOWIJsjwv7SL9jCinJ7gmwyfA4262Yr9io7NBVBGRTUf+Fyp04CVHt2QxIp36MtOi66IkNmHQ
7MdSQ64AloBNfydeyB5Wr0VB9HOhJdEmk9h6CPlYVQuyMl/o1wgQgmujpTdG/sbAKTFfSRQitLfO
8dj0+lqOprG1HHa//BZLQCq3YY3mzh9hQhBM53S70eSmm1Ln2dHkZWfWwyHo1Zs2qJMt0+N3D52/
2J/9aZkCl4sekJbtXbz5MWksTqRNZG2KCqvXUgwldQvfZLyMRX2eA0P+zabwT0sOXs3jgcZ8Q7cN
92NqHETprpCTUyAlIdWvMCADZxZcAzQVf/NKf9pJuouyFY2ESbvqkQDwYwc5ADG1kqAq9yZjTi/g
NFyO48QYWEcQ0YxKBJ/39ufX8kdHGOuo5TXZ6UrLZYHL3398zdAqvMhtgoK6TESopft74kqztWYB
59NEtl7eL0Sok2o43X7+0n8ymr6/trdExtOIExb+YYOI5XGYyY4q9k0OkjhBb3RNnkq0HBenpEzS
ve6Nr0Mz9lvmdf0x6Ru+tx6uDRVNr5EMuF3nUxfii0W0vvcglK2TTkFqH06D5PhG/gvYFE9AXSbn
QiqAM/3tmIePuogwUY72Zedm2nosS28nBNlVIaIUMKIcDz9/p39xC7FsxvlnSNbj5sc9owkAOy9N
G4+c2WztUr/WvRk0EwD0v3kd5io/Lpb5NLH1MSJZuLjQ7X78NL3BcCEQL/cqlPMDrdT1hEJlozOc
oJj2Eh+b7LmFaXmT9dO10+r5Df6DGHxI+Fb3nMtLqZKkFBCGOZ5CghTw/Xb3micvLdXvIpfjXpAO
uw7DSOI6N8fnUJjTLg/Nasl3jk+drprbIh0fR8VjvzNj+4j1L8ep0AKiKuK3IMbNVaQZnyIk3d2o
JQTgzI9uSGBvS6cxVtYe//ge9A0Q43x+x8Sd8LFk8K/na2dCCgAxw9iyHPmsBM4rx6DG+vmF/IsT
BhkEdklDdx0Mmx++iTM6l9qGS7WfB/A/lBMjJxsiXglqwfqbtd8yF/phbsRnJnSeU/gLHE98xAso
k5A2QJ0FQJH+1m7iIyF2f3Ngvn+TPryGIw3TZsnNotT8OJuKoxokr64X+xKA6baJQU3bwfy6nPQY
PqZdq4Jjatp78jEuAUJHG6fIjih3n5ok+eKi/16ZGCZZsSXWvk94iEcep1M15WcGPm+zHKwNOe3p
PrPAjCZ4VRAczs1FFktw3dWDy4AFdZrLwm/CREgI7bBiD9qSWFtXW1Ox6rDYe+y6kZmVbsZvAhnq
qo7TM4DeYyrCae3KhAKVjIFRGNW6oBdf93p7WxagWDGpnn7++S/piR8/FD4LzN4657BtC/PHL1Jh
Vu1YTnmxNzIahT7K43XcdlTwYFbOhGC0K1jOCX5J9zIXpN8GjdJXDC2u2oR7OUjh8sji/9g7s+W2
kWyL/sr9ATiQABLDK8FRAyVqsqWXDJVlY55nfP1doOzbZdfgrvtc3REVNVgiCQKZJ8/Ze+1uO6h5
WLXwI2iR6Z+GuDTXrs6ZOunto+ocPGlKws01YrSrrEQlVvu1E09PujF8nht9FTnRPf56qqqKD1xr
4y4J9aeJQmxVqrDcmemw88rhLpA2eT6Io7HgLMlxdk9AnWbF60yl3g5i+ZNX1v27m+UvyRx/8pCw
Zyz/o3/K6e2nazQExLK0Q5/vB7golDjAAQbejkWHT5XBL74RIX4yWSw7lcsuzLIGOxIVxU/PZGWZ
E22gLkds0OQbYeP5dVV8odipPMH3AzAYufLEAak3WKbimAowSKGwUAB2hbKZ7XrEFGMf3Hj0+1bR
ok/OJ/c3ZhFXKNluUg9nZAgjmewDELpm2XwmavFuTGm6OstmzG0WmMkrGW5UqWSjxbN+XXUMA8lI
9ClXN30bu9uWr/R8vJyt0QTDzB/0llx01LB+TJbMtlRdu0oZch1GOIDnQ5DKR6xRLRzMvBseopaD
pEvn158rjnpyHh7qNoDhY3nM4voHIyEdTYsuzAX/LJyOBDAazsvfaBn/RvXLDVl2/VZYdbNZHqNm
lMSADA92sBwgZKLxPJUaY3SqJV3F1yNq3jWaxWZT0zeqoO/7eauqK0+On+u2XQ9wbhAWRdeRyZnF
GynFoXl8isMe4qBl+yZhDKBIL7Q+vpgzxmg1VLRV26YXHIp3mWJniYKeG5Onwx7a61TIl7AZ8otE
SDTPxLiT/uYvByME/dFuYAp9idrsmLbWJwPf8S/2Y/tPHm9qHbkol3AH/UH9hf8wruCGZfvGmT5j
pb1rdPa9nmOWkjzWS/11PmoXrSe2LWok1CU883mIGGloGFfF/BgNrXXS5vHGw13u9rXpkEQeAMAz
3BxmfzftCSrQOKAlOFkDAuQQLQSfYY9617CiwvUcsC+ingRfwVruzw6TAo01Jm6np96k3NJrYpVQ
3nf+GJD1kbpU1gEHw3K8DAn18pHFIRCJu4cWtOUK8/ldja0eW2x63XfdnSUZ2xapPW6iOkEOMqCC
CQfYpIxdM7KdmOFOn+1mLrc1VCSH0wH2evvYs4lwyOweTBvEBtV8S0rJ+/767yzsF7MwSDmCdeuv
O2z3RfcXxONvP/q9x+Z+kPwqGnbvMk1u8O/AY/MD2kIKCgqYb66372Y4+QG8BOAHw8Qjj4mL6vC7
IY72G3ud5JFYhFYorP5Jn016y9L/+3oD0rEudYuSnvdBEvZPa3UXGUlO6ECxH/FnDRsPKQVdCGQH
uzBnx0f4B9o/J6Xl5EUmbCTSEqIj3fFi3aeh6zKY7UBSqsj8iE1mui1sI7/vG1u9eBYqyXI20Wg7
wyz3Zb2wgjyUq5cM6Nk8k7wY/WFM7GyNFw8ZUIh1z7yizg+PDK84LxJKZV50c5VWmwpgPQlM00SV
R2M5HOl5x/nXJsPugWBksraJ1lg3oYjH2yRUlq8V9AM2eqWZF7Walgg+W5LFo5khqgnizDD9FpN9
bWi1KlnOlHnoMtNk0uSaB1ZNPd+MRAI86xlvak3AZfuFVxH9qrZyHMWqy2nmuWUVhfzidHrH2Y6K
owvetJY4xohx2T7SKVw3CNSyrxFf+F4qMJtMR+CnijlSb7MtWYETKHsfyxnYGkqHsflo4cD5mA/o
S71Ex3Y+ojQYOpU/lI1b3LRN3U+XYzUGErcBXZaVCpmMMFxLhfJ1UTFgmMPSPRF7NG0qNg/WKaEI
9tLNCEe0FY/OaY7m8kUErnurUioZImtrXawVUBICB9Kh2DpuRjwYZquxzMqbRFTerWxI8buKLU/u
CSIut31ReVfMN5DNh+FCi0ODP4Y9dOlI5sU9qEb3pHGO4JQSshNNrtxngj2JPQY6apGgP8WUdaGl
oGbHziluiJmCzDMzm9nYTiwucIWQyJMmncXebMhmT/Jvy2cW5tbMo+q3gf3ruQZx/ZFZrmX6Hq0v
m5An9B1Cy9wNxPLWXgYb3mksGXRM7Mr37FHBaQTQHbDwY3XzZW++0MBrFlmaJuEBhtrw6sJ99JNG
EGZamk6wJZU2uLBGUp/2iCfamby2icNUpDrtyoBtN/gDIUQbUwc8B2qQAWl7CCVTI9Kmyu7OoWWO
U8YcgWG6mjBXgs7QY84k+DrEgQL2zTwz4Nx3IJx9psMFiKrAhWjfwHFnitx0JspVC1xOO3Pm0ITB
nEvO/DnrHUYH08bdBiiPgdQpOlnkup7pdWm1kOyMsoFhh+NWYrlcYHeOCrR77Fm0yBJ17WQZlowe
OF4IJU8tuLyUisL7HL9j9Ix3qF6Q6U6+dhbYnjR1LBUzPD59QfEpdEBbfcHztaaO2mYOhqcId9Fa
88LiGvhwtWnYw+IF8QeZhDrYiQ3hogYJhydmpwG2dxs0YL5AAosaazfjZzMrfVLPETAtQEF7QQtS
oy1BITnvYT/pEfTBvjO69dSOi1hMjw9FR0918vK7YnavWsxohxhpLyanYrwYopg0mzFKaS2H2PYL
Gu6apb2BSdlUQA78Ss270UX4MkWGWNFZd464He9hZAcgP4ad28bySdT1xOyh66hlu+KGpIw7YZqM
o2uOwlpD3RBYwEf6FCuXW9rYRaAMMt/NL3WiX77Ek3PUZ0M9IxkdsNRXKdGQFLdxXzTYSwmcs9Km
vxWdMrfVQuAaIrAflj0fo8pF22Qx3w7DJt1OAhvmqPFTgn6AH9V1UcKdnJ8LhTcP/unNXNaEeSI1
K3Hc+Ijl6l2l8nob25p+jXFquLEbTKZRU/zmsdru8ki4m0hNagvdi3m5IqC7EEa1RzwHPLfvtYsY
RPwlYb39qnOClyIyyOoVnHwSB7qo4XUFhUlRfxziatjrWdA+0u9puTEGbRfU49euttMdcR7TBtGZ
eOiFoV7MRGoI3BYwvh1bGTpyThkHNKVDAqDHkpc5FPcteSjMVUvMvbuyS6wLV9FvGDXNOXVl6EFF
YGuKMyRUrbRw8/T27Bynpso5G+K7jDduFbX4dSr15FWSR1ZmCtxNFx4B7CMRLZZgjXmMkk8lcM6t
6DhMq8hwtxmQ5V0x9+UzQUz6R5xW2qbtQf4XQz4fUSMV8CSGep+ZmXsy+Q/XjT1qKP2DJwfwmO4L
Dypu0Mz2kWGoGFc4xRJxIcc4uPKSzPXokUmyctuoc/wExwN0IxvrrTVgvpPtEsdtCPNo4h9EThKO
9YrUvggBPJleTukkFzjRCPUscZdVGNOf2hIZHndcXq2jDjulbtYL5qQ40ezXj2ac5Gu35Up3KbeB
NWz10Wj8cRnaGEitVn1jaYca4+oXkynaF+Ct9OFCE6Ir+ha4LbVlTxc5bRITrVZF7qGMxGMRdv1d
iNP1jViPYFMiSbmqlPGied3XKMqDT6iCxpU25brfWPIxt6QGKrZJfMMkrwxl9MSjVKnHoLZ2NFhf
lN19do1K7ubCatGt4Yo3o+nT1E/eGhGrsXac+rXKkMT2JjlemG2RBhjll0A56MtirVjD6or3vcFI
zjfA+TCgUOI2Be+5SZohOeXCPuYBskNafN0maw0McUaA2c0fwnrAlyGy+biAt2BtNW9dHD4whqCU
or6gG0P2k9kDPAVvvma6iP3RWxbXRC7RcWbl+i2nutXILkdGsopejSR50Ayb+dlQ6S+h4QCPi1zn
Sy3qu64XXxWnD7eOYL5qznMOXhoXXhvtxkR3LrxJzVel3uFoN6vnIuAswCz+YsgTxdpZlps+r5K1
G/TmPh6njBS58iAnHGuxLR6jYUquUu55fHFwPwThtTsjbkO/1OMdkuLyomjHe2sOm62Yw5zJJorF
MJ7fWupPvzW74p62fe9HuN5AVWXmRD8l7/HUFoSe5k22HbuC5CPN/awC4xOQZvWsV9K8IWgD4Kgr
MXu23Ffyc2YQOQd9n0FbGJWX5E4Wl11lfHGywacueKPrWYXAAgjREnkz7N0SLVJjlRYpPsiZetcO
d1Qszp3QpoB4mCHe6lSPN0TTKXSFxUXNl16kNURz/RhODVn3DnAUcsQCknNGmDoiFkezjB9H9OZM
VcNuV5KKhdTJyIu7LuwKP+Yo6PSgkHHjw/MaMdVWjb1u7PmpxcqzFJuVyG+I3w18a/A45RVfZRQA
N8nAFGj6jRqamzlF/BGSTVmD0onL7IW5KHSVZnwYmu62FC2e6vyaag1qkk2KPZHZIxG8XUINCNlr
IpcCklYa9mtpRpJRlWPJqzx23Ss7q3J4mPXKmBzsEbS55lujzpP3Ns6/B7//4uDHcetXB78/AgaX
Yx8/+O3Y59kfUC4IWy49Y2nZS4P//ygo1ge6yK6JaMly3jNwvosroAhaJDu4Jo6Bn517iHyZotnE
OJ1Pkv/k3GeYy7nud+c+fTloMbxC/ogYk7PmTwYWwgxpG6lKu7Qs0Z9c9srNbNXykKVzsnFwX6z1
uTfuzNTu0eJb80aw6B5c4VLVJMXwMHFuuzQbI/NF1bq0I3QyRSHx5T64+9h37DzcwIy9CxgSWAyf
V8qqUVpYcPi75HYgSmCVDAFGZUzAK0FoDo3ZpWmWYRch7ZU4S1LojXtsG0yZSsNhtBpkR2vom4cc
KfOqcVprPcE3edO1DvS9+cgc6qtZwh0hze40eRNFZmHLXTVIK1+ZcZfdRfHcXUC2Q9XvhDQexypL
djhuEYsRCXc1DbZzyIIx28Tx3F5YqAG3bdOxeiTFbK8DLuextjVjXA3WpNb9yNlo5YwVI8ZJz6f9
rNf6Ri/JIyxlJa/02t2nqXFX6sJZmbSnrrOEgC41ZrQhYVIELrL5JEwm4BGu2rZQ731umGLj5qLG
fZMgHQGfAr+h9vmyMoT1Fg5EqTkXGS1TXxWc6TrLKbejEaAAHXNTQJRoONkk6XxfSXb+YQqfOLYa
j+hV7MNoOf1zLgoSkZuK0I3JLNSxrCdD36RFGNUIWrVQ6Jd9rsz5Pq+x93ebaChc7TMZRIJuOHhZ
Mkg7QE+U5XnRzD7cN/D+GskQ6LVlDI7XzN2jF4DcB1gFFIRDe1/RWURCu6fRN+4cXCE0GWE434xZ
3t5pDLfYRSItw3Tkzo3ZozmIJPmQtc7CTSm20ZKZUyxcPxZYoB/JUZvwAWo0UccRNmbxToAqvgGh
knc+FL+ogRZVvrOjHJW3NiQpA6pUPbPk499oimgBTtUUqvFwUm2S7fKKdOrgBl1+3w9bT6Flm3cW
9fNSM3LkI6NU7xr9XusnG2aVhh0h8yAKIq41tjqDIw4Vq8QupD5eDxEY3GoLCixHKJ/q4iNREeNp
AIuQraY4h8APqjMu/EQj5zDCval8rWvQY0Cx1Z7CREZYKmaH+q+1s/E6wXWHTcWrOKcE1YzWx1B3
hPxp+I8cWZVwAcvwSck8yY5aPBnCz8pJv5n7we63yGYG5XdViDQAym+OtliE+wLr0wamihn4sOem
+5peQrCCAjB+TEhdh+9R2eZLFVrGOg2y4KYKp+rGriKX0rek4xmCx9nxBvTrWW/kJgsqZIV5Ou+j
KS9v7abOn+DpcThzKrEcaAg3XKKLRX0w4lgdQpcMCLd0NFrnTevAF2tJFSfso4U4TVYFXzmUwmVM
1U4rsRimQr1pqZWc/LYiY3vnVNYqFL288TC+PaiUfmvJoVJSAgfzuxf43w3xVxuiRVX+dxviY/sa
/l5jyBhh+YFvGyHIrQ90GJHz6d8blv+3EYplI0RAIYWOvZsu5H887LQ5YYgJxuP/aX0uiDBdN5fd
ipboP5QYniepv98BXfoheFWQMJp4o5FA/jg4LCi9yNB1p2uPrKeZEPuhnKZtZg/En2WWeUhG2D1+
H5Cd0kiLntI0UYtjobqdqrze1/BqltKPuRBJAZtzYlo4TfIW93Cj409EW6xcRC8sGORcYyu01MBi
N5Ef4Xdej/rykZRczON7yI5og4KhZ6/TU6XdeJnVZxesShTqPmLMwmVnc+BU7wf6yWN/CByU0uqg
YGnESLjcqr8vey7yvZYXjoGIDVvnBkssaEqupUUaLVFXPm7CnkCaUrdXQWYEy6hjZpusM4sEtCGN
jirLwl3lEGLpDyh6H/LMCB/mtjCxjjIZTZFM/jYwYX1wY4twWPKl4tNYyGM7QveZqYG3YaG6V09A
vMDHQ+kekUvMYARgpVf0tCKYSM1U2hcxhyzJUjMnA5b0YSDo5NJw5iwXC9JzPIZB0msHsJ1L1BHr
43SvTaKb9TXRafEC3iil4eyMaKnfe6UXbbUXeqAEq2+W9FUy3gH4iOrrEuBwzreQofXI+n99Qv8V
JBC5isXM969L5I+v9II5Nxf5D+vC+499XxeE/YFxtMT99l4i8/B/L5AN64Nj2iYeIoPH/3ttvMC3
EUagBpY2g/4FhvFtKALxQlqS2Ta6Y4eClXf3TyiBP5TGVNm4kNiDWBgE8maUzj8uDHMxV7gkOvuU
9aTl+TnNxRMcPXrJNOmal99dmNv39eavQzPOL8ZUfpGQeYDrjZ/lC4EcFz9Pa51CbSqfz0GGE4XO
E0PqGvWroaN10h3r1evjev//eGkmPqzNy7FC/rQARloixrYQ1mleAu5y+mpEUkwDOV5OZ4sHotXI
FGj0GnIVSmGabn//8suv/8/6u3xyx4DUxQjEJXYFI/mPl9kwoyCnfDJPKUCpyHe1Hk6/3nakpkWQ
QKPViGP2FxgE40dpwrcX5Vax2Ftswhh+UkLkZa66AFrQSRo5cYbkdhyMzCabxAEa+VS24AisyOTF
O9HVzS5su/bNLukmppCqTL/CqLojfA/aV0O/TW3mebZebdcADUbyui4u+3NyYwTvh3MMmYmEm6c5
EX5/f+2W09nP186mqMN3x975B5yDS15HN8JWPeEl517pkJCNaUdgg9uMcK+BW12OCXOQv3/VHxWI
7xcPCo2Hu3TR/Xs/fWM0i514lLU4xaInC+IcZ+Lk4Vc9HqvTtKTMSIugRqBRxEOcIwn//vV/1AKc
Xx9k58IBwZaA9/SnL6/3vDxhaRfgjOzxLloemMnrxtugJ+/u71/qJw3Lt9eCy0Ezjxf8gz5PTU6b
63onThb8kzv85uTsvYeyKpMM1zGxrNdet5enU2fk9Z5cR2YW5UASar/4uv/sg2OGYLVktzb/cNca
llZ4la5wqnPMqnwLBmNxRfK63q8QlPyKFfJnD8lCDuK55P/OH3RuoiSSTjN743TO7cunkKgMKxjp
1C0JlBmcP9qLJFqC/ucuPyfigUEel64VgyhioObiUrPJuAwquZxGSUy4anG+b0RL9RSGnAfXIEV5
yiS+geHC45SVbn/xBf7J8uIYfH9QTyRtxp9FSHEaqM6dPHFSKiYzaXYIWzzfN2Oblc91jQQ1peR7
Rr/mQbNAbQ8Gawlrmbxqj14OJneUWEAu5mEm80QovXlza328+/v3+WdvkyYqHk7E15hnfpq/a6PR
9VDnxIlhKxfkfJlFWZfPYsmmrCAI/eLOXnbQH9YOG/HAWUxMB4ih2c+vmLWBEevJ1JyGktw/SULs
q/LG5S8mcIduwQ/Wpk2MJCmwpFJiM6MjPDBFvY+6hGk7SQztmwmS+facZalrPASRabFwLvfE+RI1
7BoEsEYIZpreYTAC3OeK6BzrYDh8oGVc9gvRGZ/g54/FJ+F7xtZrYev9g6l3dhPPIf4lOIEeBxRS
TjPBl44W31RYVtp93odMaWOnj9u1IfHB+1EPunTrhUEUr1Bcmro/jSXldgwkHW6CsyU0SWv3od1A
TMtFMJkrTUk1r3UTCCVRzoP2WGqMtta6UxT1aghw1PuW54T0zgydJyNuhm7DFmCDlIwXLqJb5idg
qOGl22TxFVCF4tjHDJTXLpi6boXjAE4dgU03giy6zzoD6HVKHYCfBaRqyfvrw7cJLZBNckOYr6OW
/fuCbEY0w5UZl7eVjiMYawI8yRWoPX0tHfIvoRA6WvnU5Wk8rE3lOPceIkWoB3FADldt9FVPfRzU
ZMaTzln74Bzc3xA/EdeaM/VK9jMjI2NVdZ3FuZ0hsnZQrrCujKDDrlj26oLIFI8Zci863wG3W5/Q
3goYIbLNJSZpgyy7LAzK8tYJsrT2R88K1dqNOWkFyAaeyoR7xKH3TdTjkkZbIX4KNpQGBNHSCuDd
LSHOjWdRJuQu+ZuUgPA5+pJdgFg/fmxymiU3eImnRSKfWqsRD6Zz5SaEX7Ezi1C4JWCFTnfKC7BO
JCeC56mu4MC4gnCUIgvRyEajewADEx577EKfIcvYxSrAlwyuMq7XGMECJndWva2xgHB6JG2VUNxP
RChgZuoh8OKYM36b2qIgbLFqdnCo1ZajVPGSeY38VJjEgSDHCN+4UcYvQadiRlrQe9Z6x9cDjqbF
7hmUEsWX0/vcWGcsCnrDkVw8TQORW7RvVqXb/shJq3zQpBsl9OrchilonqOJfHB6BbiVGwCTlrPO
iDdZ2mYT+mkw63SjCddb9OKDgWowsSIN7w4ajAkFjpsIr/ykhT3tHlLa4rxeT9WUuVtNX4qfGQNt
kSRc6XxxUekByiVWe816rdwBchjMd2Z3GcEaj6PW8I1NirDjDJBG5/fEdQcrr4ABFU3clZCcBZup
Rf+LU6Fwymevbvhmbdgi8GljNLQ6vVPiCYiOJM2l4atPepbsyApOneOCh5wn23pVckBeEenUq7B7
WY2yAQuNmr2ncxRXMy9z5M5m4bFYhxzC5zZZjRVoVfGEutj7TX49o8uFaGPK4pKyTj11TODXyZQV
l0meGA8V/gP+0JJo3LY96zPLmUKXaXlZsBai5d8EDJwbpIMUPjSI+RegLAqYaJKLU5P1mq6gYfIn
arRJxw5NlQfHkXfFTNi78pxivDOkzab+Ti1Z1khqOPdKAaohV5U4KVW4zVvlLZfSqy3x0NCS7ig4
eLdZ16GBNTEb3RYEhhtIJaLptnIG/jYh7a2+OQfKBkFPTO/MN9JbVIaTcZ64z97GMGjYnvN7zTRe
stChvAGxXUBdS/U4GVx7AbuJUTTPb8ygsW/eooKbAT1p8waAjSyJACooHJpevp75tjRdmrcyXQKo
vaB6Bs1K9TtGzXR3LhTmpCKte4xT+9UYqe/Pgdh1xZsZDTd+s8zU4VqAFjsUlaYf4XBqhOcq/djU
aVJccRvx3RnLu8VlycbTLInxyKru9FinCC8QJeHLSwjZ7hbL4ZSg8NooMohe0U8iQOsLnGSHqql5
5z0/Q5Y4PYbxqtJqUrzOBU63lCrJHLdv74cfcyl9JnJiszV6eIsphpZU8crBW25dD1jYQSZI65V0
DxLf2HZ4g6CJCO91tXyImRwL9RuiNl48Pz9CAtDWuO3pmVAGsfO063o4udbQvKUeofecIFyKO/7R
CwQbMFNy1rZiOaogpIp2YhIUBnS1Djbf9BEhmnPg4xSXZq/Zd9HUkT5CLgLvtu+iek8YnDi2y+0p
GSkf9SBmZ0rwTJI00VOuWi7koOtyAL+7zwhvp0qzc+5afI+uuaGtx5tRkhuY6QPXrBXk3o195DzE
CQiwTbtEoL9nlacheC1QyFxTJiN8/vMigH8E832Uc1XIsfeu7EmahwqXzWVpLy+fDaRYonuiHGtF
+RwLaGVewLdKuV/tK2XyraIuIYGXjZzrMFCCejkB9YAAxttxCuzX2sWxkmCdychNmTVGNZInvq4b
3sn5TkS5JZrLc7K5FNToG1GToEFNWwXNrTcqYzi4xfIFxRWevq1RkP1NWq2HcmkevVXLcbRBOtBS
FBnuojg0hiC7n/RYvppL0JChuZwBvJhjiIVs6GEA1AuGx1gEg6zzHrSvyCuf7YDxlF+JYbw9f0J2
ImrkxmYFqgvE1OcD7zxo5fNMdsEDiHsyDVm69dXAkfYB7Jd4KLDbmZt2qdJmSBvpe8V43janWeeO
KlNszaYb8tlnWaJYNkCTxZ0B4qvrOMksV61mKOKBOhDpzECctxPafIpkiSIvu5bnNQ8hEKZJzmM1
T6RNOeZsbrsmRaglm4DlCIBt5BsYsLAdNjXo+pBbHt8ibca7MFK2uRl6p9pPkUyzjUTnLO/GGvK+
nw8WXVWt1uUrHB9WFv6093SO50vTjnB2pE7FxvPcIb3IepufBrRnVPd4tgZuEQVQzcdcS755fF77
RoNgMlKwWeQpRYLlSG61nFdAlhWX5wvwvhYtB/c+NlgXloUVaDM7zvneVcHItja2pICNTjT9hnBO
nc73pwU3fIdQjQ5jXlnJtdO53CKujtHWkkl/EQYTOTXvNwS4fvdrSZJP72d1X++1OMe+O5XyNbDp
pZzvCntMlkRvxD9HG13kTlS5ODLb4CIkjQYQBIy0wLgpAUL6mJI136kMmhDYV8gTjJYPpA0Zdx+G
Fgzd1sB/myiE6jXrvTiCpGDCtiwO8OcK8OBpwJPlqIodxkFovC1KbpouLrwn04zEDcCU+cRJnZta
BznT+e3Aon1eARnYwslGPsbFbhU8FNjBMVfJdAYem2UDIqssMKeB6VrLolAEda+2JHwRRZuDO8VZ
1KFF35jVxOsG5TTeZZNV26uSoxoToYnCTwZ87m7qXe5upsHampYypJyaWmi+74Ubjfu26/PwRjRw
JQ6EfopjrS9RSdJteYUgKrjbdUGi8EMrO4qQQEu8J30oo11OpgGf14HzjUTWue/cMbsxTElonNJ8
EuSbvUwrfeXUrOxDEsRfA7MpkICgkDFBPCd+X5g8wCPbYxyV7EhTNMx+S8vTo0KZ7KcknrjOUckX
WshhHskCic2tnrsI4oIKVUzYj9khKsv42rQaIXx2zezAyX7c56KEWgnVJL9WBZBIb0ypF2wDCyAT
C+6wujFadzOOTatfYHZOw4tYYa/zAXhRU3UW1muDJJ+DVhhLIqfDV4docdDug9jg66mzkr9WnuAi
mZLwTTqAkA1MtGmQ/liXqp4aJ1tKuip0xzuS0KjwxkpjOshI43xQTlJW2cH0eFS9sAK5qNe8PTU7
NJuMgvqAWQbvdDxvJipk3ab7XyRfCmpMdhev9DbxsocLLVZPCvPPksG2LHY6vmVcqvES5tqyphVk
HCpQ/2O9d8LCu4q8wDoMpSeOwSi9J0Fm+hvCLXdtmwiGOYPxvea2wf6JaJ27NQtYrWY7Mh7OYbrn
ddOLExZHjw2T8EMmNUa61Jul8twrwp4J21XMSh4GApOeGWsPUItY9+qKR6hNuXkipSGmK0j8CJaV
eZ4J+fA524V7Q5IqYPW23lzKkrRg6j8EVjJBB629VxgVPRKNnTlLctc6OM6sOwcObGO72Fe6ldt1
9Q4KXbdNLcNwOasQi6ons3hwXUHLTnqsSvR5uCROrLFtKGVwkshsNhabifMD03l7PVdLyKwceR7m
YFkOziWzRGRuB4gT6JJl+hbyJOFO9tQaW145fAjrbnzEoz5fhTj7HkuS8NYNTwirM6edecuGSBCf
Y2c6CBmr1G5rzUafTzmduxuzNok3CKT2uStN+RYT5/Ylpar8ypCrodwe0gDS1ETiBobgK0FRtktp
rnzCF2HXICRVisgWBgDq2gICoTTH6Ajgwl0HsR19zMo2uLep8Ue/y4ggTxqp75CLT0fPLNVjCCDq
c0HoTb2WuR41VMq5F9zOucaJNQVXQZ5Uq9fkz3u9/e/M97+b8DBYoMHyNxOeL037P09RHWD3eP1h
yPP+k9+GPI4DbxznC/39s1nF5Jd+d78YH2yJ0ompx3nWYvxu0qN/sCGe644LM4Xc6gX+8t3+4nzA
/G4veGFSWBnbev9k0mO7PzbDMNWbNkNmcssBwbG6/gwoCCZrSKGYhiAknO6ycHNKmdwom0tzyqx1
arUUvklnijtIbaspC9IVWvNojZhj2CdhrcXkeXTOtm69+p5egobrL6VsdNt0R8Q6O2bUecVlMcoK
1UzWJliUQ3lgnOLU2y7u1OxzThwIynFlKldWIu1170HSlGU2UvxysHeTDtfJFNTMbN3gEVUkpoBe
ktHo2TFR9cOTaFI8k5ZqpscZwQSaxHTaRr2mr1sr7k7BUIgLRnVYVUYklcSOailwT03B1pqq6Iof
QVkPxKrflYV2ilQZN+twjId9bVbF9TxM+WpsTP3jXNf9ZWzq0wNAW3M71U14a3gNlApvXj45oY3N
hmlKhJYlTre2I3Ejh8OU3QehJCbUHAG0NfxnR6/EJfvTI2Jrueig+mvXmrZun7a+VsEhCzA4wBeL
rPY+KWPnVhXCPCncgSPLDGfgbTF1fOLU1ea11ykPTEZvbQyW9ZVNGtea95yszaa1fKvwCEnQHGel
RvNjlyTlnrYk3QBYYaILbwhh7NlOJxIm1g4CE9+Sg7XC/TdbUGKpagC728iS7LlF99ruvWEJw2sg
l9IvmsVG6w0SW+PJRP3a5JLvQ3ZXs2vs21h/xq0g1x2fZQP+9Enlk37hDfUj0VEWfhg9f4EkOF2I
sHRW2YSwDov8JhCtBMMVBHeNRQbWmvZpeu3GGeCQnFxCrnIWOqsyK2zozo19m5iagqyGsEvVyjiR
8xtvZGCjZpvLL60BUwjn7GxvVBWxZg5xczGyr9SxbfpwJkYMPAiIU2GDBsw1dRJm+ylgZO5L5DgH
VKYquBxaPe1PI0eW6pUE3uZFHyr03NgpTnZWysuF+X+f2HiYNZl3V7JpKttv+4xLNpRZfY3L5IXd
tjtqkF02xqB/sfLsBQcyjoUMldqhj61ulRLWeYNCQDTrrJ7cZ5fW4MOsLXrcXqUbu4K47c90PLK9
bnUy3iob9ZKf5sPwEgYQe9ekpkRIthHrgouOa6iLfMsb6bTwonCO6qe+mAHh6KF+VVZ0klG7T+rU
l8btIMXz3HjPet1BEabtWDs6ugzPjujWWKB96x1EC2OnB4b9EYrxQ6DKLzrHA/wfTlpuaqZIVJTU
VTdhSvZR7rkLr8c2oDuwdvAbgpVjNuGxIXXStb3hMApaq9zMVsimFzSDcd14zRzsXAUsxu/q8jmL
NJxDdTs5vKVmG2udusVVAOa4SgDi9Wa/bnp73Ha6t8P9FB6SZO6rkzEbIPU6JZCloeiKLwHFkVkW
NSXCyhFA23VDsubGMYvwwIlXbKqyHVa2Q/KKKG33o1Vnk1y182WuO9o+IAdvl7hs78o2tK1UlLee
Pg3b3IppfYFG/DRK1OAZNo9LN3Lo6rXZ/7J3Zs1V4+oa/kXe5UkeLs+ak5UECIEO3LgCAc+2bNny
8OvPo4SuDaF3qH2uz01TacJatixLn97vHRC8w9XAoMIvN2VfiHeA0uVeBlD88WCst5HGsrnoauxq
Sw8a2zjKo8ZOYaudOr2eNPK47Vis5HlWtrgQQ9Rfz5C8P04QvscK34oy3dWVkoCFaUuhbHn1oZDn
YJnvEXIFu5YC+mJGLbAX/Na5EnZ77VReR7vJt9BNdBDngMaRFYUXBMlFrFR9986Le+8OMXu2DQii
3WUCHfF2ketyTKykhbhSleWnldIH/9lwOqP5RKDS688YjZOtpUdy9Gh89gfQPNQ4q76p1nT5DopC
PBQA/IFMbBwyw1ziwJOor34SoGQKEUtssqBxTLD3eJHUSwWElfRXeTV+NrYD+I9W+tSs3cRbmrRI
gQc5TXiy1/nw1W3YbfahH6orv4asqlPnfUprhHCr2j6DjGIO1kTFsQrR1WQrQJnktOWwweKy2S4w
7C1CfvvGvrAXIz6My+wimMg8Ng3gczBguAw3IzooabtXIyK289yEOUBddZsYznqo0vBIsa4iQtew
QQN7aoHiI39DSedvsS2rgM3dDrgHHQXZIGW3s2fvbe+0Rp/pLlvBK3qdyZRyEJ79tqyQunPyjXcC
ZuQl4QvJYRq781zXHYHFs3oUbT/jNSIn2gOVvAKroEIf/eyiX+MvSKrri1SQ6xRjJDqW0xeIXOPe
BjEjhI7thiiqi6hX6Qm2k4fjQnSjSR3Aph5dTU3+djRq8Q6nsfrQE7WVLsXtaCvr3ZQVb7Gqii7x
+XJ5G6ubNKzXwxyUUPrnPBUYU2sVkLKteuzS4rTZCE2Sbw/C8cEvweOmkXG97cY8DS4BFgHcFmWn
7d5l54TI/+TACKazoFL0cSKz9wF9DnufJTGH4Tq3Y+t+enJ0zEMAcOSQ2K9wFjamj2TwVeRKh4Pj
LKfOSd+XJTHOyGNXShlFrBXtDOCubQt/ZgPrsmihVvb1t6V1ZgJxkde+cVvXynay6Ne/PDnOf9Wt
PV+GQ+EgzWjUsVusibDsOsTizVkAPvDcnlj6q4Yx0NlwWnC1p8/FihmVVvCwFPicUc8Vl2S1jN4G
plZ9G60jfil2rXYYK+3RDU3YlkXpY+eOFlFIeMuqJeoOUIbxr0J01mzqhuW1BPPqN8ja5kNmp+lH
iNcS3w1cNnsJaAJfHFOJvF99DV8dFcfUjjiPsLvh5tESe3Lu5Vhn+8HtYeXRRhtxEmfnsg8CDRBg
zpJFxVaFxD2uJQftRTkN8U2R0uOFnS3jucpKi1CHjkBCzmVI/iFjxG8cYQXDth3WLj+g9sFKL4pp
N2beiBkrHNhPBGFj/4WHZ/EuyvruFvB4UrTXlhwdXSyOCiXuoYdlcVqdbNYbWA3axomuDxWgxDL8
VeHlsUtU7FzVRWS8BrHzvMddjOxwJY7egJcrme0D9thRM9H9A7vDT9bTJ1LnJ/jYuUr33mzBmF/M
IZYKqEOIgwfkBYa69l+IyIotRMCEyD+cbTkdL36jmS6DjX5wGO5ZvNe9xyBhXeh88UkE48XmiLnh
iSYdmWj2wkmzJ7V7GsZi2fSjcLcD5jFy6wcZ7mudijCnK7Nxj1vVNTmPKPemeriaxlBcBFkkly3s
G/FOVf1Y7hXY9NFHPb2PeWiX0ag6vasaf3mck4j4Z2ruD5Cvw3PiZw2t20WHVwoJQ7BLUieNr/HP
87buEt4PeDv/tWBjDp9S+LCe8Vd3Z2Ff9LRQ4dFDnP/kSZ9WsIqAy3LIFuwlbnxdkbjwzbUS7Ni7
3HlgPc0v88kiJK3ziVvVOPiRC1+H5Ccj+iZbAukmdGVy3Jdm8G7xkPb2IpjI3KJ/u6e5Fh/jmcAF
MWsNpqInRIg4KypY7ZuimeZtIQhRbGFsPyAbJHPcbVv/4OQtNDPpSBzksEbBXHgmiDQZOkxqCHN3
tR0+Qlyar6AkrTcRRnfv5QRnZMt6XuCP6Ki7uLGr+9Sxq3RHTFiMz2CaXOJbZF/aMoHnxHw9210a
vPPWAdmyLdsLF+B4b63CwqLEl/sFx2Rqf/LRhEiIkwiHrGRprpvDFJA2VlRWczHb1OISqfhd22N2
a9n9fpAdttAp3eqiqPVNEYbumUVC48CS8bKE2qVgYeXzDCU0szq5L+siwATTqaHA66XbtLXiXe/9
4ixzahQiajsKqKH6mpWBWE8EVE7IwMaApIJ2eoQSn9FpqeL5Wrvu7B2m3m+fWST/z/n+E+c7eCJQ
vHL+z9XXliCCXwmez//qx9k/Cv71RBPj4I9T3i/msrH7LwCtAEqd70VP5hf/ZnlC8o48OgdQQnyX
bDFMuP5mebr/4ogewmfAE8PQBv8r64uXxBsT2oM23fWNw4ZxwH1BP3TsrBxByp+bTX2NW4VwQAvX
hXzW7dDT+vwJIPkHpuc/fSFgCDxPw7sJHOMu9lNkUMldS1fW4uwJF6d2TZoGCk78IKqIac7O8wei
z6/QBvQtbjD0A8YLemWEVPrX74uLgCMNdNlz2GbBQ2Fai0/NKiX0n9K5XnJv+CoeNZRACIm2ceH6
9av6DNPssXT8c2l68HkIVVUMK9Bk4KagqoS2fgxLdJe9adS+Pqr/cJfPKjv0BdBoXwI4U8fKYVu9
f1YutLQmkrS+OYYCcNM++1NWl/OSPsqNMgNRzFHEQ+d40hT89AzntgInmnOfWF7IvLSA6UhspsKm
GaaHkI22gYaTXSJLot259DTJwUBb2pYzWfVbm4L9D4TW328fLCzCWiYibiH0n9K4frogNDz0udPE
P0cTh2qc44krs6HTHv+P34UmA+I1U5iJ82JCpUA/FQoHH9nfBJ/At9QjZ+v5djRttdefqpkwP/Nb
4xiJI6Q4IUJEUxgx/jqh8JM18PPon3WSfVcukigamP8tq/LpSyB4P/3JKvVi1kJs88PBrfzzWkJc
KyJNMzMyZlsOvbc/sZ2NedBvt+S5oeMiN2EIXxo+Ronn6BXvj3PhYjO1eyJQko1C963qlfwUdSUd
0WDhJTWE0yUbvAt8uLxnycJ/dIL7hxkc4KoN/8y8qqbJ8OvIJpjDJUlQ+ucZ+eGlVzYgd51pjUhL
MUNpfNb7snTp1S0rLn4ElPLyCsOAZgX5EwP9n2YvURyxH5snDQf+14spqziY61Ly8hJXdfvUp5oa
uIF0MuP96zPqn74qAEyGQcvW4r6cUUQ802IPO++cC4Y3jo2XJlHTLPUR/nR/YCP+utSzfBvjdDvE
u9zl636bvjIbWtxWpHWZwBHA1NgCz2m8ii7ZBFFJk9IV/YEhbJTGP00v85Uk+4W2B9ZuHvBLNr0s
VwIG8XK/tDmKH/2oodGneoUOZrLgSiukPdTzdAM58MAqSHmlatiD59BqaOdFeYC5h2mWPa0gz1SP
ZYVNgbuQtTogutAy/vBEnrbYf7/lgo0fewhDYkfS4aEZe/H40fkU/swB7lJVdn2wV0Kf2jywDqmj
ynHT2vUCp5hmYd8m27aQS7B3+LB3PeQKUtqLis4zudI8yIQMj8eVjMvH2S2Zus9dbRcOY7ajMwQL
Qzi0eTccFWCsmaYn3so9+Ur8s94wacKFf0egvEtIk1t0nwbDWo1SH/OoggHELrlY3qZ5BZcI2Ur8
ES84ixCYOOmck6MEH63CjFirOs6Cclv1eeKR0Z17wbFqOr7DEFSe/LG6jgCcja99VM+glc6Nylpm
iPRpocLZG0h/oeUWXD5xc9WQ1vDweqfJLjmdDo+wSLtPWMy78pJQh+XWAcF9a7mDBdcDj978s7PE
PLJw9QIObBP8kI8kZTP3hjJ4KLH6ojkAJv2wOLF6VI40O7SGuFVDk/oq18Q96S7sbvuAxBEx0fYm
vx11L+sv4u4pFuwwT+wji8bAGU4DnN8EmoI3+4wodOGPi+/mxyeC/BN1/KlDTTIW4xNPSXirVLp+
dAl1fJSxoQM8ie2cuVePJb60JjNxwENcJcTCREsffxzlwm9ZyYInV9LwKbVpu68D4+aDzCAXMTtq
w059kCrAqHaps744pf48QLkJQ9OozgJyn2sw8PAyM4XJE0f/iXxnFy7db9i08540H2hDTwSpLu+Y
NaCm4iEMSkYTrF8Cf7TR0myJpwuDy6dWsgW/RR2Vr6GIu7MRgJAWaXLIB/bFoM14/1o7XdJ9vUbO
TWZBfN0tooaSAaEP5kK4+Ow35L/RMHcaLCw3mpbvR2UnfGw0YLwPsDnjFBGxFw2g8fNhqdiXCYzE
Fm4rPSLL1hCQcevkULhx4xIPAWxaJDtNT4yNWJz+feqt7mldpzTcuWngf260bu6iNV+uMTerdiDl
rbOBE+BEHD3t/jKvWsSFlaESqmrGnq1Z23FnqyS4w1o6xyw/gBe7CRF630Q2IGHtZ9iP12Uc4/ql
gNRpZ21JgV3uShwd92ObSXkJWJBTGYEGbFYO7e+gjBDRXSRjDWGgH75H/tpegBKNN1hQ46izzAVq
xbFkZdquhtXFKbVnEBB83BPs2KuDEkvwFSWhs1Noma+gOvfpwQg5MFMdZb5DVd0cdTu2NzFtCgzt
VpV9Tg0DN2wH0HMO00d4iMnZWYawO0ZqCj5hlmwCbOX6GSlme+n5Nb2TefLXz03VlZyF3XWrgDR7
zEwFLkrl1Hwu6E4NO7jliui5PjyaYhQEZ4bzvDMSg31HDbjBmao+1JFLGgGhcmCqdnI7gl5dIGeR
F0WP7coixuVbkrbTPrNyC/uCtr7PS+1v8VnBQbZBrl50Kt8AHzzgfMD7AdFtl7h1th117xxqjvFF
H1nwzyAs0/ZMCEQsew8UKgjhnxIBZFoe+PaA7aatefJyuqLSjU7EcS1i1+QY0foJ1sD01eIEmzWa
olErFbQ8hQNmu9C6qdvxgyyDTm51ow6jsXRuMvtrFar2Pq5yd5PHznxQVuLtxorriJOhfseuRMDC
yvJ+FfjdhHWTzRMNUSFcwT9o3iL5kljy0KvaWgEV2cMTbdByC14JZaid+1YObnEmH8AgWd4Mh47V
dnhMe5sFqV1j524huYLsxgHhXB+OaE6iEdBnT0bfDKGq7Ww45FBx1y3U//ZT4kCYfWK8hEvVnwZa
L3AxRpFg2eL6tGv7ynyaM0t1fNbhoZQwrjGIfa2Zc5RS0Fp3AY3TOy19Xv0xE93Jn/HWOz2RT6Vk
2hrMw7SP4ep8ctsupZ7LRuQxXuu2JgRX4QoDThjJ74vUvqEW4zNUhYPaN4U/fUOT0qVbHGDFX/D5
44s+i9WJ5E4w4mZOczpmTpF9UXp4KKBV7YVP1s8Wz65O3Vf0zaz3ePyh3I3cDJgbtsw2qLBSyKap
OxVWsB6wc5cfUDLU4Qbfv+kDPeX6Forid7da72diYd+QWApxJajw8HFj/JH8UbqP6ZClj2ueT+/T
MeTJ8cYX+w5eFlldKU6PWDDnxtOiUuElplB4/85ThbWFCljHt+UICnYa4tk++127XHcK8CzAb8va
9HU50r/lKRT03GCZWg3WDfvZGarrue/9N5gWVm86xx9v6zzqtn3r0EbRVrUHiPW+EL+hzzjdAcuJ
xM2DjYo87Mgy8KhpXKd4Q4ouywWxVtiDRf4lcoUvibSm99OQlujoRvsaa0DxuZwCQsv6KqPzVzQO
1OfFS29iSDPXPb2uSyue4mCT6VQ9uPkkMRymX9jkYjxj22KhuxjwyD86LHkHi2JW71BRuskm9xFr
HzK0gHdBKSUevFhsyDxLruxlXN8Nmd1uYp1On8Zq6OhZKOXnl3M+z2IbtWhsNlEyReVNMENwO8bZ
qE6ccq2rIlzbDwid3RgnlbHG/dsK7RJeVDTdTOzw3x3dqetRSn2c2QjPTaHqaifjLKH76HC8yFjc
jjjvOzmUcgnZOtWhfpe6GlS5KRLyphRL3qdyHrCBXypxNecuyygsAPxrO6mbaefW/ZjQiG3d6yFc
VrFBQYV/XFSFPguiM31rXTz+DzGpKnAB4Xf5fkdeZRWsJzWG+a2qne7D6CzqY1Rh0aVnxPhrAfBZ
EgWHARO0NxpqRbjz5BTmWxh/2SMCHfahwSZ8A/vFvCJnD4KaXjmnYD8R9lvRJvkb9GHzB7ufrGuR
D3SKcq/zDpHl9eEGJag4dCoU07Z181gdR+bud4hK818y8oavk0jCxykYgvxgQ/TGuA8nZFK02irE
EC6Ct4fbYZfv+gw10ykc5HeRzelbVSAr2Ky5Gi69ac5a2OXYsGRz3i0bHwkappJN/8bCt2rv2kEy
7OKUmj1dl3lGUdSS1iJGf4gIzcGJzPJDfU+sSIusJl2LN/DCQhvH7qZ608RVhcuxO1sIhz2eWgWA
5CPTn6p5/Dhn3Zz4m6d6/f+x0D9godgmcDD5z1Do/1ToT37hQD3/ix8wKC7+/4KDSVc/CtFwAhr9
TYFyQgBN9Ik2cBJW/4bL9LfWPXT+hWKOXw9RoqL6NMe5Hyio4K8EIGIE1REMBgfg/4YBZUTzP50b
zeXADaZZDZ7FfUKH+vUIDnFmqevR9r9l9iqL7wjeE8/eTZNrdUQIDYW7fERKmQ8HtXgVq7hahPg6
47TSXDkt0cLuQVo0S2jURRbOiU1MEmSGlSpmfB96u8aHhjaoDNZgQ8sr1aQnebrz8fGrCLHCdL0Y
lfuGMEbJa5XarMcfssFoEyro3QPhUxxo8NVbMfOMjp5K807QcS1E3G+raSYK+tDoQkmEHioj7PZP
p+oXoA0HU/rTDrotjLzw5Xo5Oq0iEGBQq/gm1aThzdRkXuGA1/ueV17HqYj5ytnJm/p7F2B+fofd
F/6UWzcbe+6ncaZ0/vDT3Hr7fDr+2S/A/e2S6I06KDhFJIAz8AL79YGFHFrqVvXpI45Corwmryp9
ysCiOsSJJ8ixv6/DHLERah0ZjTBhZvR1m8KWbUn0mFpwHA5HNu3LytaKkKY1SVeSjaqZR7EfONmu
HzOC5i1oAIh1gpt1xXgo29exr0RH+Ddrdvy8tPxHVOoF3AdsYeYgpH6bdFjaAi/gviQrKQCok77Z
E2q096LJrfaWGNJ2ffv66PFG/Tzb+SK6y1hIBMLoyPm+XwdvqeouXikkH7Gax01zLxEU+PbGtXnD
Zy8s/DeTaoUx9ApEZQ1b6aShvi0xNC6+v34lL/AocyXG3hsNLrANmM0L8NGBmEVmThE8ahX1wY2Q
SzHQ1K4tOpKXaEJWslde/8bfBlmQNsNSAn5tU+m/hG9JmrLgkoXe12rEtH/ZdYu0sMvXRKYS8vH6
d5lJ+G9kx+fuWLh8h4gbVj5UuS8eKCbhVSkxbX6cnRQa3zcXYleWXRB1wLyDR2aGuFoCY5zz+hf/
fpPMIRTOuArhD8DB/9cHjAJL9fC/1deZRjUBE9CzIsLzXCtndF//Kuf3R4h/CY0oaKzMqPglelm0
rVNO2q0fFUbldXjKwSg+VO7AGrUdkOel8s0cr4ldX7V53wT2XuisXD8WKpTS29QVCyLEekz+43e0
pemEbTPduNVViYI2WuCo+H79J8T1twcjInzEKJ95OvbvXS8Hb1bACrv5ioi75yrw/CiL79pZCJNo
2zogTSOpNYz4Pw3W7w/GJDi45Ds7xvXj5bKVWI49y15YX2gzO5yk41DkVFVhJDNs3hyvclUF4c4v
wwf8BlDc7bq+74kBqZHI67u8XieiKYDu1uFL2jhFjAd44C5ngbAEcdjrj/YlL/gpFjoUT68JUSa/
i+QFtt19Pfbtlywia5Jgv2gZ1rc4+vZMqhU38EUfYwXodGN5Sc7bpBq8Da0t+WMLi2Vc+unylQlY
F98DZTMybH8InwgBdHw69c8LsJ9IVhcxj2lwr9KY07Jh2ZTMVJiwiqfT9KRPgy/QOuCJQNczS7Sl
sowvdJe5it4RLTPMn9bFlBCbDtIbYwHJx2ORt1dA3eLg+p3g/e6yKQdNgqVZfwsm3KMcPAkTtb7l
9Y/FfYPohTzCFTCSE6os4mYElRqde1ojBA7vR/Jw14/r4IX6TvddoG9Vwf+ZNllTsIJsMiRHPDM3
wyKn21ADcwbcFnj08aInEZ+BIZZdFFl6QLiOA/5GTYXLbwbYWPEreRCS4XcUes6Gd8MUGv/mpZsL
lmAFH4BgzCKN+Worn2J+nVQB823YQknirhBNdJ+6KBf6lADH5deVjw7nODlqbs5ZZy3j5TiPM3Np
jhKz8uUYeSznSKuMzdJOBrNnYsHIOeaEOeQAt6r1G1mWpx83ILDK5VYbWq1BsbPtxGJAhd0w/XBb
NItYVYe2Ve+x+gv4A2nDUkMrkrBQ//6MTnaAxzjwizwjKDNqCeHxstX4/494GvPVswRTvsSTkXtK
n0fVB2Ri5EQEickoOSFiXDYQZnC8djIcFoH0rZCqbZEo7tC/LSFn6h0LvZkubUziyXevbBsmTZEE
RX3bDKKFilh4xo5nI0UB+W+jmxj8A3tLBLbE1802HwiS5iQkNRJmEnHk9QkM+9rVs2YMyVUAMNwK
FkYneR9V9IVhm6GNqwgSDBqNgiVdEUpFu8KZPf5uCagWuYkiRq9/3XmJblLSxE38MYorzSqw71e0
q/Uec0Yzf3uv8/kpjTit6ctYaZ9PaZfW51VAZUW+FE9+QGuHdwGxL/gicPf8z2kszLX4cYZD3TYg
QXr5CqesZKZ4a0CquA4ij8vDupz2yHZOyA3PbxSddHGfjz4/bGNvCbksQg7MGHdExxbfR/LLGc41
Cs2cqygB/VMxzJznD6kdmClqSmt9J6OG/3LyrXiBwwKx6A2lI4qkvU+aq75d+mU1i0eGPPyh6CC5
8Ur7sfnQ3vYdngQJCyN/AG97+i7MkS7XRLyHUi0nPdscLa81CDAf2PWKHsh2pRYzs9rL4WztZAmZ
UJzmqBIz1hf2XZyJPNY75A8kxgDUVTg6H8AoDih+UukdhnJJfUQC2QrgnWpbrm/FssxM/0iR5+jv
4xolQUOhQLf7JhBCw13K7KHqyJlMCi9/0+L4DpBArW6eMBDiYjsHl3cZ77Zc0RUHQO07NBTbuVLK
ms5loggYPNH25Nl0foQq7qGBc8fNNEmxpIT81qgemptWtTGEUCJ1UDPsWYhZbvYc4fEah7c2tnG8
Ganboc7haTBkpwSDV5GiMitZZoOv6wQOTTqtg+PkeogL+nzIH/pszrL0qsSm3AkxrYuVmTx5YZaU
cJgW8k7KJTHz0h5nxRxKvLwr03NrLMHkAUbW2ONeIjyWShzlGaUdlq4OYsgZBeXY3QAjuyy5WHuO
PKUGpxL2AsLJCGknF8w2qyCgqQkpsnOZDPpgw+blNznCdPwd2W5mXSptXc/vUFyaijADiGV5kv4c
MH4DXpvk/jCKvAuOOygmlO56D0k7T79bxDlCEO2fokqtXHg2WyNf7TuAnfLAcsl2pBdCbA35FQmb
2kd+ZTbZYRg7puMMYNciO436hfUBSYLlv5lhJaLWY4kS/kl2uCJle+xKMDxZa9eUWLY1lctXEt45
jaz+aM4hrPpmcKa28whsLHtWVex1smLyrAvD7O5ptEdeuuuSqUn2vg2l8D06VW4+b9n8lycbMq44
LCaLUcKeI+TFLvD/Y/JESGoYwR/Tus4n83cYS2BGvF3z2RTOQYuzh9wqK2LTwincZoy9sI/7CQpo
lWI3G1oQJYetD5QfYuOeYUNx42JIBnE1Lmnh0ENzluAzAv6qf2/Xc3UXu25cMId6GkSXQSM1ms1W
j/IrLojYKPdpbfnXCVfqbdtG5t3nnDV3PZQhkVGPflGt/S2ijbp/mFanmt6ssVWhfLVISTijqZvI
jY7QDGPM0fkoRgmkm0Skb/oOj8h2gyyvdq7Qv4PgJtGgnW3HM4LASgRot8I/bzRk4y1SZpiKG732
04IyHHTbjTdQKZbhU+w6o/8+qHADSSHf++VsFDvukrTQ+Lj/hHmapMPFkLGTVdtwraYVcU1e4Wp8
SNwVZejMyzFugqG8xvjEIQAmDlNvJyjQ1ru0cLOWjS8YwkuFjXm08fwBB9oF1VW7QMYcVLyjHRgW
WzJG0cykokpPoesNOwJryLtK4C3aR2dyMveQSOQR2AnT3YIpmHjCeivLtvY/QAvti/Zo44UpyYaD
pjzfzcPsDdcWfSDr1rd8hUk72stqI/og6D/AvEzRTFQDHH95jGaBXcfG1ng37HCirMpjkg+ISckX
iGoA2LL13Gwb9qvqoi8O1NvmMcPjU8+7MhiW7ltcCG8ct2Mo25BWhBKDfRySphPRbixtQWBwgpld
cIOtiVXiLR1IytrsWxY1dDadbYuYy213jhiMJIdup2cZTxlupnj7o/q2F8Rczi3+Ai29g6nNzYYq
CZWQ4sO0CCn9nUymPsG3wsYLszxBhRVUYwmiHOLByIxh/iONLHgNe282SaGCNBrzcneRKR97NnBe
h8wPzApXC9tUmHipJU5CBno1IXHjxuQUndcutShJRdZpth6CWAt2GbqPqbseaa7ymbSAWlP9Id40
JwdCe1audsG8lCzDsavz4F6QQMGlOBIVZ3zEUAmsQY6dYJlEKERlbyjj0j36Lqql+8mmdrMQR02S
tayIcrNpJNaUkLbo1ehC95pM6dU7xb5bURI1Luds66Iea5sbpS7BzGIrBAIiFkR4vezREz7slCb4
Vw0MkGxCs3PSgJ250j7NQr57DNewRXTuCxgD2xY3LD7MLtqEd0mhOOD6VVyYdbL0w4pfcQsn5oqa
RCqHiPieOMKcZpdmtXGHsQ++0GRpWjTdRdhcpS18c7LppDS1VCNDU7JkSBUYI2R5weB8x24SF7Ld
VDl6hLZBO9h2IJclM2Mb2+j/62vW8MWUSE9wT4C3KrvUjx0MhhnjWLa2QSwQF5mrd7zEYiBB24u4
JcWm5tCBdzcDyzJTmCsYlZUxff4eibXjFdqM0lupSDH14xPbGttpf1c6RC/iB4JqkCHLIRZxZqnn
RNxjTgb29PwY2TAd5yPHv3G4i7pk5o492ic8o5HGltMTs1HqKTMSNDuJP+mSHnJ5yojFqacLGJMB
yeWwJ7krZ5UGfOr7UefZhcRZnc+ySV6gBJ+IYGVTjAIIzPc1eJ0zb/OJziu5UAjTKZzdxFTzGkvw
XpxsmSodvSXA0W3zqwD0nOtZVlSRau95vc2tahQG+q5SvnlF0CQZwAuhMr+QaN8Uag6pUPd555gJ
5iVj3rnHzg3pw+3S59010zpl0xzbiUJ1S9IjVWDg9abeHAIzH5OqIKh3azMCJOiuYcMP/H/z21Ql
PVHzVRSyXToZ1+WS6ROa0rAMxtQU82RVcDHPr0c5CJ5LNU4tDxVyjzfUV97s6fSzjqYUPTzsJ5om
27pjLlTQ5KkJioPf+2buVo0bN9f15KQoHtMKfv54yQfUHkUtmhOe7Wjpmu9q1p5bsKXODVjhmNI6
xjZH39KqyPsH3UNsqdEKjHJgcVkm37vyJ2coGyIZXeYZEnJzCKQryYmNLqp5IHj7U15y8OQ5D4tY
l7OHS9NyhiG0zPSmXK8rH3TmzAxK8lz5qNTW1BqqjXruNp/jksLgx4k4WhsS4A9zmuJpvG/SzuOn
lDNLv8cqy5q/enrs1re2pW17i89TxnFEZ32qrBMMP2+8C9bKG62tNRG19dZChWVq9iAyVRguFOaQ
j5bLFPIpPVR9l6gk5akNNYAuDU10p/Adei0aapRYEIrMqJsVd3U6zrwXHZ20SZnzA9MpEHw90B7p
NXysZE0OThIj/CFDhTUz9U/QeIjJXsqIOur51Wt0ZUqryqoR82NSBe+02w1aKzMxmsngRzTZFzMl
Qzuamje2P+MrzYCs5sQtYmtgIFEGmFec03IqrwNIf8Z6byrSY5I18/gO64VVXdApd6pTpFzOFGxs
lk99QI9ds3TCtWj5mNgfCC85Fl1jKlHkB6ziMEOeTo14p9Bkv+hgWbBIUfCPwVaBXLnVPk61OQU+
HyyqZDUX3a7ztKRb3jKScTdDtHLi9XVUMNE5JNnM/ilrGh5pjjiXSw9YQpG4OfgWeMPemhsfGxYJ
OMIvrgszCt6WWbAGHqOVIa5WxAxtAuQvK52BzGvKB6+dzQkd736zcsSzMoVu7ZRmVr6OGr3EAwG1
MAuFbE1DJ8Ri9gW4HM0thCskEV/mZDDnTA0HKBM7y0eSHG/U2HO/f/jKl6ia+UqOp9g5wvwhlNr9
Fe5cZNNE9hAMX0Qwme7N89RAF22Q3dfv7vevQihPjYsq2AU8N/YAP9PXXfz7Vg068YVOtlmf0K56
WMHNLNasXa9/1xMa+DN+jAYRmBoifAg9//eulLLRtE9V6X2ZvRpbwPOY1S4zUQw+eRnbDLY+e+Ea
tCwaI/5YpMESGdRF1RamCOduUAjT2Yg58pq153ll/tH7aPrUHBEasnPYE8Kgm/jp9cv/bag8YGEK
WwcxGAnItvn7n0jZc49SPJ1C8TDkzsx1sEGZYyGbK0eo17/qtzmHfwFRMRjGxeCq0Uu8mzIqdxsK
qIc4wxJ4OSULtoofnRUWicshPZ3+OOVetlAcHkwYuHD9QU3d3wjEfae8KAW/f8Bk3qxRA95u69sx
Z2W/TV1E4gs5ktT7FBMLP3+r3NDu37Da1eIPXOaXw0zXVOB+bLqqvG4YAv86zCjxZz3FqfcZTIKj
Iw4toFRRA+c0+8MDfTnKLkIR7tZD2xDSQXoJXpcUhpFHcNRn9NdheT3IyhzN84KT2gnTAFM1vv5Y
X/g7h8ZcGdiZJq+gwwd89OutDUW0spgs/ee+oU+U7XsvMcsci+LCc036jjgWnLNwpYm3KLpwotq/
fgFPko2f30BKLYisNpxFXDi49Zcri59mlSPDhvAPe0mbPb0sgoFAPbK4OD6XLbrPTGmMV7tZv3+A
4hbCD44XdTBgOHExPQ9OTeghYwT0v/AWt6h8OC2sFQQkI1ElYEbtIm+wIhJvnHJgtQ4nYTZL5GIt
UbFZYvPi46dGD73YDeEIeORM/TzllG9AdPuIYt4dLnJay6hj29IytZXSsLQWrMYwYQRGhtbJMwtk
Tm0TKs9s8RKfXS4rfAboFaU9qybkd1M0FRGeMmyvrmOK5aSoC1YSG/IS4x+lRQ8y6eoZ2tM5awjx
uXx9+H+bcEg58J8X0Jyg3/02tUdOFgSJrcunNus8atZUErrX7uJ1MBXAD8j69a80b8svD5ylNn7q
0aBNwvX5RV+ZRhlyaxVNn+I0MBjjmMdBeY2yyy2tG1vZXIFhBo4comaIQzwIWNjmal6/jJd3DhEc
7jy+QDG3TeP9xSbaBF0z8SyzTyWi5Poyr/uh/uCWk9tfuWr4g0Tq5QpCdq8IPZCiALEZapMXkzwg
MiLPpFKfdYeT10dRhGZawPc1ldXr9+W+eKX5dHzL8YFApcO+4NkvbiydZruqGu1+aPD1inYJ8OWQ
HhDV5Jx082Jid9jQ8K75IwSwYV7OArM0DmsClzkJrAsEw5HH9O/l5FXUoc7qm0I9TzmhZHhMLF8h
k2cG1potAwNEA653pB1HgYGJy5ruyJ1GgsLNWaVgL0pTmNwsKxoXY05VDg7y3YVlsY5WB1iqqf+/
3J1bc9NIE4b/CsW9XDofLnYvHJMESDiGsHDjMrGxZJ1sHWzLv/57RpLBUkJgGapW9Wn3BhJa0qin
u+ft7revH1+E3nqzBh52RWWfmo5xP2NqUabvxTZEVGW8Ep55mpKqCMfKLuXk/PitBLPQqT6Lb4rx
gjuIaQ7g+n193qVrMFXNnN64Zlrfq7SATkNmgwjXhKnHBDW594giHVYh2ScCJW3/lG1LgRAoO5XF
tUxH4JmcBddYOj2GYnj3XAlXDMO6ytmqNhmsdRzuLiBp5cD0LEymHI8DCDQ5lrSJP7JFIomkQF3K
3jm4TMvdMkOZrnkDosYVd4Hvg3DYaaAJ6uYExqtYvviSK42oZTd2KDbnuxdZIIDlNoXGjkR3V+Q8
8HtTeoURWGnxDgjk8SV1u5/PcRzIq3WVkQ2ehS+01J4Kb3iDrUsX8V20NZx/VhmF6Oc66dFLO3TX
Jhi/X5xTe++9rNwgmk6YhJZcxnoY3W6h6d2OE7dMSJoujbGnVEystv1i82HK+TWnGDff+me+u9Uv
A2/1NibVdicqa+lPyGCsPCOXY7/eWtP0pQ8D2DUeyT8ITtptOFHylfHxQB55+2IKn44F46enmnBB
W+GtclCYB1dEe6g8ci97Y+KVYB6GIfPaqbLtpFhXm2fkxKNb5uia8NLpZAlW6wI4Lw13pPAKLfpM
1YT1kk4UQVd42DAm21hnzo2Of56t/VRj6l1m+0AYyzy/0FdJcgMhcnkbGAaThV2VCdgTBdzuU1jS
cxEp6+y9beY5YdG0ZFJnuTonTVCtzxLyRfuz/c6jErY04+0L6imfFTuPqmzXX60+ljQBgppPy3BS
7LL05rAqgcRMTaEaWFHMM9VW35pFpX7RqyL/TMk104VKqzzz98zpC508eGYGVfCzFp7OHkMhSCtj
zCxCBdGr2y+nSYF/nI21TOZ8r/0b+K6T8JkdpQXTjDLV/vAT9XvgZgwjoCBL94jh+hHJ9GAS2mVe
MqcFNaZGaK/eaAn46jiOw+utaZSc/5Zp/JYUoRP+JB67p/n1a1KrQ8oGI96vAyut3GNgeRbPmSPM
wZVWLtoxYkOj8O3xl6wlfXfD9ZLSlUd9DlNhRGdcb4/t9TjUt9TKzLVdyp4xdNzFOOXAE0yg9Xbe
JXo8Fe1cyppRUZa3ppFwHUQXTFOyaTItKPuiWM9+ndmZ9yJRNs4H/C19A+CKBWOtCF70IokhsC00
8y0dkMnXGP6HqwR49u1Wr/SPnpjTPNZSTV0zenD52qClyR8rTmyD3oTk4jT6gC7VzKvmq3RZkEoo
s3NtaakzlRLhswPf7yexUK9zkiURYQBhEOtC66TeDwk0xcn3plsd5mYpFt8PDP/CYNjf5f6wnyWa
F30yFG8/KfUlSY8NjaOXZlJZyeTxL2OJle98GUcUazKnTKcrAjfeC5C0cBqTPvCd+bIkcQCcloXj
vQvnzyQnS1JMtiaUbU5cQIMLdVNMtieNme+7964hqmfaZOQsldcHbWleGgco1WBw8z7D4gNDfhYq
1wzMc64qo7pIjNi4AQONXqcKH21skxirzg7FnrTLKs2nZ87ac94RNm7Tc6hqvlb2KnhlOBBX0oFi
XUKJtH4dW0VUwN+al1+qyC8/0KEYvlUSFwdh77XduaEXu3JsUO9+s4s8qED8DSzUW3+veeNtsSQF
4Kw2KxIh+MT3DGl2rxg9bn7UQLWnY5IO1v4nat8tS+ITs7Ym6AL96pxmnX4rbgkkzHd3pvNNYFqv
FIYZ3EIBUcEFuUnUV9pOkNc9/jm1buFrfUtiA444mg4TKOVqfO6TQzp8wlEW4zoX9PCYL4DN4Eia
lpXyEqBydU4iosDSMxVhvqbt+TZY7ourIPDUt8rWM84ff5a60bGrWoSamE/dpUHY1vrFgBnTOZkT
niSL5Z4EA+f2dPo5zQ4M/90INq6NqocgHHFKqxikqX41gVvMuvQph52Ak3geDOlMz5xkqe38E0AY
JaBfIPREyf3r0A7yy41h7F/ZpU8PClPXzDGNN/punNPnVc+DY056prnpmQsr7PpCYVnOV2GhXHs2
QxfHQBnKVd29WNEOlUxW8N6eL3d4b8hsgvAqJs1LRGnQcT+ONpGYtA6v3bMtSc9ba8vRlFgkf1/o
+wTGscjI4PilXAZNJF10ZoP6vTG8ICHlSkUdBH978kqFHUVLCG2c9fUOfil6FYK1TV0tU9a156LN
K7tQITv9WGRp8E+Z7IqvZkBbNb0Kq+nPgK/79gcGLfr+id2hrGC8SM8kGzqZ0HC/CxcwVao0y+y8
1ReqPCqyhnwyzlTO/JCX0+d2onyptis4YCp7u45/Q2GhiCBsNqhcZcZZT2GplMrjnI6/xTS2q3JS
fxD7UPoRZGF2Qfvs1rvZZEl5Tncb88q96f6T72bbNXpCn9LjGtsD6OrdI+YT0+LHTGL1XsUuPHy7
bQqf9WLpqPb7ja3l7xheokwcgN2X+MXyVRltihdrSAmeR3tDuy4SB0fmRMX+TcBQEgqSk932KlBK
4yuV8xtr7MIp/v4nT9k9A4intKl3tdji1ExzqOwtGQNeqtjbmOUC1Huz/EBkYUE5qNMQWsIN/0q3
twzZ3eUH2524mZV+9Q+qQ6vaVF/vLgwnzW8tL1peqc4u/KBnZkmGBC9wzljGiOVerpwzc0O6t/nQ
/zd9Fu2LTGbF7FlSBEX1tlxk1btFjjfKj2P3xE/fpEFS3KS/90uPC3ryayy2jHnjk3daN+qHqp/4
MRkR0GxRzhd/PTXNERC0Jhhi4VHh4lwfpQlBVP1jylbVEWXcgL3CanOrk+X50QI8/m7NSj7+O489
e7M0z+d/PWWoH45W6vUNd0RZvmVBFQH9AhdutPv6YvQi1AO28R+9/V1aJoXQPwjfO2xEusA0f+Xl
exK+f3vDG1kCAeWE3X1rj1GU5EAMBnc1q9Is84A+PSopNPVXXn82jwNmReWgBncF7/ld9Y0RoDf0
zFjQ+uITn357mpTYFbRrwHVRX/p/pAK9N/i+AdicjVo2nSjfjNK/2P+GPnKoDcXJtS/ZWwTBcmWC
53FCaewD+ZJhWQHYilzpVVBHsFer1PLCllNfXVXwtBEJKAJ4V7BNcQ3OFsJZBNQstR8Mc1SjD4AA
zUv2XYGmjVAVUje0n4gLWzksVcCHSftDsemBfQBX63fsOwR6Gh1DtEzozXIPySbSfyK7EUwVRbeJ
SJuXv+cPIbynscz1IDNqdKRZ7wGtAvSijV5K2ESTRWAJ6BL49pKnjgF6P6AruHig7qqvwakCkGUb
rkmsgjOyaO6FiLANAnqewXFHNnoAF1QbOg1uFaixllYFMZSbxBbDcxpVwP2dqoJjjegxphSEsWD1
NbhFsHhwWcfgjHTLxCpobYzQD5I1bwTLicAOWvc5NMeAMdeb6O339wMnJRV8nv/6G4FJH3T+kYcj
wSyuwekAqWaRTpCKDnR3ZJEXA03sbQEXa+jSvUkU1ljDxgcNyCXoIsKVfH2T2Af4DSLQ5huLQKNj
CIgbID1URXxUX4NbBQq1RJ2NlBJwWiA9BBkfYFN99SyBa8D4AG4G08JQdcHgxCu7Ch4UFZT9kCRu
vnVPF6haZPaPBU6LQoir8UID2hEaHcCNgkrZQ4BalWRGa/TvrYLJKlDnCIZaL/iA3h86Bk3WIAId
UZxICEi9S30h8NQiiCgRfmcbHoRGSwYHooCx35uC9a/xQ3VEYSb4ofXwXnC9EbcRi/A9gBrWoZHH
c6V1AQ4cdoEDVNReXV0AReHIiHfw2lPl4PADQeQqGyeacJtzboam+uETA4U1uA92HhTBQ7MIIvEt
DSjqRIgmVY1H2LQXKHoGeCsgkwYTUX0NzyLA6i19ZHKJBwUREBhBffViBA+7SaqR43VrEZplH5J3
gKxXNlJiL5gk+yEJaA8FvagZn8HJURT7fEccB2YXRTWnbKQEhkCxD70LveDAtTCIKAhr1BjMwRkE
QgRV2i0AFsITQX35D9wC9hDQTvCUD9UgMIVCVglMC7I3ARyfbPjTQMn2RvCPUXdA/WV9DU4XeHy9
sdW/Hy6TbKO6QeST2hCgFy5qAl13SDHo9uDcAhoq7RxFplXYAqtnCB175FDA4AmW/Poa3MGZkhRR
7S51cDZ18sz0vFCv0bxlzx5SHjUCXOFMqbYh5NACJCYqmNJHRn0ETAg8QE/TQ6EBGVe4zYghW20b
UExASCB9VmILkGklPDR+gJ4wF5j2M4OavWZ5BrcVIDbzZA0hOKorKs6YU/HgViA0QD04S4kTlbiG
Zw7pkJONkoVBMDymM5FZr6/eWYHEAhpHZcYxGTu8VQDtlw2QTJvQoC4Eb/HC/lnBFOOwgexa9H5A
BoFaAEFoK+cVAI3JmoiooFGCXkxAHQ5VCRyljvnY4QFpBhSRkqtA3QGMibTdmu0q9LYCfXIjahsx
i26z64akBXQvSscGQGi8nMfUpAe1wAFH5QhBy3VjD4dXfMJUHtFMJbcXeEuOyiSujxhaD0LzcAvk
X0CUvxnMYR2YBR2LrFswKDc0xNCgY2oB5To9KznAqXQr0wzV7pXBuQXax+UrkTSwEdGySuKyvvpu
gbMUjhOEqS1KI5oemC6YVCjK7ggQIopMcJAtkNaziyReqcIBWR8shETXnNfEsBLnZnYEFFbAqo0q
9AuyPA5OOAcVWrXWPA5PF4jiZHXBIFykz5eK529veWoXSO5yfmS/tBUvA3KRKKgp/fqgqbwbfAE/
qFKvX18Alm0yrrnhkFaBaFnWIBgoAQQ8gl76mws8VQJXFO+RegdKapRkgM5BbesmpQwCk3MpwYUT
pr56UAq5NsFub4kRhfXVxKe/pAu/8EvfWkDO/CCaPxMdIsEif6hH5Ee/cGx9uP/ztu1B9DaI6v7O
L95U60Vz76b+W/z5705leN2acfLDY6tGfZ/2n7cveP/WnXsd3+r4l5fBIptldz78Y6Ihpn3MV7OY
BhLGg3yZxbOnJ8+OdmL1vz/JX087z3liCn8i+OG5I/UziPf5TblZQONa94Hr4mnpB85CyHxn+fHV
xWdsqlFlJZ/NouBrmiVB56mbyj5p2WmUZrN5evrUTWONvGTaA++K4K4sOsLrIm1Z4ZNFNNvNssWp
5KbeU1py2yryJP365CyNyvhLd9kZioAhl73LOasezDvfs63Sk5V8sUizZfeR29IvWcmXrHgQHN+9
Vm+D/NXxL35/Sz6fz/yOArb1SbIP/DyKgiQNujuyKXqRFp3Mg1nPijSFJNKS011XLZrKBFmxL+/b
pibZLy0YAeVdWB3VoNaLJncsK/oqLYP83jI3/T6ysq9nQdKxHgCNItUpL5cxcbNkfpRUO/MmfyYv
Os9nd8y+WxRFR6fb3Iy0/OAOTrVZt8uwQfzlReML8rToaLbeIMjysvM84P/1umOb2gT+n5Celllf
tIC+pUWnSdGzIW0ZlqzkV4svWX9qWwtYy4vezrp+C6RDlNTKC949uZzF69wPum697fX8E/JfLLJ8
0bFUgn4OjO1PCL9e7IO7jhtDuEDH/4TwT2kWHiXVJqXJQUmLTrPCf3I2y1I8ZXdzNmjmn7nBZBb2
935TYyUr/rUfdFe8wd2kxYYREUn3VNOCWdKis8Wy38hd40Oygt8skiSvou2sd0xgfJNoC5QV/85P
54snz/N7vq1prpAV/z4tf6CI4MkCOfkzN7iviEI8CIKs+BtWfwGvWSekgAZRwB3ysvfdU2WLscvK
/VDM/OPTCZvSljnJir1dZDGerSO56b+Slhxwsumpd9vqKCv64wy/w9im7tZssUtp4Yu8eHL70MM3
VSXS8oP8LmXMRCdya5Ny0rKrFP6EZedrNgVRj0t+CGn6xh5yH386soI89M+64Jr4jbtoMcv+/h8A
AAD//w==</cx:binary>
              </cx:geoCache>
            </cx:geography>
          </cx:layoutPr>
          <cx:valueColors>
            <cx:minColor>
              <a:schemeClr val="accent1"/>
            </cx:minColor>
            <cx:midColor>
              <a:schemeClr val="bg1"/>
            </cx:midColor>
            <cx:maxColor>
              <a:schemeClr val="accent2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A$1" max="10" min="1" page="10" val="8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413137</xdr:colOff>
      <xdr:row>18</xdr:row>
      <xdr:rowOff>67918</xdr:rowOff>
    </xdr:from>
    <xdr:to>
      <xdr:col>8</xdr:col>
      <xdr:colOff>601981</xdr:colOff>
      <xdr:row>26</xdr:row>
      <xdr:rowOff>176585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4E48A3-62ED-4780-B3E5-B996981F1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445994</xdr:colOff>
      <xdr:row>8</xdr:row>
      <xdr:rowOff>110714</xdr:rowOff>
    </xdr:from>
    <xdr:to>
      <xdr:col>10</xdr:col>
      <xdr:colOff>502023</xdr:colOff>
      <xdr:row>34</xdr:row>
      <xdr:rowOff>5827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ABB253D3-6CA2-419E-A363-BD2A2170F3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35688" y="1703294"/>
              <a:ext cx="6134100" cy="45451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226063</xdr:colOff>
      <xdr:row>9</xdr:row>
      <xdr:rowOff>7621</xdr:rowOff>
    </xdr:from>
    <xdr:to>
      <xdr:col>5</xdr:col>
      <xdr:colOff>523243</xdr:colOff>
      <xdr:row>17</xdr:row>
      <xdr:rowOff>38100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F9C769C-7543-4649-ACA7-9822F38A9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259080</xdr:colOff>
      <xdr:row>9</xdr:row>
      <xdr:rowOff>60960</xdr:rowOff>
    </xdr:from>
    <xdr:to>
      <xdr:col>2</xdr:col>
      <xdr:colOff>579119</xdr:colOff>
      <xdr:row>33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B53987E-AA2E-422D-B189-D15C8161E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0</xdr:row>
      <xdr:rowOff>91440</xdr:rowOff>
    </xdr:from>
    <xdr:to>
      <xdr:col>8</xdr:col>
      <xdr:colOff>2316480</xdr:colOff>
      <xdr:row>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859DFF-839C-2E82-DFA2-5FDE20D8885C}"/>
            </a:ext>
          </a:extLst>
        </xdr:cNvPr>
        <xdr:cNvSpPr txBox="1"/>
      </xdr:nvSpPr>
      <xdr:spPr>
        <a:xfrm>
          <a:off x="457200" y="91440"/>
          <a:ext cx="1027176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>
              <a:solidFill>
                <a:schemeClr val="tx1">
                  <a:lumMod val="65000"/>
                  <a:lumOff val="35000"/>
                </a:schemeClr>
              </a:solidFill>
            </a:rPr>
            <a:t>What do </a:t>
          </a:r>
          <a:r>
            <a:rPr lang="en-IN" sz="2800" b="1">
              <a:solidFill>
                <a:schemeClr val="accent1"/>
              </a:solidFill>
            </a:rPr>
            <a:t>wage</a:t>
          </a:r>
          <a:r>
            <a:rPr lang="en-IN" sz="2800" b="1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IN" sz="2800" b="1">
              <a:solidFill>
                <a:schemeClr val="accent2"/>
              </a:solidFill>
            </a:rPr>
            <a:t>employment</a:t>
          </a:r>
          <a:r>
            <a:rPr lang="en-IN" sz="2800" b="1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</a:p>
      </xdr:txBody>
    </xdr:sp>
    <xdr:clientData/>
  </xdr:twoCellAnchor>
  <xdr:twoCellAnchor>
    <xdr:from>
      <xdr:col>1</xdr:col>
      <xdr:colOff>411480</xdr:colOff>
      <xdr:row>7</xdr:row>
      <xdr:rowOff>53340</xdr:rowOff>
    </xdr:from>
    <xdr:to>
      <xdr:col>1</xdr:col>
      <xdr:colOff>2438400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A935D1-F0CE-8C45-F971-B272003E76EC}"/>
            </a:ext>
          </a:extLst>
        </xdr:cNvPr>
        <xdr:cNvSpPr txBox="1"/>
      </xdr:nvSpPr>
      <xdr:spPr>
        <a:xfrm>
          <a:off x="868680" y="1478280"/>
          <a:ext cx="202692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Average Annual</a:t>
          </a:r>
          <a:r>
            <a:rPr lang="en-IN" sz="1400" b="1" baseline="0"/>
            <a:t> </a:t>
          </a:r>
          <a:r>
            <a:rPr lang="en-IN" sz="1400" b="1" baseline="0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3</xdr:col>
      <xdr:colOff>852368</xdr:colOff>
      <xdr:row>7</xdr:row>
      <xdr:rowOff>64770</xdr:rowOff>
    </xdr:from>
    <xdr:to>
      <xdr:col>4</xdr:col>
      <xdr:colOff>590606</xdr:colOff>
      <xdr:row>8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568838C-24F1-7023-4B1E-345F75CBE7F0}"/>
            </a:ext>
          </a:extLst>
        </xdr:cNvPr>
        <xdr:cNvSpPr txBox="1"/>
      </xdr:nvSpPr>
      <xdr:spPr>
        <a:xfrm>
          <a:off x="4456628" y="1489710"/>
          <a:ext cx="2108058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Share</a:t>
          </a:r>
          <a:r>
            <a:rPr lang="en-IN" sz="1400" b="1" baseline="0"/>
            <a:t> of total </a:t>
          </a:r>
          <a:r>
            <a:rPr lang="en-IN" sz="1400" b="1" baseline="0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736454</xdr:colOff>
      <xdr:row>17</xdr:row>
      <xdr:rowOff>121920</xdr:rowOff>
    </xdr:from>
    <xdr:to>
      <xdr:col>5</xdr:col>
      <xdr:colOff>27794</xdr:colOff>
      <xdr:row>19</xdr:row>
      <xdr:rowOff>53340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7EB7476-4E7F-8109-9A98-2FD65A31CBB9}"/>
            </a:ext>
          </a:extLst>
        </xdr:cNvPr>
        <xdr:cNvSpPr txBox="1"/>
      </xdr:nvSpPr>
      <xdr:spPr>
        <a:xfrm>
          <a:off x="4340714" y="3375660"/>
          <a:ext cx="227076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>
              <a:solidFill>
                <a:schemeClr val="accent1"/>
              </a:solidFill>
            </a:rPr>
            <a:t>Wage</a:t>
          </a:r>
          <a:r>
            <a:rPr lang="en-IN" sz="1400" b="1"/>
            <a:t> &amp;</a:t>
          </a:r>
          <a:r>
            <a:rPr lang="en-IN" sz="1400" b="1" baseline="0"/>
            <a:t> </a:t>
          </a:r>
          <a:r>
            <a:rPr lang="en-IN" sz="1400" b="1" baseline="0">
              <a:solidFill>
                <a:schemeClr val="accent2"/>
              </a:solidFill>
            </a:rPr>
            <a:t>Employeee</a:t>
          </a:r>
          <a:r>
            <a:rPr lang="en-IN" sz="1400" b="1" baseline="0"/>
            <a:t> Trends</a:t>
          </a:r>
        </a:p>
      </xdr:txBody>
    </xdr:sp>
    <xdr:clientData/>
  </xdr:twoCellAnchor>
  <xdr:twoCellAnchor>
    <xdr:from>
      <xdr:col>3</xdr:col>
      <xdr:colOff>43483</xdr:colOff>
      <xdr:row>19</xdr:row>
      <xdr:rowOff>164056</xdr:rowOff>
    </xdr:from>
    <xdr:to>
      <xdr:col>6</xdr:col>
      <xdr:colOff>390417</xdr:colOff>
      <xdr:row>33</xdr:row>
      <xdr:rowOff>7172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A9480BE-913E-7055-A217-9203E6B96F3E}"/>
            </a:ext>
          </a:extLst>
        </xdr:cNvPr>
        <xdr:cNvGrpSpPr/>
      </xdr:nvGrpSpPr>
      <xdr:grpSpPr>
        <a:xfrm>
          <a:off x="3647743" y="3783556"/>
          <a:ext cx="3935954" cy="2388196"/>
          <a:chOff x="3614116" y="4105415"/>
          <a:chExt cx="3932816" cy="2357689"/>
        </a:xfrm>
      </xdr:grpSpPr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DAA28929-31F5-4672-A8CB-84356A29F195}"/>
              </a:ext>
            </a:extLst>
          </xdr:cNvPr>
          <xdr:cNvGraphicFramePr>
            <a:graphicFrameLocks/>
          </xdr:cNvGraphicFramePr>
        </xdr:nvGraphicFramePr>
        <xdr:xfrm>
          <a:off x="3621741" y="5217457"/>
          <a:ext cx="3915650" cy="12456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3487091E-3527-4E62-9C02-DACF4246C744}"/>
              </a:ext>
            </a:extLst>
          </xdr:cNvPr>
          <xdr:cNvGraphicFramePr>
            <a:graphicFrameLocks/>
          </xdr:cNvGraphicFramePr>
        </xdr:nvGraphicFramePr>
        <xdr:xfrm>
          <a:off x="3614116" y="4105415"/>
          <a:ext cx="3932816" cy="10762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</xdr:colOff>
          <xdr:row>4</xdr:row>
          <xdr:rowOff>160020</xdr:rowOff>
        </xdr:from>
        <xdr:to>
          <xdr:col>2</xdr:col>
          <xdr:colOff>480060</xdr:colOff>
          <xdr:row>6</xdr:row>
          <xdr:rowOff>30480</xdr:rowOff>
        </xdr:to>
        <xdr:sp macro="" textlink="">
          <xdr:nvSpPr>
            <xdr:cNvPr id="4106" name="Spinner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891539</xdr:colOff>
      <xdr:row>7</xdr:row>
      <xdr:rowOff>57150</xdr:rowOff>
    </xdr:from>
    <xdr:to>
      <xdr:col>9</xdr:col>
      <xdr:colOff>22860</xdr:colOff>
      <xdr:row>8</xdr:row>
      <xdr:rowOff>179070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AEC11A93-B28A-E996-BA78-AC7DF831EF32}"/>
            </a:ext>
          </a:extLst>
        </xdr:cNvPr>
        <xdr:cNvGrpSpPr/>
      </xdr:nvGrpSpPr>
      <xdr:grpSpPr>
        <a:xfrm>
          <a:off x="9304019" y="1482090"/>
          <a:ext cx="1562101" cy="304800"/>
          <a:chOff x="9307406" y="1504950"/>
          <a:chExt cx="1561254" cy="30818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109" name="Option Button 13" hidden="1">
                <a:extLst>
                  <a:ext uri="{63B3BB69-23CF-44E3-9099-C40C66FF867C}">
                    <a14:compatExt spid="_x0000_s4109"/>
                  </a:ext>
                  <a:ext uri="{FF2B5EF4-FFF2-40B4-BE49-F238E27FC236}">
                    <a16:creationId xmlns:a16="http://schemas.microsoft.com/office/drawing/2014/main" id="{00000000-0008-0000-0200-00000D100000}"/>
                  </a:ext>
                </a:extLst>
              </xdr:cNvPr>
              <xdr:cNvSpPr/>
            </xdr:nvSpPr>
            <xdr:spPr bwMode="auto">
              <a:xfrm>
                <a:off x="9307406" y="1533189"/>
                <a:ext cx="988359" cy="25170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Average Wage</a:t>
                </a:r>
              </a:p>
            </xdr:txBody>
          </xdr:sp>
        </mc:Choice>
        <mc:Fallback/>
      </mc:AlternateContent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8BDCDED7-3529-FA52-E364-451EC8456558}"/>
              </a:ext>
            </a:extLst>
          </xdr:cNvPr>
          <xdr:cNvSpPr txBox="1"/>
        </xdr:nvSpPr>
        <xdr:spPr>
          <a:xfrm>
            <a:off x="9513147" y="1504950"/>
            <a:ext cx="1355513" cy="3081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IN" sz="1400" b="1"/>
              <a:t>Average</a:t>
            </a:r>
            <a:r>
              <a:rPr lang="en-IN" sz="1400" b="1" baseline="0"/>
              <a:t> </a:t>
            </a:r>
            <a:r>
              <a:rPr lang="en-IN" sz="1400" b="1" baseline="0">
                <a:solidFill>
                  <a:schemeClr val="accent1"/>
                </a:solidFill>
              </a:rPr>
              <a:t>Wage</a:t>
            </a:r>
          </a:p>
        </xdr:txBody>
      </xdr:sp>
    </xdr:grpSp>
    <xdr:clientData/>
  </xdr:twoCellAnchor>
  <xdr:twoCellAnchor>
    <xdr:from>
      <xdr:col>9</xdr:col>
      <xdr:colOff>615642</xdr:colOff>
      <xdr:row>7</xdr:row>
      <xdr:rowOff>64770</xdr:rowOff>
    </xdr:from>
    <xdr:to>
      <xdr:col>10</xdr:col>
      <xdr:colOff>483926</xdr:colOff>
      <xdr:row>8</xdr:row>
      <xdr:rowOff>171450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18483C32-06C4-E4BB-48E1-A314DD53E9C1}"/>
            </a:ext>
          </a:extLst>
        </xdr:cNvPr>
        <xdr:cNvGrpSpPr/>
      </xdr:nvGrpSpPr>
      <xdr:grpSpPr>
        <a:xfrm>
          <a:off x="11458902" y="1489710"/>
          <a:ext cx="2299064" cy="289560"/>
          <a:chOff x="11461442" y="1512570"/>
          <a:chExt cx="2298217" cy="29294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113" name="Option Button 17" hidden="1">
                <a:extLst>
                  <a:ext uri="{63B3BB69-23CF-44E3-9099-C40C66FF867C}">
                    <a14:compatExt spid="_x0000_s4113"/>
                  </a:ext>
                  <a:ext uri="{FF2B5EF4-FFF2-40B4-BE49-F238E27FC236}">
                    <a16:creationId xmlns:a16="http://schemas.microsoft.com/office/drawing/2014/main" id="{00000000-0008-0000-0200-000011100000}"/>
                  </a:ext>
                </a:extLst>
              </xdr:cNvPr>
              <xdr:cNvSpPr/>
            </xdr:nvSpPr>
            <xdr:spPr bwMode="auto">
              <a:xfrm>
                <a:off x="11461442" y="1546860"/>
                <a:ext cx="1651701" cy="22436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Employees per 1000 </a:t>
                </a:r>
              </a:p>
            </xdr:txBody>
          </xdr:sp>
        </mc:Choice>
        <mc:Fallback/>
      </mc:AlternateContent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5372E672-79FD-2A11-D59C-5FD6CD82CB9E}"/>
              </a:ext>
            </a:extLst>
          </xdr:cNvPr>
          <xdr:cNvSpPr txBox="1"/>
        </xdr:nvSpPr>
        <xdr:spPr>
          <a:xfrm>
            <a:off x="11652448" y="1512570"/>
            <a:ext cx="2107211" cy="29294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IN" sz="1400" b="1">
                <a:solidFill>
                  <a:schemeClr val="accent2"/>
                </a:solidFill>
              </a:rPr>
              <a:t>Employees</a:t>
            </a:r>
            <a:r>
              <a:rPr lang="en-IN" sz="1400" b="1"/>
              <a:t> per</a:t>
            </a:r>
            <a:r>
              <a:rPr lang="en-IN" sz="1400" b="1" baseline="0"/>
              <a:t> 1000</a:t>
            </a:r>
          </a:p>
        </xdr:txBody>
      </xdr:sp>
    </xdr:grpSp>
    <xdr:clientData/>
  </xdr:twoCellAnchor>
  <xdr:twoCellAnchor editAs="oneCell">
    <xdr:from>
      <xdr:col>9</xdr:col>
      <xdr:colOff>693870</xdr:colOff>
      <xdr:row>1</xdr:row>
      <xdr:rowOff>110266</xdr:rowOff>
    </xdr:from>
    <xdr:to>
      <xdr:col>10</xdr:col>
      <xdr:colOff>22860</xdr:colOff>
      <xdr:row>5</xdr:row>
      <xdr:rowOff>69978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1EEE189-C590-0328-20CE-5D1468CCC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7130" y="293146"/>
          <a:ext cx="1759770" cy="691232"/>
        </a:xfrm>
        <a:prstGeom prst="rect">
          <a:avLst/>
        </a:prstGeom>
      </xdr:spPr>
    </xdr:pic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0.4894</cdr:x>
      <cdr:y>0.19185</cdr:y>
    </cdr:from>
    <cdr:to>
      <cdr:x>0.92698</cdr:x>
      <cdr:y>0.77186</cdr:y>
    </cdr:to>
    <cdr:sp macro="" textlink="'Data Prep'!$I$1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4BF6681-5B51-5127-1DE7-066E8FFA91B9}"/>
            </a:ext>
          </a:extLst>
        </cdr:cNvPr>
        <cdr:cNvSpPr txBox="1"/>
      </cdr:nvSpPr>
      <cdr:spPr>
        <a:xfrm xmlns:a="http://schemas.openxmlformats.org/drawingml/2006/main">
          <a:off x="1604233" y="289111"/>
          <a:ext cx="1434352" cy="8740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0B80015-F956-4D44-ABF7-10F90A8DF5AA}" type="TxLink">
            <a:rPr lang="en-US" sz="4000" b="1" i="0" u="none" strike="noStrike">
              <a:solidFill>
                <a:schemeClr val="accent2"/>
              </a:solidFill>
              <a:latin typeface="Calibri"/>
              <a:ea typeface="Calibri"/>
              <a:cs typeface="Calibri"/>
            </a:rPr>
            <a:t>17%</a:t>
          </a:fld>
          <a:endParaRPr lang="en-IN" sz="4000" b="1">
            <a:solidFill>
              <a:schemeClr val="accent2"/>
            </a:solidFill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sheetPr codeName="Sheet1">
    <tabColor theme="4" tint="0.59999389629810485"/>
  </sheetPr>
  <dimension ref="A1:F1919"/>
  <sheetViews>
    <sheetView workbookViewId="0">
      <selection activeCell="F2" sqref="F2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189C-2CD0-4535-8CA8-8B902CA7E747}">
  <sheetPr codeName="Sheet2">
    <tabColor theme="5" tint="0.39997558519241921"/>
  </sheetPr>
  <dimension ref="A1:T50"/>
  <sheetViews>
    <sheetView topLeftCell="P1" zoomScale="115" zoomScaleNormal="115" workbookViewId="0">
      <selection activeCell="T4" sqref="T4"/>
    </sheetView>
  </sheetViews>
  <sheetFormatPr defaultRowHeight="14.4" x14ac:dyDescent="0.3"/>
  <cols>
    <col min="1" max="1" width="21" bestFit="1" customWidth="1"/>
    <col min="2" max="2" width="16.44140625" bestFit="1" customWidth="1"/>
    <col min="4" max="4" width="21" bestFit="1" customWidth="1"/>
    <col min="5" max="5" width="16" bestFit="1" customWidth="1"/>
    <col min="6" max="6" width="9.88671875" customWidth="1"/>
    <col min="7" max="7" width="12" bestFit="1" customWidth="1"/>
    <col min="8" max="8" width="21" bestFit="1" customWidth="1"/>
    <col min="9" max="9" width="11.21875" bestFit="1" customWidth="1"/>
    <col min="10" max="10" width="12" bestFit="1" customWidth="1"/>
    <col min="11" max="11" width="9.44140625" customWidth="1"/>
    <col min="12" max="12" width="18.33203125" customWidth="1"/>
    <col min="13" max="13" width="26.33203125" bestFit="1" customWidth="1"/>
    <col min="15" max="15" width="13.6640625" customWidth="1"/>
    <col min="16" max="16" width="27.44140625" bestFit="1" customWidth="1"/>
    <col min="17" max="17" width="11.21875" bestFit="1" customWidth="1"/>
    <col min="18" max="18" width="24.5546875" bestFit="1" customWidth="1"/>
    <col min="19" max="19" width="13.44140625" bestFit="1" customWidth="1"/>
    <col min="20" max="20" width="23.77734375" bestFit="1" customWidth="1"/>
  </cols>
  <sheetData>
    <row r="1" spans="1:20" x14ac:dyDescent="0.3">
      <c r="A1" s="8" t="s">
        <v>67</v>
      </c>
      <c r="B1" s="8"/>
      <c r="D1" s="12" t="s">
        <v>68</v>
      </c>
      <c r="E1" s="6"/>
      <c r="F1" s="12"/>
      <c r="H1" s="12" t="s">
        <v>70</v>
      </c>
      <c r="I1" s="6"/>
      <c r="K1" s="12" t="s">
        <v>73</v>
      </c>
      <c r="L1" s="6"/>
      <c r="M1" s="6"/>
      <c r="O1" s="12" t="s">
        <v>74</v>
      </c>
      <c r="P1" s="12"/>
      <c r="Q1" s="12"/>
      <c r="R1" s="12"/>
      <c r="S1" s="12"/>
      <c r="T1" s="12"/>
    </row>
    <row r="2" spans="1:20" x14ac:dyDescent="0.3">
      <c r="A2" s="4" t="s">
        <v>49</v>
      </c>
      <c r="B2" s="4" t="s">
        <v>64</v>
      </c>
      <c r="D2" s="7" t="s">
        <v>49</v>
      </c>
      <c r="E2" s="7" t="s">
        <v>69</v>
      </c>
      <c r="F2" s="7" t="s">
        <v>64</v>
      </c>
      <c r="H2" s="7" t="s">
        <v>49</v>
      </c>
      <c r="I2" s="7" t="s">
        <v>62</v>
      </c>
      <c r="K2" s="7" t="s">
        <v>50</v>
      </c>
      <c r="L2" s="7" t="s">
        <v>72</v>
      </c>
      <c r="M2" s="7" t="s">
        <v>62</v>
      </c>
      <c r="O2" s="7" t="s">
        <v>75</v>
      </c>
      <c r="P2" s="7" t="s">
        <v>62</v>
      </c>
      <c r="Q2" s="7" t="s">
        <v>76</v>
      </c>
      <c r="R2" s="7" t="s">
        <v>77</v>
      </c>
      <c r="S2" s="7" t="s">
        <v>78</v>
      </c>
      <c r="T2" s="7" t="str">
        <f>B21</f>
        <v>Average Wage</v>
      </c>
    </row>
    <row r="3" spans="1:20" x14ac:dyDescent="0.3">
      <c r="A3" t="str" cm="1">
        <f t="array" ref="A3:A12">_xlfn._xlws.SORT(_xlfn.UNIQUE(Data!B2:B1919),,1)</f>
        <v>Business Services</v>
      </c>
      <c r="B3" t="str">
        <f>DASHBOARD!B6</f>
        <v>Business Services</v>
      </c>
      <c r="D3" t="s">
        <v>53</v>
      </c>
      <c r="E3" s="9">
        <f t="shared" ref="E3:E12" si="0">AVERAGEIFS(Avg_Annual_Wage,Industry,D3,Year,$B$17)</f>
        <v>93586.333333333328</v>
      </c>
      <c r="F3" s="10">
        <f>IF(D3=$B$3,E3,0)</f>
        <v>0</v>
      </c>
      <c r="H3" t="s">
        <v>54</v>
      </c>
      <c r="I3" s="1">
        <f>SUMIFS(Data!E:E,Data!B:B,$H3,Data!A:A,'Data Prep'!$B$17)</f>
        <v>26277342</v>
      </c>
      <c r="K3" cm="1">
        <f t="array" ref="K3:K6">_xlfn._xlws.SORT(_xlfn.UNIQUE(_xlfn._xlws.FILTER(Year,Year&lt;&gt;"")),,1)</f>
        <v>2017</v>
      </c>
      <c r="L3" s="9">
        <f>AVERAGEIFS(Avg_Annual_Wage,Industry,$B$3,Year,K3)</f>
        <v>64714.4375</v>
      </c>
      <c r="M3" s="1">
        <f>SUMIFS(Employees,Industry,$B$3,Year,K3)</f>
        <v>20063464</v>
      </c>
      <c r="O3" t="str" cm="1">
        <f t="array" ref="O3:O50">_xlfn.UNIQUE(_xlfn._xlws.FILTER(State,State&lt;&gt;""))</f>
        <v>Alabama</v>
      </c>
      <c r="P3" s="14">
        <f>SUMIFS(Employees,Industry,$B$3,Year,$B$17,State,O3)</f>
        <v>242419</v>
      </c>
      <c r="Q3" vm="1">
        <v>4887871</v>
      </c>
      <c r="R3" s="15">
        <f>(P3/Q3)*1000</f>
        <v>49.596030664475393</v>
      </c>
      <c r="S3" s="10">
        <f>AVERAGEIFS(Data!F:F,Data!B:B,'Data Prep'!$B$3,Data!A:A,'Data Prep'!$B$17,Data!C:C,'Data Prep'!O3)</f>
        <v>62111</v>
      </c>
      <c r="T3" s="16">
        <f>IF(T2=R2,R3,-S3)</f>
        <v>-62111</v>
      </c>
    </row>
    <row r="4" spans="1:20" x14ac:dyDescent="0.3">
      <c r="A4" t="str">
        <v>Construction</v>
      </c>
      <c r="D4" t="s">
        <v>56</v>
      </c>
      <c r="E4" s="9">
        <f t="shared" si="0"/>
        <v>90040.666666666672</v>
      </c>
      <c r="F4" s="10">
        <f t="shared" ref="F4:F12" si="1">IF(D4=$B$3,E4,0)</f>
        <v>0</v>
      </c>
      <c r="H4" t="s">
        <v>58</v>
      </c>
      <c r="I4" s="1">
        <f>SUMIFS(Data!E:E,Data!B:B,$H4,Data!A:A,'Data Prep'!$B$17)</f>
        <v>22035033</v>
      </c>
      <c r="K4">
        <v>2018</v>
      </c>
      <c r="L4" s="9">
        <f>AVERAGEIFS(Avg_Annual_Wage,Industry,$B$3,Year,K4)</f>
        <v>66836.25</v>
      </c>
      <c r="M4" s="1">
        <f>SUMIFS(Employees,Industry,$B$3,Year,K4)</f>
        <v>20594171</v>
      </c>
      <c r="O4" t="str">
        <v>Arizona</v>
      </c>
      <c r="P4">
        <f t="shared" ref="P4:P50" si="2">SUMIFS(Employees,Industry,$B$3,Year,$B$17,State,O4)</f>
        <v>431379</v>
      </c>
      <c r="Q4" vm="2">
        <v>7171646</v>
      </c>
      <c r="R4" s="15">
        <f t="shared" ref="R4:R50" si="3">(P4/Q4)*1000</f>
        <v>60.150626508893495</v>
      </c>
      <c r="S4" s="10">
        <f>AVERAGEIFS(Data!F:F,Data!B:B,'Data Prep'!$B$3,Data!A:A,'Data Prep'!$B$17,Data!C:C,'Data Prep'!O4)</f>
        <v>63180</v>
      </c>
      <c r="T4" s="16">
        <f t="shared" ref="T4:T50" si="4">IF(T3=R3,R4,-S4)</f>
        <v>-63180</v>
      </c>
    </row>
    <row r="5" spans="1:20" x14ac:dyDescent="0.3">
      <c r="A5" t="str">
        <v>Education &amp; Health</v>
      </c>
      <c r="D5" t="s">
        <v>57</v>
      </c>
      <c r="E5" s="9">
        <f t="shared" si="0"/>
        <v>74713.0625</v>
      </c>
      <c r="F5" s="10">
        <f t="shared" si="1"/>
        <v>74713.0625</v>
      </c>
      <c r="H5" t="s">
        <v>57</v>
      </c>
      <c r="I5" s="1">
        <f>SUMIFS(Data!E:E,Data!B:B,$H5,Data!A:A,'Data Prep'!$B$17)</f>
        <v>20065896</v>
      </c>
      <c r="K5">
        <v>2019</v>
      </c>
      <c r="L5" s="9">
        <f>AVERAGEIFS(Avg_Annual_Wage,Industry,$B$3,Year,K5)</f>
        <v>69592.166666666672</v>
      </c>
      <c r="M5" s="1">
        <f>SUMIFS(Employees,Industry,$B$3,Year,K5)</f>
        <v>20961286</v>
      </c>
      <c r="O5" t="str">
        <v>Arkansas</v>
      </c>
      <c r="P5">
        <f t="shared" si="2"/>
        <v>139300</v>
      </c>
      <c r="Q5" vm="3">
        <v>3013825</v>
      </c>
      <c r="R5" s="15">
        <f t="shared" si="3"/>
        <v>46.220334624604945</v>
      </c>
      <c r="S5" s="10">
        <f>AVERAGEIFS(Data!F:F,Data!B:B,'Data Prep'!$B$3,Data!A:A,'Data Prep'!$B$17,Data!C:C,'Data Prep'!O5)</f>
        <v>68067</v>
      </c>
      <c r="T5" s="16">
        <f>IF(T4=R4,R5,-S5)</f>
        <v>-68067</v>
      </c>
    </row>
    <row r="6" spans="1:20" x14ac:dyDescent="0.3">
      <c r="A6" t="str">
        <v>Finance</v>
      </c>
      <c r="D6" t="s">
        <v>52</v>
      </c>
      <c r="E6" s="9">
        <f t="shared" si="0"/>
        <v>68427.875</v>
      </c>
      <c r="F6" s="10">
        <f t="shared" si="1"/>
        <v>0</v>
      </c>
      <c r="H6" t="s">
        <v>59</v>
      </c>
      <c r="I6" s="1">
        <f>SUMIFS(Data!E:E,Data!B:B,$H6,Data!A:A,'Data Prep'!$B$17)</f>
        <v>12649500</v>
      </c>
      <c r="K6">
        <v>2020</v>
      </c>
      <c r="L6" s="9">
        <f>AVERAGEIFS(Avg_Annual_Wage,Industry,$B$3,Year,K6)</f>
        <v>74713.0625</v>
      </c>
      <c r="M6" s="1">
        <f>SUMIFS(Employees,Industry,$B$3,Year,K6)</f>
        <v>20065896</v>
      </c>
      <c r="O6" t="str">
        <v>California</v>
      </c>
      <c r="P6">
        <f t="shared" si="2"/>
        <v>2600604</v>
      </c>
      <c r="Q6" vm="4">
        <v>39557045</v>
      </c>
      <c r="R6" s="15">
        <f t="shared" si="3"/>
        <v>65.74313121720796</v>
      </c>
      <c r="S6" s="10">
        <f>AVERAGEIFS(Data!F:F,Data!B:B,'Data Prep'!$B$3,Data!A:A,'Data Prep'!$B$17,Data!C:C,'Data Prep'!O6)</f>
        <v>106486</v>
      </c>
      <c r="T6" s="16">
        <f t="shared" si="4"/>
        <v>-106486</v>
      </c>
    </row>
    <row r="7" spans="1:20" x14ac:dyDescent="0.3">
      <c r="A7" t="str">
        <v>Information</v>
      </c>
      <c r="D7" t="s">
        <v>51</v>
      </c>
      <c r="E7" s="9">
        <f t="shared" si="0"/>
        <v>63896.895833333336</v>
      </c>
      <c r="F7" s="10">
        <f t="shared" si="1"/>
        <v>0</v>
      </c>
      <c r="H7" t="s">
        <v>52</v>
      </c>
      <c r="I7" s="1">
        <f>SUMIFS(Data!E:E,Data!B:B,$H7,Data!A:A,'Data Prep'!$B$17)</f>
        <v>12058694</v>
      </c>
      <c r="M7" s="1"/>
      <c r="O7" t="str">
        <v>Colorado</v>
      </c>
      <c r="P7">
        <f t="shared" si="2"/>
        <v>430367</v>
      </c>
      <c r="Q7" vm="5">
        <v>5695564</v>
      </c>
      <c r="R7" s="15">
        <f t="shared" si="3"/>
        <v>75.561788086307175</v>
      </c>
      <c r="S7" s="10">
        <f>AVERAGEIFS(Data!F:F,Data!B:B,'Data Prep'!$B$3,Data!A:A,'Data Prep'!$B$17,Data!C:C,'Data Prep'!O7)</f>
        <v>90744</v>
      </c>
      <c r="T7" s="16">
        <f t="shared" si="4"/>
        <v>-90744</v>
      </c>
    </row>
    <row r="8" spans="1:20" x14ac:dyDescent="0.3">
      <c r="A8" t="str">
        <v>Leisure &amp; Hospitality</v>
      </c>
      <c r="D8" t="s">
        <v>55</v>
      </c>
      <c r="E8" s="9">
        <f t="shared" si="0"/>
        <v>55605.9375</v>
      </c>
      <c r="F8" s="10">
        <f t="shared" si="1"/>
        <v>0</v>
      </c>
      <c r="H8" t="s">
        <v>56</v>
      </c>
      <c r="I8" s="1">
        <f>SUMIFS(Data!E:E,Data!B:B,$H8,Data!A:A,'Data Prep'!$B$17)</f>
        <v>8142043</v>
      </c>
      <c r="M8" s="1"/>
      <c r="O8" t="str">
        <v>Connecticut</v>
      </c>
      <c r="P8">
        <f t="shared" si="2"/>
        <v>206629</v>
      </c>
      <c r="Q8" vm="6">
        <v>3572665</v>
      </c>
      <c r="R8" s="15">
        <f t="shared" si="3"/>
        <v>57.836097143169034</v>
      </c>
      <c r="S8" s="10">
        <f>AVERAGEIFS(Data!F:F,Data!B:B,'Data Prep'!$B$3,Data!A:A,'Data Prep'!$B$17,Data!C:C,'Data Prep'!O8)</f>
        <v>95714</v>
      </c>
      <c r="T8" s="16">
        <f t="shared" si="4"/>
        <v>-95714</v>
      </c>
    </row>
    <row r="9" spans="1:20" x14ac:dyDescent="0.3">
      <c r="A9" t="str">
        <v>Manufacturing</v>
      </c>
      <c r="D9" t="s">
        <v>58</v>
      </c>
      <c r="E9" s="9">
        <f t="shared" si="0"/>
        <v>53607.208333333336</v>
      </c>
      <c r="F9" s="10">
        <f t="shared" si="1"/>
        <v>0</v>
      </c>
      <c r="H9" t="s">
        <v>51</v>
      </c>
      <c r="I9" s="1">
        <f>SUMIFS(Data!E:E,Data!B:B,$H9,Data!A:A,'Data Prep'!$B$17)</f>
        <v>7136444</v>
      </c>
      <c r="M9" s="1"/>
      <c r="O9" t="str">
        <v>Delaware</v>
      </c>
      <c r="P9">
        <f t="shared" si="2"/>
        <v>61669</v>
      </c>
      <c r="Q9" vm="7">
        <v>967171</v>
      </c>
      <c r="R9" s="15">
        <f t="shared" si="3"/>
        <v>63.762250935977193</v>
      </c>
      <c r="S9" s="10">
        <f>AVERAGEIFS(Data!F:F,Data!B:B,'Data Prep'!$B$3,Data!A:A,'Data Prep'!$B$17,Data!C:C,'Data Prep'!O9)</f>
        <v>85651</v>
      </c>
      <c r="T9" s="16">
        <f t="shared" si="4"/>
        <v>-85651</v>
      </c>
    </row>
    <row r="10" spans="1:20" x14ac:dyDescent="0.3">
      <c r="A10" t="str">
        <v>Natural Resources</v>
      </c>
      <c r="D10" t="s">
        <v>54</v>
      </c>
      <c r="E10" s="9">
        <f t="shared" si="0"/>
        <v>49366.8125</v>
      </c>
      <c r="F10" s="10">
        <f t="shared" si="1"/>
        <v>0</v>
      </c>
      <c r="H10" t="s">
        <v>60</v>
      </c>
      <c r="I10" s="1">
        <f>SUMIFS(Data!E:E,Data!B:B,$H10,Data!A:A,'Data Prep'!$B$17)</f>
        <v>3843699</v>
      </c>
      <c r="M10" s="1"/>
      <c r="O10" t="str">
        <v>Florida</v>
      </c>
      <c r="P10">
        <f t="shared" si="2"/>
        <v>1358317</v>
      </c>
      <c r="Q10" vm="8">
        <v>21670000</v>
      </c>
      <c r="R10" s="15">
        <f t="shared" si="3"/>
        <v>62.68191047531149</v>
      </c>
      <c r="S10" s="10">
        <f>AVERAGEIFS(Data!F:F,Data!B:B,'Data Prep'!$B$3,Data!A:A,'Data Prep'!$B$17,Data!C:C,'Data Prep'!O10)</f>
        <v>68223</v>
      </c>
      <c r="T10" s="16">
        <f t="shared" si="4"/>
        <v>-68223</v>
      </c>
    </row>
    <row r="11" spans="1:20" x14ac:dyDescent="0.3">
      <c r="A11" t="str">
        <v>Other Services</v>
      </c>
      <c r="D11" t="s">
        <v>60</v>
      </c>
      <c r="E11" s="9">
        <f t="shared" si="0"/>
        <v>40790.1875</v>
      </c>
      <c r="F11" s="10">
        <f t="shared" si="1"/>
        <v>0</v>
      </c>
      <c r="H11" t="s">
        <v>53</v>
      </c>
      <c r="I11" s="1">
        <f>SUMIFS(Data!E:E,Data!B:B,$H11,Data!A:A,'Data Prep'!$B$17)</f>
        <v>2677815</v>
      </c>
      <c r="M11" s="1"/>
      <c r="O11" t="str">
        <v>Georgia</v>
      </c>
      <c r="P11">
        <f t="shared" si="2"/>
        <v>692452</v>
      </c>
      <c r="Q11" vm="9">
        <v>10519475</v>
      </c>
      <c r="R11" s="15">
        <f t="shared" si="3"/>
        <v>65.825718488802906</v>
      </c>
      <c r="S11" s="10">
        <f>AVERAGEIFS(Data!F:F,Data!B:B,'Data Prep'!$B$3,Data!A:A,'Data Prep'!$B$17,Data!C:C,'Data Prep'!O11)</f>
        <v>76331</v>
      </c>
      <c r="T11" s="16">
        <f t="shared" si="4"/>
        <v>-76331</v>
      </c>
    </row>
    <row r="12" spans="1:20" x14ac:dyDescent="0.3">
      <c r="A12" t="str">
        <v>Trade &amp; Transportation</v>
      </c>
      <c r="D12" t="s">
        <v>59</v>
      </c>
      <c r="E12" s="9">
        <f t="shared" si="0"/>
        <v>23286.416666666668</v>
      </c>
      <c r="F12" s="10">
        <f t="shared" si="1"/>
        <v>0</v>
      </c>
      <c r="H12" t="s">
        <v>55</v>
      </c>
      <c r="I12" s="1">
        <f>SUMIFS(Data!E:E,Data!B:B,$H12,Data!A:A,'Data Prep'!$B$17)</f>
        <v>1762873</v>
      </c>
      <c r="M12" s="1"/>
      <c r="O12" t="str">
        <v>Idaho</v>
      </c>
      <c r="P12">
        <f t="shared" si="2"/>
        <v>97097</v>
      </c>
      <c r="Q12" vm="10">
        <v>1754208</v>
      </c>
      <c r="R12" s="15">
        <f t="shared" si="3"/>
        <v>55.350904795782483</v>
      </c>
      <c r="S12" s="10">
        <f>AVERAGEIFS(Data!F:F,Data!B:B,'Data Prep'!$B$3,Data!A:A,'Data Prep'!$B$17,Data!C:C,'Data Prep'!O12)</f>
        <v>59743</v>
      </c>
      <c r="T12" s="16">
        <f t="shared" si="4"/>
        <v>-59743</v>
      </c>
    </row>
    <row r="13" spans="1:20" x14ac:dyDescent="0.3">
      <c r="O13" t="str">
        <v>Illinois</v>
      </c>
      <c r="P13">
        <f t="shared" si="2"/>
        <v>892150</v>
      </c>
      <c r="Q13" vm="11">
        <v>12741080</v>
      </c>
      <c r="R13" s="15">
        <f t="shared" si="3"/>
        <v>70.021536635826791</v>
      </c>
      <c r="S13" s="10">
        <f>AVERAGEIFS(Data!F:F,Data!B:B,'Data Prep'!$B$3,Data!A:A,'Data Prep'!$B$17,Data!C:C,'Data Prep'!O13)</f>
        <v>83889</v>
      </c>
      <c r="T13" s="16">
        <f t="shared" si="4"/>
        <v>-83889</v>
      </c>
    </row>
    <row r="14" spans="1:20" x14ac:dyDescent="0.3">
      <c r="D14" t="str" cm="1">
        <f t="array" ref="D14">INDEX(D3:D12,E18)</f>
        <v>Construction</v>
      </c>
      <c r="O14" t="str">
        <v>Indiana</v>
      </c>
      <c r="P14">
        <f t="shared" si="2"/>
        <v>326745</v>
      </c>
      <c r="Q14" vm="12">
        <v>6691878</v>
      </c>
      <c r="R14" s="15">
        <f t="shared" si="3"/>
        <v>48.827100553835557</v>
      </c>
      <c r="S14" s="10">
        <f>AVERAGEIFS(Data!F:F,Data!B:B,'Data Prep'!$B$3,Data!A:A,'Data Prep'!$B$17,Data!C:C,'Data Prep'!O14)</f>
        <v>58578</v>
      </c>
      <c r="T14" s="16">
        <f t="shared" si="4"/>
        <v>-58578</v>
      </c>
    </row>
    <row r="15" spans="1:20" x14ac:dyDescent="0.3">
      <c r="A15" s="8" t="s">
        <v>65</v>
      </c>
      <c r="B15" s="5"/>
      <c r="H15" s="11" t="str">
        <f>B3</f>
        <v>Business Services</v>
      </c>
      <c r="I15">
        <f>_xlfn.XLOOKUP(H15,H3:H12,I3:I12,"Not Found",0,1)</f>
        <v>20065896</v>
      </c>
      <c r="O15" t="str">
        <v>Iowa</v>
      </c>
      <c r="P15">
        <f t="shared" si="2"/>
        <v>134822</v>
      </c>
      <c r="Q15" vm="13">
        <v>3156145</v>
      </c>
      <c r="R15" s="15">
        <f t="shared" si="3"/>
        <v>42.717302278570855</v>
      </c>
      <c r="S15" s="10">
        <f>AVERAGEIFS(Data!F:F,Data!B:B,'Data Prep'!$B$3,Data!A:A,'Data Prep'!$B$17,Data!C:C,'Data Prep'!O15)</f>
        <v>61793</v>
      </c>
      <c r="T15" s="16">
        <f t="shared" si="4"/>
        <v>-61793</v>
      </c>
    </row>
    <row r="16" spans="1:20" x14ac:dyDescent="0.3">
      <c r="H16" s="11" t="s">
        <v>71</v>
      </c>
      <c r="I16">
        <f>SUM(I3:I12) -I15</f>
        <v>96583443</v>
      </c>
      <c r="O16" t="str">
        <v>Kansas</v>
      </c>
      <c r="P16">
        <f t="shared" si="2"/>
        <v>168813</v>
      </c>
      <c r="Q16" vm="14">
        <v>2911505</v>
      </c>
      <c r="R16" s="15">
        <f t="shared" si="3"/>
        <v>57.981353286358775</v>
      </c>
      <c r="S16" s="10">
        <f>AVERAGEIFS(Data!F:F,Data!B:B,'Data Prep'!$B$3,Data!A:A,'Data Prep'!$B$17,Data!C:C,'Data Prep'!O16)</f>
        <v>69538</v>
      </c>
      <c r="T16" s="16">
        <f t="shared" si="4"/>
        <v>-69538</v>
      </c>
    </row>
    <row r="17" spans="1:20" x14ac:dyDescent="0.3">
      <c r="A17" s="11" t="s">
        <v>66</v>
      </c>
      <c r="B17" s="11">
        <v>2020</v>
      </c>
      <c r="H17" s="11" t="s">
        <v>81</v>
      </c>
      <c r="I17" s="18">
        <f>I15 / SUM(I15:I16)</f>
        <v>0.17201894303061588</v>
      </c>
      <c r="O17" t="str">
        <v>Kentucky</v>
      </c>
      <c r="P17">
        <f t="shared" si="2"/>
        <v>207575</v>
      </c>
      <c r="Q17" vm="15">
        <v>4468402</v>
      </c>
      <c r="R17" s="15">
        <f t="shared" si="3"/>
        <v>46.4539672124397</v>
      </c>
      <c r="S17" s="10">
        <f>AVERAGEIFS(Data!F:F,Data!B:B,'Data Prep'!$B$3,Data!A:A,'Data Prep'!$B$17,Data!C:C,'Data Prep'!O17)</f>
        <v>55987</v>
      </c>
      <c r="T17" s="16">
        <f t="shared" si="4"/>
        <v>-55987</v>
      </c>
    </row>
    <row r="18" spans="1:20" x14ac:dyDescent="0.3">
      <c r="E18">
        <v>5</v>
      </c>
      <c r="O18" t="str">
        <v>Louisiana</v>
      </c>
      <c r="P18">
        <f t="shared" si="2"/>
        <v>204729</v>
      </c>
      <c r="Q18" vm="16">
        <v>4659978</v>
      </c>
      <c r="R18" s="15">
        <f t="shared" si="3"/>
        <v>43.933469213803157</v>
      </c>
      <c r="S18" s="10">
        <f>AVERAGEIFS(Data!F:F,Data!B:B,'Data Prep'!$B$3,Data!A:A,'Data Prep'!$B$17,Data!C:C,'Data Prep'!O18)</f>
        <v>60136</v>
      </c>
      <c r="T18" s="16">
        <f t="shared" si="4"/>
        <v>-60136</v>
      </c>
    </row>
    <row r="19" spans="1:20" x14ac:dyDescent="0.3">
      <c r="A19" s="8" t="s">
        <v>79</v>
      </c>
      <c r="B19" s="8"/>
      <c r="O19" t="str">
        <v>Maine</v>
      </c>
      <c r="P19">
        <f t="shared" si="2"/>
        <v>68952</v>
      </c>
      <c r="Q19" vm="17">
        <v>1338404</v>
      </c>
      <c r="R19" s="15">
        <f t="shared" si="3"/>
        <v>51.518076754104143</v>
      </c>
      <c r="S19" s="10">
        <f>AVERAGEIFS(Data!F:F,Data!B:B,'Data Prep'!$B$3,Data!A:A,'Data Prep'!$B$17,Data!C:C,'Data Prep'!O19)</f>
        <v>66178</v>
      </c>
      <c r="T19" s="16">
        <f t="shared" si="4"/>
        <v>-66178</v>
      </c>
    </row>
    <row r="20" spans="1:20" x14ac:dyDescent="0.3">
      <c r="O20" t="str">
        <v>Maryland</v>
      </c>
      <c r="P20">
        <f t="shared" si="2"/>
        <v>441860</v>
      </c>
      <c r="Q20" vm="18">
        <v>6042718</v>
      </c>
      <c r="R20" s="15">
        <f t="shared" si="3"/>
        <v>73.122723913311859</v>
      </c>
      <c r="S20" s="10">
        <f>AVERAGEIFS(Data!F:F,Data!B:B,'Data Prep'!$B$3,Data!A:A,'Data Prep'!$B$17,Data!C:C,'Data Prep'!O20)</f>
        <v>88391</v>
      </c>
      <c r="T20" s="16">
        <f t="shared" si="4"/>
        <v>-88391</v>
      </c>
    </row>
    <row r="21" spans="1:20" x14ac:dyDescent="0.3">
      <c r="A21" s="11" t="s">
        <v>80</v>
      </c>
      <c r="B21" t="str">
        <f>IF(DASHBOARD!A2=1,'Data Prep'!S2,'Data Prep'!R2)</f>
        <v>Average Wage</v>
      </c>
      <c r="O21" t="str">
        <v>Massachusetts</v>
      </c>
      <c r="P21">
        <f t="shared" si="2"/>
        <v>583792</v>
      </c>
      <c r="Q21" vm="19">
        <v>6902149</v>
      </c>
      <c r="R21" s="15">
        <f t="shared" si="3"/>
        <v>84.581193480465288</v>
      </c>
      <c r="S21" s="10">
        <f>AVERAGEIFS(Data!F:F,Data!B:B,'Data Prep'!$B$3,Data!A:A,'Data Prep'!$B$17,Data!C:C,'Data Prep'!O21)</f>
        <v>124638</v>
      </c>
      <c r="T21" s="16">
        <f t="shared" si="4"/>
        <v>-124638</v>
      </c>
    </row>
    <row r="22" spans="1:20" x14ac:dyDescent="0.3">
      <c r="O22" t="str">
        <v>Michigan</v>
      </c>
      <c r="P22">
        <f t="shared" si="2"/>
        <v>599657</v>
      </c>
      <c r="Q22" vm="20">
        <v>9995915</v>
      </c>
      <c r="R22" s="15">
        <f t="shared" si="3"/>
        <v>59.990205999150653</v>
      </c>
      <c r="S22" s="10">
        <f>AVERAGEIFS(Data!F:F,Data!B:B,'Data Prep'!$B$3,Data!A:A,'Data Prep'!$B$17,Data!C:C,'Data Prep'!O22)</f>
        <v>76432</v>
      </c>
      <c r="T22" s="16">
        <f t="shared" si="4"/>
        <v>-76432</v>
      </c>
    </row>
    <row r="23" spans="1:20" x14ac:dyDescent="0.3">
      <c r="O23" t="str">
        <v>Minnesota</v>
      </c>
      <c r="P23">
        <f t="shared" si="2"/>
        <v>361183</v>
      </c>
      <c r="Q23" vm="21">
        <v>5611179</v>
      </c>
      <c r="R23" s="15">
        <f t="shared" si="3"/>
        <v>64.368468730011998</v>
      </c>
      <c r="S23" s="10">
        <f>AVERAGEIFS(Data!F:F,Data!B:B,'Data Prep'!$B$3,Data!A:A,'Data Prep'!$B$17,Data!C:C,'Data Prep'!O23)</f>
        <v>91033</v>
      </c>
      <c r="T23" s="16">
        <f t="shared" si="4"/>
        <v>-91033</v>
      </c>
    </row>
    <row r="24" spans="1:20" x14ac:dyDescent="0.3">
      <c r="O24" t="str">
        <v>Mississippi</v>
      </c>
      <c r="P24">
        <f t="shared" si="2"/>
        <v>107758</v>
      </c>
      <c r="Q24" vm="22">
        <v>2963914</v>
      </c>
      <c r="R24" s="15">
        <f t="shared" si="3"/>
        <v>36.356655422525755</v>
      </c>
      <c r="S24" s="10">
        <f>AVERAGEIFS(Data!F:F,Data!B:B,'Data Prep'!$B$3,Data!A:A,'Data Prep'!$B$17,Data!C:C,'Data Prep'!O24)</f>
        <v>45573</v>
      </c>
      <c r="T24" s="16">
        <f t="shared" si="4"/>
        <v>-45573</v>
      </c>
    </row>
    <row r="25" spans="1:20" x14ac:dyDescent="0.3">
      <c r="O25" t="str">
        <v>Missouri</v>
      </c>
      <c r="P25">
        <f t="shared" si="2"/>
        <v>365657</v>
      </c>
      <c r="Q25" vm="23">
        <v>6126452</v>
      </c>
      <c r="R25" s="15">
        <f t="shared" si="3"/>
        <v>59.684953052762026</v>
      </c>
      <c r="S25" s="10">
        <f>AVERAGEIFS(Data!F:F,Data!B:B,'Data Prep'!$B$3,Data!A:A,'Data Prep'!$B$17,Data!C:C,'Data Prep'!O25)</f>
        <v>72666</v>
      </c>
      <c r="T25" s="16">
        <f t="shared" si="4"/>
        <v>-72666</v>
      </c>
    </row>
    <row r="26" spans="1:20" x14ac:dyDescent="0.3">
      <c r="O26" t="str">
        <v>Montana</v>
      </c>
      <c r="P26">
        <f t="shared" si="2"/>
        <v>43549</v>
      </c>
      <c r="Q26" vm="24">
        <v>1062305</v>
      </c>
      <c r="R26" s="15">
        <f t="shared" si="3"/>
        <v>40.994817872456586</v>
      </c>
      <c r="S26" s="10">
        <f>AVERAGEIFS(Data!F:F,Data!B:B,'Data Prep'!$B$3,Data!A:A,'Data Prep'!$B$17,Data!C:C,'Data Prep'!O26)</f>
        <v>59785</v>
      </c>
      <c r="T26" s="16">
        <f t="shared" si="4"/>
        <v>-59785</v>
      </c>
    </row>
    <row r="27" spans="1:20" x14ac:dyDescent="0.3">
      <c r="O27" t="str">
        <v>Nebraska</v>
      </c>
      <c r="P27">
        <f t="shared" si="2"/>
        <v>117288</v>
      </c>
      <c r="Q27" vm="25">
        <v>1929268</v>
      </c>
      <c r="R27" s="15">
        <f t="shared" si="3"/>
        <v>60.79404209264861</v>
      </c>
      <c r="S27" s="10">
        <f>AVERAGEIFS(Data!F:F,Data!B:B,'Data Prep'!$B$3,Data!A:A,'Data Prep'!$B$17,Data!C:C,'Data Prep'!O27)</f>
        <v>65292</v>
      </c>
      <c r="T27" s="16">
        <f t="shared" si="4"/>
        <v>-65292</v>
      </c>
    </row>
    <row r="28" spans="1:20" x14ac:dyDescent="0.3">
      <c r="O28" t="str">
        <v>Nevada</v>
      </c>
      <c r="P28">
        <f t="shared" si="2"/>
        <v>179092</v>
      </c>
      <c r="Q28" vm="26">
        <v>3034392</v>
      </c>
      <c r="R28" s="15">
        <f t="shared" si="3"/>
        <v>59.020719801528607</v>
      </c>
      <c r="S28" s="10">
        <f>AVERAGEIFS(Data!F:F,Data!B:B,'Data Prep'!$B$3,Data!A:A,'Data Prep'!$B$17,Data!C:C,'Data Prep'!O28)</f>
        <v>67081</v>
      </c>
      <c r="T28" s="16">
        <f t="shared" si="4"/>
        <v>-67081</v>
      </c>
    </row>
    <row r="29" spans="1:20" x14ac:dyDescent="0.3">
      <c r="O29" t="str">
        <v>New Hampshire</v>
      </c>
      <c r="P29">
        <f t="shared" si="2"/>
        <v>81639</v>
      </c>
      <c r="Q29" vm="27">
        <v>1356458</v>
      </c>
      <c r="R29" s="15">
        <f t="shared" si="3"/>
        <v>60.185424097170717</v>
      </c>
      <c r="S29" s="10">
        <f>AVERAGEIFS(Data!F:F,Data!B:B,'Data Prep'!$B$3,Data!A:A,'Data Prep'!$B$17,Data!C:C,'Data Prep'!O29)</f>
        <v>88167</v>
      </c>
      <c r="T29" s="16">
        <f t="shared" si="4"/>
        <v>-88167</v>
      </c>
    </row>
    <row r="30" spans="1:20" x14ac:dyDescent="0.3">
      <c r="O30" t="str">
        <v>New Jersey</v>
      </c>
      <c r="P30">
        <f t="shared" si="2"/>
        <v>643507</v>
      </c>
      <c r="Q30" vm="28">
        <v>8908520</v>
      </c>
      <c r="R30" s="15">
        <f t="shared" si="3"/>
        <v>72.235006488170868</v>
      </c>
      <c r="S30" s="10">
        <f>AVERAGEIFS(Data!F:F,Data!B:B,'Data Prep'!$B$3,Data!A:A,'Data Prep'!$B$17,Data!C:C,'Data Prep'!O30)</f>
        <v>102666</v>
      </c>
      <c r="T30" s="16">
        <f t="shared" si="4"/>
        <v>-102666</v>
      </c>
    </row>
    <row r="31" spans="1:20" x14ac:dyDescent="0.3">
      <c r="O31" t="str">
        <v>New Mexico</v>
      </c>
      <c r="P31">
        <f t="shared" si="2"/>
        <v>107707</v>
      </c>
      <c r="Q31" vm="29">
        <v>2095428</v>
      </c>
      <c r="R31" s="15">
        <f t="shared" si="3"/>
        <v>51.400954840729433</v>
      </c>
      <c r="S31" s="10">
        <f>AVERAGEIFS(Data!F:F,Data!B:B,'Data Prep'!$B$3,Data!A:A,'Data Prep'!$B$17,Data!C:C,'Data Prep'!O31)</f>
        <v>69938</v>
      </c>
      <c r="T31" s="16">
        <f t="shared" si="4"/>
        <v>-69938</v>
      </c>
    </row>
    <row r="32" spans="1:20" x14ac:dyDescent="0.3">
      <c r="O32" t="str">
        <v>New York</v>
      </c>
      <c r="P32">
        <f t="shared" si="2"/>
        <v>1242471</v>
      </c>
      <c r="Q32" vm="30">
        <v>19542209</v>
      </c>
      <c r="R32" s="15">
        <f t="shared" si="3"/>
        <v>63.578841061417371</v>
      </c>
      <c r="S32" s="10">
        <f>AVERAGEIFS(Data!F:F,Data!B:B,'Data Prep'!$B$3,Data!A:A,'Data Prep'!$B$17,Data!C:C,'Data Prep'!O32)</f>
        <v>109413</v>
      </c>
      <c r="T32" s="16">
        <f t="shared" si="4"/>
        <v>-109413</v>
      </c>
    </row>
    <row r="33" spans="15:20" x14ac:dyDescent="0.3">
      <c r="O33" t="str">
        <v>North Carolina</v>
      </c>
      <c r="P33">
        <f t="shared" si="2"/>
        <v>637719</v>
      </c>
      <c r="Q33" vm="31">
        <v>10383620</v>
      </c>
      <c r="R33" s="15">
        <f t="shared" si="3"/>
        <v>61.415864602132977</v>
      </c>
      <c r="S33" s="10">
        <f>AVERAGEIFS(Data!F:F,Data!B:B,'Data Prep'!$B$3,Data!A:A,'Data Prep'!$B$17,Data!C:C,'Data Prep'!O33)</f>
        <v>72078</v>
      </c>
      <c r="T33" s="16">
        <f t="shared" si="4"/>
        <v>-72078</v>
      </c>
    </row>
    <row r="34" spans="15:20" x14ac:dyDescent="0.3">
      <c r="O34" t="str">
        <v>North Dakota</v>
      </c>
      <c r="P34">
        <f t="shared" si="2"/>
        <v>31642</v>
      </c>
      <c r="Q34" vm="32">
        <v>760077</v>
      </c>
      <c r="R34" s="15">
        <f t="shared" si="3"/>
        <v>41.629992750734466</v>
      </c>
      <c r="S34" s="10">
        <f>AVERAGEIFS(Data!F:F,Data!B:B,'Data Prep'!$B$3,Data!A:A,'Data Prep'!$B$17,Data!C:C,'Data Prep'!O34)</f>
        <v>65877</v>
      </c>
      <c r="T34" s="16">
        <f t="shared" si="4"/>
        <v>-65877</v>
      </c>
    </row>
    <row r="35" spans="15:20" x14ac:dyDescent="0.3">
      <c r="O35" t="str">
        <v>Ohio</v>
      </c>
      <c r="P35">
        <f t="shared" si="2"/>
        <v>697244</v>
      </c>
      <c r="Q35" vm="33">
        <v>11689442</v>
      </c>
      <c r="R35" s="15">
        <f t="shared" si="3"/>
        <v>59.647329615904681</v>
      </c>
      <c r="S35" s="10">
        <f>AVERAGEIFS(Data!F:F,Data!B:B,'Data Prep'!$B$3,Data!A:A,'Data Prep'!$B$17,Data!C:C,'Data Prep'!O35)</f>
        <v>71920</v>
      </c>
      <c r="T35" s="16">
        <f t="shared" si="4"/>
        <v>-71920</v>
      </c>
    </row>
    <row r="36" spans="15:20" x14ac:dyDescent="0.3">
      <c r="O36" t="str">
        <v>Oklahoma</v>
      </c>
      <c r="P36">
        <f t="shared" si="2"/>
        <v>185307</v>
      </c>
      <c r="Q36" vm="34">
        <v>3943079</v>
      </c>
      <c r="R36" s="15">
        <f t="shared" si="3"/>
        <v>46.995507825229978</v>
      </c>
      <c r="S36" s="10">
        <f>AVERAGEIFS(Data!F:F,Data!B:B,'Data Prep'!$B$3,Data!A:A,'Data Prep'!$B$17,Data!C:C,'Data Prep'!O36)</f>
        <v>58539</v>
      </c>
      <c r="T36" s="16">
        <f t="shared" si="4"/>
        <v>-58539</v>
      </c>
    </row>
    <row r="37" spans="15:20" x14ac:dyDescent="0.3">
      <c r="O37" t="str">
        <v>Oregon</v>
      </c>
      <c r="P37">
        <f t="shared" si="2"/>
        <v>242218</v>
      </c>
      <c r="Q37" vm="35">
        <v>4190713</v>
      </c>
      <c r="R37" s="15">
        <f t="shared" si="3"/>
        <v>57.798756440729775</v>
      </c>
      <c r="S37" s="10">
        <f>AVERAGEIFS(Data!F:F,Data!B:B,'Data Prep'!$B$3,Data!A:A,'Data Prep'!$B$17,Data!C:C,'Data Prep'!O37)</f>
        <v>81224</v>
      </c>
      <c r="T37" s="16">
        <f t="shared" si="4"/>
        <v>-81224</v>
      </c>
    </row>
    <row r="38" spans="15:20" x14ac:dyDescent="0.3">
      <c r="O38" t="str">
        <v>Pennsylvania</v>
      </c>
      <c r="P38">
        <f t="shared" si="2"/>
        <v>766122</v>
      </c>
      <c r="Q38" vm="36">
        <v>12807060</v>
      </c>
      <c r="R38" s="15">
        <f t="shared" si="3"/>
        <v>59.820286623159411</v>
      </c>
      <c r="S38" s="10">
        <f>AVERAGEIFS(Data!F:F,Data!B:B,'Data Prep'!$B$3,Data!A:A,'Data Prep'!$B$17,Data!C:C,'Data Prep'!O38)</f>
        <v>86971</v>
      </c>
      <c r="T38" s="16">
        <f t="shared" si="4"/>
        <v>-86971</v>
      </c>
    </row>
    <row r="39" spans="15:20" x14ac:dyDescent="0.3">
      <c r="O39" t="str">
        <v>Rhode Island</v>
      </c>
      <c r="P39">
        <f t="shared" si="2"/>
        <v>65232</v>
      </c>
      <c r="Q39" vm="37">
        <v>1057315</v>
      </c>
      <c r="R39" s="15">
        <f t="shared" si="3"/>
        <v>61.695899519064803</v>
      </c>
      <c r="S39" s="10">
        <f>AVERAGEIFS(Data!F:F,Data!B:B,'Data Prep'!$B$3,Data!A:A,'Data Prep'!$B$17,Data!C:C,'Data Prep'!O39)</f>
        <v>75829</v>
      </c>
      <c r="T39" s="16">
        <f t="shared" si="4"/>
        <v>-75829</v>
      </c>
    </row>
    <row r="40" spans="15:20" x14ac:dyDescent="0.3">
      <c r="O40" t="str">
        <v>South Carolina</v>
      </c>
      <c r="P40">
        <f t="shared" si="2"/>
        <v>281874</v>
      </c>
      <c r="Q40" vm="38">
        <v>5084127</v>
      </c>
      <c r="R40" s="15">
        <f t="shared" si="3"/>
        <v>55.441966732931732</v>
      </c>
      <c r="S40" s="10">
        <f>AVERAGEIFS(Data!F:F,Data!B:B,'Data Prep'!$B$3,Data!A:A,'Data Prep'!$B$17,Data!C:C,'Data Prep'!O40)</f>
        <v>56907</v>
      </c>
      <c r="T40" s="16">
        <f t="shared" si="4"/>
        <v>-56907</v>
      </c>
    </row>
    <row r="41" spans="15:20" x14ac:dyDescent="0.3">
      <c r="O41" t="str">
        <v>South Dakota</v>
      </c>
      <c r="P41">
        <f t="shared" si="2"/>
        <v>32771</v>
      </c>
      <c r="Q41" vm="39">
        <v>882235</v>
      </c>
      <c r="R41" s="15">
        <f t="shared" si="3"/>
        <v>37.145431772713621</v>
      </c>
      <c r="S41" s="10">
        <f>AVERAGEIFS(Data!F:F,Data!B:B,'Data Prep'!$B$3,Data!A:A,'Data Prep'!$B$17,Data!C:C,'Data Prep'!O41)</f>
        <v>63709</v>
      </c>
      <c r="T41" s="16">
        <f t="shared" si="4"/>
        <v>-63709</v>
      </c>
    </row>
    <row r="42" spans="15:20" x14ac:dyDescent="0.3">
      <c r="O42" t="str">
        <v>Tennessee</v>
      </c>
      <c r="P42">
        <f t="shared" si="2"/>
        <v>414644</v>
      </c>
      <c r="Q42" vm="40">
        <v>6770010</v>
      </c>
      <c r="R42" s="15">
        <f t="shared" si="3"/>
        <v>61.247176887478751</v>
      </c>
      <c r="S42" s="10">
        <f>AVERAGEIFS(Data!F:F,Data!B:B,'Data Prep'!$B$3,Data!A:A,'Data Prep'!$B$17,Data!C:C,'Data Prep'!O42)</f>
        <v>66460</v>
      </c>
      <c r="T42" s="16">
        <f t="shared" si="4"/>
        <v>-66460</v>
      </c>
    </row>
    <row r="43" spans="15:20" x14ac:dyDescent="0.3">
      <c r="O43" t="str">
        <v>Texas</v>
      </c>
      <c r="P43">
        <f t="shared" si="2"/>
        <v>1758991</v>
      </c>
      <c r="Q43" vm="41">
        <v>28701845</v>
      </c>
      <c r="R43" s="15">
        <f t="shared" si="3"/>
        <v>61.2849452709399</v>
      </c>
      <c r="S43" s="10">
        <f>AVERAGEIFS(Data!F:F,Data!B:B,'Data Prep'!$B$3,Data!A:A,'Data Prep'!$B$17,Data!C:C,'Data Prep'!O43)</f>
        <v>81123</v>
      </c>
      <c r="T43" s="16">
        <f t="shared" si="4"/>
        <v>-81123</v>
      </c>
    </row>
    <row r="44" spans="15:20" x14ac:dyDescent="0.3">
      <c r="O44" t="str">
        <v>Utah</v>
      </c>
      <c r="P44">
        <f t="shared" si="2"/>
        <v>223284</v>
      </c>
      <c r="Q44" vm="42">
        <v>3161105</v>
      </c>
      <c r="R44" s="15">
        <f t="shared" si="3"/>
        <v>70.634793845822898</v>
      </c>
      <c r="S44" s="10">
        <f>AVERAGEIFS(Data!F:F,Data!B:B,'Data Prep'!$B$3,Data!A:A,'Data Prep'!$B$17,Data!C:C,'Data Prep'!O44)</f>
        <v>68355</v>
      </c>
      <c r="T44" s="16">
        <f t="shared" si="4"/>
        <v>-68355</v>
      </c>
    </row>
    <row r="45" spans="15:20" x14ac:dyDescent="0.3">
      <c r="O45" t="str">
        <v>Vermont</v>
      </c>
      <c r="P45">
        <f t="shared" si="2"/>
        <v>28512</v>
      </c>
      <c r="Q45" vm="43">
        <v>626299</v>
      </c>
      <c r="R45" s="15">
        <f t="shared" si="3"/>
        <v>45.524581709375234</v>
      </c>
      <c r="S45" s="10">
        <f>AVERAGEIFS(Data!F:F,Data!B:B,'Data Prep'!$B$3,Data!A:A,'Data Prep'!$B$17,Data!C:C,'Data Prep'!O45)</f>
        <v>74442</v>
      </c>
      <c r="T45" s="16">
        <f t="shared" si="4"/>
        <v>-74442</v>
      </c>
    </row>
    <row r="46" spans="15:20" x14ac:dyDescent="0.3">
      <c r="O46" t="str">
        <v>Virginia</v>
      </c>
      <c r="P46">
        <f t="shared" si="2"/>
        <v>752090</v>
      </c>
      <c r="Q46" vm="44">
        <v>8517685</v>
      </c>
      <c r="R46" s="15">
        <f t="shared" si="3"/>
        <v>88.297465802034239</v>
      </c>
      <c r="S46" s="10">
        <f>AVERAGEIFS(Data!F:F,Data!B:B,'Data Prep'!$B$3,Data!A:A,'Data Prep'!$B$17,Data!C:C,'Data Prep'!O46)</f>
        <v>96046</v>
      </c>
      <c r="T46" s="16">
        <f t="shared" si="4"/>
        <v>-96046</v>
      </c>
    </row>
    <row r="47" spans="15:20" x14ac:dyDescent="0.3">
      <c r="O47" t="str">
        <v>Washington</v>
      </c>
      <c r="P47">
        <f t="shared" si="2"/>
        <v>415190</v>
      </c>
      <c r="Q47" vm="45">
        <v>7614893</v>
      </c>
      <c r="R47" s="15">
        <f t="shared" si="3"/>
        <v>54.523418779489091</v>
      </c>
      <c r="S47" s="10">
        <f>AVERAGEIFS(Data!F:F,Data!B:B,'Data Prep'!$B$3,Data!A:A,'Data Prep'!$B$17,Data!C:C,'Data Prep'!O47)</f>
        <v>92279</v>
      </c>
      <c r="T47" s="16">
        <f t="shared" si="4"/>
        <v>-92279</v>
      </c>
    </row>
    <row r="48" spans="15:20" x14ac:dyDescent="0.3">
      <c r="O48" t="str">
        <v>West Virginia</v>
      </c>
      <c r="P48">
        <f t="shared" si="2"/>
        <v>65715</v>
      </c>
      <c r="Q48" vm="46">
        <v>1805832</v>
      </c>
      <c r="R48" s="15">
        <f t="shared" si="3"/>
        <v>36.390428345493937</v>
      </c>
      <c r="S48" s="10">
        <f>AVERAGEIFS(Data!F:F,Data!B:B,'Data Prep'!$B$3,Data!A:A,'Data Prep'!$B$17,Data!C:C,'Data Prep'!O48)</f>
        <v>53557</v>
      </c>
      <c r="T48" s="16">
        <f t="shared" si="4"/>
        <v>-53557</v>
      </c>
    </row>
    <row r="49" spans="15:20" x14ac:dyDescent="0.3">
      <c r="O49" t="str">
        <v>Wisconsin</v>
      </c>
      <c r="P49">
        <f t="shared" si="2"/>
        <v>309780</v>
      </c>
      <c r="Q49" vm="47">
        <v>5813568</v>
      </c>
      <c r="R49" s="15">
        <f t="shared" si="3"/>
        <v>53.285693054592294</v>
      </c>
      <c r="S49" s="10">
        <f>AVERAGEIFS(Data!F:F,Data!B:B,'Data Prep'!$B$3,Data!A:A,'Data Prep'!$B$17,Data!C:C,'Data Prep'!O49)</f>
        <v>67254</v>
      </c>
      <c r="T49" s="16">
        <f t="shared" si="4"/>
        <v>-67254</v>
      </c>
    </row>
    <row r="50" spans="15:20" x14ac:dyDescent="0.3">
      <c r="O50" t="str">
        <v>Wyoming</v>
      </c>
      <c r="P50">
        <f t="shared" si="2"/>
        <v>18382</v>
      </c>
      <c r="Q50" vm="48">
        <v>577737</v>
      </c>
      <c r="R50" s="15">
        <f t="shared" si="3"/>
        <v>31.817245563292644</v>
      </c>
      <c r="S50" s="10">
        <f>AVERAGEIFS(Data!F:F,Data!B:B,'Data Prep'!$B$3,Data!A:A,'Data Prep'!$B$17,Data!C:C,'Data Prep'!O50)</f>
        <v>60233</v>
      </c>
      <c r="T50" s="16">
        <f t="shared" si="4"/>
        <v>-60233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0D3F-191D-490B-8594-2121BAE03A0D}">
  <sheetPr codeName="Sheet3">
    <tabColor theme="8" tint="0.59999389629810485"/>
  </sheetPr>
  <dimension ref="A1:J34"/>
  <sheetViews>
    <sheetView showGridLines="0" showRowColHeaders="0" tabSelected="1" zoomScaleNormal="100" workbookViewId="0">
      <selection activeCell="K6" sqref="K6"/>
    </sheetView>
  </sheetViews>
  <sheetFormatPr defaultColWidth="0" defaultRowHeight="14.4" zeroHeight="1" x14ac:dyDescent="0.3"/>
  <cols>
    <col min="1" max="1" width="6.6640625" customWidth="1"/>
    <col min="2" max="2" width="37" bestFit="1" customWidth="1"/>
    <col min="3" max="3" width="8.88671875" customWidth="1"/>
    <col min="4" max="4" width="34.5546875" bestFit="1" customWidth="1"/>
    <col min="5" max="8" width="8.88671875" customWidth="1"/>
    <col min="9" max="10" width="35.44140625" bestFit="1" customWidth="1"/>
    <col min="11" max="12" width="8.88671875" customWidth="1"/>
    <col min="13" max="16384" width="8.88671875" hidden="1"/>
  </cols>
  <sheetData>
    <row r="1" spans="1:2" x14ac:dyDescent="0.3">
      <c r="A1" s="19">
        <v>8</v>
      </c>
    </row>
    <row r="2" spans="1:2" x14ac:dyDescent="0.3">
      <c r="A2" s="19">
        <v>1</v>
      </c>
    </row>
    <row r="3" spans="1:2" x14ac:dyDescent="0.3"/>
    <row r="4" spans="1:2" x14ac:dyDescent="0.3"/>
    <row r="5" spans="1:2" x14ac:dyDescent="0.3"/>
    <row r="6" spans="1:2" ht="25.8" x14ac:dyDescent="0.5">
      <c r="B6" s="17" t="str" cm="1">
        <f t="array" ref="B6">INDEX('Data Prep'!D3:D12,11-DASHBOARD!A1)</f>
        <v>Business Services</v>
      </c>
    </row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ht="13.2" customHeight="1" x14ac:dyDescent="0.3"/>
    <row r="34" x14ac:dyDescent="0.3"/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6" r:id="rId4" name="Spinner 10">
              <controlPr defaultSize="0" autoPict="0">
                <anchor moveWithCells="1" sizeWithCells="1">
                  <from>
                    <xdr:col>2</xdr:col>
                    <xdr:colOff>15240</xdr:colOff>
                    <xdr:row>4</xdr:row>
                    <xdr:rowOff>160020</xdr:rowOff>
                  </from>
                  <to>
                    <xdr:col>2</xdr:col>
                    <xdr:colOff>480060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5" name="Option Button 13">
              <controlPr defaultSize="0" autoFill="0" autoLine="0" autoPict="0" altText="Average Wage">
                <anchor moveWithCells="1">
                  <from>
                    <xdr:col>8</xdr:col>
                    <xdr:colOff>891540</xdr:colOff>
                    <xdr:row>7</xdr:row>
                    <xdr:rowOff>83820</xdr:rowOff>
                  </from>
                  <to>
                    <xdr:col>8</xdr:col>
                    <xdr:colOff>1882140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6" name="Option Button 17">
              <controlPr defaultSize="0" autoFill="0" autoLine="0" autoPict="0">
                <anchor moveWithCells="1">
                  <from>
                    <xdr:col>9</xdr:col>
                    <xdr:colOff>617220</xdr:colOff>
                    <xdr:row>7</xdr:row>
                    <xdr:rowOff>99060</xdr:rowOff>
                  </from>
                  <to>
                    <xdr:col>9</xdr:col>
                    <xdr:colOff>2270760</xdr:colOff>
                    <xdr:row>8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38D5-243E-40BC-8CC2-CB58F56A8AD0}">
  <sheetPr codeName="Sheet4"/>
  <dimension ref="A1:B49"/>
  <sheetViews>
    <sheetView workbookViewId="0">
      <selection activeCell="B2" sqref="B2:B49"/>
    </sheetView>
  </sheetViews>
  <sheetFormatPr defaultRowHeight="14.4" x14ac:dyDescent="0.3"/>
  <cols>
    <col min="1" max="1" width="15.5546875" customWidth="1"/>
    <col min="2" max="2" width="11.44140625" customWidth="1"/>
  </cols>
  <sheetData>
    <row r="1" spans="1:2" x14ac:dyDescent="0.3">
      <c r="A1" s="3" t="s">
        <v>0</v>
      </c>
      <c r="B1" s="13" t="s">
        <v>76</v>
      </c>
    </row>
    <row r="2" spans="1:2" x14ac:dyDescent="0.3">
      <c r="A2" t="s">
        <v>1</v>
      </c>
      <c r="B2" vm="1">
        <v>4887871</v>
      </c>
    </row>
    <row r="3" spans="1:2" x14ac:dyDescent="0.3">
      <c r="A3" t="s">
        <v>2</v>
      </c>
      <c r="B3" vm="2">
        <v>7171646</v>
      </c>
    </row>
    <row r="4" spans="1:2" x14ac:dyDescent="0.3">
      <c r="A4" t="s">
        <v>3</v>
      </c>
      <c r="B4" vm="3">
        <v>3013825</v>
      </c>
    </row>
    <row r="5" spans="1:2" x14ac:dyDescent="0.3">
      <c r="A5" t="s">
        <v>4</v>
      </c>
      <c r="B5" vm="4">
        <v>39557045</v>
      </c>
    </row>
    <row r="6" spans="1:2" x14ac:dyDescent="0.3">
      <c r="A6" t="s">
        <v>5</v>
      </c>
      <c r="B6" vm="5">
        <v>5695564</v>
      </c>
    </row>
    <row r="7" spans="1:2" x14ac:dyDescent="0.3">
      <c r="A7" t="s">
        <v>6</v>
      </c>
      <c r="B7" vm="6">
        <v>3572665</v>
      </c>
    </row>
    <row r="8" spans="1:2" x14ac:dyDescent="0.3">
      <c r="A8" t="s">
        <v>7</v>
      </c>
      <c r="B8" vm="7">
        <v>967171</v>
      </c>
    </row>
    <row r="9" spans="1:2" x14ac:dyDescent="0.3">
      <c r="A9" t="s">
        <v>8</v>
      </c>
      <c r="B9" vm="8">
        <v>21670000</v>
      </c>
    </row>
    <row r="10" spans="1:2" x14ac:dyDescent="0.3">
      <c r="A10" t="s">
        <v>9</v>
      </c>
      <c r="B10" vm="9">
        <v>10519475</v>
      </c>
    </row>
    <row r="11" spans="1:2" x14ac:dyDescent="0.3">
      <c r="A11" t="s">
        <v>10</v>
      </c>
      <c r="B11" vm="10">
        <v>1754208</v>
      </c>
    </row>
    <row r="12" spans="1:2" x14ac:dyDescent="0.3">
      <c r="A12" t="s">
        <v>11</v>
      </c>
      <c r="B12" vm="11">
        <v>12741080</v>
      </c>
    </row>
    <row r="13" spans="1:2" x14ac:dyDescent="0.3">
      <c r="A13" t="s">
        <v>12</v>
      </c>
      <c r="B13" vm="12">
        <v>6691878</v>
      </c>
    </row>
    <row r="14" spans="1:2" x14ac:dyDescent="0.3">
      <c r="A14" t="s">
        <v>13</v>
      </c>
      <c r="B14" vm="13">
        <v>3156145</v>
      </c>
    </row>
    <row r="15" spans="1:2" x14ac:dyDescent="0.3">
      <c r="A15" t="s">
        <v>14</v>
      </c>
      <c r="B15" vm="14">
        <v>2911505</v>
      </c>
    </row>
    <row r="16" spans="1:2" x14ac:dyDescent="0.3">
      <c r="A16" t="s">
        <v>15</v>
      </c>
      <c r="B16" vm="15">
        <v>4468402</v>
      </c>
    </row>
    <row r="17" spans="1:2" x14ac:dyDescent="0.3">
      <c r="A17" t="s">
        <v>16</v>
      </c>
      <c r="B17" vm="16">
        <v>4659978</v>
      </c>
    </row>
    <row r="18" spans="1:2" x14ac:dyDescent="0.3">
      <c r="A18" t="s">
        <v>17</v>
      </c>
      <c r="B18" vm="17">
        <v>1338404</v>
      </c>
    </row>
    <row r="19" spans="1:2" x14ac:dyDescent="0.3">
      <c r="A19" t="s">
        <v>18</v>
      </c>
      <c r="B19" vm="18">
        <v>6042718</v>
      </c>
    </row>
    <row r="20" spans="1:2" x14ac:dyDescent="0.3">
      <c r="A20" t="s">
        <v>19</v>
      </c>
      <c r="B20" vm="19">
        <v>6902149</v>
      </c>
    </row>
    <row r="21" spans="1:2" x14ac:dyDescent="0.3">
      <c r="A21" t="s">
        <v>20</v>
      </c>
      <c r="B21" vm="20">
        <v>9995915</v>
      </c>
    </row>
    <row r="22" spans="1:2" x14ac:dyDescent="0.3">
      <c r="A22" t="s">
        <v>21</v>
      </c>
      <c r="B22" vm="21">
        <v>5611179</v>
      </c>
    </row>
    <row r="23" spans="1:2" x14ac:dyDescent="0.3">
      <c r="A23" t="s">
        <v>22</v>
      </c>
      <c r="B23" vm="22">
        <v>2963914</v>
      </c>
    </row>
    <row r="24" spans="1:2" x14ac:dyDescent="0.3">
      <c r="A24" t="s">
        <v>23</v>
      </c>
      <c r="B24" vm="23">
        <v>6126452</v>
      </c>
    </row>
    <row r="25" spans="1:2" x14ac:dyDescent="0.3">
      <c r="A25" t="s">
        <v>24</v>
      </c>
      <c r="B25" vm="24">
        <v>1062305</v>
      </c>
    </row>
    <row r="26" spans="1:2" x14ac:dyDescent="0.3">
      <c r="A26" t="s">
        <v>25</v>
      </c>
      <c r="B26" vm="25">
        <v>1929268</v>
      </c>
    </row>
    <row r="27" spans="1:2" x14ac:dyDescent="0.3">
      <c r="A27" t="s">
        <v>26</v>
      </c>
      <c r="B27" vm="26">
        <v>3034392</v>
      </c>
    </row>
    <row r="28" spans="1:2" x14ac:dyDescent="0.3">
      <c r="A28" t="s">
        <v>27</v>
      </c>
      <c r="B28" vm="27">
        <v>1356458</v>
      </c>
    </row>
    <row r="29" spans="1:2" x14ac:dyDescent="0.3">
      <c r="A29" t="s">
        <v>28</v>
      </c>
      <c r="B29" vm="28">
        <v>8908520</v>
      </c>
    </row>
    <row r="30" spans="1:2" x14ac:dyDescent="0.3">
      <c r="A30" t="s">
        <v>29</v>
      </c>
      <c r="B30" vm="29">
        <v>2095428</v>
      </c>
    </row>
    <row r="31" spans="1:2" x14ac:dyDescent="0.3">
      <c r="A31" t="s">
        <v>30</v>
      </c>
      <c r="B31" vm="30">
        <v>19542209</v>
      </c>
    </row>
    <row r="32" spans="1:2" x14ac:dyDescent="0.3">
      <c r="A32" t="s">
        <v>31</v>
      </c>
      <c r="B32" vm="31">
        <v>10383620</v>
      </c>
    </row>
    <row r="33" spans="1:2" x14ac:dyDescent="0.3">
      <c r="A33" t="s">
        <v>32</v>
      </c>
      <c r="B33" vm="32">
        <v>760077</v>
      </c>
    </row>
    <row r="34" spans="1:2" x14ac:dyDescent="0.3">
      <c r="A34" t="s">
        <v>33</v>
      </c>
      <c r="B34" vm="33">
        <v>11689442</v>
      </c>
    </row>
    <row r="35" spans="1:2" x14ac:dyDescent="0.3">
      <c r="A35" t="s">
        <v>34</v>
      </c>
      <c r="B35" vm="34">
        <v>3943079</v>
      </c>
    </row>
    <row r="36" spans="1:2" x14ac:dyDescent="0.3">
      <c r="A36" t="s">
        <v>35</v>
      </c>
      <c r="B36" vm="35">
        <v>4190713</v>
      </c>
    </row>
    <row r="37" spans="1:2" x14ac:dyDescent="0.3">
      <c r="A37" t="s">
        <v>36</v>
      </c>
      <c r="B37" vm="36">
        <v>12807060</v>
      </c>
    </row>
    <row r="38" spans="1:2" x14ac:dyDescent="0.3">
      <c r="A38" t="s">
        <v>37</v>
      </c>
      <c r="B38" vm="37">
        <v>1057315</v>
      </c>
    </row>
    <row r="39" spans="1:2" x14ac:dyDescent="0.3">
      <c r="A39" t="s">
        <v>38</v>
      </c>
      <c r="B39" vm="38">
        <v>5084127</v>
      </c>
    </row>
    <row r="40" spans="1:2" x14ac:dyDescent="0.3">
      <c r="A40" t="s">
        <v>39</v>
      </c>
      <c r="B40" vm="39">
        <v>882235</v>
      </c>
    </row>
    <row r="41" spans="1:2" x14ac:dyDescent="0.3">
      <c r="A41" t="s">
        <v>40</v>
      </c>
      <c r="B41" vm="40">
        <v>6770010</v>
      </c>
    </row>
    <row r="42" spans="1:2" x14ac:dyDescent="0.3">
      <c r="A42" t="s">
        <v>41</v>
      </c>
      <c r="B42" vm="41">
        <v>28701845</v>
      </c>
    </row>
    <row r="43" spans="1:2" x14ac:dyDescent="0.3">
      <c r="A43" t="s">
        <v>42</v>
      </c>
      <c r="B43" vm="42">
        <v>3161105</v>
      </c>
    </row>
    <row r="44" spans="1:2" x14ac:dyDescent="0.3">
      <c r="A44" t="s">
        <v>43</v>
      </c>
      <c r="B44" vm="43">
        <v>626299</v>
      </c>
    </row>
    <row r="45" spans="1:2" x14ac:dyDescent="0.3">
      <c r="A45" t="s">
        <v>44</v>
      </c>
      <c r="B45" vm="44">
        <v>8517685</v>
      </c>
    </row>
    <row r="46" spans="1:2" x14ac:dyDescent="0.3">
      <c r="A46" t="s">
        <v>45</v>
      </c>
      <c r="B46" vm="45">
        <v>7614893</v>
      </c>
    </row>
    <row r="47" spans="1:2" x14ac:dyDescent="0.3">
      <c r="A47" t="s">
        <v>46</v>
      </c>
      <c r="B47" vm="46">
        <v>1805832</v>
      </c>
    </row>
    <row r="48" spans="1:2" x14ac:dyDescent="0.3">
      <c r="A48" t="s">
        <v>47</v>
      </c>
      <c r="B48" vm="47">
        <v>5813568</v>
      </c>
    </row>
    <row r="49" spans="1:2" x14ac:dyDescent="0.3">
      <c r="A49" t="s">
        <v>48</v>
      </c>
      <c r="B49" vm="48">
        <v>577737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Data</vt:lpstr>
      <vt:lpstr>Data Prep</vt:lpstr>
      <vt:lpstr>DASHBOARD</vt:lpstr>
      <vt:lpstr>Sheet1</vt:lpstr>
      <vt:lpstr>Avg_Annual_Wage</vt:lpstr>
      <vt:lpstr>Employees</vt:lpstr>
      <vt:lpstr>Establishments</vt:lpstr>
      <vt:lpstr>Industry</vt:lpstr>
      <vt:lpstr>State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Kiran B</cp:lastModifiedBy>
  <cp:lastPrinted>2024-10-30T10:35:07Z</cp:lastPrinted>
  <dcterms:created xsi:type="dcterms:W3CDTF">2021-09-21T20:47:02Z</dcterms:created>
  <dcterms:modified xsi:type="dcterms:W3CDTF">2024-10-30T10:35:27Z</dcterms:modified>
</cp:coreProperties>
</file>