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"/>
    </mc:Choice>
  </mc:AlternateContent>
  <xr:revisionPtr revIDLastSave="0" documentId="13_ncr:1_{040FA58E-1CEB-4B57-9E13-00F99C7FB4F1}" xr6:coauthVersionLast="47" xr6:coauthVersionMax="47" xr10:uidLastSave="{00000000-0000-0000-0000-000000000000}"/>
  <bookViews>
    <workbookView xWindow="60255" yWindow="555" windowWidth="30255" windowHeight="21915" activeTab="2" xr2:uid="{4A7477AA-BE08-4E7C-AEF1-FC3B0656E4FB}"/>
  </bookViews>
  <sheets>
    <sheet name="note-1" sheetId="2" r:id="rId1"/>
    <sheet name="Sheet1" sheetId="1" r:id="rId2"/>
    <sheet name="note-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2" i="3" l="1"/>
  <c r="L62" i="3"/>
  <c r="K62" i="3"/>
  <c r="J62" i="3"/>
  <c r="I62" i="3"/>
  <c r="H62" i="3"/>
  <c r="G62" i="3"/>
  <c r="F62" i="3"/>
  <c r="E62" i="3"/>
  <c r="D62" i="3"/>
  <c r="C62" i="3"/>
  <c r="B62" i="3"/>
  <c r="M61" i="3"/>
  <c r="L61" i="3"/>
  <c r="K61" i="3"/>
  <c r="J61" i="3"/>
  <c r="I61" i="3"/>
  <c r="H61" i="3"/>
  <c r="G61" i="3"/>
  <c r="F61" i="3"/>
  <c r="E61" i="3"/>
  <c r="D61" i="3"/>
  <c r="C61" i="3"/>
  <c r="B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M11" i="3"/>
  <c r="M12" i="3"/>
  <c r="M13" i="3"/>
  <c r="K13" i="3"/>
  <c r="J13" i="3"/>
  <c r="I13" i="3"/>
  <c r="H13" i="3"/>
  <c r="G13" i="3"/>
  <c r="F13" i="3"/>
  <c r="E13" i="3"/>
  <c r="D13" i="3"/>
  <c r="C13" i="3"/>
  <c r="B13" i="3"/>
  <c r="K12" i="3"/>
  <c r="J12" i="3"/>
  <c r="I12" i="3"/>
  <c r="H12" i="3"/>
  <c r="G12" i="3"/>
  <c r="F12" i="3"/>
  <c r="E12" i="3"/>
  <c r="D12" i="3"/>
  <c r="C12" i="3"/>
  <c r="B12" i="3"/>
  <c r="K11" i="3"/>
  <c r="J11" i="3"/>
  <c r="I11" i="3"/>
  <c r="H11" i="3"/>
  <c r="G11" i="3"/>
  <c r="F11" i="3"/>
  <c r="E11" i="3"/>
  <c r="D11" i="3"/>
  <c r="C11" i="3"/>
  <c r="B11" i="3"/>
  <c r="M35" i="3"/>
  <c r="L35" i="3"/>
  <c r="K35" i="3"/>
  <c r="J35" i="3"/>
  <c r="I35" i="3"/>
  <c r="H35" i="3"/>
  <c r="G35" i="3"/>
  <c r="F35" i="3"/>
  <c r="E35" i="3"/>
  <c r="D35" i="3"/>
  <c r="C35" i="3"/>
  <c r="B35" i="3"/>
  <c r="L34" i="3"/>
  <c r="K34" i="3"/>
  <c r="J34" i="3"/>
  <c r="I34" i="3"/>
  <c r="H34" i="3"/>
  <c r="G34" i="3"/>
  <c r="F34" i="3"/>
  <c r="E34" i="3"/>
  <c r="D34" i="3"/>
  <c r="C34" i="3"/>
  <c r="B34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34" i="3" s="1"/>
  <c r="L13" i="3"/>
  <c r="L12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L11" i="3"/>
  <c r="B61" i="2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E23" i="1"/>
  <c r="F23" i="1"/>
  <c r="D23" i="1"/>
  <c r="C23" i="1"/>
  <c r="B23" i="1"/>
  <c r="F5" i="1"/>
  <c r="E5" i="1"/>
  <c r="D5" i="1"/>
  <c r="D22" i="1"/>
  <c r="F22" i="1"/>
  <c r="E22" i="1"/>
  <c r="D21" i="1"/>
  <c r="F21" i="1"/>
  <c r="E21" i="1"/>
  <c r="A22" i="1"/>
  <c r="A21" i="1"/>
  <c r="F4" i="1"/>
  <c r="E4" i="1"/>
  <c r="D4" i="1"/>
  <c r="B4" i="1"/>
  <c r="F3" i="1"/>
  <c r="F2" i="1"/>
  <c r="E3" i="1"/>
  <c r="D3" i="1"/>
  <c r="B3" i="1"/>
  <c r="E2" i="1"/>
  <c r="D2" i="1"/>
  <c r="B2" i="1"/>
  <c r="F20" i="1"/>
  <c r="F19" i="1"/>
  <c r="E20" i="1"/>
  <c r="E19" i="1"/>
  <c r="D20" i="1"/>
  <c r="D19" i="1"/>
  <c r="D18" i="1"/>
  <c r="F18" i="1"/>
  <c r="E18" i="1"/>
  <c r="E6" i="1"/>
  <c r="D6" i="1"/>
  <c r="F6" i="1" s="1"/>
  <c r="E17" i="1"/>
  <c r="E16" i="1"/>
  <c r="E15" i="1"/>
  <c r="E14" i="1"/>
  <c r="E13" i="1"/>
  <c r="E12" i="1"/>
  <c r="E11" i="1"/>
  <c r="E10" i="1"/>
  <c r="E9" i="1"/>
  <c r="E8" i="1"/>
  <c r="E7" i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<sst xmlns="http://schemas.openxmlformats.org/spreadsheetml/2006/main" count="118" uniqueCount="99">
  <si>
    <t>Источник: ЦСК, "Ежегодник России" ("Статистический Ежегодник России")</t>
  </si>
  <si>
    <t>выпуск</t>
  </si>
  <si>
    <t>страницы</t>
  </si>
  <si>
    <t>122-3, 128-129</t>
  </si>
  <si>
    <t>1897-1902</t>
  </si>
  <si>
    <t>114-115, 108-109</t>
  </si>
  <si>
    <t>1899-1904</t>
  </si>
  <si>
    <t>CLXXVII-CLXXXII</t>
  </si>
  <si>
    <t>1821-1908</t>
  </si>
  <si>
    <t>XXIX-CXIII</t>
  </si>
  <si>
    <t>1821-1909</t>
  </si>
  <si>
    <t>II/17-21</t>
  </si>
  <si>
    <t>1905-1910</t>
  </si>
  <si>
    <t>II/21-26</t>
  </si>
  <si>
    <t>1906-1911</t>
  </si>
  <si>
    <t xml:space="preserve">II/41-46 </t>
  </si>
  <si>
    <t xml:space="preserve">1901-1911 </t>
  </si>
  <si>
    <t>обозреваемые
годы</t>
  </si>
  <si>
    <t>Цифры относятся к эмиграции из России в США, на которую приходилось около 95% всего объёма эмиграции из России.</t>
  </si>
  <si>
    <t>год</t>
  </si>
  <si>
    <t>доля финнов</t>
  </si>
  <si>
    <t>во все страны без финнов</t>
  </si>
  <si>
    <t>в США
всего</t>
  </si>
  <si>
    <t>в США
финны</t>
  </si>
  <si>
    <t>в США
без финнов</t>
  </si>
  <si>
    <t>https://archive.org/details/annualreportofco1914unit/page/n3/mode/2up</t>
  </si>
  <si>
    <t>Annual report of the Commissioner-General of Immigration 1914 стр. 36-38</t>
  </si>
  <si>
    <t>https://archive.org/details/annualreportofco1913unit</t>
  </si>
  <si>
    <t>Annual report of the Commissioner-General of Immigration 1913 стр. 40-42</t>
  </si>
  <si>
    <t>https://babel.hathitrust.org/cgi/pt?id=hvd.li3l94&amp;seq=9</t>
  </si>
  <si>
    <t>https://www.google.com/books/edition/Annual_Report_of_the_Commissioner_Genera/cp4YAAAAYAAJ?hl=en&amp;gbpv=0</t>
  </si>
  <si>
    <t xml:space="preserve">Данные берутся только по прибывающим иммигрантам (immigrant aliens), без вычета убывающих, </t>
  </si>
  <si>
    <t>т.к. страна следующего переселения неизвестна, но в преобладающей доле случаев не является возвращением в Россию.</t>
  </si>
  <si>
    <t>Именно таким образом их использует и ежегодник ЦСК.</t>
  </si>
  <si>
    <t>Annual report of the Commissioner-General of Immigration 1912 стр. 68-70</t>
  </si>
  <si>
    <t>Annual report of the Commissioner-General of Immigration 1896 стр. 4</t>
  </si>
  <si>
    <t>https://books.google.com/books?id=rfNDAQAAMAAJ</t>
  </si>
  <si>
    <t>https://books.google.com/books?id=mmVVUktJiIsC</t>
  </si>
  <si>
    <t>Annual report of the Commissioner-General of Immigration 1897 стр. 14</t>
  </si>
  <si>
    <t>https://books.google.com/books?id=N5QoAAAAMAAJ</t>
  </si>
  <si>
    <t>https://books.google.com/books?id=SWkvAQAAMAAJ</t>
  </si>
  <si>
    <t>https://books.google.com/books?id=y2ROAQAAMAAJ</t>
  </si>
  <si>
    <t>https://www.google.com/books/edition/Annual_Report_of_the_Commissioner_Genera/9g4w6AU9gv0C</t>
  </si>
  <si>
    <t>Annual report of the Commissioner-General of Immigration 1898 стр.  4</t>
  </si>
  <si>
    <t>https://www.google.com/books/edition/Annual_Report_of_the_Commissioner_Genera/44JGAQAAIAAJ</t>
  </si>
  <si>
    <t>Annual report of the Commissioner-General of Immigration 1916 стр. 76-79</t>
  </si>
  <si>
    <t>данные за 1899-1916 гг.</t>
  </si>
  <si>
    <t>Данные для 1896-1899 и 1912-1916 гг. по</t>
  </si>
  <si>
    <t>Некоторые величины переправлены по итоговым значениям в Annual report 1916.</t>
  </si>
  <si>
    <t>Расхождение невелико.</t>
  </si>
  <si>
    <t>Погодовая величина эмиграции из России в 1896-1916 гг</t>
  </si>
  <si>
    <t>1896-1916</t>
  </si>
  <si>
    <t>в США поляки</t>
  </si>
  <si>
    <t>в США евреи</t>
  </si>
  <si>
    <t>*********************************************************************************************</t>
  </si>
  <si>
    <t>Разбивка иммигрантов из США в Россию по народностям</t>
  </si>
  <si>
    <t>год отчёта</t>
  </si>
  <si>
    <t>стр.</t>
  </si>
  <si>
    <t>10-12</t>
  </si>
  <si>
    <t>10-13</t>
  </si>
  <si>
    <t>13-15</t>
  </si>
  <si>
    <t>13-16</t>
  </si>
  <si>
    <t>12-14</t>
  </si>
  <si>
    <t>15-18</t>
  </si>
  <si>
    <t>17-20</t>
  </si>
  <si>
    <t>23-25</t>
  </si>
  <si>
    <t>26-28</t>
  </si>
  <si>
    <t>80-82</t>
  </si>
  <si>
    <t>52-53</t>
  </si>
  <si>
    <t>48-51</t>
  </si>
  <si>
    <t>70-72</t>
  </si>
  <si>
    <t>Разбивка по народности для стран эмиграции начала регистрироваться начиная с 1899 финансового года.</t>
  </si>
  <si>
    <t>что пропорция между народностями такова же, как в среднем за 1899-1901 фин. годы.</t>
  </si>
  <si>
    <t>армяне</t>
  </si>
  <si>
    <t>финны</t>
  </si>
  <si>
    <t>немцы</t>
  </si>
  <si>
    <t>греки</t>
  </si>
  <si>
    <t>евреи</t>
  </si>
  <si>
    <t>литовцы</t>
  </si>
  <si>
    <t>поляки</t>
  </si>
  <si>
    <t>русские</t>
  </si>
  <si>
    <t>русины</t>
  </si>
  <si>
    <t>скандинавы</t>
  </si>
  <si>
    <t>всего</t>
  </si>
  <si>
    <t>другие</t>
  </si>
  <si>
    <t>% в 1899-1901</t>
  </si>
  <si>
    <t>Вычисленные величины помечены синим цветом.</t>
  </si>
  <si>
    <t>фин. год</t>
  </si>
  <si>
    <t>сумма 1899-1901</t>
  </si>
  <si>
    <t>Пересчёт для календарных лет:</t>
  </si>
  <si>
    <t>кал. год</t>
  </si>
  <si>
    <t>1896-1915</t>
  </si>
  <si>
    <t>%</t>
  </si>
  <si>
    <t>Annual report of the Commissioner-General of Immigration YYYY</t>
  </si>
  <si>
    <t>таблица "Immigrant aliens admitted , fiscal year ended June 30 , 19XX , by countries of last permanent residence and races or peoples"</t>
  </si>
  <si>
    <t>приводит значения за год к 30 июня указанного финансового года</t>
  </si>
  <si>
    <t>нет</t>
  </si>
  <si>
    <t>Разбивка по народностям иммигрантов из Россси в США в финансовый год заканчивающийся 30 июня YYYY.</t>
  </si>
  <si>
    <t>Для 1896-1899 гг. разбивка расчитана исходя из общего числа иммигрантов из России в США в данный год, в предположении,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</si>
</sst>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3" fontId="0" fillId="2" borderId="0" xfId="0" applyNumberFormat="1" applyFill="1"/>
    <xf numFmtId="0" fontId="1" fillId="0" borderId="0" xfId="0" applyFont="1" applyAlignment="1">
      <alignment horizontal="center"/>
    </xf>
    <xf numFmtId="3" fontId="0" fillId="0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18E8-FFD2-476D-8A98-BDF34A70858D}">
  <dimension ref="A1:E80"/>
  <sheetViews>
    <sheetView topLeftCell="A28" workbookViewId="0">
      <selection activeCell="E60" sqref="E60"/>
    </sheetView>
  </sheetViews>
  <sheetFormatPr defaultRowHeight="14.4" x14ac:dyDescent="0.55000000000000004"/>
  <cols>
    <col min="2" max="2" width="15.578125" customWidth="1"/>
    <col min="3" max="3" width="20.83984375" customWidth="1"/>
    <col min="4" max="4" width="24.578125" customWidth="1"/>
  </cols>
  <sheetData>
    <row r="1" spans="1:5" x14ac:dyDescent="0.55000000000000004">
      <c r="A1" t="s">
        <v>50</v>
      </c>
    </row>
    <row r="3" spans="1:5" x14ac:dyDescent="0.55000000000000004">
      <c r="A3" t="s">
        <v>0</v>
      </c>
    </row>
    <row r="5" spans="1:5" ht="28.8" x14ac:dyDescent="0.55000000000000004">
      <c r="B5" s="2" t="s">
        <v>1</v>
      </c>
      <c r="C5" s="2" t="s">
        <v>2</v>
      </c>
      <c r="D5" s="3" t="s">
        <v>17</v>
      </c>
      <c r="E5" s="4"/>
    </row>
    <row r="6" spans="1:5" x14ac:dyDescent="0.55000000000000004">
      <c r="B6" s="1">
        <v>1904</v>
      </c>
      <c r="C6" t="s">
        <v>3</v>
      </c>
      <c r="D6" t="s">
        <v>4</v>
      </c>
    </row>
    <row r="7" spans="1:5" x14ac:dyDescent="0.55000000000000004">
      <c r="B7" s="1">
        <v>1906</v>
      </c>
      <c r="C7" t="s">
        <v>5</v>
      </c>
      <c r="D7" t="s">
        <v>6</v>
      </c>
    </row>
    <row r="8" spans="1:5" x14ac:dyDescent="0.55000000000000004">
      <c r="B8" s="1">
        <v>1909</v>
      </c>
      <c r="C8" t="s">
        <v>7</v>
      </c>
      <c r="D8" t="s">
        <v>8</v>
      </c>
    </row>
    <row r="9" spans="1:5" x14ac:dyDescent="0.55000000000000004">
      <c r="B9" s="1">
        <v>1910</v>
      </c>
      <c r="C9" t="s">
        <v>9</v>
      </c>
      <c r="D9" t="s">
        <v>10</v>
      </c>
    </row>
    <row r="10" spans="1:5" x14ac:dyDescent="0.55000000000000004">
      <c r="B10" s="1">
        <v>1911</v>
      </c>
      <c r="C10" t="s">
        <v>11</v>
      </c>
      <c r="D10" t="s">
        <v>12</v>
      </c>
    </row>
    <row r="11" spans="1:5" x14ac:dyDescent="0.55000000000000004">
      <c r="B11" s="1">
        <v>1912</v>
      </c>
      <c r="C11" t="s">
        <v>13</v>
      </c>
      <c r="D11" t="s">
        <v>14</v>
      </c>
    </row>
    <row r="12" spans="1:5" x14ac:dyDescent="0.55000000000000004">
      <c r="B12" s="1">
        <v>1913</v>
      </c>
      <c r="C12" t="s">
        <v>15</v>
      </c>
      <c r="D12" t="s">
        <v>16</v>
      </c>
    </row>
    <row r="14" spans="1:5" x14ac:dyDescent="0.55000000000000004">
      <c r="A14" t="s">
        <v>18</v>
      </c>
    </row>
    <row r="16" spans="1:5" x14ac:dyDescent="0.55000000000000004">
      <c r="A16" t="s">
        <v>47</v>
      </c>
    </row>
    <row r="18" spans="2:2" x14ac:dyDescent="0.55000000000000004">
      <c r="B18" t="s">
        <v>35</v>
      </c>
    </row>
    <row r="19" spans="2:2" x14ac:dyDescent="0.55000000000000004">
      <c r="B19" t="s">
        <v>36</v>
      </c>
    </row>
    <row r="20" spans="2:2" x14ac:dyDescent="0.55000000000000004">
      <c r="B20" t="s">
        <v>37</v>
      </c>
    </row>
    <row r="22" spans="2:2" x14ac:dyDescent="0.55000000000000004">
      <c r="B22" t="s">
        <v>38</v>
      </c>
    </row>
    <row r="23" spans="2:2" x14ac:dyDescent="0.55000000000000004">
      <c r="B23" t="s">
        <v>39</v>
      </c>
    </row>
    <row r="24" spans="2:2" x14ac:dyDescent="0.55000000000000004">
      <c r="B24" t="s">
        <v>40</v>
      </c>
    </row>
    <row r="25" spans="2:2" x14ac:dyDescent="0.55000000000000004">
      <c r="B25" t="s">
        <v>41</v>
      </c>
    </row>
    <row r="27" spans="2:2" x14ac:dyDescent="0.55000000000000004">
      <c r="B27" t="s">
        <v>43</v>
      </c>
    </row>
    <row r="28" spans="2:2" x14ac:dyDescent="0.55000000000000004">
      <c r="B28" t="s">
        <v>42</v>
      </c>
    </row>
    <row r="30" spans="2:2" x14ac:dyDescent="0.55000000000000004">
      <c r="B30" t="s">
        <v>34</v>
      </c>
    </row>
    <row r="31" spans="2:2" x14ac:dyDescent="0.55000000000000004">
      <c r="B31" t="s">
        <v>29</v>
      </c>
    </row>
    <row r="32" spans="2:2" x14ac:dyDescent="0.55000000000000004">
      <c r="B32" t="s">
        <v>30</v>
      </c>
    </row>
    <row r="34" spans="1:2" x14ac:dyDescent="0.55000000000000004">
      <c r="B34" t="s">
        <v>28</v>
      </c>
    </row>
    <row r="35" spans="1:2" x14ac:dyDescent="0.55000000000000004">
      <c r="B35" t="s">
        <v>27</v>
      </c>
    </row>
    <row r="37" spans="1:2" x14ac:dyDescent="0.55000000000000004">
      <c r="B37" t="s">
        <v>26</v>
      </c>
    </row>
    <row r="38" spans="1:2" x14ac:dyDescent="0.55000000000000004">
      <c r="B38" t="s">
        <v>25</v>
      </c>
    </row>
    <row r="40" spans="1:2" x14ac:dyDescent="0.55000000000000004">
      <c r="B40" t="s">
        <v>45</v>
      </c>
    </row>
    <row r="41" spans="1:2" x14ac:dyDescent="0.55000000000000004">
      <c r="B41" t="s">
        <v>44</v>
      </c>
    </row>
    <row r="42" spans="1:2" x14ac:dyDescent="0.55000000000000004">
      <c r="B42" t="s">
        <v>46</v>
      </c>
    </row>
    <row r="44" spans="1:2" x14ac:dyDescent="0.55000000000000004">
      <c r="A44" t="s">
        <v>31</v>
      </c>
    </row>
    <row r="45" spans="1:2" x14ac:dyDescent="0.55000000000000004">
      <c r="A45" t="s">
        <v>32</v>
      </c>
    </row>
    <row r="46" spans="1:2" x14ac:dyDescent="0.55000000000000004">
      <c r="A46" t="s">
        <v>33</v>
      </c>
    </row>
    <row r="48" spans="1:2" x14ac:dyDescent="0.55000000000000004">
      <c r="A48" t="s">
        <v>48</v>
      </c>
    </row>
    <row r="49" spans="1:3" x14ac:dyDescent="0.55000000000000004">
      <c r="A49" t="s">
        <v>49</v>
      </c>
    </row>
    <row r="51" spans="1:3" x14ac:dyDescent="0.55000000000000004">
      <c r="A51" t="s">
        <v>54</v>
      </c>
    </row>
    <row r="53" spans="1:3" x14ac:dyDescent="0.55000000000000004">
      <c r="A53" t="s">
        <v>55</v>
      </c>
    </row>
    <row r="55" spans="1:3" x14ac:dyDescent="0.55000000000000004">
      <c r="A55" t="s">
        <v>93</v>
      </c>
    </row>
    <row r="56" spans="1:3" x14ac:dyDescent="0.55000000000000004">
      <c r="A56" t="s">
        <v>94</v>
      </c>
    </row>
    <row r="57" spans="1:3" x14ac:dyDescent="0.55000000000000004">
      <c r="A57" t="s">
        <v>95</v>
      </c>
    </row>
    <row r="59" spans="1:3" x14ac:dyDescent="0.55000000000000004">
      <c r="B59" s="1" t="s">
        <v>56</v>
      </c>
      <c r="C59" s="1" t="s">
        <v>57</v>
      </c>
    </row>
    <row r="60" spans="1:3" x14ac:dyDescent="0.55000000000000004">
      <c r="B60" s="1">
        <v>1896</v>
      </c>
      <c r="C60" s="9" t="s">
        <v>96</v>
      </c>
    </row>
    <row r="61" spans="1:3" x14ac:dyDescent="0.55000000000000004">
      <c r="B61" s="1">
        <f>B60+1</f>
        <v>1897</v>
      </c>
      <c r="C61" s="9" t="s">
        <v>96</v>
      </c>
    </row>
    <row r="62" spans="1:3" x14ac:dyDescent="0.55000000000000004">
      <c r="B62" s="1">
        <f t="shared" ref="B62:B80" si="0">B61+1</f>
        <v>1898</v>
      </c>
      <c r="C62" s="9" t="s">
        <v>96</v>
      </c>
    </row>
    <row r="63" spans="1:3" x14ac:dyDescent="0.55000000000000004">
      <c r="B63" s="1">
        <f t="shared" si="0"/>
        <v>1899</v>
      </c>
      <c r="C63" s="9" t="s">
        <v>58</v>
      </c>
    </row>
    <row r="64" spans="1:3" x14ac:dyDescent="0.55000000000000004">
      <c r="B64" s="1">
        <f t="shared" si="0"/>
        <v>1900</v>
      </c>
      <c r="C64" s="9" t="s">
        <v>59</v>
      </c>
    </row>
    <row r="65" spans="2:3" x14ac:dyDescent="0.55000000000000004">
      <c r="B65" s="1">
        <f t="shared" si="0"/>
        <v>1901</v>
      </c>
      <c r="C65" s="9" t="s">
        <v>58</v>
      </c>
    </row>
    <row r="66" spans="2:3" x14ac:dyDescent="0.55000000000000004">
      <c r="B66" s="1">
        <f t="shared" si="0"/>
        <v>1902</v>
      </c>
      <c r="C66" s="9" t="s">
        <v>60</v>
      </c>
    </row>
    <row r="67" spans="2:3" x14ac:dyDescent="0.55000000000000004">
      <c r="B67" s="1">
        <f t="shared" si="0"/>
        <v>1903</v>
      </c>
      <c r="C67" s="9" t="s">
        <v>61</v>
      </c>
    </row>
    <row r="68" spans="2:3" x14ac:dyDescent="0.55000000000000004">
      <c r="B68" s="1">
        <f t="shared" si="0"/>
        <v>1904</v>
      </c>
      <c r="C68" s="9" t="s">
        <v>62</v>
      </c>
    </row>
    <row r="69" spans="2:3" x14ac:dyDescent="0.55000000000000004">
      <c r="B69" s="1">
        <f t="shared" si="0"/>
        <v>1905</v>
      </c>
      <c r="C69" s="9" t="s">
        <v>63</v>
      </c>
    </row>
    <row r="70" spans="2:3" x14ac:dyDescent="0.55000000000000004">
      <c r="B70" s="1">
        <f t="shared" si="0"/>
        <v>1906</v>
      </c>
      <c r="C70" s="9" t="s">
        <v>64</v>
      </c>
    </row>
    <row r="71" spans="2:3" x14ac:dyDescent="0.55000000000000004">
      <c r="B71" s="1">
        <f t="shared" si="0"/>
        <v>1907</v>
      </c>
      <c r="C71" s="9" t="s">
        <v>64</v>
      </c>
    </row>
    <row r="72" spans="2:3" x14ac:dyDescent="0.55000000000000004">
      <c r="B72" s="1">
        <f t="shared" si="0"/>
        <v>1908</v>
      </c>
      <c r="C72" s="9" t="s">
        <v>65</v>
      </c>
    </row>
    <row r="73" spans="2:3" x14ac:dyDescent="0.55000000000000004">
      <c r="B73" s="1">
        <f t="shared" si="0"/>
        <v>1909</v>
      </c>
      <c r="C73" s="9" t="s">
        <v>66</v>
      </c>
    </row>
    <row r="74" spans="2:3" x14ac:dyDescent="0.55000000000000004">
      <c r="B74" s="1">
        <f t="shared" si="0"/>
        <v>1910</v>
      </c>
      <c r="C74" s="9" t="s">
        <v>66</v>
      </c>
    </row>
    <row r="75" spans="2:3" x14ac:dyDescent="0.55000000000000004">
      <c r="B75" s="1">
        <f t="shared" si="0"/>
        <v>1911</v>
      </c>
      <c r="C75" s="9" t="s">
        <v>66</v>
      </c>
    </row>
    <row r="76" spans="2:3" x14ac:dyDescent="0.55000000000000004">
      <c r="B76" s="1">
        <f t="shared" si="0"/>
        <v>1912</v>
      </c>
      <c r="C76" s="9" t="s">
        <v>67</v>
      </c>
    </row>
    <row r="77" spans="2:3" x14ac:dyDescent="0.55000000000000004">
      <c r="B77" s="1">
        <f t="shared" si="0"/>
        <v>1913</v>
      </c>
      <c r="C77" s="9" t="s">
        <v>68</v>
      </c>
    </row>
    <row r="78" spans="2:3" x14ac:dyDescent="0.55000000000000004">
      <c r="B78" s="1">
        <f t="shared" si="0"/>
        <v>1914</v>
      </c>
      <c r="C78" s="9" t="s">
        <v>69</v>
      </c>
    </row>
    <row r="79" spans="2:3" x14ac:dyDescent="0.55000000000000004">
      <c r="B79" s="1">
        <f t="shared" si="0"/>
        <v>1915</v>
      </c>
      <c r="C79" s="9" t="s">
        <v>70</v>
      </c>
    </row>
    <row r="80" spans="2:3" x14ac:dyDescent="0.55000000000000004">
      <c r="B80" s="1">
        <f t="shared" si="0"/>
        <v>1916</v>
      </c>
      <c r="C80" s="9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F63D-12C4-4F78-B39E-C61E39C373AD}">
  <dimension ref="A1:H24"/>
  <sheetViews>
    <sheetView workbookViewId="0">
      <selection activeCell="D50" sqref="D50"/>
    </sheetView>
  </sheetViews>
  <sheetFormatPr defaultRowHeight="14.4" x14ac:dyDescent="0.55000000000000004"/>
  <cols>
    <col min="4" max="4" width="10.41796875" customWidth="1"/>
    <col min="5" max="5" width="12.41796875" customWidth="1"/>
    <col min="6" max="6" width="27.15625" customWidth="1"/>
  </cols>
  <sheetData>
    <row r="1" spans="1:8" ht="43.2" x14ac:dyDescent="0.55000000000000004">
      <c r="A1" s="8" t="s">
        <v>19</v>
      </c>
      <c r="B1" s="7" t="s">
        <v>22</v>
      </c>
      <c r="C1" s="7" t="s">
        <v>23</v>
      </c>
      <c r="D1" s="7" t="s">
        <v>24</v>
      </c>
      <c r="E1" s="8" t="s">
        <v>20</v>
      </c>
      <c r="F1" s="8" t="s">
        <v>21</v>
      </c>
      <c r="G1" s="7" t="s">
        <v>52</v>
      </c>
      <c r="H1" s="7" t="s">
        <v>53</v>
      </c>
    </row>
    <row r="2" spans="1:8" x14ac:dyDescent="0.55000000000000004">
      <c r="A2" s="1">
        <v>1896</v>
      </c>
      <c r="B2" s="5">
        <f>45137+6308+691</f>
        <v>52136</v>
      </c>
      <c r="C2" s="5">
        <v>6308</v>
      </c>
      <c r="D2" s="5">
        <f t="shared" ref="D2:D7" si="0">B2-C2</f>
        <v>45828</v>
      </c>
      <c r="E2" s="6">
        <f t="shared" ref="E2:E7" si="1">C2/B2</f>
        <v>0.12099125364431487</v>
      </c>
      <c r="F2" s="5">
        <f t="shared" ref="F2:F7" si="2">D2/0.95</f>
        <v>48240</v>
      </c>
    </row>
    <row r="3" spans="1:8" x14ac:dyDescent="0.55000000000000004">
      <c r="A3" s="1">
        <f>A2+1</f>
        <v>1897</v>
      </c>
      <c r="B3" s="5">
        <f>22750+3066+4165</f>
        <v>29981</v>
      </c>
      <c r="C3" s="5">
        <v>3066</v>
      </c>
      <c r="D3" s="5">
        <f t="shared" si="0"/>
        <v>26915</v>
      </c>
      <c r="E3" s="6">
        <f t="shared" si="1"/>
        <v>0.10226476768620126</v>
      </c>
      <c r="F3" s="5">
        <f t="shared" si="2"/>
        <v>28331.578947368424</v>
      </c>
    </row>
    <row r="4" spans="1:8" x14ac:dyDescent="0.55000000000000004">
      <c r="A4" s="1">
        <f t="shared" ref="A4:A22" si="3">A3+1</f>
        <v>1898</v>
      </c>
      <c r="B4" s="5">
        <f>27221+2607+4726</f>
        <v>34554</v>
      </c>
      <c r="C4" s="5">
        <v>2607</v>
      </c>
      <c r="D4" s="5">
        <f t="shared" si="0"/>
        <v>31947</v>
      </c>
      <c r="E4" s="6">
        <f t="shared" si="1"/>
        <v>7.5447126237193962E-2</v>
      </c>
      <c r="F4" s="5">
        <f t="shared" si="2"/>
        <v>33628.42105263158</v>
      </c>
    </row>
    <row r="5" spans="1:8" x14ac:dyDescent="0.55000000000000004">
      <c r="A5" s="1">
        <f t="shared" si="3"/>
        <v>1899</v>
      </c>
      <c r="B5" s="5">
        <v>60982</v>
      </c>
      <c r="C5" s="5">
        <v>6097</v>
      </c>
      <c r="D5" s="5">
        <f t="shared" si="0"/>
        <v>54885</v>
      </c>
      <c r="E5" s="6">
        <f t="shared" si="1"/>
        <v>9.998032206224787E-2</v>
      </c>
      <c r="F5" s="5">
        <f t="shared" si="2"/>
        <v>57773.68421052632</v>
      </c>
    </row>
    <row r="6" spans="1:8" x14ac:dyDescent="0.55000000000000004">
      <c r="A6" s="1">
        <f t="shared" si="3"/>
        <v>1900</v>
      </c>
      <c r="B6" s="5">
        <v>90787</v>
      </c>
      <c r="C6" s="5">
        <v>12612</v>
      </c>
      <c r="D6" s="5">
        <f t="shared" si="0"/>
        <v>78175</v>
      </c>
      <c r="E6" s="6">
        <f t="shared" si="1"/>
        <v>0.13891856763633559</v>
      </c>
      <c r="F6" s="5">
        <f t="shared" si="2"/>
        <v>82289.473684210534</v>
      </c>
    </row>
    <row r="7" spans="1:8" x14ac:dyDescent="0.55000000000000004">
      <c r="A7" s="1">
        <f t="shared" si="3"/>
        <v>1901</v>
      </c>
      <c r="B7" s="5">
        <v>85257</v>
      </c>
      <c r="C7" s="5">
        <v>9999</v>
      </c>
      <c r="D7" s="5">
        <f t="shared" si="0"/>
        <v>75258</v>
      </c>
      <c r="E7" s="6">
        <f t="shared" si="1"/>
        <v>0.11728069249445794</v>
      </c>
      <c r="F7" s="5">
        <f t="shared" si="2"/>
        <v>79218.947368421053</v>
      </c>
    </row>
    <row r="8" spans="1:8" x14ac:dyDescent="0.55000000000000004">
      <c r="A8" s="1">
        <f t="shared" si="3"/>
        <v>1902</v>
      </c>
      <c r="B8" s="5">
        <v>107347</v>
      </c>
      <c r="C8" s="5">
        <v>13868</v>
      </c>
      <c r="D8" s="5">
        <f t="shared" ref="D8:D22" si="4">B8-C8</f>
        <v>93479</v>
      </c>
      <c r="E8" s="6">
        <f t="shared" ref="E8:E23" si="5">C8/B8</f>
        <v>0.12918851947422844</v>
      </c>
      <c r="F8" s="5">
        <f t="shared" ref="F8:F22" si="6">D8/0.95</f>
        <v>98398.947368421053</v>
      </c>
    </row>
    <row r="9" spans="1:8" x14ac:dyDescent="0.55000000000000004">
      <c r="A9" s="1">
        <f t="shared" si="3"/>
        <v>1903</v>
      </c>
      <c r="B9" s="5">
        <v>136093</v>
      </c>
      <c r="C9" s="5">
        <v>18864</v>
      </c>
      <c r="D9" s="5">
        <f t="shared" si="4"/>
        <v>117229</v>
      </c>
      <c r="E9" s="6">
        <f t="shared" si="5"/>
        <v>0.13861109682349571</v>
      </c>
      <c r="F9" s="5">
        <f t="shared" si="6"/>
        <v>123398.94736842105</v>
      </c>
    </row>
    <row r="10" spans="1:8" x14ac:dyDescent="0.55000000000000004">
      <c r="A10" s="1">
        <f t="shared" si="3"/>
        <v>1904</v>
      </c>
      <c r="B10" s="5">
        <v>145141</v>
      </c>
      <c r="C10" s="5">
        <v>10157</v>
      </c>
      <c r="D10" s="5">
        <f t="shared" si="4"/>
        <v>134984</v>
      </c>
      <c r="E10" s="6">
        <f t="shared" si="5"/>
        <v>6.9980226124940578E-2</v>
      </c>
      <c r="F10" s="5">
        <f t="shared" si="6"/>
        <v>142088.42105263157</v>
      </c>
    </row>
    <row r="11" spans="1:8" x14ac:dyDescent="0.55000000000000004">
      <c r="A11" s="1">
        <f t="shared" si="3"/>
        <v>1905</v>
      </c>
      <c r="B11" s="5">
        <v>184897</v>
      </c>
      <c r="C11" s="5">
        <v>17012</v>
      </c>
      <c r="D11" s="5">
        <f t="shared" si="4"/>
        <v>167885</v>
      </c>
      <c r="E11" s="6">
        <f t="shared" si="5"/>
        <v>9.2007982822868956E-2</v>
      </c>
      <c r="F11" s="5">
        <f t="shared" si="6"/>
        <v>176721.05263157896</v>
      </c>
    </row>
    <row r="12" spans="1:8" x14ac:dyDescent="0.55000000000000004">
      <c r="A12" s="1">
        <f t="shared" si="3"/>
        <v>1906</v>
      </c>
      <c r="B12" s="5">
        <v>215665</v>
      </c>
      <c r="C12" s="5">
        <v>14136</v>
      </c>
      <c r="D12" s="5">
        <f t="shared" si="4"/>
        <v>201529</v>
      </c>
      <c r="E12" s="6">
        <f t="shared" si="5"/>
        <v>6.5546101592748013E-2</v>
      </c>
      <c r="F12" s="5">
        <f t="shared" si="6"/>
        <v>212135.78947368421</v>
      </c>
    </row>
    <row r="13" spans="1:8" x14ac:dyDescent="0.55000000000000004">
      <c r="A13" s="1">
        <f t="shared" si="3"/>
        <v>1907</v>
      </c>
      <c r="B13" s="5">
        <v>258943</v>
      </c>
      <c r="C13" s="5">
        <v>14860</v>
      </c>
      <c r="D13" s="5">
        <f t="shared" si="4"/>
        <v>244083</v>
      </c>
      <c r="E13" s="6">
        <f t="shared" si="5"/>
        <v>5.7387146978292523E-2</v>
      </c>
      <c r="F13" s="5">
        <f t="shared" si="6"/>
        <v>256929.47368421053</v>
      </c>
    </row>
    <row r="14" spans="1:8" x14ac:dyDescent="0.55000000000000004">
      <c r="A14" s="1">
        <f t="shared" si="3"/>
        <v>1908</v>
      </c>
      <c r="B14" s="5">
        <v>156711</v>
      </c>
      <c r="C14" s="5">
        <v>6746</v>
      </c>
      <c r="D14" s="5">
        <f t="shared" si="4"/>
        <v>149965</v>
      </c>
      <c r="E14" s="6">
        <f t="shared" si="5"/>
        <v>4.3047392971776073E-2</v>
      </c>
      <c r="F14" s="5">
        <f t="shared" si="6"/>
        <v>157857.89473684211</v>
      </c>
    </row>
    <row r="15" spans="1:8" x14ac:dyDescent="0.55000000000000004">
      <c r="A15" s="1">
        <f t="shared" si="3"/>
        <v>1909</v>
      </c>
      <c r="B15" s="5">
        <v>120460</v>
      </c>
      <c r="C15" s="5">
        <v>11687</v>
      </c>
      <c r="D15" s="5">
        <f t="shared" si="4"/>
        <v>108773</v>
      </c>
      <c r="E15" s="6">
        <f t="shared" si="5"/>
        <v>9.7019757595882453E-2</v>
      </c>
      <c r="F15" s="5">
        <f t="shared" si="6"/>
        <v>114497.89473684211</v>
      </c>
    </row>
    <row r="16" spans="1:8" x14ac:dyDescent="0.55000000000000004">
      <c r="A16" s="1">
        <f t="shared" si="3"/>
        <v>1910</v>
      </c>
      <c r="B16" s="5">
        <v>186792</v>
      </c>
      <c r="C16" s="5">
        <v>15736</v>
      </c>
      <c r="D16" s="5">
        <f t="shared" si="4"/>
        <v>171056</v>
      </c>
      <c r="E16" s="6">
        <f t="shared" si="5"/>
        <v>8.4243436549745171E-2</v>
      </c>
      <c r="F16" s="5">
        <f t="shared" si="6"/>
        <v>180058.94736842107</v>
      </c>
    </row>
    <row r="17" spans="1:6" x14ac:dyDescent="0.55000000000000004">
      <c r="A17" s="1">
        <f t="shared" si="3"/>
        <v>1911</v>
      </c>
      <c r="B17" s="5">
        <v>158721</v>
      </c>
      <c r="C17" s="5">
        <v>9779</v>
      </c>
      <c r="D17" s="5">
        <f t="shared" si="4"/>
        <v>148942</v>
      </c>
      <c r="E17" s="6">
        <f t="shared" si="5"/>
        <v>6.1611254969411736E-2</v>
      </c>
      <c r="F17" s="5">
        <f t="shared" si="6"/>
        <v>156781.05263157896</v>
      </c>
    </row>
    <row r="18" spans="1:6" x14ac:dyDescent="0.55000000000000004">
      <c r="A18" s="1">
        <f t="shared" si="3"/>
        <v>1912</v>
      </c>
      <c r="B18" s="5">
        <v>162395</v>
      </c>
      <c r="C18" s="5">
        <v>6641</v>
      </c>
      <c r="D18" s="5">
        <f t="shared" si="4"/>
        <v>155754</v>
      </c>
      <c r="E18" s="6">
        <f t="shared" si="5"/>
        <v>4.089411619815881E-2</v>
      </c>
      <c r="F18" s="5">
        <f t="shared" si="6"/>
        <v>163951.57894736843</v>
      </c>
    </row>
    <row r="19" spans="1:6" x14ac:dyDescent="0.55000000000000004">
      <c r="A19" s="1">
        <f t="shared" si="3"/>
        <v>1913</v>
      </c>
      <c r="B19" s="5">
        <v>291040</v>
      </c>
      <c r="C19" s="5">
        <v>12756</v>
      </c>
      <c r="D19" s="5">
        <f t="shared" si="4"/>
        <v>278284</v>
      </c>
      <c r="E19" s="6">
        <f t="shared" si="5"/>
        <v>4.3829026937877956E-2</v>
      </c>
      <c r="F19" s="5">
        <f t="shared" si="6"/>
        <v>292930.5263157895</v>
      </c>
    </row>
    <row r="20" spans="1:6" x14ac:dyDescent="0.55000000000000004">
      <c r="A20" s="1">
        <f t="shared" si="3"/>
        <v>1914</v>
      </c>
      <c r="B20" s="5">
        <v>255660</v>
      </c>
      <c r="C20" s="5">
        <v>12805</v>
      </c>
      <c r="D20" s="5">
        <f t="shared" si="4"/>
        <v>242855</v>
      </c>
      <c r="E20" s="6">
        <f t="shared" si="5"/>
        <v>5.0086051787530311E-2</v>
      </c>
      <c r="F20" s="5">
        <f t="shared" si="6"/>
        <v>255636.84210526317</v>
      </c>
    </row>
    <row r="21" spans="1:6" x14ac:dyDescent="0.55000000000000004">
      <c r="A21" s="1">
        <f t="shared" si="3"/>
        <v>1915</v>
      </c>
      <c r="B21" s="5">
        <v>26187</v>
      </c>
      <c r="C21" s="5">
        <v>3472</v>
      </c>
      <c r="D21" s="5">
        <f t="shared" si="4"/>
        <v>22715</v>
      </c>
      <c r="E21" s="6">
        <f t="shared" si="5"/>
        <v>0.13258487035551991</v>
      </c>
      <c r="F21" s="5">
        <f t="shared" si="6"/>
        <v>23910.526315789473</v>
      </c>
    </row>
    <row r="22" spans="1:6" x14ac:dyDescent="0.55000000000000004">
      <c r="A22" s="1">
        <f t="shared" si="3"/>
        <v>1916</v>
      </c>
      <c r="B22" s="5">
        <v>7842</v>
      </c>
      <c r="C22" s="5">
        <v>5649</v>
      </c>
      <c r="D22" s="5">
        <f t="shared" si="4"/>
        <v>2193</v>
      </c>
      <c r="E22" s="6">
        <f t="shared" si="5"/>
        <v>0.72035195103289973</v>
      </c>
      <c r="F22" s="5">
        <f t="shared" si="6"/>
        <v>2308.4210526315792</v>
      </c>
    </row>
    <row r="23" spans="1:6" x14ac:dyDescent="0.55000000000000004">
      <c r="A23" t="s">
        <v>51</v>
      </c>
      <c r="B23" s="5">
        <f>SUM(B2:B22)</f>
        <v>2767591</v>
      </c>
      <c r="C23" s="5">
        <f>SUM(C2:C22)</f>
        <v>214857</v>
      </c>
      <c r="D23" s="5">
        <f>SUM(D2:D22)</f>
        <v>2552734</v>
      </c>
      <c r="E23" s="6">
        <f t="shared" si="5"/>
        <v>7.7633219648423485E-2</v>
      </c>
      <c r="F23" s="5">
        <f>SUM(F2:F22)</f>
        <v>2687088.4210526319</v>
      </c>
    </row>
    <row r="24" spans="1:6" x14ac:dyDescent="0.55000000000000004">
      <c r="B24" s="5"/>
      <c r="C2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4CF4-C226-4A4F-8C1B-D8A2CB8D4757}">
  <dimension ref="A1:M62"/>
  <sheetViews>
    <sheetView tabSelected="1" topLeftCell="A7" workbookViewId="0">
      <selection activeCell="P15" sqref="P15"/>
    </sheetView>
  </sheetViews>
  <sheetFormatPr defaultRowHeight="14.4" x14ac:dyDescent="0.55000000000000004"/>
  <cols>
    <col min="1" max="1" width="16.5234375" customWidth="1"/>
    <col min="2" max="2" width="7.3125" bestFit="1" customWidth="1"/>
    <col min="3" max="3" width="6.7890625" bestFit="1" customWidth="1"/>
    <col min="4" max="4" width="6.89453125" bestFit="1" customWidth="1"/>
    <col min="5" max="5" width="5.578125" bestFit="1" customWidth="1"/>
    <col min="6" max="6" width="8.68359375" customWidth="1"/>
    <col min="7" max="7" width="8.20703125" bestFit="1" customWidth="1"/>
    <col min="8" max="8" width="6.89453125" bestFit="1" customWidth="1"/>
    <col min="9" max="9" width="7.41796875" bestFit="1" customWidth="1"/>
    <col min="10" max="10" width="7.15625" bestFit="1" customWidth="1"/>
    <col min="11" max="11" width="11.1015625" bestFit="1" customWidth="1"/>
    <col min="12" max="12" width="8.1015625" customWidth="1"/>
    <col min="13" max="13" width="6.7890625" bestFit="1" customWidth="1"/>
  </cols>
  <sheetData>
    <row r="1" spans="1:13" x14ac:dyDescent="0.55000000000000004">
      <c r="A1" t="s">
        <v>97</v>
      </c>
    </row>
    <row r="3" spans="1:13" x14ac:dyDescent="0.55000000000000004">
      <c r="A3" t="s">
        <v>71</v>
      </c>
    </row>
    <row r="5" spans="1:13" x14ac:dyDescent="0.55000000000000004">
      <c r="A5" t="s">
        <v>98</v>
      </c>
    </row>
    <row r="6" spans="1:13" x14ac:dyDescent="0.55000000000000004">
      <c r="A6" t="s">
        <v>72</v>
      </c>
    </row>
    <row r="7" spans="1:13" x14ac:dyDescent="0.55000000000000004">
      <c r="A7" t="s">
        <v>86</v>
      </c>
    </row>
    <row r="10" spans="1:13" x14ac:dyDescent="0.55000000000000004">
      <c r="A10" s="11" t="s">
        <v>87</v>
      </c>
      <c r="B10" s="11" t="s">
        <v>73</v>
      </c>
      <c r="C10" s="11" t="s">
        <v>74</v>
      </c>
      <c r="D10" s="11" t="s">
        <v>75</v>
      </c>
      <c r="E10" s="11" t="s">
        <v>76</v>
      </c>
      <c r="F10" s="11" t="s">
        <v>77</v>
      </c>
      <c r="G10" s="11" t="s">
        <v>78</v>
      </c>
      <c r="H10" s="11" t="s">
        <v>79</v>
      </c>
      <c r="I10" s="11" t="s">
        <v>80</v>
      </c>
      <c r="J10" s="11" t="s">
        <v>81</v>
      </c>
      <c r="K10" s="11" t="s">
        <v>82</v>
      </c>
      <c r="L10" s="11" t="s">
        <v>83</v>
      </c>
      <c r="M10" s="11" t="s">
        <v>84</v>
      </c>
    </row>
    <row r="11" spans="1:13" x14ac:dyDescent="0.55000000000000004">
      <c r="A11" s="1">
        <v>1896</v>
      </c>
      <c r="B11" s="10">
        <f>$L11*B$35/100</f>
        <v>0.21995899184055759</v>
      </c>
      <c r="C11" s="10">
        <f t="shared" ref="C11:K13" si="0">$L11*C$35/100</f>
        <v>6275.2100782192674</v>
      </c>
      <c r="D11" s="10">
        <f t="shared" si="0"/>
        <v>3601.8284913891302</v>
      </c>
      <c r="E11" s="10">
        <f t="shared" si="0"/>
        <v>0.65987697552167279</v>
      </c>
      <c r="F11" s="10">
        <f t="shared" si="0"/>
        <v>21764.062406655812</v>
      </c>
      <c r="G11" s="10">
        <f t="shared" si="0"/>
        <v>5705.7362483440629</v>
      </c>
      <c r="H11" s="10">
        <f t="shared" si="0"/>
        <v>13085.80034257845</v>
      </c>
      <c r="I11" s="10">
        <f t="shared" si="0"/>
        <v>764.79741462961874</v>
      </c>
      <c r="J11" s="10">
        <f t="shared" si="0"/>
        <v>9.0183186654628589</v>
      </c>
      <c r="K11" s="10">
        <f t="shared" si="0"/>
        <v>856.96023221081236</v>
      </c>
      <c r="L11" s="12">
        <f>45137+6308+691</f>
        <v>52136</v>
      </c>
      <c r="M11" s="10">
        <f t="shared" ref="M11:M24" si="1">L11-SUM(B11:K11)</f>
        <v>71.706631340020976</v>
      </c>
    </row>
    <row r="12" spans="1:13" x14ac:dyDescent="0.55000000000000004">
      <c r="A12" s="1">
        <f>A11+1</f>
        <v>1897</v>
      </c>
      <c r="B12" s="10">
        <f>$L12*B$35/100</f>
        <v>0.12648823335836576</v>
      </c>
      <c r="C12" s="10">
        <f t="shared" si="0"/>
        <v>3608.5828094808162</v>
      </c>
      <c r="D12" s="10">
        <f t="shared" si="0"/>
        <v>2071.2448212432391</v>
      </c>
      <c r="E12" s="10">
        <f t="shared" si="0"/>
        <v>0.37946470007509725</v>
      </c>
      <c r="F12" s="10">
        <f t="shared" si="0"/>
        <v>12515.504737876856</v>
      </c>
      <c r="G12" s="10">
        <f t="shared" si="0"/>
        <v>3281.1047733160071</v>
      </c>
      <c r="H12" s="10">
        <f t="shared" si="0"/>
        <v>7525.0379789558947</v>
      </c>
      <c r="I12" s="10">
        <f t="shared" si="0"/>
        <v>439.79958738703777</v>
      </c>
      <c r="J12" s="10">
        <f t="shared" si="0"/>
        <v>5.1860175676929954</v>
      </c>
      <c r="K12" s="10">
        <f t="shared" si="0"/>
        <v>492.79815716419296</v>
      </c>
      <c r="L12" s="12">
        <f>22750+3066+4165</f>
        <v>29981</v>
      </c>
      <c r="M12" s="10">
        <f t="shared" si="1"/>
        <v>41.23516407482748</v>
      </c>
    </row>
    <row r="13" spans="1:13" x14ac:dyDescent="0.55000000000000004">
      <c r="A13" s="1">
        <f t="shared" ref="A13:A31" si="2">A12+1</f>
        <v>1898</v>
      </c>
      <c r="B13" s="10">
        <f>$L13*B$35/100</f>
        <v>0.14578147544995063</v>
      </c>
      <c r="C13" s="10">
        <f t="shared" si="0"/>
        <v>4158.9997131116415</v>
      </c>
      <c r="D13" s="10">
        <f t="shared" si="0"/>
        <v>2387.1716604929416</v>
      </c>
      <c r="E13" s="10">
        <f t="shared" si="0"/>
        <v>0.43734442634985188</v>
      </c>
      <c r="F13" s="10">
        <f t="shared" si="0"/>
        <v>14424.493869870816</v>
      </c>
      <c r="G13" s="10">
        <f t="shared" si="0"/>
        <v>3781.5714731717198</v>
      </c>
      <c r="H13" s="10">
        <f t="shared" si="0"/>
        <v>8672.8315374684644</v>
      </c>
      <c r="I13" s="10">
        <f t="shared" si="0"/>
        <v>506.88219013947838</v>
      </c>
      <c r="J13" s="10">
        <f t="shared" si="0"/>
        <v>5.9770404934479755</v>
      </c>
      <c r="K13" s="10">
        <f t="shared" si="0"/>
        <v>567.9646283530077</v>
      </c>
      <c r="L13" s="12">
        <f>27221+2607+4726</f>
        <v>34554</v>
      </c>
      <c r="M13" s="10">
        <f t="shared" si="1"/>
        <v>47.524760996682744</v>
      </c>
    </row>
    <row r="14" spans="1:13" x14ac:dyDescent="0.55000000000000004">
      <c r="A14" s="1">
        <f t="shared" si="2"/>
        <v>1899</v>
      </c>
      <c r="B14" s="5">
        <v>0</v>
      </c>
      <c r="C14" s="5">
        <v>6048</v>
      </c>
      <c r="D14" s="5">
        <v>5383</v>
      </c>
      <c r="E14" s="5">
        <v>1</v>
      </c>
      <c r="F14" s="5">
        <v>24275</v>
      </c>
      <c r="G14" s="5">
        <v>6838</v>
      </c>
      <c r="H14" s="5">
        <v>15517</v>
      </c>
      <c r="I14" s="5">
        <v>1657</v>
      </c>
      <c r="J14" s="5">
        <v>29</v>
      </c>
      <c r="K14" s="5">
        <v>1012</v>
      </c>
      <c r="L14" s="5">
        <v>60982</v>
      </c>
      <c r="M14" s="5">
        <f t="shared" si="1"/>
        <v>222</v>
      </c>
    </row>
    <row r="15" spans="1:13" x14ac:dyDescent="0.55000000000000004">
      <c r="A15" s="1">
        <f t="shared" si="2"/>
        <v>1900</v>
      </c>
      <c r="B15" s="5">
        <v>1</v>
      </c>
      <c r="C15" s="5">
        <v>12515</v>
      </c>
      <c r="D15" s="5">
        <v>5349</v>
      </c>
      <c r="E15" s="5">
        <v>2</v>
      </c>
      <c r="F15" s="5">
        <v>37011</v>
      </c>
      <c r="G15" s="5">
        <v>10297</v>
      </c>
      <c r="H15" s="5">
        <v>22500</v>
      </c>
      <c r="I15" s="5">
        <v>1165</v>
      </c>
      <c r="J15" s="5">
        <v>0</v>
      </c>
      <c r="K15" s="5">
        <v>1859</v>
      </c>
      <c r="L15" s="5">
        <v>90787</v>
      </c>
      <c r="M15" s="5">
        <f t="shared" si="1"/>
        <v>88</v>
      </c>
    </row>
    <row r="16" spans="1:13" x14ac:dyDescent="0.55000000000000004">
      <c r="A16" s="1">
        <f t="shared" si="2"/>
        <v>1901</v>
      </c>
      <c r="B16" s="5">
        <v>0</v>
      </c>
      <c r="C16" s="5">
        <v>9966</v>
      </c>
      <c r="D16" s="5">
        <v>5643</v>
      </c>
      <c r="E16" s="5">
        <v>0</v>
      </c>
      <c r="F16" s="5">
        <v>37660</v>
      </c>
      <c r="G16" s="5">
        <v>8805</v>
      </c>
      <c r="H16" s="5">
        <v>21475</v>
      </c>
      <c r="I16" s="5">
        <v>655</v>
      </c>
      <c r="J16" s="5">
        <v>12</v>
      </c>
      <c r="K16" s="5">
        <v>1025</v>
      </c>
      <c r="L16" s="5">
        <v>85257</v>
      </c>
      <c r="M16" s="5">
        <f t="shared" si="1"/>
        <v>16</v>
      </c>
    </row>
    <row r="17" spans="1:13" x14ac:dyDescent="0.55000000000000004">
      <c r="A17" s="1">
        <f t="shared" si="2"/>
        <v>1902</v>
      </c>
      <c r="B17" s="5">
        <v>0</v>
      </c>
      <c r="C17" s="5">
        <v>13854</v>
      </c>
      <c r="D17" s="5">
        <v>8542</v>
      </c>
      <c r="E17" s="5">
        <v>0</v>
      </c>
      <c r="F17" s="5">
        <v>37846</v>
      </c>
      <c r="G17" s="5">
        <v>9975</v>
      </c>
      <c r="H17" s="5">
        <v>33859</v>
      </c>
      <c r="I17" s="5">
        <v>1536</v>
      </c>
      <c r="J17" s="5">
        <v>0</v>
      </c>
      <c r="K17" s="5">
        <v>1727</v>
      </c>
      <c r="L17" s="5">
        <v>107347</v>
      </c>
      <c r="M17" s="5">
        <f t="shared" si="1"/>
        <v>8</v>
      </c>
    </row>
    <row r="18" spans="1:13" x14ac:dyDescent="0.55000000000000004">
      <c r="A18" s="1">
        <f t="shared" si="2"/>
        <v>1903</v>
      </c>
      <c r="B18" s="5">
        <v>0</v>
      </c>
      <c r="C18" s="5">
        <v>18776</v>
      </c>
      <c r="D18" s="5">
        <v>10485</v>
      </c>
      <c r="E18" s="5">
        <v>0</v>
      </c>
      <c r="F18" s="5">
        <v>47689</v>
      </c>
      <c r="G18" s="5">
        <v>14420</v>
      </c>
      <c r="H18" s="5">
        <v>39548</v>
      </c>
      <c r="I18" s="5">
        <v>3565</v>
      </c>
      <c r="J18" s="5">
        <v>24</v>
      </c>
      <c r="K18" s="5">
        <v>1571</v>
      </c>
      <c r="L18" s="5">
        <v>136093</v>
      </c>
      <c r="M18" s="5">
        <f t="shared" si="1"/>
        <v>15</v>
      </c>
    </row>
    <row r="19" spans="1:13" x14ac:dyDescent="0.55000000000000004">
      <c r="A19" s="1">
        <f t="shared" si="2"/>
        <v>1904</v>
      </c>
      <c r="B19" s="5">
        <v>17</v>
      </c>
      <c r="C19" s="5">
        <v>10077</v>
      </c>
      <c r="D19" s="5">
        <v>7128</v>
      </c>
      <c r="E19" s="5">
        <v>3</v>
      </c>
      <c r="F19" s="5">
        <v>77544</v>
      </c>
      <c r="G19" s="5">
        <v>12707</v>
      </c>
      <c r="H19" s="5">
        <v>32577</v>
      </c>
      <c r="I19" s="5">
        <v>3907</v>
      </c>
      <c r="J19" s="5">
        <v>173</v>
      </c>
      <c r="K19" s="5">
        <v>871</v>
      </c>
      <c r="L19" s="5">
        <v>145141</v>
      </c>
      <c r="M19" s="5">
        <f t="shared" si="1"/>
        <v>137</v>
      </c>
    </row>
    <row r="20" spans="1:13" x14ac:dyDescent="0.55000000000000004">
      <c r="A20" s="1">
        <f t="shared" si="2"/>
        <v>1905</v>
      </c>
      <c r="B20" s="5">
        <v>10</v>
      </c>
      <c r="C20" s="5">
        <v>16671</v>
      </c>
      <c r="D20" s="5">
        <v>6722</v>
      </c>
      <c r="E20" s="5">
        <v>5</v>
      </c>
      <c r="F20" s="5">
        <v>92388</v>
      </c>
      <c r="G20" s="5">
        <v>17649</v>
      </c>
      <c r="H20" s="5">
        <v>47224</v>
      </c>
      <c r="I20" s="5">
        <v>3278</v>
      </c>
      <c r="J20" s="5">
        <v>178</v>
      </c>
      <c r="K20" s="5">
        <v>690</v>
      </c>
      <c r="L20" s="5">
        <v>184897</v>
      </c>
      <c r="M20" s="5">
        <f t="shared" si="1"/>
        <v>82</v>
      </c>
    </row>
    <row r="21" spans="1:13" x14ac:dyDescent="0.55000000000000004">
      <c r="A21" s="1">
        <f t="shared" si="2"/>
        <v>1906</v>
      </c>
      <c r="B21" s="5">
        <v>130</v>
      </c>
      <c r="C21" s="5">
        <v>13461</v>
      </c>
      <c r="D21" s="5">
        <v>10279</v>
      </c>
      <c r="E21" s="5">
        <v>15</v>
      </c>
      <c r="F21" s="5">
        <v>125234</v>
      </c>
      <c r="G21" s="5">
        <v>13697</v>
      </c>
      <c r="H21" s="5">
        <v>46204</v>
      </c>
      <c r="I21" s="5">
        <v>5282</v>
      </c>
      <c r="J21" s="5">
        <v>259</v>
      </c>
      <c r="K21" s="5">
        <v>937</v>
      </c>
      <c r="L21" s="5">
        <v>215665</v>
      </c>
      <c r="M21" s="5">
        <f t="shared" si="1"/>
        <v>167</v>
      </c>
    </row>
    <row r="22" spans="1:13" x14ac:dyDescent="0.55000000000000004">
      <c r="A22" s="1">
        <f t="shared" si="2"/>
        <v>1907</v>
      </c>
      <c r="B22" s="5">
        <v>341</v>
      </c>
      <c r="C22" s="5">
        <v>14311</v>
      </c>
      <c r="D22" s="5">
        <v>13480</v>
      </c>
      <c r="E22" s="5">
        <v>46</v>
      </c>
      <c r="F22" s="5">
        <v>114932</v>
      </c>
      <c r="G22" s="5">
        <v>24811</v>
      </c>
      <c r="H22" s="5">
        <v>73122</v>
      </c>
      <c r="I22" s="5">
        <v>16085</v>
      </c>
      <c r="J22" s="5">
        <v>150</v>
      </c>
      <c r="K22" s="5">
        <v>1416</v>
      </c>
      <c r="L22" s="5">
        <v>258943</v>
      </c>
      <c r="M22" s="5">
        <f t="shared" si="1"/>
        <v>249</v>
      </c>
    </row>
    <row r="23" spans="1:13" x14ac:dyDescent="0.55000000000000004">
      <c r="A23" s="1">
        <f t="shared" si="2"/>
        <v>1908</v>
      </c>
      <c r="B23" s="5">
        <v>62</v>
      </c>
      <c r="C23" s="5">
        <v>6303</v>
      </c>
      <c r="D23" s="5">
        <v>10009</v>
      </c>
      <c r="E23" s="5">
        <v>24</v>
      </c>
      <c r="F23" s="5">
        <v>71978</v>
      </c>
      <c r="G23" s="5">
        <v>13270</v>
      </c>
      <c r="H23" s="5">
        <v>37947</v>
      </c>
      <c r="I23" s="5">
        <v>16324</v>
      </c>
      <c r="J23" s="5">
        <v>37</v>
      </c>
      <c r="K23" s="5">
        <v>527</v>
      </c>
      <c r="L23" s="5">
        <v>156711</v>
      </c>
      <c r="M23" s="5">
        <f t="shared" si="1"/>
        <v>230</v>
      </c>
    </row>
    <row r="24" spans="1:13" x14ac:dyDescent="0.55000000000000004">
      <c r="A24" s="1">
        <f t="shared" si="2"/>
        <v>1909</v>
      </c>
      <c r="B24" s="5">
        <v>50</v>
      </c>
      <c r="C24" s="5">
        <v>11202</v>
      </c>
      <c r="D24" s="5">
        <v>7781</v>
      </c>
      <c r="E24" s="5">
        <v>5</v>
      </c>
      <c r="F24" s="5">
        <v>39150</v>
      </c>
      <c r="G24" s="5">
        <v>14595</v>
      </c>
      <c r="H24" s="5">
        <v>37770</v>
      </c>
      <c r="I24" s="5">
        <v>9099</v>
      </c>
      <c r="J24" s="5">
        <v>70</v>
      </c>
      <c r="K24" s="5">
        <v>591</v>
      </c>
      <c r="L24" s="5">
        <v>120460</v>
      </c>
      <c r="M24" s="5">
        <f t="shared" si="1"/>
        <v>147</v>
      </c>
    </row>
    <row r="25" spans="1:13" x14ac:dyDescent="0.55000000000000004">
      <c r="A25" s="1">
        <f t="shared" si="2"/>
        <v>1910</v>
      </c>
      <c r="B25" s="5">
        <v>52</v>
      </c>
      <c r="C25" s="5">
        <v>14999</v>
      </c>
      <c r="D25" s="5">
        <v>10016</v>
      </c>
      <c r="E25" s="5">
        <v>3</v>
      </c>
      <c r="F25" s="5">
        <v>59824</v>
      </c>
      <c r="G25" s="5">
        <v>21676</v>
      </c>
      <c r="H25" s="5">
        <v>63635</v>
      </c>
      <c r="I25" s="5">
        <v>14768</v>
      </c>
      <c r="J25" s="5">
        <v>102</v>
      </c>
      <c r="K25" s="5">
        <v>1398</v>
      </c>
      <c r="L25" s="5">
        <v>186792</v>
      </c>
      <c r="M25" s="5">
        <f>L25-SUM(B25:K25)</f>
        <v>319</v>
      </c>
    </row>
    <row r="26" spans="1:13" x14ac:dyDescent="0.55000000000000004">
      <c r="A26" s="1">
        <f t="shared" si="2"/>
        <v>1911</v>
      </c>
      <c r="B26" s="5">
        <v>152</v>
      </c>
      <c r="C26" s="5">
        <v>8942</v>
      </c>
      <c r="D26" s="5">
        <v>8779</v>
      </c>
      <c r="E26" s="5">
        <v>29</v>
      </c>
      <c r="F26" s="5">
        <v>65472</v>
      </c>
      <c r="G26" s="5">
        <v>16210</v>
      </c>
      <c r="H26" s="5">
        <v>40193</v>
      </c>
      <c r="I26" s="5">
        <v>17581</v>
      </c>
      <c r="J26" s="5">
        <v>196</v>
      </c>
      <c r="K26" s="5">
        <v>730</v>
      </c>
      <c r="L26" s="5">
        <v>158721</v>
      </c>
      <c r="M26" s="5">
        <f t="shared" ref="M26:M30" si="3">L26-SUM(B26:K26)</f>
        <v>437</v>
      </c>
    </row>
    <row r="27" spans="1:13" x14ac:dyDescent="0.55000000000000004">
      <c r="A27" s="1">
        <f t="shared" si="2"/>
        <v>1912</v>
      </c>
      <c r="B27" s="5">
        <v>250</v>
      </c>
      <c r="C27" s="5">
        <v>5709</v>
      </c>
      <c r="D27" s="5">
        <v>11031</v>
      </c>
      <c r="E27" s="5">
        <v>9</v>
      </c>
      <c r="F27" s="5">
        <v>58389</v>
      </c>
      <c r="G27" s="5">
        <v>13756</v>
      </c>
      <c r="H27" s="5">
        <v>51244</v>
      </c>
      <c r="I27" s="5">
        <v>21101</v>
      </c>
      <c r="J27" s="5">
        <v>384</v>
      </c>
      <c r="K27" s="5">
        <v>414</v>
      </c>
      <c r="L27" s="5">
        <v>162395</v>
      </c>
      <c r="M27" s="5">
        <f t="shared" si="3"/>
        <v>108</v>
      </c>
    </row>
    <row r="28" spans="1:13" x14ac:dyDescent="0.55000000000000004">
      <c r="A28" s="1">
        <f t="shared" si="2"/>
        <v>1913</v>
      </c>
      <c r="B28" s="5">
        <v>909</v>
      </c>
      <c r="C28" s="5">
        <v>11156</v>
      </c>
      <c r="D28" s="5">
        <v>17857</v>
      </c>
      <c r="E28" s="5">
        <v>30</v>
      </c>
      <c r="F28" s="5">
        <v>74033</v>
      </c>
      <c r="G28" s="5">
        <v>23873</v>
      </c>
      <c r="H28" s="5">
        <v>112345</v>
      </c>
      <c r="I28" s="5">
        <v>48472</v>
      </c>
      <c r="J28" s="5">
        <v>1074</v>
      </c>
      <c r="K28" s="5">
        <v>892</v>
      </c>
      <c r="L28" s="5">
        <v>291040</v>
      </c>
      <c r="M28" s="5">
        <f t="shared" si="3"/>
        <v>399</v>
      </c>
    </row>
    <row r="29" spans="1:13" x14ac:dyDescent="0.55000000000000004">
      <c r="A29" s="1">
        <f t="shared" si="2"/>
        <v>1914</v>
      </c>
      <c r="B29" s="5">
        <v>872</v>
      </c>
      <c r="C29" s="5">
        <v>10968</v>
      </c>
      <c r="D29" s="5">
        <v>9889</v>
      </c>
      <c r="E29" s="5">
        <v>63</v>
      </c>
      <c r="F29" s="5">
        <v>102638</v>
      </c>
      <c r="G29" s="5">
        <v>20808</v>
      </c>
      <c r="H29" s="5">
        <v>66278</v>
      </c>
      <c r="I29" s="5">
        <v>40241</v>
      </c>
      <c r="J29" s="5">
        <v>2543</v>
      </c>
      <c r="K29" s="5">
        <v>743</v>
      </c>
      <c r="L29" s="5">
        <v>255660</v>
      </c>
      <c r="M29" s="5">
        <f t="shared" si="3"/>
        <v>617</v>
      </c>
    </row>
    <row r="30" spans="1:13" x14ac:dyDescent="0.55000000000000004">
      <c r="A30" s="1">
        <f t="shared" si="2"/>
        <v>1915</v>
      </c>
      <c r="B30" s="5">
        <v>41</v>
      </c>
      <c r="C30" s="5">
        <v>1650</v>
      </c>
      <c r="D30" s="5">
        <v>905</v>
      </c>
      <c r="E30" s="5">
        <v>14</v>
      </c>
      <c r="F30" s="5">
        <v>14496</v>
      </c>
      <c r="G30" s="5">
        <v>2218</v>
      </c>
      <c r="H30" s="5">
        <v>4486</v>
      </c>
      <c r="I30" s="5">
        <v>2030</v>
      </c>
      <c r="J30" s="5">
        <v>158</v>
      </c>
      <c r="K30" s="5">
        <v>121</v>
      </c>
      <c r="L30" s="5">
        <v>26187</v>
      </c>
      <c r="M30" s="5">
        <f t="shared" si="3"/>
        <v>68</v>
      </c>
    </row>
    <row r="31" spans="1:13" x14ac:dyDescent="0.55000000000000004">
      <c r="A31" s="1">
        <f t="shared" si="2"/>
        <v>1916</v>
      </c>
      <c r="B31" s="5">
        <v>44</v>
      </c>
      <c r="C31" s="5">
        <v>3834</v>
      </c>
      <c r="D31" s="5">
        <v>63</v>
      </c>
      <c r="E31" s="5">
        <v>2</v>
      </c>
      <c r="F31" s="5">
        <v>2138</v>
      </c>
      <c r="G31" s="5">
        <v>136</v>
      </c>
      <c r="H31" s="5">
        <v>277</v>
      </c>
      <c r="I31" s="5">
        <v>1026</v>
      </c>
      <c r="J31" s="5">
        <v>2</v>
      </c>
      <c r="K31" s="5">
        <v>267</v>
      </c>
      <c r="L31" s="5">
        <v>7842</v>
      </c>
      <c r="M31" s="5">
        <f>L31-SUM(B31:K31)</f>
        <v>53</v>
      </c>
    </row>
    <row r="34" spans="1:13" x14ac:dyDescent="0.55000000000000004">
      <c r="A34" t="s">
        <v>88</v>
      </c>
      <c r="B34" s="5">
        <f>SUM(B14:B16)</f>
        <v>1</v>
      </c>
      <c r="C34" s="5">
        <f t="shared" ref="C34:M34" si="4">SUM(C14:C16)</f>
        <v>28529</v>
      </c>
      <c r="D34" s="5">
        <f t="shared" si="4"/>
        <v>16375</v>
      </c>
      <c r="E34" s="5">
        <f t="shared" si="4"/>
        <v>3</v>
      </c>
      <c r="F34" s="5">
        <f t="shared" si="4"/>
        <v>98946</v>
      </c>
      <c r="G34" s="5">
        <f t="shared" si="4"/>
        <v>25940</v>
      </c>
      <c r="H34" s="5">
        <f t="shared" si="4"/>
        <v>59492</v>
      </c>
      <c r="I34" s="5">
        <f t="shared" si="4"/>
        <v>3477</v>
      </c>
      <c r="J34" s="5">
        <f t="shared" si="4"/>
        <v>41</v>
      </c>
      <c r="K34" s="5">
        <f t="shared" si="4"/>
        <v>3896</v>
      </c>
      <c r="L34" s="5">
        <f t="shared" si="4"/>
        <v>237026</v>
      </c>
      <c r="M34" s="5">
        <f t="shared" si="4"/>
        <v>326</v>
      </c>
    </row>
    <row r="35" spans="1:13" x14ac:dyDescent="0.55000000000000004">
      <c r="A35" t="s">
        <v>85</v>
      </c>
      <c r="B35">
        <f>100*B34/$L34</f>
        <v>4.218946444693831E-4</v>
      </c>
      <c r="C35">
        <f t="shared" ref="C35:M35" si="5">100*C34/$L34</f>
        <v>12.03623231206703</v>
      </c>
      <c r="D35">
        <f t="shared" si="5"/>
        <v>6.9085248031861486</v>
      </c>
      <c r="E35">
        <f t="shared" si="5"/>
        <v>1.2656839334081493E-3</v>
      </c>
      <c r="F35">
        <f t="shared" si="5"/>
        <v>41.74478749166758</v>
      </c>
      <c r="G35">
        <f t="shared" si="5"/>
        <v>10.943947077535798</v>
      </c>
      <c r="H35">
        <f t="shared" si="5"/>
        <v>25.099356188772539</v>
      </c>
      <c r="I35">
        <f t="shared" si="5"/>
        <v>1.4669276788200452</v>
      </c>
      <c r="J35">
        <f t="shared" si="5"/>
        <v>1.7297680423244706E-2</v>
      </c>
      <c r="K35">
        <f t="shared" si="5"/>
        <v>1.6437015348527166</v>
      </c>
      <c r="L35">
        <f t="shared" si="5"/>
        <v>100</v>
      </c>
      <c r="M35">
        <f t="shared" si="5"/>
        <v>0.1375376540970189</v>
      </c>
    </row>
    <row r="38" spans="1:13" x14ac:dyDescent="0.55000000000000004">
      <c r="A38" t="s">
        <v>89</v>
      </c>
    </row>
    <row r="40" spans="1:13" x14ac:dyDescent="0.55000000000000004">
      <c r="A40" s="11" t="s">
        <v>90</v>
      </c>
      <c r="B40" s="11" t="s">
        <v>73</v>
      </c>
      <c r="C40" s="11" t="s">
        <v>74</v>
      </c>
      <c r="D40" s="11" t="s">
        <v>75</v>
      </c>
      <c r="E40" s="11" t="s">
        <v>76</v>
      </c>
      <c r="F40" s="11" t="s">
        <v>77</v>
      </c>
      <c r="G40" s="11" t="s">
        <v>78</v>
      </c>
      <c r="H40" s="11" t="s">
        <v>79</v>
      </c>
      <c r="I40" s="11" t="s">
        <v>80</v>
      </c>
      <c r="J40" s="11" t="s">
        <v>81</v>
      </c>
      <c r="K40" s="11" t="s">
        <v>82</v>
      </c>
      <c r="L40" s="11" t="s">
        <v>83</v>
      </c>
      <c r="M40" s="11" t="s">
        <v>84</v>
      </c>
    </row>
    <row r="41" spans="1:13" x14ac:dyDescent="0.55000000000000004">
      <c r="A41" s="1">
        <v>1896</v>
      </c>
      <c r="B41" s="5">
        <f>(B11+B12)/2</f>
        <v>0.17322361259946167</v>
      </c>
      <c r="C41" s="5">
        <f>(C11+C12)/2</f>
        <v>4941.8964438500416</v>
      </c>
      <c r="D41" s="5">
        <f>(D11+D12)/2</f>
        <v>2836.5366563161847</v>
      </c>
      <c r="E41" s="5">
        <f>(E11+E12)/2</f>
        <v>0.51967083779838497</v>
      </c>
      <c r="F41" s="5">
        <f>(F11+F12)/2</f>
        <v>17139.783572266333</v>
      </c>
      <c r="G41" s="5">
        <f>(G11+G12)/2</f>
        <v>4493.4205108300348</v>
      </c>
      <c r="H41" s="5">
        <f>(H11+H12)/2</f>
        <v>10305.419160767173</v>
      </c>
      <c r="I41" s="5">
        <f>(I11+I12)/2</f>
        <v>602.29850100832823</v>
      </c>
      <c r="J41" s="5">
        <f>(J11+J12)/2</f>
        <v>7.1021681165779267</v>
      </c>
      <c r="K41" s="5">
        <f>(K11+K12)/2</f>
        <v>674.8791946875026</v>
      </c>
      <c r="L41" s="5">
        <f>(L11+L12)/2</f>
        <v>41058.5</v>
      </c>
      <c r="M41" s="5">
        <f>(M11+M12)/2</f>
        <v>56.470897707424228</v>
      </c>
    </row>
    <row r="42" spans="1:13" x14ac:dyDescent="0.55000000000000004">
      <c r="A42" s="1">
        <f>A41+1</f>
        <v>1897</v>
      </c>
      <c r="B42" s="5">
        <f t="shared" ref="B42:K42" si="6">(B12+B13)/2</f>
        <v>0.13613485440415818</v>
      </c>
      <c r="C42" s="5">
        <f t="shared" si="6"/>
        <v>3883.7912612962291</v>
      </c>
      <c r="D42" s="5">
        <f t="shared" si="6"/>
        <v>2229.2082408680903</v>
      </c>
      <c r="E42" s="5">
        <f t="shared" si="6"/>
        <v>0.40840456321247454</v>
      </c>
      <c r="F42" s="5">
        <f t="shared" si="6"/>
        <v>13469.999303873836</v>
      </c>
      <c r="G42" s="5">
        <f t="shared" si="6"/>
        <v>3531.3381232438633</v>
      </c>
      <c r="H42" s="5">
        <f t="shared" si="6"/>
        <v>8098.9347582121791</v>
      </c>
      <c r="I42" s="5">
        <f t="shared" si="6"/>
        <v>473.34088876325808</v>
      </c>
      <c r="J42" s="5">
        <f t="shared" si="6"/>
        <v>5.5815290305704854</v>
      </c>
      <c r="K42" s="5">
        <f t="shared" si="6"/>
        <v>530.38139275860033</v>
      </c>
      <c r="L42" s="5">
        <f t="shared" ref="L42:M60" si="7">(L12+L13)/2</f>
        <v>32267.5</v>
      </c>
      <c r="M42" s="5">
        <f t="shared" si="7"/>
        <v>44.379962535755112</v>
      </c>
    </row>
    <row r="43" spans="1:13" x14ac:dyDescent="0.55000000000000004">
      <c r="A43" s="1">
        <f t="shared" ref="A43:A61" si="8">A42+1</f>
        <v>1898</v>
      </c>
      <c r="B43" s="5">
        <f t="shared" ref="B43:K43" si="9">(B13+B14)/2</f>
        <v>7.2890737724975313E-2</v>
      </c>
      <c r="C43" s="5">
        <f t="shared" si="9"/>
        <v>5103.4998565558208</v>
      </c>
      <c r="D43" s="5">
        <f t="shared" si="9"/>
        <v>3885.0858302464708</v>
      </c>
      <c r="E43" s="5">
        <f t="shared" si="9"/>
        <v>0.71867221317492591</v>
      </c>
      <c r="F43" s="5">
        <f t="shared" si="9"/>
        <v>19349.746934935407</v>
      </c>
      <c r="G43" s="5">
        <f t="shared" si="9"/>
        <v>5309.7857365858599</v>
      </c>
      <c r="H43" s="5">
        <f t="shared" si="9"/>
        <v>12094.915768734232</v>
      </c>
      <c r="I43" s="5">
        <f t="shared" si="9"/>
        <v>1081.9410950697393</v>
      </c>
      <c r="J43" s="5">
        <f t="shared" si="9"/>
        <v>17.488520246723986</v>
      </c>
      <c r="K43" s="5">
        <f t="shared" si="9"/>
        <v>789.98231417650391</v>
      </c>
      <c r="L43" s="5">
        <f t="shared" si="7"/>
        <v>47768</v>
      </c>
      <c r="M43" s="5">
        <f t="shared" si="7"/>
        <v>134.76238049834137</v>
      </c>
    </row>
    <row r="44" spans="1:13" x14ac:dyDescent="0.55000000000000004">
      <c r="A44" s="1">
        <f t="shared" si="8"/>
        <v>1899</v>
      </c>
      <c r="B44" s="5">
        <f t="shared" ref="B44:K44" si="10">(B14+B15)/2</f>
        <v>0.5</v>
      </c>
      <c r="C44" s="5">
        <f t="shared" si="10"/>
        <v>9281.5</v>
      </c>
      <c r="D44" s="5">
        <f t="shared" si="10"/>
        <v>5366</v>
      </c>
      <c r="E44" s="5">
        <f t="shared" si="10"/>
        <v>1.5</v>
      </c>
      <c r="F44" s="5">
        <f t="shared" si="10"/>
        <v>30643</v>
      </c>
      <c r="G44" s="5">
        <f t="shared" si="10"/>
        <v>8567.5</v>
      </c>
      <c r="H44" s="5">
        <f t="shared" si="10"/>
        <v>19008.5</v>
      </c>
      <c r="I44" s="5">
        <f t="shared" si="10"/>
        <v>1411</v>
      </c>
      <c r="J44" s="5">
        <f t="shared" si="10"/>
        <v>14.5</v>
      </c>
      <c r="K44" s="5">
        <f t="shared" si="10"/>
        <v>1435.5</v>
      </c>
      <c r="L44" s="5">
        <f t="shared" si="7"/>
        <v>75884.5</v>
      </c>
      <c r="M44" s="5">
        <f t="shared" si="7"/>
        <v>155</v>
      </c>
    </row>
    <row r="45" spans="1:13" x14ac:dyDescent="0.55000000000000004">
      <c r="A45" s="1">
        <f t="shared" si="8"/>
        <v>1900</v>
      </c>
      <c r="B45" s="5">
        <f t="shared" ref="B45:K45" si="11">(B15+B16)/2</f>
        <v>0.5</v>
      </c>
      <c r="C45" s="5">
        <f t="shared" si="11"/>
        <v>11240.5</v>
      </c>
      <c r="D45" s="5">
        <f t="shared" si="11"/>
        <v>5496</v>
      </c>
      <c r="E45" s="5">
        <f t="shared" si="11"/>
        <v>1</v>
      </c>
      <c r="F45" s="5">
        <f t="shared" si="11"/>
        <v>37335.5</v>
      </c>
      <c r="G45" s="5">
        <f t="shared" si="11"/>
        <v>9551</v>
      </c>
      <c r="H45" s="5">
        <f t="shared" si="11"/>
        <v>21987.5</v>
      </c>
      <c r="I45" s="5">
        <f t="shared" si="11"/>
        <v>910</v>
      </c>
      <c r="J45" s="5">
        <f t="shared" si="11"/>
        <v>6</v>
      </c>
      <c r="K45" s="5">
        <f t="shared" si="11"/>
        <v>1442</v>
      </c>
      <c r="L45" s="5">
        <f t="shared" si="7"/>
        <v>88022</v>
      </c>
      <c r="M45" s="5">
        <f t="shared" si="7"/>
        <v>52</v>
      </c>
    </row>
    <row r="46" spans="1:13" x14ac:dyDescent="0.55000000000000004">
      <c r="A46" s="1">
        <f t="shared" si="8"/>
        <v>1901</v>
      </c>
      <c r="B46" s="5">
        <f t="shared" ref="B46:K46" si="12">(B16+B17)/2</f>
        <v>0</v>
      </c>
      <c r="C46" s="5">
        <f t="shared" si="12"/>
        <v>11910</v>
      </c>
      <c r="D46" s="5">
        <f t="shared" si="12"/>
        <v>7092.5</v>
      </c>
      <c r="E46" s="5">
        <f t="shared" si="12"/>
        <v>0</v>
      </c>
      <c r="F46" s="5">
        <f t="shared" si="12"/>
        <v>37753</v>
      </c>
      <c r="G46" s="5">
        <f t="shared" si="12"/>
        <v>9390</v>
      </c>
      <c r="H46" s="5">
        <f t="shared" si="12"/>
        <v>27667</v>
      </c>
      <c r="I46" s="5">
        <f t="shared" si="12"/>
        <v>1095.5</v>
      </c>
      <c r="J46" s="5">
        <f t="shared" si="12"/>
        <v>6</v>
      </c>
      <c r="K46" s="5">
        <f t="shared" si="12"/>
        <v>1376</v>
      </c>
      <c r="L46" s="5">
        <f t="shared" si="7"/>
        <v>96302</v>
      </c>
      <c r="M46" s="5">
        <f t="shared" si="7"/>
        <v>12</v>
      </c>
    </row>
    <row r="47" spans="1:13" x14ac:dyDescent="0.55000000000000004">
      <c r="A47" s="1">
        <f t="shared" si="8"/>
        <v>1902</v>
      </c>
      <c r="B47" s="5">
        <f t="shared" ref="B47:K47" si="13">(B17+B18)/2</f>
        <v>0</v>
      </c>
      <c r="C47" s="5">
        <f t="shared" si="13"/>
        <v>16315</v>
      </c>
      <c r="D47" s="5">
        <f t="shared" si="13"/>
        <v>9513.5</v>
      </c>
      <c r="E47" s="5">
        <f t="shared" si="13"/>
        <v>0</v>
      </c>
      <c r="F47" s="5">
        <f t="shared" si="13"/>
        <v>42767.5</v>
      </c>
      <c r="G47" s="5">
        <f t="shared" si="13"/>
        <v>12197.5</v>
      </c>
      <c r="H47" s="5">
        <f t="shared" si="13"/>
        <v>36703.5</v>
      </c>
      <c r="I47" s="5">
        <f t="shared" si="13"/>
        <v>2550.5</v>
      </c>
      <c r="J47" s="5">
        <f t="shared" si="13"/>
        <v>12</v>
      </c>
      <c r="K47" s="5">
        <f t="shared" si="13"/>
        <v>1649</v>
      </c>
      <c r="L47" s="5">
        <f t="shared" si="7"/>
        <v>121720</v>
      </c>
      <c r="M47" s="5">
        <f t="shared" si="7"/>
        <v>11.5</v>
      </c>
    </row>
    <row r="48" spans="1:13" x14ac:dyDescent="0.55000000000000004">
      <c r="A48" s="1">
        <f t="shared" si="8"/>
        <v>1903</v>
      </c>
      <c r="B48" s="5">
        <f t="shared" ref="B48:K48" si="14">(B18+B19)/2</f>
        <v>8.5</v>
      </c>
      <c r="C48" s="5">
        <f t="shared" si="14"/>
        <v>14426.5</v>
      </c>
      <c r="D48" s="5">
        <f t="shared" si="14"/>
        <v>8806.5</v>
      </c>
      <c r="E48" s="5">
        <f t="shared" si="14"/>
        <v>1.5</v>
      </c>
      <c r="F48" s="5">
        <f t="shared" si="14"/>
        <v>62616.5</v>
      </c>
      <c r="G48" s="5">
        <f t="shared" si="14"/>
        <v>13563.5</v>
      </c>
      <c r="H48" s="5">
        <f t="shared" si="14"/>
        <v>36062.5</v>
      </c>
      <c r="I48" s="5">
        <f t="shared" si="14"/>
        <v>3736</v>
      </c>
      <c r="J48" s="5">
        <f t="shared" si="14"/>
        <v>98.5</v>
      </c>
      <c r="K48" s="5">
        <f t="shared" si="14"/>
        <v>1221</v>
      </c>
      <c r="L48" s="5">
        <f t="shared" si="7"/>
        <v>140617</v>
      </c>
      <c r="M48" s="5">
        <f t="shared" si="7"/>
        <v>76</v>
      </c>
    </row>
    <row r="49" spans="1:13" x14ac:dyDescent="0.55000000000000004">
      <c r="A49" s="1">
        <f t="shared" si="8"/>
        <v>1904</v>
      </c>
      <c r="B49" s="5">
        <f t="shared" ref="B49:K49" si="15">(B19+B20)/2</f>
        <v>13.5</v>
      </c>
      <c r="C49" s="5">
        <f t="shared" si="15"/>
        <v>13374</v>
      </c>
      <c r="D49" s="5">
        <f t="shared" si="15"/>
        <v>6925</v>
      </c>
      <c r="E49" s="5">
        <f t="shared" si="15"/>
        <v>4</v>
      </c>
      <c r="F49" s="5">
        <f t="shared" si="15"/>
        <v>84966</v>
      </c>
      <c r="G49" s="5">
        <f t="shared" si="15"/>
        <v>15178</v>
      </c>
      <c r="H49" s="5">
        <f t="shared" si="15"/>
        <v>39900.5</v>
      </c>
      <c r="I49" s="5">
        <f t="shared" si="15"/>
        <v>3592.5</v>
      </c>
      <c r="J49" s="5">
        <f t="shared" si="15"/>
        <v>175.5</v>
      </c>
      <c r="K49" s="5">
        <f t="shared" si="15"/>
        <v>780.5</v>
      </c>
      <c r="L49" s="5">
        <f t="shared" si="7"/>
        <v>165019</v>
      </c>
      <c r="M49" s="5">
        <f t="shared" si="7"/>
        <v>109.5</v>
      </c>
    </row>
    <row r="50" spans="1:13" x14ac:dyDescent="0.55000000000000004">
      <c r="A50" s="1">
        <f t="shared" si="8"/>
        <v>1905</v>
      </c>
      <c r="B50" s="5">
        <f t="shared" ref="B50:K50" si="16">(B20+B21)/2</f>
        <v>70</v>
      </c>
      <c r="C50" s="5">
        <f t="shared" si="16"/>
        <v>15066</v>
      </c>
      <c r="D50" s="5">
        <f t="shared" si="16"/>
        <v>8500.5</v>
      </c>
      <c r="E50" s="5">
        <f t="shared" si="16"/>
        <v>10</v>
      </c>
      <c r="F50" s="5">
        <f t="shared" si="16"/>
        <v>108811</v>
      </c>
      <c r="G50" s="5">
        <f t="shared" si="16"/>
        <v>15673</v>
      </c>
      <c r="H50" s="5">
        <f t="shared" si="16"/>
        <v>46714</v>
      </c>
      <c r="I50" s="5">
        <f t="shared" si="16"/>
        <v>4280</v>
      </c>
      <c r="J50" s="5">
        <f t="shared" si="16"/>
        <v>218.5</v>
      </c>
      <c r="K50" s="5">
        <f t="shared" si="16"/>
        <v>813.5</v>
      </c>
      <c r="L50" s="5">
        <f t="shared" si="7"/>
        <v>200281</v>
      </c>
      <c r="M50" s="5">
        <f t="shared" si="7"/>
        <v>124.5</v>
      </c>
    </row>
    <row r="51" spans="1:13" x14ac:dyDescent="0.55000000000000004">
      <c r="A51" s="1">
        <f t="shared" si="8"/>
        <v>1906</v>
      </c>
      <c r="B51" s="5">
        <f t="shared" ref="B51:K51" si="17">(B21+B22)/2</f>
        <v>235.5</v>
      </c>
      <c r="C51" s="5">
        <f t="shared" si="17"/>
        <v>13886</v>
      </c>
      <c r="D51" s="5">
        <f t="shared" si="17"/>
        <v>11879.5</v>
      </c>
      <c r="E51" s="5">
        <f t="shared" si="17"/>
        <v>30.5</v>
      </c>
      <c r="F51" s="5">
        <f t="shared" si="17"/>
        <v>120083</v>
      </c>
      <c r="G51" s="5">
        <f t="shared" si="17"/>
        <v>19254</v>
      </c>
      <c r="H51" s="5">
        <f t="shared" si="17"/>
        <v>59663</v>
      </c>
      <c r="I51" s="5">
        <f t="shared" si="17"/>
        <v>10683.5</v>
      </c>
      <c r="J51" s="5">
        <f t="shared" si="17"/>
        <v>204.5</v>
      </c>
      <c r="K51" s="5">
        <f t="shared" si="17"/>
        <v>1176.5</v>
      </c>
      <c r="L51" s="5">
        <f t="shared" si="7"/>
        <v>237304</v>
      </c>
      <c r="M51" s="5">
        <f t="shared" si="7"/>
        <v>208</v>
      </c>
    </row>
    <row r="52" spans="1:13" x14ac:dyDescent="0.55000000000000004">
      <c r="A52" s="1">
        <f t="shared" si="8"/>
        <v>1907</v>
      </c>
      <c r="B52" s="5">
        <f t="shared" ref="B52:K52" si="18">(B22+B23)/2</f>
        <v>201.5</v>
      </c>
      <c r="C52" s="5">
        <f t="shared" si="18"/>
        <v>10307</v>
      </c>
      <c r="D52" s="5">
        <f t="shared" si="18"/>
        <v>11744.5</v>
      </c>
      <c r="E52" s="5">
        <f t="shared" si="18"/>
        <v>35</v>
      </c>
      <c r="F52" s="5">
        <f t="shared" si="18"/>
        <v>93455</v>
      </c>
      <c r="G52" s="5">
        <f t="shared" si="18"/>
        <v>19040.5</v>
      </c>
      <c r="H52" s="5">
        <f t="shared" si="18"/>
        <v>55534.5</v>
      </c>
      <c r="I52" s="5">
        <f t="shared" si="18"/>
        <v>16204.5</v>
      </c>
      <c r="J52" s="5">
        <f t="shared" si="18"/>
        <v>93.5</v>
      </c>
      <c r="K52" s="5">
        <f t="shared" si="18"/>
        <v>971.5</v>
      </c>
      <c r="L52" s="5">
        <f t="shared" si="7"/>
        <v>207827</v>
      </c>
      <c r="M52" s="5">
        <f t="shared" si="7"/>
        <v>239.5</v>
      </c>
    </row>
    <row r="53" spans="1:13" x14ac:dyDescent="0.55000000000000004">
      <c r="A53" s="1">
        <f t="shared" si="8"/>
        <v>1908</v>
      </c>
      <c r="B53" s="5">
        <f t="shared" ref="B53:K53" si="19">(B23+B24)/2</f>
        <v>56</v>
      </c>
      <c r="C53" s="5">
        <f t="shared" si="19"/>
        <v>8752.5</v>
      </c>
      <c r="D53" s="5">
        <f t="shared" si="19"/>
        <v>8895</v>
      </c>
      <c r="E53" s="5">
        <f t="shared" si="19"/>
        <v>14.5</v>
      </c>
      <c r="F53" s="5">
        <f t="shared" si="19"/>
        <v>55564</v>
      </c>
      <c r="G53" s="5">
        <f t="shared" si="19"/>
        <v>13932.5</v>
      </c>
      <c r="H53" s="5">
        <f t="shared" si="19"/>
        <v>37858.5</v>
      </c>
      <c r="I53" s="5">
        <f t="shared" si="19"/>
        <v>12711.5</v>
      </c>
      <c r="J53" s="5">
        <f t="shared" si="19"/>
        <v>53.5</v>
      </c>
      <c r="K53" s="5">
        <f t="shared" si="19"/>
        <v>559</v>
      </c>
      <c r="L53" s="5">
        <f t="shared" si="7"/>
        <v>138585.5</v>
      </c>
      <c r="M53" s="5">
        <f t="shared" si="7"/>
        <v>188.5</v>
      </c>
    </row>
    <row r="54" spans="1:13" x14ac:dyDescent="0.55000000000000004">
      <c r="A54" s="1">
        <f t="shared" si="8"/>
        <v>1909</v>
      </c>
      <c r="B54" s="5">
        <f t="shared" ref="B54:K54" si="20">(B24+B25)/2</f>
        <v>51</v>
      </c>
      <c r="C54" s="5">
        <f t="shared" si="20"/>
        <v>13100.5</v>
      </c>
      <c r="D54" s="5">
        <f t="shared" si="20"/>
        <v>8898.5</v>
      </c>
      <c r="E54" s="5">
        <f t="shared" si="20"/>
        <v>4</v>
      </c>
      <c r="F54" s="5">
        <f t="shared" si="20"/>
        <v>49487</v>
      </c>
      <c r="G54" s="5">
        <f t="shared" si="20"/>
        <v>18135.5</v>
      </c>
      <c r="H54" s="5">
        <f t="shared" si="20"/>
        <v>50702.5</v>
      </c>
      <c r="I54" s="5">
        <f t="shared" si="20"/>
        <v>11933.5</v>
      </c>
      <c r="J54" s="5">
        <f t="shared" si="20"/>
        <v>86</v>
      </c>
      <c r="K54" s="5">
        <f t="shared" si="20"/>
        <v>994.5</v>
      </c>
      <c r="L54" s="5">
        <f t="shared" si="7"/>
        <v>153626</v>
      </c>
      <c r="M54" s="5">
        <f t="shared" si="7"/>
        <v>233</v>
      </c>
    </row>
    <row r="55" spans="1:13" x14ac:dyDescent="0.55000000000000004">
      <c r="A55" s="1">
        <f t="shared" si="8"/>
        <v>1910</v>
      </c>
      <c r="B55" s="5">
        <f t="shared" ref="B55:K55" si="21">(B25+B26)/2</f>
        <v>102</v>
      </c>
      <c r="C55" s="5">
        <f t="shared" si="21"/>
        <v>11970.5</v>
      </c>
      <c r="D55" s="5">
        <f t="shared" si="21"/>
        <v>9397.5</v>
      </c>
      <c r="E55" s="5">
        <f t="shared" si="21"/>
        <v>16</v>
      </c>
      <c r="F55" s="5">
        <f t="shared" si="21"/>
        <v>62648</v>
      </c>
      <c r="G55" s="5">
        <f t="shared" si="21"/>
        <v>18943</v>
      </c>
      <c r="H55" s="5">
        <f t="shared" si="21"/>
        <v>51914</v>
      </c>
      <c r="I55" s="5">
        <f t="shared" si="21"/>
        <v>16174.5</v>
      </c>
      <c r="J55" s="5">
        <f t="shared" si="21"/>
        <v>149</v>
      </c>
      <c r="K55" s="5">
        <f t="shared" si="21"/>
        <v>1064</v>
      </c>
      <c r="L55" s="5">
        <f t="shared" si="7"/>
        <v>172756.5</v>
      </c>
      <c r="M55" s="5">
        <f t="shared" si="7"/>
        <v>378</v>
      </c>
    </row>
    <row r="56" spans="1:13" x14ac:dyDescent="0.55000000000000004">
      <c r="A56" s="1">
        <f t="shared" si="8"/>
        <v>1911</v>
      </c>
      <c r="B56" s="5">
        <f t="shared" ref="B56:K56" si="22">(B26+B27)/2</f>
        <v>201</v>
      </c>
      <c r="C56" s="5">
        <f t="shared" si="22"/>
        <v>7325.5</v>
      </c>
      <c r="D56" s="5">
        <f t="shared" si="22"/>
        <v>9905</v>
      </c>
      <c r="E56" s="5">
        <f t="shared" si="22"/>
        <v>19</v>
      </c>
      <c r="F56" s="5">
        <f t="shared" si="22"/>
        <v>61930.5</v>
      </c>
      <c r="G56" s="5">
        <f t="shared" si="22"/>
        <v>14983</v>
      </c>
      <c r="H56" s="5">
        <f t="shared" si="22"/>
        <v>45718.5</v>
      </c>
      <c r="I56" s="5">
        <f t="shared" si="22"/>
        <v>19341</v>
      </c>
      <c r="J56" s="5">
        <f t="shared" si="22"/>
        <v>290</v>
      </c>
      <c r="K56" s="5">
        <f t="shared" si="22"/>
        <v>572</v>
      </c>
      <c r="L56" s="5">
        <f t="shared" si="7"/>
        <v>160558</v>
      </c>
      <c r="M56" s="5">
        <f t="shared" si="7"/>
        <v>272.5</v>
      </c>
    </row>
    <row r="57" spans="1:13" x14ac:dyDescent="0.55000000000000004">
      <c r="A57" s="1">
        <f t="shared" si="8"/>
        <v>1912</v>
      </c>
      <c r="B57" s="5">
        <f t="shared" ref="B57:K57" si="23">(B27+B28)/2</f>
        <v>579.5</v>
      </c>
      <c r="C57" s="5">
        <f t="shared" si="23"/>
        <v>8432.5</v>
      </c>
      <c r="D57" s="5">
        <f t="shared" si="23"/>
        <v>14444</v>
      </c>
      <c r="E57" s="5">
        <f t="shared" si="23"/>
        <v>19.5</v>
      </c>
      <c r="F57" s="5">
        <f t="shared" si="23"/>
        <v>66211</v>
      </c>
      <c r="G57" s="5">
        <f t="shared" si="23"/>
        <v>18814.5</v>
      </c>
      <c r="H57" s="5">
        <f t="shared" si="23"/>
        <v>81794.5</v>
      </c>
      <c r="I57" s="5">
        <f t="shared" si="23"/>
        <v>34786.5</v>
      </c>
      <c r="J57" s="5">
        <f t="shared" si="23"/>
        <v>729</v>
      </c>
      <c r="K57" s="5">
        <f t="shared" si="23"/>
        <v>653</v>
      </c>
      <c r="L57" s="5">
        <f t="shared" si="7"/>
        <v>226717.5</v>
      </c>
      <c r="M57" s="5">
        <f t="shared" si="7"/>
        <v>253.5</v>
      </c>
    </row>
    <row r="58" spans="1:13" x14ac:dyDescent="0.55000000000000004">
      <c r="A58" s="1">
        <f t="shared" si="8"/>
        <v>1913</v>
      </c>
      <c r="B58" s="5">
        <f t="shared" ref="B58:K58" si="24">(B28+B29)/2</f>
        <v>890.5</v>
      </c>
      <c r="C58" s="5">
        <f t="shared" si="24"/>
        <v>11062</v>
      </c>
      <c r="D58" s="5">
        <f t="shared" si="24"/>
        <v>13873</v>
      </c>
      <c r="E58" s="5">
        <f t="shared" si="24"/>
        <v>46.5</v>
      </c>
      <c r="F58" s="5">
        <f t="shared" si="24"/>
        <v>88335.5</v>
      </c>
      <c r="G58" s="5">
        <f t="shared" si="24"/>
        <v>22340.5</v>
      </c>
      <c r="H58" s="5">
        <f t="shared" si="24"/>
        <v>89311.5</v>
      </c>
      <c r="I58" s="5">
        <f t="shared" si="24"/>
        <v>44356.5</v>
      </c>
      <c r="J58" s="5">
        <f t="shared" si="24"/>
        <v>1808.5</v>
      </c>
      <c r="K58" s="5">
        <f t="shared" si="24"/>
        <v>817.5</v>
      </c>
      <c r="L58" s="5">
        <f t="shared" si="7"/>
        <v>273350</v>
      </c>
      <c r="M58" s="5">
        <f t="shared" si="7"/>
        <v>508</v>
      </c>
    </row>
    <row r="59" spans="1:13" x14ac:dyDescent="0.55000000000000004">
      <c r="A59" s="1">
        <f t="shared" si="8"/>
        <v>1914</v>
      </c>
      <c r="B59" s="5">
        <f t="shared" ref="B59:K59" si="25">(B29+B30)/2</f>
        <v>456.5</v>
      </c>
      <c r="C59" s="5">
        <f t="shared" si="25"/>
        <v>6309</v>
      </c>
      <c r="D59" s="5">
        <f t="shared" si="25"/>
        <v>5397</v>
      </c>
      <c r="E59" s="5">
        <f t="shared" si="25"/>
        <v>38.5</v>
      </c>
      <c r="F59" s="5">
        <f t="shared" si="25"/>
        <v>58567</v>
      </c>
      <c r="G59" s="5">
        <f t="shared" si="25"/>
        <v>11513</v>
      </c>
      <c r="H59" s="5">
        <f t="shared" si="25"/>
        <v>35382</v>
      </c>
      <c r="I59" s="5">
        <f t="shared" si="25"/>
        <v>21135.5</v>
      </c>
      <c r="J59" s="5">
        <f t="shared" si="25"/>
        <v>1350.5</v>
      </c>
      <c r="K59" s="5">
        <f t="shared" si="25"/>
        <v>432</v>
      </c>
      <c r="L59" s="5">
        <f t="shared" si="7"/>
        <v>140923.5</v>
      </c>
      <c r="M59" s="5">
        <f t="shared" si="7"/>
        <v>342.5</v>
      </c>
    </row>
    <row r="60" spans="1:13" x14ac:dyDescent="0.55000000000000004">
      <c r="A60" s="1">
        <f t="shared" si="8"/>
        <v>1915</v>
      </c>
      <c r="B60" s="5">
        <f t="shared" ref="B60:K60" si="26">(B30+B31)/2</f>
        <v>42.5</v>
      </c>
      <c r="C60" s="5">
        <f t="shared" si="26"/>
        <v>2742</v>
      </c>
      <c r="D60" s="5">
        <f t="shared" si="26"/>
        <v>484</v>
      </c>
      <c r="E60" s="5">
        <f t="shared" si="26"/>
        <v>8</v>
      </c>
      <c r="F60" s="5">
        <f t="shared" si="26"/>
        <v>8317</v>
      </c>
      <c r="G60" s="5">
        <f t="shared" si="26"/>
        <v>1177</v>
      </c>
      <c r="H60" s="5">
        <f t="shared" si="26"/>
        <v>2381.5</v>
      </c>
      <c r="I60" s="5">
        <f t="shared" si="26"/>
        <v>1528</v>
      </c>
      <c r="J60" s="5">
        <f t="shared" si="26"/>
        <v>80</v>
      </c>
      <c r="K60" s="5">
        <f t="shared" si="26"/>
        <v>194</v>
      </c>
      <c r="L60" s="5">
        <f t="shared" si="7"/>
        <v>17014.5</v>
      </c>
      <c r="M60" s="5">
        <f t="shared" si="7"/>
        <v>60.5</v>
      </c>
    </row>
    <row r="61" spans="1:13" x14ac:dyDescent="0.55000000000000004">
      <c r="A61" s="13" t="s">
        <v>91</v>
      </c>
      <c r="B61" s="14">
        <f>SUM(B41:B60)</f>
        <v>2909.3822492047284</v>
      </c>
      <c r="C61" s="14">
        <f t="shared" ref="C61:M61" si="27">SUM(C41:C60)</f>
        <v>199430.1875617021</v>
      </c>
      <c r="D61" s="14">
        <f t="shared" si="27"/>
        <v>155568.83072743076</v>
      </c>
      <c r="E61" s="14">
        <f t="shared" si="27"/>
        <v>251.14674761418578</v>
      </c>
      <c r="F61" s="14">
        <f t="shared" si="27"/>
        <v>1119450.0298110754</v>
      </c>
      <c r="G61" s="14">
        <f t="shared" si="27"/>
        <v>255588.54437065974</v>
      </c>
      <c r="H61" s="14">
        <f t="shared" si="27"/>
        <v>768803.26968771359</v>
      </c>
      <c r="I61" s="14">
        <f t="shared" si="27"/>
        <v>208588.08048484131</v>
      </c>
      <c r="J61" s="14">
        <f t="shared" si="27"/>
        <v>5405.6722173938724</v>
      </c>
      <c r="K61" s="14">
        <f t="shared" si="27"/>
        <v>18146.742901622609</v>
      </c>
      <c r="L61" s="14">
        <f t="shared" si="27"/>
        <v>2737602</v>
      </c>
      <c r="M61" s="14">
        <f t="shared" si="27"/>
        <v>3460.1132407415207</v>
      </c>
    </row>
    <row r="62" spans="1:13" x14ac:dyDescent="0.55000000000000004">
      <c r="A62" s="13" t="s">
        <v>92</v>
      </c>
      <c r="B62" s="15">
        <f>100*B61/$L61</f>
        <v>0.10627484379412085</v>
      </c>
      <c r="C62" s="15">
        <f t="shared" ref="C62:M62" si="28">100*C61/$L61</f>
        <v>7.2848495713292909</v>
      </c>
      <c r="D62" s="15">
        <f t="shared" si="28"/>
        <v>5.6826679235122848</v>
      </c>
      <c r="E62" s="15">
        <f t="shared" si="28"/>
        <v>9.1739685905469735E-3</v>
      </c>
      <c r="F62" s="15">
        <f t="shared" si="28"/>
        <v>40.891628140652855</v>
      </c>
      <c r="G62" s="15">
        <f t="shared" si="28"/>
        <v>9.336219960778072</v>
      </c>
      <c r="H62" s="15">
        <f t="shared" si="28"/>
        <v>28.083091321810603</v>
      </c>
      <c r="I62" s="15">
        <f t="shared" si="28"/>
        <v>7.6193720082335314</v>
      </c>
      <c r="J62" s="15">
        <f t="shared" si="28"/>
        <v>0.19746012084276213</v>
      </c>
      <c r="K62" s="15">
        <f t="shared" si="28"/>
        <v>0.66287001914897081</v>
      </c>
      <c r="L62" s="15">
        <f t="shared" si="28"/>
        <v>100</v>
      </c>
      <c r="M62" s="15">
        <f t="shared" si="28"/>
        <v>0.12639212130695113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note-1</vt:lpstr>
      <vt:lpstr>Sheet1</vt:lpstr>
      <vt:lpstr>note-2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Oboguev, Sergey</dc:creator>
  <cp:lastModifiedBy>Oboguev, Sergey</cp:lastModifiedBy>
  <dcterms:created xsi:type="dcterms:W3CDTF">2024-09-26T23:11:15Z</dcterms:created>
  <dcterms:modified xsi:type="dcterms:W3CDTF">2024-10-16T02:08:17Z</dcterms:modified>
</cp:coreProperties>
</file>